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66925"/>
  <xr:revisionPtr revIDLastSave="0" documentId="13_ncr:1_{EB8F2325-7841-4892-8946-F0A3C4B05162}" xr6:coauthVersionLast="47" xr6:coauthVersionMax="47" xr10:uidLastSave="{00000000-0000-0000-0000-000000000000}"/>
  <bookViews>
    <workbookView xWindow="20370" yWindow="-120" windowWidth="20730" windowHeight="11160" firstSheet="11" activeTab="11" xr2:uid="{F644D168-54AF-41E3-ABD6-308671259245}"/>
  </bookViews>
  <sheets>
    <sheet name="Notes" sheetId="1" state="hidden" r:id="rId1"/>
    <sheet name="Units" sheetId="2" state="hidden" r:id="rId2"/>
    <sheet name="Selection" sheetId="3" state="hidden" r:id="rId3"/>
    <sheet name="Quick Chart" sheetId="13" state="hidden" r:id="rId4"/>
    <sheet name="C. Fund Source" sheetId="4" state="hidden" r:id="rId5"/>
    <sheet name="Tracking Log" sheetId="6" state="hidden" r:id="rId6"/>
    <sheet name="Tracking Support" sheetId="11" state="hidden" r:id="rId7"/>
    <sheet name="Cumulative Support" sheetId="7" state="hidden" r:id="rId8"/>
    <sheet name="O. Fund Source" sheetId="5" state="hidden" r:id="rId9"/>
    <sheet name="Other Support" sheetId="8" state="hidden" r:id="rId10"/>
    <sheet name="Preview" sheetId="12" state="hidden" r:id="rId11"/>
    <sheet name="Rate Cap" sheetId="9" r:id="rId12"/>
    <sheet name="How to use Max Rate in Gateway" sheetId="10" r:id="rId13"/>
  </sheets>
  <externalReferences>
    <externalReference r:id="rId14"/>
    <externalReference r:id="rId15"/>
    <externalReference r:id="rId16"/>
  </externalReferences>
  <definedNames>
    <definedName name="_xlnm._FilterDatabase" localSheetId="7" hidden="1">'Cumulative Support'!$A$1:$E$2000</definedName>
    <definedName name="_xlnm._FilterDatabase" localSheetId="9" hidden="1">'Other Support'!$A$1:$E$95</definedName>
    <definedName name="_xlnm._FilterDatabase" localSheetId="6" hidden="1">'Tracking Support'!$A$1:$M$130</definedName>
    <definedName name="_xlnm._FilterDatabase" localSheetId="1" hidden="1">Units!$A$1:$D$2181</definedName>
    <definedName name="FIT_Factor">'[1]Misc Revenue Sheet'!$M$1</definedName>
    <definedName name="Fund_Code_Name_Short">'[2]User Guide'!$E$2:$E$466</definedName>
    <definedName name="Fund_Code_Number">'[2]User Guide'!$D$2:$D$466</definedName>
    <definedName name="JuneDistributionsYN">'[3]July-Dec Property Tax Estimates'!$F$22</definedName>
    <definedName name="NecessaryTranfsersYN">'[3]July-Dec Property Tax Estimates'!#REF!</definedName>
    <definedName name="Year">Notes!$A$2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E497" i="3"/>
  <c r="E498" i="3"/>
  <c r="E499" i="3"/>
  <c r="E500" i="3"/>
  <c r="E501" i="3"/>
  <c r="E502" i="3"/>
  <c r="E503" i="3"/>
  <c r="E504" i="3"/>
  <c r="E505" i="3"/>
  <c r="E506" i="3"/>
  <c r="E507" i="3"/>
  <c r="E508" i="3"/>
  <c r="E509" i="3"/>
  <c r="E510" i="3"/>
  <c r="E511" i="3"/>
  <c r="E512" i="3"/>
  <c r="E513" i="3"/>
  <c r="E514" i="3"/>
  <c r="E515" i="3"/>
  <c r="E516" i="3"/>
  <c r="E517" i="3"/>
  <c r="E518" i="3"/>
  <c r="E519" i="3"/>
  <c r="E520" i="3"/>
  <c r="E521" i="3"/>
  <c r="E522" i="3"/>
  <c r="E523" i="3"/>
  <c r="E524" i="3"/>
  <c r="E525" i="3"/>
  <c r="E526" i="3"/>
  <c r="E527" i="3"/>
  <c r="E528" i="3"/>
  <c r="E529" i="3"/>
  <c r="E530" i="3"/>
  <c r="E531" i="3"/>
  <c r="E532" i="3"/>
  <c r="E533" i="3"/>
  <c r="E534" i="3"/>
  <c r="E535" i="3"/>
  <c r="E536" i="3"/>
  <c r="E537" i="3"/>
  <c r="E538" i="3"/>
  <c r="E539" i="3"/>
  <c r="E540" i="3"/>
  <c r="E541" i="3"/>
  <c r="E542" i="3"/>
  <c r="E543" i="3"/>
  <c r="E544" i="3"/>
  <c r="E545" i="3"/>
  <c r="E546" i="3"/>
  <c r="E547" i="3"/>
  <c r="E548" i="3"/>
  <c r="E549" i="3"/>
  <c r="E550" i="3"/>
  <c r="E551" i="3"/>
  <c r="E552" i="3"/>
  <c r="E553" i="3"/>
  <c r="E554" i="3"/>
  <c r="E555" i="3"/>
  <c r="E556" i="3"/>
  <c r="E557" i="3"/>
  <c r="E558" i="3"/>
  <c r="E559" i="3"/>
  <c r="E560" i="3"/>
  <c r="E561" i="3"/>
  <c r="E562" i="3"/>
  <c r="E563" i="3"/>
  <c r="E564" i="3"/>
  <c r="E565" i="3"/>
  <c r="E566" i="3"/>
  <c r="E567" i="3"/>
  <c r="E568" i="3"/>
  <c r="E569" i="3"/>
  <c r="E570" i="3"/>
  <c r="E571" i="3"/>
  <c r="E572" i="3"/>
  <c r="E573" i="3"/>
  <c r="E574" i="3"/>
  <c r="E575" i="3"/>
  <c r="E576" i="3"/>
  <c r="E577" i="3"/>
  <c r="E578" i="3"/>
  <c r="E579" i="3"/>
  <c r="E580" i="3"/>
  <c r="E581" i="3"/>
  <c r="E582" i="3"/>
  <c r="E583" i="3"/>
  <c r="E584" i="3"/>
  <c r="E585" i="3"/>
  <c r="E586" i="3"/>
  <c r="E587" i="3"/>
  <c r="E588" i="3"/>
  <c r="E589" i="3"/>
  <c r="E590" i="3"/>
  <c r="E591" i="3"/>
  <c r="E592" i="3"/>
  <c r="E593" i="3"/>
  <c r="E594" i="3"/>
  <c r="E595" i="3"/>
  <c r="E596" i="3"/>
  <c r="E597" i="3"/>
  <c r="E598" i="3"/>
  <c r="E599" i="3"/>
  <c r="E600" i="3"/>
  <c r="E601" i="3"/>
  <c r="E602" i="3"/>
  <c r="E603" i="3"/>
  <c r="E604" i="3"/>
  <c r="E605" i="3"/>
  <c r="E606" i="3"/>
  <c r="E607" i="3"/>
  <c r="E608" i="3"/>
  <c r="E609" i="3"/>
  <c r="E610" i="3"/>
  <c r="E611" i="3"/>
  <c r="E612" i="3"/>
  <c r="E613" i="3"/>
  <c r="E614" i="3"/>
  <c r="E615" i="3"/>
  <c r="E616" i="3"/>
  <c r="E617" i="3"/>
  <c r="E618" i="3"/>
  <c r="E619" i="3"/>
  <c r="E620" i="3"/>
  <c r="E621" i="3"/>
  <c r="E622" i="3"/>
  <c r="E623" i="3"/>
  <c r="E624" i="3"/>
  <c r="E625" i="3"/>
  <c r="E626" i="3"/>
  <c r="E627" i="3"/>
  <c r="E628" i="3"/>
  <c r="E629" i="3"/>
  <c r="E630" i="3"/>
  <c r="E631" i="3"/>
  <c r="E632" i="3"/>
  <c r="E633" i="3"/>
  <c r="E634" i="3"/>
  <c r="E635" i="3"/>
  <c r="E636" i="3"/>
  <c r="E637" i="3"/>
  <c r="E638" i="3"/>
  <c r="E639" i="3"/>
  <c r="E640" i="3"/>
  <c r="E641" i="3"/>
  <c r="E642" i="3"/>
  <c r="E643" i="3"/>
  <c r="E644" i="3"/>
  <c r="E645" i="3"/>
  <c r="E646" i="3"/>
  <c r="E647" i="3"/>
  <c r="E648" i="3"/>
  <c r="E649" i="3"/>
  <c r="E650" i="3"/>
  <c r="E651" i="3"/>
  <c r="E652" i="3"/>
  <c r="E653" i="3"/>
  <c r="E654" i="3"/>
  <c r="E655" i="3"/>
  <c r="E656" i="3"/>
  <c r="E657" i="3"/>
  <c r="E658" i="3"/>
  <c r="E659" i="3"/>
  <c r="E660" i="3"/>
  <c r="E661" i="3"/>
  <c r="E662" i="3"/>
  <c r="E663" i="3"/>
  <c r="E664" i="3"/>
  <c r="E665" i="3"/>
  <c r="E666" i="3"/>
  <c r="E667" i="3"/>
  <c r="E668" i="3"/>
  <c r="E669" i="3"/>
  <c r="E670" i="3"/>
  <c r="E671" i="3"/>
  <c r="E672" i="3"/>
  <c r="E673" i="3"/>
  <c r="E674" i="3"/>
  <c r="E675" i="3"/>
  <c r="E676" i="3"/>
  <c r="E677" i="3"/>
  <c r="E678" i="3"/>
  <c r="E679" i="3"/>
  <c r="E680" i="3"/>
  <c r="E681" i="3"/>
  <c r="E682" i="3"/>
  <c r="E683" i="3"/>
  <c r="E684" i="3"/>
  <c r="E685" i="3"/>
  <c r="E686" i="3"/>
  <c r="E687" i="3"/>
  <c r="E688" i="3"/>
  <c r="E689" i="3"/>
  <c r="E690" i="3"/>
  <c r="E691" i="3"/>
  <c r="E692" i="3"/>
  <c r="E693" i="3"/>
  <c r="E694" i="3"/>
  <c r="E695" i="3"/>
  <c r="E696" i="3"/>
  <c r="E697" i="3"/>
  <c r="E698" i="3"/>
  <c r="E699" i="3"/>
  <c r="E700" i="3"/>
  <c r="E701" i="3"/>
  <c r="E702" i="3"/>
  <c r="E703" i="3"/>
  <c r="E704" i="3"/>
  <c r="E705" i="3"/>
  <c r="E706" i="3"/>
  <c r="E707" i="3"/>
  <c r="E708" i="3"/>
  <c r="E709" i="3"/>
  <c r="E710" i="3"/>
  <c r="E711" i="3"/>
  <c r="E712" i="3"/>
  <c r="E713" i="3"/>
  <c r="E714" i="3"/>
  <c r="E715" i="3"/>
  <c r="E716" i="3"/>
  <c r="E717" i="3"/>
  <c r="E718" i="3"/>
  <c r="E719" i="3"/>
  <c r="E720" i="3"/>
  <c r="E721" i="3"/>
  <c r="E722" i="3"/>
  <c r="E723" i="3"/>
  <c r="E724" i="3"/>
  <c r="E725" i="3"/>
  <c r="E726" i="3"/>
  <c r="E727" i="3"/>
  <c r="E728" i="3"/>
  <c r="E729" i="3"/>
  <c r="E730" i="3"/>
  <c r="E731" i="3"/>
  <c r="E732" i="3"/>
  <c r="E733" i="3"/>
  <c r="E734" i="3"/>
  <c r="E735" i="3"/>
  <c r="E736" i="3"/>
  <c r="E737" i="3"/>
  <c r="E738" i="3"/>
  <c r="E739" i="3"/>
  <c r="E740" i="3"/>
  <c r="E741" i="3"/>
  <c r="E742" i="3"/>
  <c r="E743" i="3"/>
  <c r="E744" i="3"/>
  <c r="E745" i="3"/>
  <c r="E746" i="3"/>
  <c r="E747" i="3"/>
  <c r="E748" i="3"/>
  <c r="E749" i="3"/>
  <c r="E750" i="3"/>
  <c r="E751" i="3"/>
  <c r="E752" i="3"/>
  <c r="E753" i="3"/>
  <c r="E754" i="3"/>
  <c r="E755" i="3"/>
  <c r="E756" i="3"/>
  <c r="E757" i="3"/>
  <c r="E758" i="3"/>
  <c r="E759" i="3"/>
  <c r="E760" i="3"/>
  <c r="E761" i="3"/>
  <c r="E762" i="3"/>
  <c r="E763" i="3"/>
  <c r="E764" i="3"/>
  <c r="E765" i="3"/>
  <c r="E766" i="3"/>
  <c r="E767" i="3"/>
  <c r="E768" i="3"/>
  <c r="E769" i="3"/>
  <c r="E770" i="3"/>
  <c r="E771" i="3"/>
  <c r="E772" i="3"/>
  <c r="E773" i="3"/>
  <c r="E774" i="3"/>
  <c r="E775" i="3"/>
  <c r="E776" i="3"/>
  <c r="E777" i="3"/>
  <c r="E778" i="3"/>
  <c r="E779" i="3"/>
  <c r="E780" i="3"/>
  <c r="E781" i="3"/>
  <c r="E782" i="3"/>
  <c r="E783" i="3"/>
  <c r="E784" i="3"/>
  <c r="E785" i="3"/>
  <c r="E786" i="3"/>
  <c r="E787" i="3"/>
  <c r="E788" i="3"/>
  <c r="E789" i="3"/>
  <c r="E790" i="3"/>
  <c r="E791" i="3"/>
  <c r="E792" i="3"/>
  <c r="E793" i="3"/>
  <c r="E794" i="3"/>
  <c r="E795" i="3"/>
  <c r="E796" i="3"/>
  <c r="E797" i="3"/>
  <c r="E798" i="3"/>
  <c r="E799" i="3"/>
  <c r="E800" i="3"/>
  <c r="E801" i="3"/>
  <c r="E802" i="3"/>
  <c r="E803" i="3"/>
  <c r="E804" i="3"/>
  <c r="E805" i="3"/>
  <c r="E806" i="3"/>
  <c r="E807" i="3"/>
  <c r="E808" i="3"/>
  <c r="E809" i="3"/>
  <c r="E810" i="3"/>
  <c r="E811" i="3"/>
  <c r="E812" i="3"/>
  <c r="E813" i="3"/>
  <c r="E814" i="3"/>
  <c r="E815" i="3"/>
  <c r="E816" i="3"/>
  <c r="E817" i="3"/>
  <c r="E818" i="3"/>
  <c r="E819" i="3"/>
  <c r="E820" i="3"/>
  <c r="E821" i="3"/>
  <c r="E822" i="3"/>
  <c r="E823" i="3"/>
  <c r="E824" i="3"/>
  <c r="E825" i="3"/>
  <c r="E826" i="3"/>
  <c r="E827" i="3"/>
  <c r="E828" i="3"/>
  <c r="E829" i="3"/>
  <c r="E830" i="3"/>
  <c r="E831" i="3"/>
  <c r="E832" i="3"/>
  <c r="E833" i="3"/>
  <c r="E834" i="3"/>
  <c r="E835" i="3"/>
  <c r="E836" i="3"/>
  <c r="E837" i="3"/>
  <c r="E838" i="3"/>
  <c r="E839" i="3"/>
  <c r="E840" i="3"/>
  <c r="E841" i="3"/>
  <c r="E842" i="3"/>
  <c r="E843" i="3"/>
  <c r="E844" i="3"/>
  <c r="E845" i="3"/>
  <c r="E846" i="3"/>
  <c r="E847" i="3"/>
  <c r="E848" i="3"/>
  <c r="E849" i="3"/>
  <c r="E850" i="3"/>
  <c r="E851" i="3"/>
  <c r="E852" i="3"/>
  <c r="E853" i="3"/>
  <c r="E854" i="3"/>
  <c r="E855" i="3"/>
  <c r="E856" i="3"/>
  <c r="E857" i="3"/>
  <c r="E858" i="3"/>
  <c r="E859" i="3"/>
  <c r="E860" i="3"/>
  <c r="E861" i="3"/>
  <c r="E862" i="3"/>
  <c r="E863" i="3"/>
  <c r="E864" i="3"/>
  <c r="E865" i="3"/>
  <c r="E866" i="3"/>
  <c r="E867" i="3"/>
  <c r="E868" i="3"/>
  <c r="E869" i="3"/>
  <c r="E870" i="3"/>
  <c r="E871" i="3"/>
  <c r="E872" i="3"/>
  <c r="E873" i="3"/>
  <c r="E874" i="3"/>
  <c r="E875" i="3"/>
  <c r="E876" i="3"/>
  <c r="E877" i="3"/>
  <c r="E878" i="3"/>
  <c r="E879" i="3"/>
  <c r="E880" i="3"/>
  <c r="E881" i="3"/>
  <c r="E882" i="3"/>
  <c r="E883" i="3"/>
  <c r="E884" i="3"/>
  <c r="E885" i="3"/>
  <c r="E886" i="3"/>
  <c r="E887" i="3"/>
  <c r="E888" i="3"/>
  <c r="E889" i="3"/>
  <c r="E890" i="3"/>
  <c r="E891" i="3"/>
  <c r="E892" i="3"/>
  <c r="E893" i="3"/>
  <c r="E894" i="3"/>
  <c r="E895" i="3"/>
  <c r="E896" i="3"/>
  <c r="E897" i="3"/>
  <c r="E898" i="3"/>
  <c r="E899" i="3"/>
  <c r="E900" i="3"/>
  <c r="E901" i="3"/>
  <c r="E902" i="3"/>
  <c r="E903" i="3"/>
  <c r="E904" i="3"/>
  <c r="E905" i="3"/>
  <c r="E906" i="3"/>
  <c r="E907" i="3"/>
  <c r="E908" i="3"/>
  <c r="E909" i="3"/>
  <c r="E910" i="3"/>
  <c r="E911" i="3"/>
  <c r="E912" i="3"/>
  <c r="E913" i="3"/>
  <c r="E914" i="3"/>
  <c r="E915" i="3"/>
  <c r="E916" i="3"/>
  <c r="E917" i="3"/>
  <c r="E918" i="3"/>
  <c r="E919" i="3"/>
  <c r="E920" i="3"/>
  <c r="E921" i="3"/>
  <c r="E922" i="3"/>
  <c r="E923" i="3"/>
  <c r="E924" i="3"/>
  <c r="E925" i="3"/>
  <c r="E926" i="3"/>
  <c r="E927" i="3"/>
  <c r="E928" i="3"/>
  <c r="E929" i="3"/>
  <c r="E930" i="3"/>
  <c r="E931" i="3"/>
  <c r="E932" i="3"/>
  <c r="E933" i="3"/>
  <c r="E934" i="3"/>
  <c r="E935" i="3"/>
  <c r="E936" i="3"/>
  <c r="E937" i="3"/>
  <c r="E938" i="3"/>
  <c r="E939" i="3"/>
  <c r="E940" i="3"/>
  <c r="E941" i="3"/>
  <c r="E942" i="3"/>
  <c r="E943" i="3"/>
  <c r="E944" i="3"/>
  <c r="E945" i="3"/>
  <c r="E946" i="3"/>
  <c r="E947" i="3"/>
  <c r="E948" i="3"/>
  <c r="E949" i="3"/>
  <c r="E950" i="3"/>
  <c r="E951" i="3"/>
  <c r="E952" i="3"/>
  <c r="E953" i="3"/>
  <c r="E954" i="3"/>
  <c r="E955" i="3"/>
  <c r="E956" i="3"/>
  <c r="E957" i="3"/>
  <c r="E958" i="3"/>
  <c r="E959" i="3"/>
  <c r="E960" i="3"/>
  <c r="E961" i="3"/>
  <c r="E962" i="3"/>
  <c r="E963" i="3"/>
  <c r="E964" i="3"/>
  <c r="E965" i="3"/>
  <c r="E966" i="3"/>
  <c r="E967" i="3"/>
  <c r="E968" i="3"/>
  <c r="E969" i="3"/>
  <c r="E970" i="3"/>
  <c r="E971" i="3"/>
  <c r="E972" i="3"/>
  <c r="E973" i="3"/>
  <c r="E974" i="3"/>
  <c r="E975" i="3"/>
  <c r="E976" i="3"/>
  <c r="E977" i="3"/>
  <c r="E978" i="3"/>
  <c r="E979" i="3"/>
  <c r="E980" i="3"/>
  <c r="E981" i="3"/>
  <c r="E982" i="3"/>
  <c r="E983" i="3"/>
  <c r="E984" i="3"/>
  <c r="E985" i="3"/>
  <c r="E986" i="3"/>
  <c r="E987" i="3"/>
  <c r="E988" i="3"/>
  <c r="E989" i="3"/>
  <c r="E990" i="3"/>
  <c r="E991" i="3"/>
  <c r="E992" i="3"/>
  <c r="E993" i="3"/>
  <c r="E994" i="3"/>
  <c r="E995" i="3"/>
  <c r="E996" i="3"/>
  <c r="E997" i="3"/>
  <c r="E998" i="3"/>
  <c r="E999" i="3"/>
  <c r="E1000" i="3"/>
  <c r="E1001" i="3"/>
  <c r="E1002" i="3"/>
  <c r="E1003" i="3"/>
  <c r="E1004" i="3"/>
  <c r="E1005" i="3"/>
  <c r="E1006" i="3"/>
  <c r="E1007" i="3"/>
  <c r="E1008" i="3"/>
  <c r="E1009" i="3"/>
  <c r="E1010" i="3"/>
  <c r="E1011" i="3"/>
  <c r="E1012" i="3"/>
  <c r="E1013" i="3"/>
  <c r="E1014" i="3"/>
  <c r="E1015" i="3"/>
  <c r="E1016" i="3"/>
  <c r="E1017" i="3"/>
  <c r="E1018" i="3"/>
  <c r="E1019" i="3"/>
  <c r="E1020" i="3"/>
  <c r="E1021" i="3"/>
  <c r="E1022" i="3"/>
  <c r="E1023" i="3"/>
  <c r="E1024" i="3"/>
  <c r="E1025" i="3"/>
  <c r="E1026" i="3"/>
  <c r="E1027" i="3"/>
  <c r="E1028" i="3"/>
  <c r="E1029" i="3"/>
  <c r="E1030" i="3"/>
  <c r="E1031" i="3"/>
  <c r="E1032" i="3"/>
  <c r="E1033" i="3"/>
  <c r="E1034" i="3"/>
  <c r="E1035" i="3"/>
  <c r="E1036" i="3"/>
  <c r="E1037" i="3"/>
  <c r="E1038" i="3"/>
  <c r="E1039" i="3"/>
  <c r="E1040" i="3"/>
  <c r="E1041" i="3"/>
  <c r="E1042" i="3"/>
  <c r="E1043" i="3"/>
  <c r="E1044" i="3"/>
  <c r="E1045" i="3"/>
  <c r="E1046" i="3"/>
  <c r="E1047" i="3"/>
  <c r="E1048" i="3"/>
  <c r="E1049" i="3"/>
  <c r="E1050" i="3"/>
  <c r="E1051" i="3"/>
  <c r="E1052" i="3"/>
  <c r="E1053" i="3"/>
  <c r="E1054" i="3"/>
  <c r="E1055" i="3"/>
  <c r="E1056" i="3"/>
  <c r="E1057" i="3"/>
  <c r="E1058" i="3"/>
  <c r="E1059" i="3"/>
  <c r="E1060" i="3"/>
  <c r="E1061" i="3"/>
  <c r="E1062" i="3"/>
  <c r="E1063" i="3"/>
  <c r="E1064" i="3"/>
  <c r="E1065" i="3"/>
  <c r="E1066" i="3"/>
  <c r="E1067" i="3"/>
  <c r="E1068" i="3"/>
  <c r="E1069" i="3"/>
  <c r="E1070" i="3"/>
  <c r="E1071" i="3"/>
  <c r="E1072" i="3"/>
  <c r="E1073" i="3"/>
  <c r="E1074" i="3"/>
  <c r="E1075" i="3"/>
  <c r="E1076" i="3"/>
  <c r="E1077" i="3"/>
  <c r="E1078" i="3"/>
  <c r="E1079" i="3"/>
  <c r="E1080" i="3"/>
  <c r="E1081" i="3"/>
  <c r="E1082" i="3"/>
  <c r="E1083" i="3"/>
  <c r="E1084" i="3"/>
  <c r="E1085" i="3"/>
  <c r="E1086" i="3"/>
  <c r="E1087" i="3"/>
  <c r="E1088" i="3"/>
  <c r="E1089" i="3"/>
  <c r="E1090" i="3"/>
  <c r="E1091" i="3"/>
  <c r="E1092" i="3"/>
  <c r="E1093" i="3"/>
  <c r="E1094" i="3"/>
  <c r="E1095" i="3"/>
  <c r="E1096" i="3"/>
  <c r="E1097" i="3"/>
  <c r="E1098" i="3"/>
  <c r="E1099" i="3"/>
  <c r="E1100" i="3"/>
  <c r="E1101" i="3"/>
  <c r="E1102" i="3"/>
  <c r="E1103" i="3"/>
  <c r="E1104" i="3"/>
  <c r="E1105" i="3"/>
  <c r="E1106" i="3"/>
  <c r="E1107" i="3"/>
  <c r="E1108" i="3"/>
  <c r="E1109" i="3"/>
  <c r="E1110" i="3"/>
  <c r="E1111" i="3"/>
  <c r="E1112" i="3"/>
  <c r="E1113" i="3"/>
  <c r="E1114" i="3"/>
  <c r="E1115" i="3"/>
  <c r="E1116" i="3"/>
  <c r="E1117" i="3"/>
  <c r="E1118" i="3"/>
  <c r="E1119" i="3"/>
  <c r="E1120" i="3"/>
  <c r="E1121" i="3"/>
  <c r="E1122" i="3"/>
  <c r="E1123" i="3"/>
  <c r="E1124" i="3"/>
  <c r="E1125" i="3"/>
  <c r="E1126" i="3"/>
  <c r="E1127" i="3"/>
  <c r="E1128" i="3"/>
  <c r="E1129" i="3"/>
  <c r="E1130" i="3"/>
  <c r="E1131" i="3"/>
  <c r="E1132" i="3"/>
  <c r="E1133" i="3"/>
  <c r="E1134" i="3"/>
  <c r="E1135" i="3"/>
  <c r="E1136" i="3"/>
  <c r="E1137" i="3"/>
  <c r="E1138" i="3"/>
  <c r="E1139" i="3"/>
  <c r="E1140" i="3"/>
  <c r="E1141" i="3"/>
  <c r="E1142" i="3"/>
  <c r="E1143" i="3"/>
  <c r="E1144" i="3"/>
  <c r="E1145" i="3"/>
  <c r="E1146" i="3"/>
  <c r="E1147" i="3"/>
  <c r="E1148" i="3"/>
  <c r="E1149" i="3"/>
  <c r="E1150" i="3"/>
  <c r="E1151" i="3"/>
  <c r="E1152" i="3"/>
  <c r="E1153" i="3"/>
  <c r="E1154" i="3"/>
  <c r="E1155" i="3"/>
  <c r="E1156" i="3"/>
  <c r="E1157" i="3"/>
  <c r="E1158" i="3"/>
  <c r="E1159" i="3"/>
  <c r="E1160" i="3"/>
  <c r="E1161" i="3"/>
  <c r="E1162" i="3"/>
  <c r="E1163" i="3"/>
  <c r="E1164" i="3"/>
  <c r="E1165" i="3"/>
  <c r="E1166" i="3"/>
  <c r="E1167" i="3"/>
  <c r="E1168" i="3"/>
  <c r="E1169" i="3"/>
  <c r="E1170" i="3"/>
  <c r="E1171" i="3"/>
  <c r="E1172" i="3"/>
  <c r="E1173" i="3"/>
  <c r="E1174" i="3"/>
  <c r="E1175" i="3"/>
  <c r="E1176" i="3"/>
  <c r="E1177" i="3"/>
  <c r="E1178" i="3"/>
  <c r="E1179" i="3"/>
  <c r="E1180" i="3"/>
  <c r="E1181" i="3"/>
  <c r="E1182" i="3"/>
  <c r="E1183" i="3"/>
  <c r="E1184" i="3"/>
  <c r="E1185" i="3"/>
  <c r="E1186" i="3"/>
  <c r="E1187" i="3"/>
  <c r="E1188" i="3"/>
  <c r="E1189" i="3"/>
  <c r="E1190" i="3"/>
  <c r="E1191" i="3"/>
  <c r="E1192" i="3"/>
  <c r="E1193" i="3"/>
  <c r="E1194" i="3"/>
  <c r="E1195" i="3"/>
  <c r="E1196" i="3"/>
  <c r="E1197" i="3"/>
  <c r="E1198" i="3"/>
  <c r="E1199" i="3"/>
  <c r="E1200" i="3"/>
  <c r="E1201" i="3"/>
  <c r="E1202" i="3"/>
  <c r="E1203" i="3"/>
  <c r="E1204" i="3"/>
  <c r="E1205" i="3"/>
  <c r="E1206" i="3"/>
  <c r="E1207" i="3"/>
  <c r="E1208" i="3"/>
  <c r="E1209" i="3"/>
  <c r="E1210" i="3"/>
  <c r="E1211" i="3"/>
  <c r="E1212" i="3"/>
  <c r="E1213" i="3"/>
  <c r="E1214" i="3"/>
  <c r="E1215" i="3"/>
  <c r="E1216" i="3"/>
  <c r="E1217" i="3"/>
  <c r="E1218" i="3"/>
  <c r="E1219" i="3"/>
  <c r="E1220" i="3"/>
  <c r="E1221" i="3"/>
  <c r="E1222" i="3"/>
  <c r="E1223" i="3"/>
  <c r="E1224" i="3"/>
  <c r="E1225" i="3"/>
  <c r="E1226" i="3"/>
  <c r="E1227" i="3"/>
  <c r="E1228" i="3"/>
  <c r="E1229" i="3"/>
  <c r="E1230" i="3"/>
  <c r="E1231" i="3"/>
  <c r="E1232" i="3"/>
  <c r="E1233" i="3"/>
  <c r="E1234" i="3"/>
  <c r="E1235" i="3"/>
  <c r="E1236" i="3"/>
  <c r="E1237" i="3"/>
  <c r="E1238" i="3"/>
  <c r="E1239" i="3"/>
  <c r="E1240" i="3"/>
  <c r="E1241" i="3"/>
  <c r="E1242" i="3"/>
  <c r="E1243" i="3"/>
  <c r="E1244" i="3"/>
  <c r="E1245" i="3"/>
  <c r="E1246" i="3"/>
  <c r="E1247" i="3"/>
  <c r="E1248" i="3"/>
  <c r="E1249" i="3"/>
  <c r="E1250" i="3"/>
  <c r="E1251" i="3"/>
  <c r="E1252" i="3"/>
  <c r="E1253" i="3"/>
  <c r="E1254" i="3"/>
  <c r="E1255" i="3"/>
  <c r="E1256" i="3"/>
  <c r="E1257" i="3"/>
  <c r="E1258" i="3"/>
  <c r="E1259" i="3"/>
  <c r="E1260" i="3"/>
  <c r="E1261" i="3"/>
  <c r="E1262" i="3"/>
  <c r="E1263" i="3"/>
  <c r="E1264" i="3"/>
  <c r="E1265" i="3"/>
  <c r="E1266" i="3"/>
  <c r="E1267" i="3"/>
  <c r="E1268" i="3"/>
  <c r="E1269" i="3"/>
  <c r="E1270" i="3"/>
  <c r="E1271" i="3"/>
  <c r="E1272" i="3"/>
  <c r="E1273" i="3"/>
  <c r="E1274" i="3"/>
  <c r="E1275" i="3"/>
  <c r="E1276" i="3"/>
  <c r="E1277" i="3"/>
  <c r="E1278" i="3"/>
  <c r="E1279" i="3"/>
  <c r="E1280" i="3"/>
  <c r="E1281" i="3"/>
  <c r="E1282" i="3"/>
  <c r="E1283" i="3"/>
  <c r="E1284" i="3"/>
  <c r="E1285" i="3"/>
  <c r="E1286" i="3"/>
  <c r="E1287" i="3"/>
  <c r="E1288" i="3"/>
  <c r="E1289" i="3"/>
  <c r="E1290" i="3"/>
  <c r="E1291" i="3"/>
  <c r="E1292" i="3"/>
  <c r="E1293" i="3"/>
  <c r="E1294" i="3"/>
  <c r="E1295" i="3"/>
  <c r="E1296" i="3"/>
  <c r="E1297" i="3"/>
  <c r="E1298" i="3"/>
  <c r="E1299" i="3"/>
  <c r="E1300" i="3"/>
  <c r="E1301" i="3"/>
  <c r="E1302" i="3"/>
  <c r="E1303" i="3"/>
  <c r="E1304" i="3"/>
  <c r="E1305" i="3"/>
  <c r="E1306" i="3"/>
  <c r="E1307" i="3"/>
  <c r="E1308" i="3"/>
  <c r="E1309" i="3"/>
  <c r="E1310" i="3"/>
  <c r="E1311" i="3"/>
  <c r="E1312" i="3"/>
  <c r="E1313" i="3"/>
  <c r="E1314" i="3"/>
  <c r="E1315" i="3"/>
  <c r="E1316" i="3"/>
  <c r="E1317" i="3"/>
  <c r="E1318" i="3"/>
  <c r="E1319" i="3"/>
  <c r="E1320" i="3"/>
  <c r="E1321" i="3"/>
  <c r="E1322" i="3"/>
  <c r="E1323" i="3"/>
  <c r="E1324" i="3"/>
  <c r="E1325" i="3"/>
  <c r="E1326" i="3"/>
  <c r="E1327" i="3"/>
  <c r="E1328" i="3"/>
  <c r="E1329" i="3"/>
  <c r="E1330" i="3"/>
  <c r="E1331" i="3"/>
  <c r="E1332" i="3"/>
  <c r="E1333" i="3"/>
  <c r="E1334" i="3"/>
  <c r="E1335" i="3"/>
  <c r="E1336" i="3"/>
  <c r="E1337" i="3"/>
  <c r="E1338" i="3"/>
  <c r="E1339" i="3"/>
  <c r="E1340" i="3"/>
  <c r="E1341" i="3"/>
  <c r="E1342" i="3"/>
  <c r="E1343" i="3"/>
  <c r="E1344" i="3"/>
  <c r="E1345" i="3"/>
  <c r="E1346" i="3"/>
  <c r="E1347" i="3"/>
  <c r="E1348" i="3"/>
  <c r="E1349" i="3"/>
  <c r="E1350" i="3"/>
  <c r="E1351" i="3"/>
  <c r="E1352" i="3"/>
  <c r="E1353" i="3"/>
  <c r="E1354" i="3"/>
  <c r="E1355" i="3"/>
  <c r="E1356" i="3"/>
  <c r="E1357" i="3"/>
  <c r="E1358" i="3"/>
  <c r="E1359" i="3"/>
  <c r="E1360" i="3"/>
  <c r="E1361" i="3"/>
  <c r="E1362" i="3"/>
  <c r="E1363" i="3"/>
  <c r="E1364" i="3"/>
  <c r="E1365" i="3"/>
  <c r="E1366" i="3"/>
  <c r="E1367" i="3"/>
  <c r="E1368" i="3"/>
  <c r="E1369" i="3"/>
  <c r="E1370" i="3"/>
  <c r="E1371" i="3"/>
  <c r="E1372" i="3"/>
  <c r="E1373" i="3"/>
  <c r="E1374" i="3"/>
  <c r="E1375" i="3"/>
  <c r="E1376" i="3"/>
  <c r="E1377" i="3"/>
  <c r="E1378" i="3"/>
  <c r="E1379" i="3"/>
  <c r="E1380" i="3"/>
  <c r="E1381" i="3"/>
  <c r="E1382" i="3"/>
  <c r="E1383" i="3"/>
  <c r="E1384" i="3"/>
  <c r="E1385" i="3"/>
  <c r="E1386" i="3"/>
  <c r="E1387" i="3"/>
  <c r="E1388" i="3"/>
  <c r="E1389" i="3"/>
  <c r="E1390" i="3"/>
  <c r="E1391" i="3"/>
  <c r="E1392" i="3"/>
  <c r="E1393" i="3"/>
  <c r="E1394" i="3"/>
  <c r="E1395" i="3"/>
  <c r="E1396" i="3"/>
  <c r="E1397" i="3"/>
  <c r="E1398" i="3"/>
  <c r="E1399" i="3"/>
  <c r="E1400" i="3"/>
  <c r="E1401" i="3"/>
  <c r="E1402" i="3"/>
  <c r="E1403" i="3"/>
  <c r="E1404" i="3"/>
  <c r="E1405" i="3"/>
  <c r="E1406" i="3"/>
  <c r="E1407" i="3"/>
  <c r="E1408" i="3"/>
  <c r="E1409" i="3"/>
  <c r="E1410" i="3"/>
  <c r="E1411" i="3"/>
  <c r="E1412" i="3"/>
  <c r="E1413" i="3"/>
  <c r="E1414" i="3"/>
  <c r="E1415" i="3"/>
  <c r="E1416" i="3"/>
  <c r="E1417" i="3"/>
  <c r="E1418" i="3"/>
  <c r="E1419" i="3"/>
  <c r="E1420" i="3"/>
  <c r="E1421" i="3"/>
  <c r="E1422" i="3"/>
  <c r="E1423" i="3"/>
  <c r="E1424" i="3"/>
  <c r="E1425" i="3"/>
  <c r="E1426" i="3"/>
  <c r="E1427" i="3"/>
  <c r="E1428" i="3"/>
  <c r="E1429" i="3"/>
  <c r="E1430" i="3"/>
  <c r="E1431" i="3"/>
  <c r="E1432" i="3"/>
  <c r="E1433" i="3"/>
  <c r="E1434" i="3"/>
  <c r="E1435" i="3"/>
  <c r="E1436" i="3"/>
  <c r="E1437" i="3"/>
  <c r="E1438" i="3"/>
  <c r="E1439" i="3"/>
  <c r="E1440" i="3"/>
  <c r="E1441" i="3"/>
  <c r="E1442" i="3"/>
  <c r="E1443" i="3"/>
  <c r="E1444" i="3"/>
  <c r="E1445" i="3"/>
  <c r="E1446" i="3"/>
  <c r="E1447" i="3"/>
  <c r="E1448" i="3"/>
  <c r="E1449" i="3"/>
  <c r="E1450" i="3"/>
  <c r="E1451" i="3"/>
  <c r="E1452" i="3"/>
  <c r="E1453" i="3"/>
  <c r="E1454" i="3"/>
  <c r="E1455" i="3"/>
  <c r="E1456" i="3"/>
  <c r="E1457" i="3"/>
  <c r="E1458" i="3"/>
  <c r="E1459" i="3"/>
  <c r="E1460" i="3"/>
  <c r="E1461" i="3"/>
  <c r="E1462" i="3"/>
  <c r="E1463" i="3"/>
  <c r="E1464" i="3"/>
  <c r="E1465" i="3"/>
  <c r="E1466" i="3"/>
  <c r="E1467" i="3"/>
  <c r="E1468" i="3"/>
  <c r="E1469" i="3"/>
  <c r="E1470" i="3"/>
  <c r="E1471" i="3"/>
  <c r="E1472" i="3"/>
  <c r="E1473" i="3"/>
  <c r="E1474" i="3"/>
  <c r="E1475" i="3"/>
  <c r="E1476" i="3"/>
  <c r="E1477" i="3"/>
  <c r="E1478" i="3"/>
  <c r="E1479" i="3"/>
  <c r="E1480" i="3"/>
  <c r="E1481" i="3"/>
  <c r="E1482" i="3"/>
  <c r="E1483" i="3"/>
  <c r="E1484" i="3"/>
  <c r="E1485" i="3"/>
  <c r="E1486" i="3"/>
  <c r="E1487" i="3"/>
  <c r="E1488" i="3"/>
  <c r="E1489" i="3"/>
  <c r="E1490" i="3"/>
  <c r="E1491" i="3"/>
  <c r="E1492" i="3"/>
  <c r="E1493" i="3"/>
  <c r="E1494" i="3"/>
  <c r="E1495" i="3"/>
  <c r="E1496" i="3"/>
  <c r="E1497" i="3"/>
  <c r="E1498" i="3"/>
  <c r="E1499" i="3"/>
  <c r="E1500" i="3"/>
  <c r="E1501" i="3"/>
  <c r="E1502" i="3"/>
  <c r="E1503" i="3"/>
  <c r="E1504" i="3"/>
  <c r="E1505" i="3"/>
  <c r="E1506" i="3"/>
  <c r="E1507" i="3"/>
  <c r="E1508" i="3"/>
  <c r="E1509" i="3"/>
  <c r="E1510" i="3"/>
  <c r="E1511" i="3"/>
  <c r="E1512" i="3"/>
  <c r="E1513" i="3"/>
  <c r="E1514" i="3"/>
  <c r="E1515" i="3"/>
  <c r="E1516" i="3"/>
  <c r="E1517" i="3"/>
  <c r="E1518" i="3"/>
  <c r="E1519" i="3"/>
  <c r="E1520" i="3"/>
  <c r="E1521" i="3"/>
  <c r="E1522" i="3"/>
  <c r="E1523" i="3"/>
  <c r="E1524" i="3"/>
  <c r="E1525" i="3"/>
  <c r="E1526" i="3"/>
  <c r="E1527" i="3"/>
  <c r="E1528" i="3"/>
  <c r="E1529" i="3"/>
  <c r="E1530" i="3"/>
  <c r="E1531" i="3"/>
  <c r="E1532" i="3"/>
  <c r="E1533" i="3"/>
  <c r="E1534" i="3"/>
  <c r="E1535" i="3"/>
  <c r="E1536" i="3"/>
  <c r="E1537" i="3"/>
  <c r="E1538" i="3"/>
  <c r="E1539" i="3"/>
  <c r="E1540" i="3"/>
  <c r="E1541" i="3"/>
  <c r="E1542" i="3"/>
  <c r="E1543" i="3"/>
  <c r="E1544" i="3"/>
  <c r="E1545" i="3"/>
  <c r="E1546" i="3"/>
  <c r="E1547" i="3"/>
  <c r="E1548" i="3"/>
  <c r="E1549" i="3"/>
  <c r="E1550" i="3"/>
  <c r="E1551" i="3"/>
  <c r="E1552" i="3"/>
  <c r="E1553" i="3"/>
  <c r="E1554" i="3"/>
  <c r="E1555" i="3"/>
  <c r="E1556" i="3"/>
  <c r="E1557" i="3"/>
  <c r="E1558" i="3"/>
  <c r="E1559" i="3"/>
  <c r="E1560" i="3"/>
  <c r="E1561" i="3"/>
  <c r="E1562" i="3"/>
  <c r="E1563" i="3"/>
  <c r="E1564" i="3"/>
  <c r="E1565" i="3"/>
  <c r="E1566" i="3"/>
  <c r="E1567" i="3"/>
  <c r="E1568" i="3"/>
  <c r="E1569" i="3"/>
  <c r="E1570" i="3"/>
  <c r="E1571" i="3"/>
  <c r="E1572" i="3"/>
  <c r="E1573" i="3"/>
  <c r="E1574" i="3"/>
  <c r="E1575" i="3"/>
  <c r="E1576" i="3"/>
  <c r="E1577" i="3"/>
  <c r="E1578" i="3"/>
  <c r="E1579" i="3"/>
  <c r="E1580" i="3"/>
  <c r="E1581" i="3"/>
  <c r="E1582" i="3"/>
  <c r="E1583" i="3"/>
  <c r="E1584" i="3"/>
  <c r="E1585" i="3"/>
  <c r="E1586" i="3"/>
  <c r="E1587" i="3"/>
  <c r="E1588" i="3"/>
  <c r="E1589" i="3"/>
  <c r="E1590" i="3"/>
  <c r="E1591" i="3"/>
  <c r="E1592" i="3"/>
  <c r="E1593" i="3"/>
  <c r="E1594" i="3"/>
  <c r="E1595" i="3"/>
  <c r="E1596" i="3"/>
  <c r="E1597" i="3"/>
  <c r="E1598" i="3"/>
  <c r="E1599" i="3"/>
  <c r="E1600" i="3"/>
  <c r="E1601" i="3"/>
  <c r="E1602" i="3"/>
  <c r="E1603" i="3"/>
  <c r="E1604" i="3"/>
  <c r="E1605" i="3"/>
  <c r="E1606" i="3"/>
  <c r="E1607" i="3"/>
  <c r="E1608" i="3"/>
  <c r="E1609" i="3"/>
  <c r="E1610" i="3"/>
  <c r="E1611" i="3"/>
  <c r="E1612" i="3"/>
  <c r="E1613" i="3"/>
  <c r="E1614" i="3"/>
  <c r="E1615" i="3"/>
  <c r="E1616" i="3"/>
  <c r="E1617" i="3"/>
  <c r="E1618" i="3"/>
  <c r="E1619" i="3"/>
  <c r="E1620" i="3"/>
  <c r="E1621" i="3"/>
  <c r="E1622" i="3"/>
  <c r="E1623" i="3"/>
  <c r="E1624" i="3"/>
  <c r="E1625" i="3"/>
  <c r="E1626" i="3"/>
  <c r="E1627" i="3"/>
  <c r="E1628" i="3"/>
  <c r="E1629" i="3"/>
  <c r="E1630" i="3"/>
  <c r="E1631" i="3"/>
  <c r="E1632" i="3"/>
  <c r="E1633" i="3"/>
  <c r="E1634" i="3"/>
  <c r="E1635" i="3"/>
  <c r="E1636" i="3"/>
  <c r="E1637" i="3"/>
  <c r="E1638" i="3"/>
  <c r="E1639" i="3"/>
  <c r="E1640" i="3"/>
  <c r="E1641" i="3"/>
  <c r="E1642" i="3"/>
  <c r="E1643" i="3"/>
  <c r="E1644" i="3"/>
  <c r="E1645" i="3"/>
  <c r="E1646" i="3"/>
  <c r="E1647" i="3"/>
  <c r="E1648" i="3"/>
  <c r="E1649" i="3"/>
  <c r="E1650" i="3"/>
  <c r="E1651" i="3"/>
  <c r="E1652" i="3"/>
  <c r="E1653" i="3"/>
  <c r="E1654" i="3"/>
  <c r="E1655" i="3"/>
  <c r="E1656" i="3"/>
  <c r="E1657" i="3"/>
  <c r="E1658" i="3"/>
  <c r="E1659" i="3"/>
  <c r="E1660" i="3"/>
  <c r="E1661" i="3"/>
  <c r="E1662" i="3"/>
  <c r="E1663" i="3"/>
  <c r="E1664" i="3"/>
  <c r="E1665" i="3"/>
  <c r="E1666" i="3"/>
  <c r="E1667" i="3"/>
  <c r="E1668" i="3"/>
  <c r="E1669" i="3"/>
  <c r="E1670" i="3"/>
  <c r="E1671" i="3"/>
  <c r="E1672" i="3"/>
  <c r="E1673" i="3"/>
  <c r="E1674" i="3"/>
  <c r="E1675" i="3"/>
  <c r="E1676" i="3"/>
  <c r="E1677" i="3"/>
  <c r="E1678" i="3"/>
  <c r="E1679" i="3"/>
  <c r="E1680" i="3"/>
  <c r="E1681" i="3"/>
  <c r="E1682" i="3"/>
  <c r="E1683" i="3"/>
  <c r="E1684" i="3"/>
  <c r="E1685" i="3"/>
  <c r="E1686" i="3"/>
  <c r="E1687" i="3"/>
  <c r="E1688" i="3"/>
  <c r="E1689" i="3"/>
  <c r="E1690" i="3"/>
  <c r="E1691" i="3"/>
  <c r="E1692" i="3"/>
  <c r="E1693" i="3"/>
  <c r="E1694" i="3"/>
  <c r="E1695" i="3"/>
  <c r="E1696" i="3"/>
  <c r="E1697" i="3"/>
  <c r="E1698" i="3"/>
  <c r="E1699" i="3"/>
  <c r="E1700" i="3"/>
  <c r="E1701" i="3"/>
  <c r="E1702" i="3"/>
  <c r="E1703" i="3"/>
  <c r="E1704" i="3"/>
  <c r="E1705" i="3"/>
  <c r="E1706" i="3"/>
  <c r="E1707" i="3"/>
  <c r="E1708" i="3"/>
  <c r="E1709" i="3"/>
  <c r="E1710" i="3"/>
  <c r="E1711" i="3"/>
  <c r="E1712" i="3"/>
  <c r="E1713" i="3"/>
  <c r="E1714" i="3"/>
  <c r="E1715" i="3"/>
  <c r="E1716" i="3"/>
  <c r="E1717" i="3"/>
  <c r="E1718" i="3"/>
  <c r="E1719" i="3"/>
  <c r="E1720" i="3"/>
  <c r="E1721" i="3"/>
  <c r="E1722" i="3"/>
  <c r="E1723" i="3"/>
  <c r="E1724" i="3"/>
  <c r="E1725" i="3"/>
  <c r="E1726" i="3"/>
  <c r="E1727" i="3"/>
  <c r="E1728" i="3"/>
  <c r="E1729" i="3"/>
  <c r="E1730" i="3"/>
  <c r="E1731" i="3"/>
  <c r="E1732" i="3"/>
  <c r="E1733" i="3"/>
  <c r="E1734" i="3"/>
  <c r="E1735" i="3"/>
  <c r="E1736" i="3"/>
  <c r="E1737" i="3"/>
  <c r="E1738" i="3"/>
  <c r="E1739" i="3"/>
  <c r="E1740" i="3"/>
  <c r="E1741" i="3"/>
  <c r="E1742" i="3"/>
  <c r="E1743" i="3"/>
  <c r="E1744" i="3"/>
  <c r="E1745" i="3"/>
  <c r="E1746" i="3"/>
  <c r="E1747" i="3"/>
  <c r="E1748" i="3"/>
  <c r="E1749" i="3"/>
  <c r="E1750" i="3"/>
  <c r="E1751" i="3"/>
  <c r="E1752" i="3"/>
  <c r="E1753" i="3"/>
  <c r="E1754" i="3"/>
  <c r="E1755" i="3"/>
  <c r="E1756" i="3"/>
  <c r="E1757" i="3"/>
  <c r="E1758" i="3"/>
  <c r="E1759" i="3"/>
  <c r="E1760" i="3"/>
  <c r="E1761" i="3"/>
  <c r="E1762" i="3"/>
  <c r="E1763" i="3"/>
  <c r="E1764" i="3"/>
  <c r="E1765" i="3"/>
  <c r="E1766" i="3"/>
  <c r="E1767" i="3"/>
  <c r="E1768" i="3"/>
  <c r="E1769" i="3"/>
  <c r="E1770" i="3"/>
  <c r="E1771" i="3"/>
  <c r="E1772" i="3"/>
  <c r="E1773" i="3"/>
  <c r="E1774" i="3"/>
  <c r="E1775" i="3"/>
  <c r="E1776" i="3"/>
  <c r="E1777" i="3"/>
  <c r="E1778" i="3"/>
  <c r="E1779" i="3"/>
  <c r="E1780" i="3"/>
  <c r="E1781" i="3"/>
  <c r="E1782" i="3"/>
  <c r="E1783" i="3"/>
  <c r="E1784" i="3"/>
  <c r="E1785" i="3"/>
  <c r="E1786" i="3"/>
  <c r="E1787" i="3"/>
  <c r="E1788" i="3"/>
  <c r="E1789" i="3"/>
  <c r="E1790" i="3"/>
  <c r="E1791" i="3"/>
  <c r="E1792" i="3"/>
  <c r="E1793" i="3"/>
  <c r="E1794" i="3"/>
  <c r="E1795" i="3"/>
  <c r="E1796" i="3"/>
  <c r="E1797" i="3"/>
  <c r="E1798" i="3"/>
  <c r="E1799" i="3"/>
  <c r="E1800" i="3"/>
  <c r="E1801" i="3"/>
  <c r="E1802" i="3"/>
  <c r="E1803" i="3"/>
  <c r="E1804" i="3"/>
  <c r="E1805" i="3"/>
  <c r="E1806" i="3"/>
  <c r="E1807" i="3"/>
  <c r="E1808" i="3"/>
  <c r="E1809" i="3"/>
  <c r="E1810" i="3"/>
  <c r="E1811" i="3"/>
  <c r="E1812" i="3"/>
  <c r="E1813" i="3"/>
  <c r="E1814" i="3"/>
  <c r="E1815" i="3"/>
  <c r="E1816" i="3"/>
  <c r="E1817" i="3"/>
  <c r="E1818" i="3"/>
  <c r="E1819" i="3"/>
  <c r="E1820" i="3"/>
  <c r="E1821" i="3"/>
  <c r="E1822" i="3"/>
  <c r="E1823" i="3"/>
  <c r="E1824" i="3"/>
  <c r="E1825" i="3"/>
  <c r="E1826" i="3"/>
  <c r="E1827" i="3"/>
  <c r="E1828" i="3"/>
  <c r="E1829" i="3"/>
  <c r="E1830" i="3"/>
  <c r="E1831" i="3"/>
  <c r="E1832" i="3"/>
  <c r="E1833" i="3"/>
  <c r="E1834" i="3"/>
  <c r="E1835" i="3"/>
  <c r="E1836" i="3"/>
  <c r="E1837" i="3"/>
  <c r="E1838" i="3"/>
  <c r="E1839" i="3"/>
  <c r="E1840" i="3"/>
  <c r="E1841" i="3"/>
  <c r="E1842" i="3"/>
  <c r="E1843" i="3"/>
  <c r="E1844" i="3"/>
  <c r="E1845" i="3"/>
  <c r="E1846" i="3"/>
  <c r="E1847" i="3"/>
  <c r="E1848" i="3"/>
  <c r="E1849" i="3"/>
  <c r="E1850" i="3"/>
  <c r="E1851" i="3"/>
  <c r="E1852" i="3"/>
  <c r="E1853" i="3"/>
  <c r="E1854" i="3"/>
  <c r="E1855" i="3"/>
  <c r="E1856" i="3"/>
  <c r="E1857" i="3"/>
  <c r="E1858" i="3"/>
  <c r="E1859" i="3"/>
  <c r="E1860" i="3"/>
  <c r="E1861" i="3"/>
  <c r="E1862" i="3"/>
  <c r="E1863" i="3"/>
  <c r="E1864" i="3"/>
  <c r="E1865" i="3"/>
  <c r="E1866" i="3"/>
  <c r="E1867" i="3"/>
  <c r="E1868" i="3"/>
  <c r="E1869" i="3"/>
  <c r="E1870" i="3"/>
  <c r="E1871" i="3"/>
  <c r="E1872" i="3"/>
  <c r="E1873" i="3"/>
  <c r="E1874" i="3"/>
  <c r="E1875" i="3"/>
  <c r="E1876" i="3"/>
  <c r="E1877" i="3"/>
  <c r="E1878" i="3"/>
  <c r="E1879" i="3"/>
  <c r="E1880" i="3"/>
  <c r="E1881" i="3"/>
  <c r="E1882" i="3"/>
  <c r="E1883" i="3"/>
  <c r="E1884" i="3"/>
  <c r="E1885" i="3"/>
  <c r="E1886" i="3"/>
  <c r="E1887" i="3"/>
  <c r="E1888" i="3"/>
  <c r="E1889" i="3"/>
  <c r="E1890" i="3"/>
  <c r="E1891" i="3"/>
  <c r="E1892" i="3"/>
  <c r="E1893" i="3"/>
  <c r="E1894" i="3"/>
  <c r="E1895" i="3"/>
  <c r="E1896" i="3"/>
  <c r="E1897" i="3"/>
  <c r="E1898" i="3"/>
  <c r="E1899" i="3"/>
  <c r="E1900" i="3"/>
  <c r="E1901" i="3"/>
  <c r="E1902" i="3"/>
  <c r="E1903" i="3"/>
  <c r="E1904" i="3"/>
  <c r="E1905" i="3"/>
  <c r="E1906" i="3"/>
  <c r="E1907" i="3"/>
  <c r="E1908" i="3"/>
  <c r="E1909" i="3"/>
  <c r="E1910" i="3"/>
  <c r="E1911" i="3"/>
  <c r="E1912" i="3"/>
  <c r="E1913" i="3"/>
  <c r="E1914" i="3"/>
  <c r="E1915" i="3"/>
  <c r="E1916" i="3"/>
  <c r="E1917" i="3"/>
  <c r="E1918" i="3"/>
  <c r="E1919" i="3"/>
  <c r="E1920" i="3"/>
  <c r="E1921" i="3"/>
  <c r="E1922" i="3"/>
  <c r="E1923" i="3"/>
  <c r="E1924" i="3"/>
  <c r="E1925" i="3"/>
  <c r="E1926" i="3"/>
  <c r="E1927" i="3"/>
  <c r="E1928" i="3"/>
  <c r="E1929" i="3"/>
  <c r="E1930" i="3"/>
  <c r="E1931" i="3"/>
  <c r="E1932" i="3"/>
  <c r="E1933" i="3"/>
  <c r="E1934" i="3"/>
  <c r="E1935" i="3"/>
  <c r="E1936" i="3"/>
  <c r="E1937" i="3"/>
  <c r="E1938" i="3"/>
  <c r="E1939" i="3"/>
  <c r="E1940" i="3"/>
  <c r="E1941" i="3"/>
  <c r="E1942" i="3"/>
  <c r="E1943" i="3"/>
  <c r="E1944" i="3"/>
  <c r="E1945" i="3"/>
  <c r="E1946" i="3"/>
  <c r="E1947" i="3"/>
  <c r="E1948" i="3"/>
  <c r="E1949" i="3"/>
  <c r="E1950" i="3"/>
  <c r="E1951" i="3"/>
  <c r="E1952" i="3"/>
  <c r="E1953" i="3"/>
  <c r="E1954" i="3"/>
  <c r="E1955" i="3"/>
  <c r="E1956" i="3"/>
  <c r="E1957" i="3"/>
  <c r="E1958" i="3"/>
  <c r="E1959" i="3"/>
  <c r="E1960" i="3"/>
  <c r="E1961" i="3"/>
  <c r="E1962" i="3"/>
  <c r="E1963" i="3"/>
  <c r="E1964" i="3"/>
  <c r="E1965" i="3"/>
  <c r="E1966" i="3"/>
  <c r="E1967" i="3"/>
  <c r="E1968" i="3"/>
  <c r="E1969" i="3"/>
  <c r="E1970" i="3"/>
  <c r="E1971" i="3"/>
  <c r="E1972" i="3"/>
  <c r="E1973" i="3"/>
  <c r="E1974" i="3"/>
  <c r="E1975" i="3"/>
  <c r="E1976" i="3"/>
  <c r="E1977" i="3"/>
  <c r="E1978" i="3"/>
  <c r="E1979" i="3"/>
  <c r="E1980" i="3"/>
  <c r="E1981" i="3"/>
  <c r="E1982" i="3"/>
  <c r="E1983" i="3"/>
  <c r="E1984" i="3"/>
  <c r="E1985" i="3"/>
  <c r="E1986" i="3"/>
  <c r="E1987" i="3"/>
  <c r="E1988" i="3"/>
  <c r="E1989" i="3"/>
  <c r="E1990" i="3"/>
  <c r="E1991" i="3"/>
  <c r="E1992" i="3"/>
  <c r="E1993" i="3"/>
  <c r="E1994" i="3"/>
  <c r="E1995" i="3"/>
  <c r="E1996" i="3"/>
  <c r="E1997" i="3"/>
  <c r="E1998" i="3"/>
  <c r="E1999" i="3"/>
  <c r="E2000" i="3"/>
  <c r="E2001" i="3"/>
  <c r="E2002" i="3"/>
  <c r="E2003" i="3"/>
  <c r="E2004" i="3"/>
  <c r="E2005" i="3"/>
  <c r="E2006" i="3"/>
  <c r="E2007" i="3"/>
  <c r="E2008" i="3"/>
  <c r="E2009" i="3"/>
  <c r="E2010" i="3"/>
  <c r="E2011" i="3"/>
  <c r="E2012" i="3"/>
  <c r="E2013" i="3"/>
  <c r="E2014" i="3"/>
  <c r="E2015" i="3"/>
  <c r="E2016" i="3"/>
  <c r="E2017" i="3"/>
  <c r="E2018" i="3"/>
  <c r="E2019" i="3"/>
  <c r="E2020" i="3"/>
  <c r="E2021" i="3"/>
  <c r="E2022" i="3"/>
  <c r="E2023" i="3"/>
  <c r="E2024" i="3"/>
  <c r="E2025" i="3"/>
  <c r="E2026" i="3"/>
  <c r="E2027" i="3"/>
  <c r="E2028" i="3"/>
  <c r="E2029" i="3"/>
  <c r="E2030" i="3"/>
  <c r="E2031" i="3"/>
  <c r="E2032" i="3"/>
  <c r="E2033" i="3"/>
  <c r="E2034" i="3"/>
  <c r="E2035" i="3"/>
  <c r="E2036" i="3"/>
  <c r="E2037" i="3"/>
  <c r="E2038" i="3"/>
  <c r="E2039" i="3"/>
  <c r="E2040" i="3"/>
  <c r="E2041" i="3"/>
  <c r="E2042" i="3"/>
  <c r="E2043" i="3"/>
  <c r="E2044" i="3"/>
  <c r="E2045" i="3"/>
  <c r="E2046" i="3"/>
  <c r="E2047" i="3"/>
  <c r="E2048" i="3"/>
  <c r="E2049" i="3"/>
  <c r="E2050" i="3"/>
  <c r="E2051" i="3"/>
  <c r="E2052" i="3"/>
  <c r="E2053" i="3"/>
  <c r="E2054" i="3"/>
  <c r="E2055" i="3"/>
  <c r="E2056" i="3"/>
  <c r="E2057" i="3"/>
  <c r="E2058" i="3"/>
  <c r="E2059" i="3"/>
  <c r="E2060" i="3"/>
  <c r="E2061" i="3"/>
  <c r="E2062" i="3"/>
  <c r="E2063" i="3"/>
  <c r="E2064" i="3"/>
  <c r="E2065" i="3"/>
  <c r="E2066" i="3"/>
  <c r="E2067" i="3"/>
  <c r="E2068" i="3"/>
  <c r="E2069" i="3"/>
  <c r="E2070" i="3"/>
  <c r="E2071" i="3"/>
  <c r="E2072" i="3"/>
  <c r="E2073" i="3"/>
  <c r="E2074" i="3"/>
  <c r="E2075" i="3"/>
  <c r="E2076" i="3"/>
  <c r="E2077" i="3"/>
  <c r="E2078" i="3"/>
  <c r="E2079" i="3"/>
  <c r="E2080" i="3"/>
  <c r="E2081" i="3"/>
  <c r="E2082" i="3"/>
  <c r="E2083" i="3"/>
  <c r="E2084" i="3"/>
  <c r="E2085" i="3"/>
  <c r="E2086" i="3"/>
  <c r="E2087" i="3"/>
  <c r="E2088" i="3"/>
  <c r="E2089" i="3"/>
  <c r="E2090" i="3"/>
  <c r="E2091" i="3"/>
  <c r="E2092" i="3"/>
  <c r="E2093" i="3"/>
  <c r="E2094" i="3"/>
  <c r="E2095" i="3"/>
  <c r="E2096" i="3"/>
  <c r="E2097" i="3"/>
  <c r="E2098" i="3"/>
  <c r="E2099" i="3"/>
  <c r="E2100" i="3"/>
  <c r="E2101" i="3"/>
  <c r="E2102" i="3"/>
  <c r="E2103" i="3"/>
  <c r="E2104" i="3"/>
  <c r="E2105" i="3"/>
  <c r="E2106" i="3"/>
  <c r="E2107" i="3"/>
  <c r="E2108" i="3"/>
  <c r="E2109" i="3"/>
  <c r="E2110" i="3"/>
  <c r="E2111" i="3"/>
  <c r="E2112" i="3"/>
  <c r="E2113" i="3"/>
  <c r="E2114" i="3"/>
  <c r="E2115" i="3"/>
  <c r="E2116" i="3"/>
  <c r="E2117" i="3"/>
  <c r="E2118" i="3"/>
  <c r="E2119" i="3"/>
  <c r="E2120" i="3"/>
  <c r="E2121" i="3"/>
  <c r="E2122" i="3"/>
  <c r="E2123" i="3"/>
  <c r="E2124" i="3"/>
  <c r="E2125" i="3"/>
  <c r="E2126" i="3"/>
  <c r="E2127" i="3"/>
  <c r="E2128" i="3"/>
  <c r="E2129" i="3"/>
  <c r="E2130" i="3"/>
  <c r="E2131" i="3"/>
  <c r="E2132" i="3"/>
  <c r="E2133" i="3"/>
  <c r="E2134" i="3"/>
  <c r="E2135" i="3"/>
  <c r="E2136" i="3"/>
  <c r="E2137" i="3"/>
  <c r="E2138" i="3"/>
  <c r="E2139" i="3"/>
  <c r="E2140" i="3"/>
  <c r="E2141" i="3"/>
  <c r="E2142" i="3"/>
  <c r="E2143" i="3"/>
  <c r="E2144" i="3"/>
  <c r="E2145" i="3"/>
  <c r="E2146" i="3"/>
  <c r="E2147" i="3"/>
  <c r="E2148" i="3"/>
  <c r="E2149" i="3"/>
  <c r="E2150" i="3"/>
  <c r="E2151" i="3"/>
  <c r="E2152" i="3"/>
  <c r="E2153" i="3"/>
  <c r="E2154" i="3"/>
  <c r="E2155" i="3"/>
  <c r="E2156" i="3"/>
  <c r="E2157" i="3"/>
  <c r="E2158" i="3"/>
  <c r="E2159" i="3"/>
  <c r="E2160" i="3"/>
  <c r="E2161" i="3"/>
  <c r="E2162" i="3"/>
  <c r="E2163" i="3"/>
  <c r="E2164" i="3"/>
  <c r="E2165" i="3"/>
  <c r="E2166" i="3"/>
  <c r="E2167" i="3"/>
  <c r="E2168" i="3"/>
  <c r="E2169" i="3"/>
  <c r="E2170" i="3"/>
  <c r="E2171" i="3"/>
  <c r="E2172" i="3"/>
  <c r="E2173" i="3"/>
  <c r="E2174" i="3"/>
  <c r="E2175" i="3"/>
  <c r="E2176" i="3"/>
  <c r="E2177" i="3"/>
  <c r="E2178" i="3"/>
  <c r="E2179" i="3"/>
  <c r="E2180" i="3"/>
  <c r="E2181" i="3"/>
  <c r="E2182" i="3"/>
  <c r="E2183" i="3"/>
  <c r="E2184" i="3"/>
  <c r="E2185" i="3"/>
  <c r="E2186" i="3"/>
  <c r="E2187" i="3"/>
  <c r="E2188" i="3"/>
  <c r="E2189" i="3"/>
  <c r="E2190" i="3"/>
  <c r="E2191" i="3"/>
  <c r="E2192" i="3"/>
  <c r="E2193" i="3"/>
  <c r="E2194" i="3"/>
  <c r="E2195" i="3"/>
  <c r="E2196" i="3"/>
  <c r="E2197" i="3"/>
  <c r="E2198" i="3"/>
  <c r="E2199" i="3"/>
  <c r="E2200" i="3"/>
  <c r="E2201" i="3"/>
  <c r="E2202" i="3"/>
  <c r="E2203" i="3"/>
  <c r="E2204" i="3"/>
  <c r="E2205" i="3"/>
  <c r="E2206" i="3"/>
  <c r="E2207" i="3"/>
  <c r="E2208" i="3"/>
  <c r="E2209" i="3"/>
  <c r="E2210" i="3"/>
  <c r="E2211" i="3"/>
  <c r="E2212" i="3"/>
  <c r="E2213" i="3"/>
  <c r="E2214" i="3"/>
  <c r="E2215" i="3"/>
  <c r="E2216" i="3"/>
  <c r="E2217" i="3"/>
  <c r="E2218" i="3"/>
  <c r="E2219" i="3"/>
  <c r="E2220" i="3"/>
  <c r="E2221" i="3"/>
  <c r="E2222" i="3"/>
  <c r="E2223" i="3"/>
  <c r="E2224" i="3"/>
  <c r="E2225" i="3"/>
  <c r="E2226" i="3"/>
  <c r="E2227" i="3"/>
  <c r="E2228" i="3"/>
  <c r="E2229" i="3"/>
  <c r="E2230" i="3"/>
  <c r="E2231" i="3"/>
  <c r="E2232" i="3"/>
  <c r="E2233" i="3"/>
  <c r="E2234" i="3"/>
  <c r="E2235" i="3"/>
  <c r="E2236" i="3"/>
  <c r="E2237" i="3"/>
  <c r="E2238" i="3"/>
  <c r="E2239" i="3"/>
  <c r="E2240" i="3"/>
  <c r="E2241" i="3"/>
  <c r="E2242" i="3"/>
  <c r="E2243" i="3"/>
  <c r="E2244" i="3"/>
  <c r="E2245" i="3"/>
  <c r="E2246" i="3"/>
  <c r="E2247" i="3"/>
  <c r="E2248" i="3"/>
  <c r="E2249" i="3"/>
  <c r="E2250" i="3"/>
  <c r="E2251" i="3"/>
  <c r="E2252" i="3"/>
  <c r="E2253" i="3"/>
  <c r="E2254" i="3"/>
  <c r="E2255" i="3"/>
  <c r="E2256" i="3"/>
  <c r="E2257" i="3"/>
  <c r="E2258" i="3"/>
  <c r="E2259" i="3"/>
  <c r="E2260" i="3"/>
  <c r="E2261" i="3"/>
  <c r="E2262" i="3"/>
  <c r="E2263" i="3"/>
  <c r="E2264" i="3"/>
  <c r="E2265" i="3"/>
  <c r="E2266" i="3"/>
  <c r="E2267" i="3"/>
  <c r="E2268" i="3"/>
  <c r="E2269" i="3"/>
  <c r="E2270" i="3"/>
  <c r="E2271" i="3"/>
  <c r="E2272" i="3"/>
  <c r="E2273" i="3"/>
  <c r="E2274" i="3"/>
  <c r="E2275" i="3"/>
  <c r="E2276" i="3"/>
  <c r="E2277" i="3"/>
  <c r="E2278" i="3"/>
  <c r="E2279" i="3"/>
  <c r="E2280" i="3"/>
  <c r="E2281" i="3"/>
  <c r="E2282" i="3"/>
  <c r="E2283" i="3"/>
  <c r="E2284" i="3"/>
  <c r="E2285" i="3"/>
  <c r="E2286" i="3"/>
  <c r="E2287" i="3"/>
  <c r="E2288" i="3"/>
  <c r="E2289" i="3"/>
  <c r="E2290" i="3"/>
  <c r="E2291" i="3"/>
  <c r="E2292" i="3"/>
  <c r="E2293" i="3"/>
  <c r="E2294" i="3"/>
  <c r="E2295" i="3"/>
  <c r="E2296" i="3"/>
  <c r="E2297" i="3"/>
  <c r="E2298" i="3"/>
  <c r="E2299" i="3"/>
  <c r="E2300" i="3"/>
  <c r="E2301" i="3"/>
  <c r="E2302" i="3"/>
  <c r="E2303" i="3"/>
  <c r="E2304" i="3"/>
  <c r="E2305" i="3"/>
  <c r="E2306" i="3"/>
  <c r="E2307" i="3"/>
  <c r="E2308" i="3"/>
  <c r="E2309" i="3"/>
  <c r="E2310" i="3"/>
  <c r="E2311" i="3"/>
  <c r="E2312" i="3"/>
  <c r="E2313" i="3"/>
  <c r="E2314" i="3"/>
  <c r="E2315" i="3"/>
  <c r="E2316" i="3"/>
  <c r="E2317" i="3"/>
  <c r="E2318" i="3"/>
  <c r="E2319" i="3"/>
  <c r="E2320" i="3"/>
  <c r="E2321" i="3"/>
  <c r="E2322" i="3"/>
  <c r="E2323" i="3"/>
  <c r="E2324" i="3"/>
  <c r="E2325" i="3"/>
  <c r="E2326" i="3"/>
  <c r="E2327" i="3"/>
  <c r="E2328" i="3"/>
  <c r="E2329" i="3"/>
  <c r="E2330" i="3"/>
  <c r="E2331" i="3"/>
  <c r="E2332" i="3"/>
  <c r="E2333" i="3"/>
  <c r="E2334" i="3"/>
  <c r="E2335" i="3"/>
  <c r="E2336" i="3"/>
  <c r="E2337" i="3"/>
  <c r="E2338" i="3"/>
  <c r="E2339" i="3"/>
  <c r="E2340" i="3"/>
  <c r="E2341" i="3"/>
  <c r="E2342" i="3"/>
  <c r="E2343" i="3"/>
  <c r="E2344" i="3"/>
  <c r="E2345" i="3"/>
  <c r="E2346" i="3"/>
  <c r="E2347" i="3"/>
  <c r="E2348" i="3"/>
  <c r="E2349" i="3"/>
  <c r="E2350" i="3"/>
  <c r="E2351" i="3"/>
  <c r="E2352" i="3"/>
  <c r="E2353" i="3"/>
  <c r="E2354" i="3"/>
  <c r="E2355" i="3"/>
  <c r="E2356" i="3"/>
  <c r="E2357" i="3"/>
  <c r="E2358" i="3"/>
  <c r="E2359" i="3"/>
  <c r="E2360" i="3"/>
  <c r="E2361" i="3"/>
  <c r="E2362" i="3"/>
  <c r="E2363" i="3"/>
  <c r="E2364" i="3"/>
  <c r="E2365" i="3"/>
  <c r="E2366" i="3"/>
  <c r="E2367" i="3"/>
  <c r="E2368" i="3"/>
  <c r="E2369" i="3"/>
  <c r="E2370" i="3"/>
  <c r="E2371" i="3"/>
  <c r="E2372" i="3"/>
  <c r="E2373" i="3"/>
  <c r="E2374" i="3"/>
  <c r="E2375" i="3"/>
  <c r="E2376" i="3"/>
  <c r="E2377" i="3"/>
  <c r="E2378" i="3"/>
  <c r="E2379" i="3"/>
  <c r="E2380" i="3"/>
  <c r="E2381" i="3"/>
  <c r="E2382" i="3"/>
  <c r="E2383" i="3"/>
  <c r="E2384" i="3"/>
  <c r="E2385" i="3"/>
  <c r="E2386" i="3"/>
  <c r="E2387" i="3"/>
  <c r="E2388" i="3"/>
  <c r="E2389" i="3"/>
  <c r="E2390" i="3"/>
  <c r="E2391" i="3"/>
  <c r="E2392" i="3"/>
  <c r="E2393" i="3"/>
  <c r="E2394" i="3"/>
  <c r="E2395" i="3"/>
  <c r="E2396" i="3"/>
  <c r="E2397" i="3"/>
  <c r="E2398" i="3"/>
  <c r="E2399" i="3"/>
  <c r="E2400" i="3"/>
  <c r="E2401" i="3"/>
  <c r="E2402" i="3"/>
  <c r="E2403" i="3"/>
  <c r="E2404" i="3"/>
  <c r="E2405" i="3"/>
  <c r="E2406" i="3"/>
  <c r="E2407" i="3"/>
  <c r="E2408" i="3"/>
  <c r="E2409" i="3"/>
  <c r="E2410" i="3"/>
  <c r="E2411" i="3"/>
  <c r="E2412" i="3"/>
  <c r="E2413" i="3"/>
  <c r="E2414" i="3"/>
  <c r="E2415" i="3"/>
  <c r="E2416" i="3"/>
  <c r="E2417" i="3"/>
  <c r="E2418" i="3"/>
  <c r="E2419" i="3"/>
  <c r="E2420" i="3"/>
  <c r="E2421" i="3"/>
  <c r="E2422" i="3"/>
  <c r="E2423" i="3"/>
  <c r="E2424" i="3"/>
  <c r="E2425" i="3"/>
  <c r="E2426" i="3"/>
  <c r="E2427" i="3"/>
  <c r="E2428" i="3"/>
  <c r="E2429" i="3"/>
  <c r="E2430" i="3"/>
  <c r="E2431" i="3"/>
  <c r="E2432" i="3"/>
  <c r="E2433" i="3"/>
  <c r="E2434" i="3"/>
  <c r="E2435" i="3"/>
  <c r="E2436" i="3"/>
  <c r="E2437" i="3"/>
  <c r="E2438" i="3"/>
  <c r="E2439" i="3"/>
  <c r="E2440" i="3"/>
  <c r="E2441" i="3"/>
  <c r="E2442" i="3"/>
  <c r="E2443" i="3"/>
  <c r="E2444" i="3"/>
  <c r="E2445" i="3"/>
  <c r="E2446" i="3"/>
  <c r="E2447" i="3"/>
  <c r="E2448" i="3"/>
  <c r="E2449" i="3"/>
  <c r="E2450" i="3"/>
  <c r="E2451" i="3"/>
  <c r="E2452" i="3"/>
  <c r="E2453" i="3"/>
  <c r="E2454" i="3"/>
  <c r="E2455" i="3"/>
  <c r="E2456" i="3"/>
  <c r="E2457" i="3"/>
  <c r="E2458" i="3"/>
  <c r="E2459" i="3"/>
  <c r="E2460" i="3"/>
  <c r="E2461" i="3"/>
  <c r="E2462" i="3"/>
  <c r="E2463" i="3"/>
  <c r="E2464" i="3"/>
  <c r="E2465" i="3"/>
  <c r="E2466" i="3"/>
  <c r="E2467" i="3"/>
  <c r="E2468" i="3"/>
  <c r="E2469" i="3"/>
  <c r="E2470" i="3"/>
  <c r="E2471" i="3"/>
  <c r="E2472" i="3"/>
  <c r="E2473" i="3"/>
  <c r="E2474" i="3"/>
  <c r="E2475" i="3"/>
  <c r="E2476" i="3"/>
  <c r="E2477" i="3"/>
  <c r="E2478" i="3"/>
  <c r="E2479" i="3"/>
  <c r="E2480" i="3"/>
  <c r="E2481" i="3"/>
  <c r="E2482" i="3"/>
  <c r="E2483" i="3"/>
  <c r="E2484" i="3"/>
  <c r="E2485" i="3"/>
  <c r="E2486" i="3"/>
  <c r="E2487" i="3"/>
  <c r="E2488" i="3"/>
  <c r="E2489" i="3"/>
  <c r="E2490" i="3"/>
  <c r="E2491" i="3"/>
  <c r="E2492" i="3"/>
  <c r="E2493" i="3"/>
  <c r="E2494" i="3"/>
  <c r="E2495" i="3"/>
  <c r="E2496" i="3"/>
  <c r="E2497" i="3"/>
  <c r="E2498" i="3"/>
  <c r="E2499" i="3"/>
  <c r="E2500" i="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M22" i="11" l="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E1330" i="7"/>
  <c r="E1331" i="7"/>
  <c r="E1332" i="7"/>
  <c r="E1333" i="7"/>
  <c r="E1334" i="7"/>
  <c r="E1335" i="7"/>
  <c r="E1336" i="7"/>
  <c r="E1337" i="7"/>
  <c r="E1338" i="7"/>
  <c r="E1339" i="7"/>
  <c r="E1340" i="7"/>
  <c r="E1341" i="7"/>
  <c r="E1342" i="7"/>
  <c r="E1343" i="7"/>
  <c r="E1344" i="7"/>
  <c r="E1345" i="7"/>
  <c r="E1346" i="7"/>
  <c r="E1347" i="7"/>
  <c r="E1348" i="7"/>
  <c r="E1349" i="7"/>
  <c r="E1350" i="7"/>
  <c r="E1351" i="7"/>
  <c r="E1352" i="7"/>
  <c r="E1353" i="7"/>
  <c r="E1354" i="7"/>
  <c r="E1355" i="7"/>
  <c r="E1356" i="7"/>
  <c r="E1357" i="7"/>
  <c r="E1358" i="7"/>
  <c r="E1359" i="7"/>
  <c r="E1360" i="7"/>
  <c r="E1361" i="7"/>
  <c r="E1362" i="7"/>
  <c r="E1363" i="7"/>
  <c r="E1364" i="7"/>
  <c r="E1365" i="7"/>
  <c r="E1366" i="7"/>
  <c r="E1367" i="7"/>
  <c r="E1368" i="7"/>
  <c r="E1369" i="7"/>
  <c r="E1370" i="7"/>
  <c r="E1371" i="7"/>
  <c r="E1372" i="7"/>
  <c r="E1373" i="7"/>
  <c r="E1374" i="7"/>
  <c r="E1375" i="7"/>
  <c r="E1376" i="7"/>
  <c r="E1377" i="7"/>
  <c r="E1378" i="7"/>
  <c r="E1379" i="7"/>
  <c r="E1380" i="7"/>
  <c r="E1381" i="7"/>
  <c r="E1382" i="7"/>
  <c r="E1383" i="7"/>
  <c r="E1384" i="7"/>
  <c r="E1385" i="7"/>
  <c r="E1386" i="7"/>
  <c r="E1387" i="7"/>
  <c r="E1388" i="7"/>
  <c r="E1389" i="7"/>
  <c r="E1390" i="7"/>
  <c r="E1391" i="7"/>
  <c r="E1392" i="7"/>
  <c r="E1393" i="7"/>
  <c r="E1394" i="7"/>
  <c r="E1395" i="7"/>
  <c r="E1396" i="7"/>
  <c r="E1397" i="7"/>
  <c r="E1398" i="7"/>
  <c r="E1399" i="7"/>
  <c r="E1400" i="7"/>
  <c r="E1401" i="7"/>
  <c r="E1402" i="7"/>
  <c r="E1403" i="7"/>
  <c r="E1404" i="7"/>
  <c r="E1405" i="7"/>
  <c r="E1406" i="7"/>
  <c r="E1407" i="7"/>
  <c r="E1408" i="7"/>
  <c r="E1409" i="7"/>
  <c r="E1410" i="7"/>
  <c r="E1411" i="7"/>
  <c r="E1412" i="7"/>
  <c r="E1413" i="7"/>
  <c r="E1414" i="7"/>
  <c r="E1415" i="7"/>
  <c r="E1416" i="7"/>
  <c r="E1417" i="7"/>
  <c r="E1418" i="7"/>
  <c r="E1419" i="7"/>
  <c r="E1420" i="7"/>
  <c r="E1421" i="7"/>
  <c r="E1422" i="7"/>
  <c r="E1423" i="7"/>
  <c r="E1424" i="7"/>
  <c r="E1425" i="7"/>
  <c r="E1426" i="7"/>
  <c r="E1427" i="7"/>
  <c r="E1428" i="7"/>
  <c r="E1429" i="7"/>
  <c r="E1430" i="7"/>
  <c r="E1431" i="7"/>
  <c r="E1432" i="7"/>
  <c r="E1433" i="7"/>
  <c r="E1434" i="7"/>
  <c r="E1435" i="7"/>
  <c r="E1436" i="7"/>
  <c r="E1437" i="7"/>
  <c r="E1438" i="7"/>
  <c r="E1439" i="7"/>
  <c r="E1440" i="7"/>
  <c r="E1441" i="7"/>
  <c r="E1442" i="7"/>
  <c r="E1443" i="7"/>
  <c r="E1444" i="7"/>
  <c r="E1445" i="7"/>
  <c r="E1446" i="7"/>
  <c r="E1447" i="7"/>
  <c r="E1448" i="7"/>
  <c r="E1449" i="7"/>
  <c r="E1450" i="7"/>
  <c r="E1451" i="7"/>
  <c r="E1452" i="7"/>
  <c r="E1453" i="7"/>
  <c r="E1454" i="7"/>
  <c r="E1455" i="7"/>
  <c r="E1456" i="7"/>
  <c r="E1457" i="7"/>
  <c r="E1458" i="7"/>
  <c r="E1459" i="7"/>
  <c r="E1460" i="7"/>
  <c r="E1461" i="7"/>
  <c r="E1462" i="7"/>
  <c r="E1463" i="7"/>
  <c r="E1464" i="7"/>
  <c r="E1465" i="7"/>
  <c r="E1466" i="7"/>
  <c r="E1467" i="7"/>
  <c r="E1468" i="7"/>
  <c r="E1469" i="7"/>
  <c r="E1470" i="7"/>
  <c r="E1471" i="7"/>
  <c r="E1472" i="7"/>
  <c r="E1473" i="7"/>
  <c r="E1474" i="7"/>
  <c r="E1475" i="7"/>
  <c r="E1476" i="7"/>
  <c r="E1477" i="7"/>
  <c r="E1478" i="7"/>
  <c r="E1479" i="7"/>
  <c r="E1480" i="7"/>
  <c r="E1481" i="7"/>
  <c r="E1482" i="7"/>
  <c r="E1483" i="7"/>
  <c r="E1484" i="7"/>
  <c r="E1485" i="7"/>
  <c r="E1486" i="7"/>
  <c r="E1487" i="7"/>
  <c r="E1488" i="7"/>
  <c r="E1489" i="7"/>
  <c r="E1490" i="7"/>
  <c r="E1491" i="7"/>
  <c r="E1492" i="7"/>
  <c r="E1493" i="7"/>
  <c r="E1494" i="7"/>
  <c r="E1495" i="7"/>
  <c r="E1496" i="7"/>
  <c r="E1497" i="7"/>
  <c r="E1498" i="7"/>
  <c r="E1499" i="7"/>
  <c r="E1500" i="7"/>
  <c r="E1501" i="7"/>
  <c r="E1502" i="7"/>
  <c r="E1503" i="7"/>
  <c r="E1504" i="7"/>
  <c r="E1505" i="7"/>
  <c r="E1506" i="7"/>
  <c r="E1507" i="7"/>
  <c r="E1508" i="7"/>
  <c r="E1509" i="7"/>
  <c r="E1510" i="7"/>
  <c r="E1511" i="7"/>
  <c r="E1512" i="7"/>
  <c r="E1513" i="7"/>
  <c r="E1514" i="7"/>
  <c r="E1515" i="7"/>
  <c r="E1516" i="7"/>
  <c r="E1517" i="7"/>
  <c r="E1518" i="7"/>
  <c r="E1519" i="7"/>
  <c r="E1520" i="7"/>
  <c r="E1521" i="7"/>
  <c r="E1522" i="7"/>
  <c r="E1523" i="7"/>
  <c r="E1524" i="7"/>
  <c r="E1525" i="7"/>
  <c r="E1526" i="7"/>
  <c r="E1527" i="7"/>
  <c r="E1528" i="7"/>
  <c r="E1529" i="7"/>
  <c r="E1530" i="7"/>
  <c r="E1531" i="7"/>
  <c r="E1532" i="7"/>
  <c r="E1533" i="7"/>
  <c r="E1534" i="7"/>
  <c r="E1535" i="7"/>
  <c r="E1536" i="7"/>
  <c r="E1537" i="7"/>
  <c r="E1538" i="7"/>
  <c r="E1539" i="7"/>
  <c r="E1540" i="7"/>
  <c r="E1541" i="7"/>
  <c r="E1542" i="7"/>
  <c r="E1543" i="7"/>
  <c r="E1544" i="7"/>
  <c r="E1545" i="7"/>
  <c r="E1546" i="7"/>
  <c r="E1547" i="7"/>
  <c r="E1548" i="7"/>
  <c r="E1549" i="7"/>
  <c r="E1550" i="7"/>
  <c r="E1551" i="7"/>
  <c r="E1552" i="7"/>
  <c r="E1553" i="7"/>
  <c r="E1554" i="7"/>
  <c r="E1555" i="7"/>
  <c r="E1556" i="7"/>
  <c r="E1557" i="7"/>
  <c r="E1558" i="7"/>
  <c r="E1559" i="7"/>
  <c r="E1560" i="7"/>
  <c r="E1561" i="7"/>
  <c r="E1562" i="7"/>
  <c r="E1563" i="7"/>
  <c r="E1564" i="7"/>
  <c r="E1565" i="7"/>
  <c r="E1566" i="7"/>
  <c r="E1567" i="7"/>
  <c r="E1568" i="7"/>
  <c r="E1569" i="7"/>
  <c r="E1570" i="7"/>
  <c r="E1571" i="7"/>
  <c r="E1572" i="7"/>
  <c r="E1573" i="7"/>
  <c r="E1574" i="7"/>
  <c r="E1575" i="7"/>
  <c r="E1576" i="7"/>
  <c r="E1577" i="7"/>
  <c r="E1578" i="7"/>
  <c r="E1579" i="7"/>
  <c r="E1580" i="7"/>
  <c r="E1581" i="7"/>
  <c r="E1582" i="7"/>
  <c r="E1583" i="7"/>
  <c r="E1584" i="7"/>
  <c r="E1585" i="7"/>
  <c r="E1586" i="7"/>
  <c r="E1587" i="7"/>
  <c r="E1588" i="7"/>
  <c r="E1589" i="7"/>
  <c r="E1590" i="7"/>
  <c r="E1591" i="7"/>
  <c r="E1592" i="7"/>
  <c r="E1593" i="7"/>
  <c r="E1594" i="7"/>
  <c r="E1595" i="7"/>
  <c r="E1596" i="7"/>
  <c r="E1597" i="7"/>
  <c r="E1598" i="7"/>
  <c r="E1599" i="7"/>
  <c r="E1600" i="7"/>
  <c r="E1601" i="7"/>
  <c r="E1602" i="7"/>
  <c r="E1603" i="7"/>
  <c r="E1604" i="7"/>
  <c r="E1605" i="7"/>
  <c r="E1606" i="7"/>
  <c r="E1607" i="7"/>
  <c r="E1608" i="7"/>
  <c r="E1609" i="7"/>
  <c r="E1610" i="7"/>
  <c r="E1611" i="7"/>
  <c r="E1612" i="7"/>
  <c r="E1613" i="7"/>
  <c r="E1614" i="7"/>
  <c r="E1615" i="7"/>
  <c r="E1616" i="7"/>
  <c r="E1617" i="7"/>
  <c r="E1618" i="7"/>
  <c r="E1619" i="7"/>
  <c r="E1620" i="7"/>
  <c r="E1621" i="7"/>
  <c r="E1622" i="7"/>
  <c r="E1623" i="7"/>
  <c r="E1624" i="7"/>
  <c r="E1625" i="7"/>
  <c r="E1626" i="7"/>
  <c r="E1627" i="7"/>
  <c r="E1628" i="7"/>
  <c r="E1629" i="7"/>
  <c r="E1630" i="7"/>
  <c r="E1631" i="7"/>
  <c r="E1632" i="7"/>
  <c r="E1633" i="7"/>
  <c r="E1634" i="7"/>
  <c r="E1635" i="7"/>
  <c r="E1636" i="7"/>
  <c r="E1637" i="7"/>
  <c r="E1638" i="7"/>
  <c r="E1639" i="7"/>
  <c r="E1640" i="7"/>
  <c r="E1641" i="7"/>
  <c r="E1642" i="7"/>
  <c r="E1643" i="7"/>
  <c r="E1644" i="7"/>
  <c r="E1645" i="7"/>
  <c r="E1646" i="7"/>
  <c r="E1647" i="7"/>
  <c r="E1648" i="7"/>
  <c r="E1649" i="7"/>
  <c r="E1650" i="7"/>
  <c r="E1651" i="7"/>
  <c r="E1652" i="7"/>
  <c r="E1653" i="7"/>
  <c r="E1654" i="7"/>
  <c r="E1655" i="7"/>
  <c r="E1656" i="7"/>
  <c r="E1657" i="7"/>
  <c r="E1658" i="7"/>
  <c r="E1659" i="7"/>
  <c r="E1660" i="7"/>
  <c r="E1661" i="7"/>
  <c r="E1662" i="7"/>
  <c r="E1663" i="7"/>
  <c r="E1664" i="7"/>
  <c r="E1665" i="7"/>
  <c r="E1666" i="7"/>
  <c r="E1667" i="7"/>
  <c r="E1668" i="7"/>
  <c r="E1669" i="7"/>
  <c r="E1670" i="7"/>
  <c r="E1671" i="7"/>
  <c r="E1672" i="7"/>
  <c r="E1673" i="7"/>
  <c r="E1674" i="7"/>
  <c r="E1675" i="7"/>
  <c r="E1676" i="7"/>
  <c r="E1677" i="7"/>
  <c r="E1678" i="7"/>
  <c r="E1679" i="7"/>
  <c r="E1680" i="7"/>
  <c r="E1681" i="7"/>
  <c r="E1682" i="7"/>
  <c r="E1683" i="7"/>
  <c r="E1684" i="7"/>
  <c r="E1685" i="7"/>
  <c r="E1686" i="7"/>
  <c r="E1687" i="7"/>
  <c r="E1688" i="7"/>
  <c r="E1689" i="7"/>
  <c r="E1690" i="7"/>
  <c r="E1691" i="7"/>
  <c r="E1692" i="7"/>
  <c r="E1693" i="7"/>
  <c r="E1694" i="7"/>
  <c r="E1695" i="7"/>
  <c r="E1696" i="7"/>
  <c r="E1697" i="7"/>
  <c r="E1698" i="7"/>
  <c r="E1699" i="7"/>
  <c r="E1700" i="7"/>
  <c r="E1701" i="7"/>
  <c r="E1702" i="7"/>
  <c r="E1703" i="7"/>
  <c r="E1704" i="7"/>
  <c r="E1705" i="7"/>
  <c r="E1706" i="7"/>
  <c r="E1707" i="7"/>
  <c r="E1708" i="7"/>
  <c r="E1709" i="7"/>
  <c r="E1710" i="7"/>
  <c r="E1711" i="7"/>
  <c r="E1712" i="7"/>
  <c r="E1713" i="7"/>
  <c r="E1714" i="7"/>
  <c r="E1715" i="7"/>
  <c r="E1716" i="7"/>
  <c r="E1717" i="7"/>
  <c r="E1718" i="7"/>
  <c r="E1719" i="7"/>
  <c r="E1720" i="7"/>
  <c r="E1721" i="7"/>
  <c r="E1722" i="7"/>
  <c r="E1723" i="7"/>
  <c r="E1724" i="7"/>
  <c r="E1725" i="7"/>
  <c r="E1726" i="7"/>
  <c r="E1727" i="7"/>
  <c r="E1728" i="7"/>
  <c r="E1729" i="7"/>
  <c r="E1730" i="7"/>
  <c r="E1731" i="7"/>
  <c r="E1732" i="7"/>
  <c r="E1733" i="7"/>
  <c r="E1734" i="7"/>
  <c r="E1735" i="7"/>
  <c r="E1736" i="7"/>
  <c r="E1737" i="7"/>
  <c r="E1738" i="7"/>
  <c r="E1739" i="7"/>
  <c r="E1740" i="7"/>
  <c r="E1741" i="7"/>
  <c r="E1742" i="7"/>
  <c r="E1743" i="7"/>
  <c r="E1744" i="7"/>
  <c r="E1745" i="7"/>
  <c r="E1746" i="7"/>
  <c r="E1747" i="7"/>
  <c r="E1748" i="7"/>
  <c r="E1749" i="7"/>
  <c r="E1750" i="7"/>
  <c r="E1751" i="7"/>
  <c r="E1752" i="7"/>
  <c r="E1753" i="7"/>
  <c r="E1754" i="7"/>
  <c r="E1755" i="7"/>
  <c r="E1756" i="7"/>
  <c r="E1757" i="7"/>
  <c r="E1758" i="7"/>
  <c r="E1759" i="7"/>
  <c r="E1760" i="7"/>
  <c r="E1761" i="7"/>
  <c r="E1762" i="7"/>
  <c r="E1763" i="7"/>
  <c r="E1764" i="7"/>
  <c r="E1765" i="7"/>
  <c r="E1766" i="7"/>
  <c r="E1767" i="7"/>
  <c r="E1768" i="7"/>
  <c r="E1769" i="7"/>
  <c r="E1770" i="7"/>
  <c r="E1771" i="7"/>
  <c r="E1772" i="7"/>
  <c r="E1773" i="7"/>
  <c r="E1774" i="7"/>
  <c r="E1775" i="7"/>
  <c r="E1776" i="7"/>
  <c r="E1777" i="7"/>
  <c r="E1778" i="7"/>
  <c r="E1779" i="7"/>
  <c r="E1780" i="7"/>
  <c r="E1781" i="7"/>
  <c r="E1782" i="7"/>
  <c r="E1783" i="7"/>
  <c r="E1784" i="7"/>
  <c r="E1785" i="7"/>
  <c r="E1786" i="7"/>
  <c r="E1787" i="7"/>
  <c r="E1788" i="7"/>
  <c r="E1789" i="7"/>
  <c r="E1790" i="7"/>
  <c r="E1791" i="7"/>
  <c r="E1792" i="7"/>
  <c r="E1793" i="7"/>
  <c r="E1794" i="7"/>
  <c r="E1795" i="7"/>
  <c r="E1796" i="7"/>
  <c r="E1797" i="7"/>
  <c r="E1798" i="7"/>
  <c r="E1799" i="7"/>
  <c r="E1800" i="7"/>
  <c r="E1801" i="7"/>
  <c r="E1802" i="7"/>
  <c r="E1803" i="7"/>
  <c r="E1804" i="7"/>
  <c r="E1805" i="7"/>
  <c r="E1806" i="7"/>
  <c r="E1807" i="7"/>
  <c r="E1808" i="7"/>
  <c r="E1809" i="7"/>
  <c r="E1810" i="7"/>
  <c r="E1811" i="7"/>
  <c r="E1812" i="7"/>
  <c r="E1813" i="7"/>
  <c r="E1814" i="7"/>
  <c r="E1815" i="7"/>
  <c r="E1816" i="7"/>
  <c r="E1817" i="7"/>
  <c r="E1818" i="7"/>
  <c r="E1819" i="7"/>
  <c r="E1820" i="7"/>
  <c r="E1821" i="7"/>
  <c r="E1822" i="7"/>
  <c r="E1823" i="7"/>
  <c r="E1824" i="7"/>
  <c r="E1825" i="7"/>
  <c r="E1826" i="7"/>
  <c r="E1827" i="7"/>
  <c r="E1828" i="7"/>
  <c r="E1829" i="7"/>
  <c r="E1830" i="7"/>
  <c r="E1831" i="7"/>
  <c r="E1832" i="7"/>
  <c r="E1833" i="7"/>
  <c r="E1834" i="7"/>
  <c r="E1835" i="7"/>
  <c r="E1836" i="7"/>
  <c r="E1837" i="7"/>
  <c r="E1838" i="7"/>
  <c r="E1839" i="7"/>
  <c r="E1840" i="7"/>
  <c r="E1841" i="7"/>
  <c r="E1842" i="7"/>
  <c r="E1843" i="7"/>
  <c r="E1844" i="7"/>
  <c r="E1845" i="7"/>
  <c r="E1846" i="7"/>
  <c r="E1847" i="7"/>
  <c r="E1848" i="7"/>
  <c r="E1849" i="7"/>
  <c r="E1850" i="7"/>
  <c r="E1851" i="7"/>
  <c r="E1852" i="7"/>
  <c r="E1853" i="7"/>
  <c r="E1854" i="7"/>
  <c r="E1855" i="7"/>
  <c r="E1856" i="7"/>
  <c r="E1857" i="7"/>
  <c r="E1858" i="7"/>
  <c r="E1859" i="7"/>
  <c r="E1860" i="7"/>
  <c r="E1861" i="7"/>
  <c r="E1862" i="7"/>
  <c r="E1863" i="7"/>
  <c r="E1864" i="7"/>
  <c r="E1865" i="7"/>
  <c r="E1866" i="7"/>
  <c r="E1867" i="7"/>
  <c r="E1868" i="7"/>
  <c r="E1869" i="7"/>
  <c r="E1870" i="7"/>
  <c r="E1871" i="7"/>
  <c r="E1872" i="7"/>
  <c r="E1873" i="7"/>
  <c r="E1874" i="7"/>
  <c r="E1875" i="7"/>
  <c r="E1876" i="7"/>
  <c r="E1877" i="7"/>
  <c r="E1878" i="7"/>
  <c r="E1879" i="7"/>
  <c r="E1880" i="7"/>
  <c r="E1881" i="7"/>
  <c r="E1882" i="7"/>
  <c r="E1883" i="7"/>
  <c r="E1884" i="7"/>
  <c r="E1885" i="7"/>
  <c r="E1886" i="7"/>
  <c r="E1887" i="7"/>
  <c r="E1888" i="7"/>
  <c r="E1889" i="7"/>
  <c r="E1890" i="7"/>
  <c r="E1891" i="7"/>
  <c r="E1892" i="7"/>
  <c r="E1893" i="7"/>
  <c r="E1894" i="7"/>
  <c r="E1895" i="7"/>
  <c r="E1896" i="7"/>
  <c r="E1897" i="7"/>
  <c r="E1898" i="7"/>
  <c r="E1899" i="7"/>
  <c r="E1900" i="7"/>
  <c r="E1901" i="7"/>
  <c r="E1902" i="7"/>
  <c r="E1903" i="7"/>
  <c r="E1904" i="7"/>
  <c r="E1905" i="7"/>
  <c r="E1906" i="7"/>
  <c r="E1907" i="7"/>
  <c r="E1908" i="7"/>
  <c r="E1909" i="7"/>
  <c r="E1910" i="7"/>
  <c r="E1911" i="7"/>
  <c r="E1912" i="7"/>
  <c r="E1913" i="7"/>
  <c r="E1914" i="7"/>
  <c r="E1915" i="7"/>
  <c r="E1916" i="7"/>
  <c r="E1917" i="7"/>
  <c r="E1918" i="7"/>
  <c r="E1919" i="7"/>
  <c r="E1920" i="7"/>
  <c r="E1921" i="7"/>
  <c r="E1922" i="7"/>
  <c r="E1923" i="7"/>
  <c r="E1924" i="7"/>
  <c r="E1925" i="7"/>
  <c r="E1926" i="7"/>
  <c r="E1927" i="7"/>
  <c r="E1928" i="7"/>
  <c r="E1929" i="7"/>
  <c r="E1930" i="7"/>
  <c r="E1931" i="7"/>
  <c r="E1932" i="7"/>
  <c r="E1933" i="7"/>
  <c r="E1934" i="7"/>
  <c r="E1935" i="7"/>
  <c r="E1936" i="7"/>
  <c r="E1937" i="7"/>
  <c r="E1938" i="7"/>
  <c r="E1939" i="7"/>
  <c r="E1940" i="7"/>
  <c r="E1941" i="7"/>
  <c r="E1942" i="7"/>
  <c r="E1943" i="7"/>
  <c r="E1944" i="7"/>
  <c r="E1945" i="7"/>
  <c r="E1946" i="7"/>
  <c r="E1947" i="7"/>
  <c r="E1948" i="7"/>
  <c r="E1949" i="7"/>
  <c r="E1950" i="7"/>
  <c r="E1951" i="7"/>
  <c r="E1952" i="7"/>
  <c r="E1953" i="7"/>
  <c r="E1954" i="7"/>
  <c r="E1955" i="7"/>
  <c r="E1956" i="7"/>
  <c r="E1957" i="7"/>
  <c r="E1958" i="7"/>
  <c r="E1959" i="7"/>
  <c r="E1960" i="7"/>
  <c r="E1961" i="7"/>
  <c r="E1962" i="7"/>
  <c r="E1963" i="7"/>
  <c r="E1964" i="7"/>
  <c r="E1965" i="7"/>
  <c r="E1966" i="7"/>
  <c r="E1967" i="7"/>
  <c r="E1968" i="7"/>
  <c r="E1969" i="7"/>
  <c r="E1970" i="7"/>
  <c r="E1971" i="7"/>
  <c r="E1972" i="7"/>
  <c r="E1973" i="7"/>
  <c r="E1974" i="7"/>
  <c r="E1975" i="7"/>
  <c r="E1976" i="7"/>
  <c r="E1977" i="7"/>
  <c r="E1978" i="7"/>
  <c r="E1979" i="7"/>
  <c r="E1980" i="7"/>
  <c r="E1981" i="7"/>
  <c r="E1982" i="7"/>
  <c r="E1983" i="7"/>
  <c r="E1984" i="7"/>
  <c r="E1985" i="7"/>
  <c r="E1986" i="7"/>
  <c r="E1987" i="7"/>
  <c r="E1988" i="7"/>
  <c r="E1989" i="7"/>
  <c r="E1990" i="7"/>
  <c r="E1991" i="7"/>
  <c r="E1992" i="7"/>
  <c r="E1993" i="7"/>
  <c r="E1994" i="7"/>
  <c r="E1995" i="7"/>
  <c r="E1996" i="7"/>
  <c r="E1997" i="7"/>
  <c r="E1998" i="7"/>
  <c r="E1999" i="7"/>
  <c r="E2000" i="7"/>
  <c r="F12" i="12" l="1"/>
  <c r="G4" i="8"/>
  <c r="E5" i="8"/>
  <c r="F7" i="8"/>
  <c r="G7" i="8"/>
  <c r="E10" i="8"/>
  <c r="F10" i="8"/>
  <c r="G12" i="8"/>
  <c r="E13" i="8"/>
  <c r="F15" i="8"/>
  <c r="G15" i="8"/>
  <c r="E18" i="8"/>
  <c r="F18" i="8"/>
  <c r="G20" i="8"/>
  <c r="E21" i="8"/>
  <c r="F23" i="8"/>
  <c r="G23" i="8"/>
  <c r="E26" i="8"/>
  <c r="F26" i="8"/>
  <c r="G28" i="8"/>
  <c r="E29" i="8"/>
  <c r="F31" i="8"/>
  <c r="G31" i="8"/>
  <c r="E34" i="8"/>
  <c r="F34" i="8"/>
  <c r="G36" i="8"/>
  <c r="E37" i="8"/>
  <c r="F39" i="8"/>
  <c r="G39" i="8"/>
  <c r="E42" i="8"/>
  <c r="F42" i="8"/>
  <c r="G44" i="8"/>
  <c r="E45" i="8"/>
  <c r="F47" i="8"/>
  <c r="G47" i="8"/>
  <c r="E50" i="8"/>
  <c r="F50" i="8"/>
  <c r="G52" i="8"/>
  <c r="E53" i="8"/>
  <c r="F55" i="8"/>
  <c r="G55" i="8"/>
  <c r="E58" i="8"/>
  <c r="F58" i="8"/>
  <c r="G60" i="8"/>
  <c r="E61" i="8"/>
  <c r="F63" i="8"/>
  <c r="G63" i="8"/>
  <c r="E66" i="8"/>
  <c r="F66" i="8"/>
  <c r="G68" i="8"/>
  <c r="E69" i="8"/>
  <c r="F71" i="8"/>
  <c r="G71" i="8"/>
  <c r="E74" i="8"/>
  <c r="F74" i="8"/>
  <c r="G76" i="8"/>
  <c r="E77" i="8"/>
  <c r="F79" i="8"/>
  <c r="G79" i="8"/>
  <c r="E82" i="8"/>
  <c r="F82" i="8"/>
  <c r="G84" i="8"/>
  <c r="E85" i="8"/>
  <c r="F87" i="8"/>
  <c r="G87" i="8"/>
  <c r="E90" i="8"/>
  <c r="F90" i="8"/>
  <c r="E91" i="8"/>
  <c r="F91" i="8"/>
  <c r="G91" i="8"/>
  <c r="E92" i="8"/>
  <c r="F92" i="8"/>
  <c r="G92" i="8"/>
  <c r="E93" i="8"/>
  <c r="F93" i="8"/>
  <c r="G93" i="8"/>
  <c r="E94" i="8"/>
  <c r="F94" i="8"/>
  <c r="G94" i="8"/>
  <c r="E95" i="8"/>
  <c r="F95" i="8"/>
  <c r="G95" i="8"/>
  <c r="A3" i="8"/>
  <c r="B3" i="8"/>
  <c r="E3" i="8" s="1"/>
  <c r="C3" i="8"/>
  <c r="D3" i="8"/>
  <c r="A4" i="8"/>
  <c r="B4" i="8"/>
  <c r="E4" i="8" s="1"/>
  <c r="C4" i="8"/>
  <c r="D4" i="8"/>
  <c r="A5" i="8"/>
  <c r="B5" i="8"/>
  <c r="F5" i="8" s="1"/>
  <c r="C5" i="8"/>
  <c r="D5" i="8"/>
  <c r="A6" i="8"/>
  <c r="B6" i="8"/>
  <c r="E6" i="8" s="1"/>
  <c r="C6" i="8"/>
  <c r="D6" i="8"/>
  <c r="A7" i="8"/>
  <c r="B7" i="8"/>
  <c r="E7" i="8" s="1"/>
  <c r="C7" i="8"/>
  <c r="D7" i="8"/>
  <c r="A8" i="8"/>
  <c r="B8" i="8"/>
  <c r="E8" i="8" s="1"/>
  <c r="C8" i="8"/>
  <c r="D8" i="8"/>
  <c r="A9" i="8"/>
  <c r="B9" i="8"/>
  <c r="E9" i="8" s="1"/>
  <c r="C9" i="8"/>
  <c r="D9" i="8"/>
  <c r="A10" i="8"/>
  <c r="B10" i="8"/>
  <c r="G10" i="8" s="1"/>
  <c r="C10" i="8"/>
  <c r="D10" i="8"/>
  <c r="A11" i="8"/>
  <c r="B11" i="8"/>
  <c r="E11" i="8" s="1"/>
  <c r="C11" i="8"/>
  <c r="D11" i="8"/>
  <c r="A12" i="8"/>
  <c r="B12" i="8"/>
  <c r="E12" i="8" s="1"/>
  <c r="C12" i="8"/>
  <c r="D12" i="8"/>
  <c r="A13" i="8"/>
  <c r="B13" i="8"/>
  <c r="F13" i="8" s="1"/>
  <c r="C13" i="8"/>
  <c r="D13" i="8"/>
  <c r="A14" i="8"/>
  <c r="B14" i="8"/>
  <c r="E14" i="8" s="1"/>
  <c r="C14" i="8"/>
  <c r="D14" i="8"/>
  <c r="A15" i="8"/>
  <c r="B15" i="8"/>
  <c r="E15" i="8" s="1"/>
  <c r="C15" i="8"/>
  <c r="D15" i="8"/>
  <c r="A16" i="8"/>
  <c r="B16" i="8"/>
  <c r="E16" i="8" s="1"/>
  <c r="C16" i="8"/>
  <c r="D16" i="8"/>
  <c r="A17" i="8"/>
  <c r="B17" i="8"/>
  <c r="E17" i="8" s="1"/>
  <c r="C17" i="8"/>
  <c r="D17" i="8"/>
  <c r="A18" i="8"/>
  <c r="B18" i="8"/>
  <c r="G18" i="8" s="1"/>
  <c r="C18" i="8"/>
  <c r="D18" i="8"/>
  <c r="A19" i="8"/>
  <c r="B19" i="8"/>
  <c r="E19" i="8" s="1"/>
  <c r="C19" i="8"/>
  <c r="D19" i="8"/>
  <c r="A20" i="8"/>
  <c r="B20" i="8"/>
  <c r="E20" i="8" s="1"/>
  <c r="C20" i="8"/>
  <c r="D20" i="8"/>
  <c r="A21" i="8"/>
  <c r="B21" i="8"/>
  <c r="F21" i="8" s="1"/>
  <c r="C21" i="8"/>
  <c r="D21" i="8"/>
  <c r="A22" i="8"/>
  <c r="B22" i="8"/>
  <c r="E22" i="8" s="1"/>
  <c r="C22" i="8"/>
  <c r="D22" i="8"/>
  <c r="A23" i="8"/>
  <c r="B23" i="8"/>
  <c r="E23" i="8" s="1"/>
  <c r="C23" i="8"/>
  <c r="D23" i="8"/>
  <c r="A24" i="8"/>
  <c r="B24" i="8"/>
  <c r="E24" i="8" s="1"/>
  <c r="C24" i="8"/>
  <c r="D24" i="8"/>
  <c r="A25" i="8"/>
  <c r="B25" i="8"/>
  <c r="E25" i="8" s="1"/>
  <c r="C25" i="8"/>
  <c r="D25" i="8"/>
  <c r="A26" i="8"/>
  <c r="B26" i="8"/>
  <c r="G26" i="8" s="1"/>
  <c r="C26" i="8"/>
  <c r="D26" i="8"/>
  <c r="A27" i="8"/>
  <c r="B27" i="8"/>
  <c r="E27" i="8" s="1"/>
  <c r="C27" i="8"/>
  <c r="D27" i="8"/>
  <c r="A28" i="8"/>
  <c r="B28" i="8"/>
  <c r="E28" i="8" s="1"/>
  <c r="C28" i="8"/>
  <c r="D28" i="8"/>
  <c r="A29" i="8"/>
  <c r="B29" i="8"/>
  <c r="F29" i="8" s="1"/>
  <c r="C29" i="8"/>
  <c r="D29" i="8"/>
  <c r="A30" i="8"/>
  <c r="B30" i="8"/>
  <c r="E30" i="8" s="1"/>
  <c r="C30" i="8"/>
  <c r="D30" i="8"/>
  <c r="A31" i="8"/>
  <c r="B31" i="8"/>
  <c r="E31" i="8" s="1"/>
  <c r="C31" i="8"/>
  <c r="D31" i="8"/>
  <c r="A32" i="8"/>
  <c r="B32" i="8"/>
  <c r="E32" i="8" s="1"/>
  <c r="C32" i="8"/>
  <c r="D32" i="8"/>
  <c r="A33" i="8"/>
  <c r="B33" i="8"/>
  <c r="E33" i="8" s="1"/>
  <c r="C33" i="8"/>
  <c r="D33" i="8"/>
  <c r="A34" i="8"/>
  <c r="B34" i="8"/>
  <c r="G34" i="8" s="1"/>
  <c r="C34" i="8"/>
  <c r="D34" i="8"/>
  <c r="A35" i="8"/>
  <c r="B35" i="8"/>
  <c r="E35" i="8" s="1"/>
  <c r="C35" i="8"/>
  <c r="D35" i="8"/>
  <c r="A36" i="8"/>
  <c r="B36" i="8"/>
  <c r="E36" i="8" s="1"/>
  <c r="C36" i="8"/>
  <c r="D36" i="8"/>
  <c r="A37" i="8"/>
  <c r="B37" i="8"/>
  <c r="F37" i="8" s="1"/>
  <c r="C37" i="8"/>
  <c r="D37" i="8"/>
  <c r="A38" i="8"/>
  <c r="B38" i="8"/>
  <c r="E38" i="8" s="1"/>
  <c r="C38" i="8"/>
  <c r="D38" i="8"/>
  <c r="A39" i="8"/>
  <c r="B39" i="8"/>
  <c r="E39" i="8" s="1"/>
  <c r="C39" i="8"/>
  <c r="D39" i="8"/>
  <c r="A40" i="8"/>
  <c r="B40" i="8"/>
  <c r="E40" i="8" s="1"/>
  <c r="C40" i="8"/>
  <c r="D40" i="8"/>
  <c r="A41" i="8"/>
  <c r="B41" i="8"/>
  <c r="E41" i="8" s="1"/>
  <c r="C41" i="8"/>
  <c r="D41" i="8"/>
  <c r="A42" i="8"/>
  <c r="B42" i="8"/>
  <c r="G42" i="8" s="1"/>
  <c r="C42" i="8"/>
  <c r="D42" i="8"/>
  <c r="A43" i="8"/>
  <c r="B43" i="8"/>
  <c r="E43" i="8" s="1"/>
  <c r="C43" i="8"/>
  <c r="D43" i="8"/>
  <c r="A44" i="8"/>
  <c r="B44" i="8"/>
  <c r="E44" i="8" s="1"/>
  <c r="C44" i="8"/>
  <c r="D44" i="8"/>
  <c r="A45" i="8"/>
  <c r="B45" i="8"/>
  <c r="F45" i="8" s="1"/>
  <c r="C45" i="8"/>
  <c r="D45" i="8"/>
  <c r="A46" i="8"/>
  <c r="B46" i="8"/>
  <c r="E46" i="8" s="1"/>
  <c r="C46" i="8"/>
  <c r="D46" i="8"/>
  <c r="A47" i="8"/>
  <c r="B47" i="8"/>
  <c r="E47" i="8" s="1"/>
  <c r="C47" i="8"/>
  <c r="D47" i="8"/>
  <c r="A48" i="8"/>
  <c r="B48" i="8"/>
  <c r="E48" i="8" s="1"/>
  <c r="C48" i="8"/>
  <c r="D48" i="8"/>
  <c r="A49" i="8"/>
  <c r="B49" i="8"/>
  <c r="E49" i="8" s="1"/>
  <c r="C49" i="8"/>
  <c r="D49" i="8"/>
  <c r="A50" i="8"/>
  <c r="B50" i="8"/>
  <c r="G50" i="8" s="1"/>
  <c r="C50" i="8"/>
  <c r="D50" i="8"/>
  <c r="A51" i="8"/>
  <c r="B51" i="8"/>
  <c r="E51" i="8" s="1"/>
  <c r="C51" i="8"/>
  <c r="D51" i="8"/>
  <c r="A52" i="8"/>
  <c r="B52" i="8"/>
  <c r="E52" i="8" s="1"/>
  <c r="C52" i="8"/>
  <c r="D52" i="8"/>
  <c r="A53" i="8"/>
  <c r="B53" i="8"/>
  <c r="F53" i="8" s="1"/>
  <c r="C53" i="8"/>
  <c r="D53" i="8"/>
  <c r="A54" i="8"/>
  <c r="B54" i="8"/>
  <c r="E54" i="8" s="1"/>
  <c r="C54" i="8"/>
  <c r="D54" i="8"/>
  <c r="A55" i="8"/>
  <c r="B55" i="8"/>
  <c r="E55" i="8" s="1"/>
  <c r="C55" i="8"/>
  <c r="D55" i="8"/>
  <c r="A56" i="8"/>
  <c r="B56" i="8"/>
  <c r="E56" i="8" s="1"/>
  <c r="C56" i="8"/>
  <c r="D56" i="8"/>
  <c r="A57" i="8"/>
  <c r="B57" i="8"/>
  <c r="E57" i="8" s="1"/>
  <c r="C57" i="8"/>
  <c r="D57" i="8"/>
  <c r="A58" i="8"/>
  <c r="B58" i="8"/>
  <c r="G58" i="8" s="1"/>
  <c r="C58" i="8"/>
  <c r="D58" i="8"/>
  <c r="A59" i="8"/>
  <c r="B59" i="8"/>
  <c r="E59" i="8" s="1"/>
  <c r="C59" i="8"/>
  <c r="D59" i="8"/>
  <c r="A60" i="8"/>
  <c r="B60" i="8"/>
  <c r="E60" i="8" s="1"/>
  <c r="C60" i="8"/>
  <c r="D60" i="8"/>
  <c r="A61" i="8"/>
  <c r="B61" i="8"/>
  <c r="F61" i="8" s="1"/>
  <c r="C61" i="8"/>
  <c r="D61" i="8"/>
  <c r="A62" i="8"/>
  <c r="B62" i="8"/>
  <c r="E62" i="8" s="1"/>
  <c r="C62" i="8"/>
  <c r="D62" i="8"/>
  <c r="A63" i="8"/>
  <c r="B63" i="8"/>
  <c r="E63" i="8" s="1"/>
  <c r="C63" i="8"/>
  <c r="D63" i="8"/>
  <c r="A64" i="8"/>
  <c r="B64" i="8"/>
  <c r="E64" i="8" s="1"/>
  <c r="C64" i="8"/>
  <c r="D64" i="8"/>
  <c r="A65" i="8"/>
  <c r="B65" i="8"/>
  <c r="E65" i="8" s="1"/>
  <c r="C65" i="8"/>
  <c r="D65" i="8"/>
  <c r="A66" i="8"/>
  <c r="B66" i="8"/>
  <c r="G66" i="8" s="1"/>
  <c r="C66" i="8"/>
  <c r="D66" i="8"/>
  <c r="A67" i="8"/>
  <c r="B67" i="8"/>
  <c r="E67" i="8" s="1"/>
  <c r="C67" i="8"/>
  <c r="D67" i="8"/>
  <c r="A68" i="8"/>
  <c r="B68" i="8"/>
  <c r="E68" i="8" s="1"/>
  <c r="C68" i="8"/>
  <c r="D68" i="8"/>
  <c r="A69" i="8"/>
  <c r="B69" i="8"/>
  <c r="F69" i="8" s="1"/>
  <c r="C69" i="8"/>
  <c r="D69" i="8"/>
  <c r="A70" i="8"/>
  <c r="B70" i="8"/>
  <c r="E70" i="8" s="1"/>
  <c r="C70" i="8"/>
  <c r="D70" i="8"/>
  <c r="A71" i="8"/>
  <c r="B71" i="8"/>
  <c r="E71" i="8" s="1"/>
  <c r="C71" i="8"/>
  <c r="D71" i="8"/>
  <c r="A72" i="8"/>
  <c r="B72" i="8"/>
  <c r="E72" i="8" s="1"/>
  <c r="C72" i="8"/>
  <c r="D72" i="8"/>
  <c r="A73" i="8"/>
  <c r="B73" i="8"/>
  <c r="E73" i="8" s="1"/>
  <c r="C73" i="8"/>
  <c r="D73" i="8"/>
  <c r="A74" i="8"/>
  <c r="B74" i="8"/>
  <c r="G74" i="8" s="1"/>
  <c r="C74" i="8"/>
  <c r="D74" i="8"/>
  <c r="A75" i="8"/>
  <c r="B75" i="8"/>
  <c r="E75" i="8" s="1"/>
  <c r="C75" i="8"/>
  <c r="D75" i="8"/>
  <c r="A76" i="8"/>
  <c r="B76" i="8"/>
  <c r="E76" i="8" s="1"/>
  <c r="C76" i="8"/>
  <c r="D76" i="8"/>
  <c r="A77" i="8"/>
  <c r="B77" i="8"/>
  <c r="F77" i="8" s="1"/>
  <c r="C77" i="8"/>
  <c r="D77" i="8"/>
  <c r="A78" i="8"/>
  <c r="B78" i="8"/>
  <c r="E78" i="8" s="1"/>
  <c r="C78" i="8"/>
  <c r="D78" i="8"/>
  <c r="A79" i="8"/>
  <c r="B79" i="8"/>
  <c r="E79" i="8" s="1"/>
  <c r="C79" i="8"/>
  <c r="D79" i="8"/>
  <c r="A80" i="8"/>
  <c r="B80" i="8"/>
  <c r="E80" i="8" s="1"/>
  <c r="C80" i="8"/>
  <c r="D80" i="8"/>
  <c r="A81" i="8"/>
  <c r="B81" i="8"/>
  <c r="E81" i="8" s="1"/>
  <c r="C81" i="8"/>
  <c r="D81" i="8"/>
  <c r="A82" i="8"/>
  <c r="B82" i="8"/>
  <c r="G82" i="8" s="1"/>
  <c r="C82" i="8"/>
  <c r="D82" i="8"/>
  <c r="A83" i="8"/>
  <c r="B83" i="8"/>
  <c r="E83" i="8" s="1"/>
  <c r="C83" i="8"/>
  <c r="D83" i="8"/>
  <c r="A84" i="8"/>
  <c r="B84" i="8"/>
  <c r="E84" i="8" s="1"/>
  <c r="C84" i="8"/>
  <c r="D84" i="8"/>
  <c r="A85" i="8"/>
  <c r="B85" i="8"/>
  <c r="F85" i="8" s="1"/>
  <c r="C85" i="8"/>
  <c r="D85" i="8"/>
  <c r="A86" i="8"/>
  <c r="B86" i="8"/>
  <c r="E86" i="8" s="1"/>
  <c r="C86" i="8"/>
  <c r="D86" i="8"/>
  <c r="A87" i="8"/>
  <c r="B87" i="8"/>
  <c r="E87" i="8" s="1"/>
  <c r="C87" i="8"/>
  <c r="D87" i="8"/>
  <c r="A88" i="8"/>
  <c r="B88" i="8"/>
  <c r="E88" i="8" s="1"/>
  <c r="C88" i="8"/>
  <c r="D88" i="8"/>
  <c r="A89" i="8"/>
  <c r="B89" i="8"/>
  <c r="E89" i="8" s="1"/>
  <c r="C89" i="8"/>
  <c r="D89" i="8"/>
  <c r="A90" i="8"/>
  <c r="B90" i="8"/>
  <c r="G90" i="8" s="1"/>
  <c r="C90" i="8"/>
  <c r="D90" i="8"/>
  <c r="A91" i="8"/>
  <c r="B91" i="8"/>
  <c r="C91" i="8"/>
  <c r="D91" i="8"/>
  <c r="A92" i="8"/>
  <c r="B92" i="8"/>
  <c r="C92" i="8"/>
  <c r="D92" i="8"/>
  <c r="A93" i="8"/>
  <c r="B93" i="8"/>
  <c r="C93" i="8"/>
  <c r="D93" i="8"/>
  <c r="A94" i="8"/>
  <c r="B94" i="8"/>
  <c r="C94" i="8"/>
  <c r="D94" i="8"/>
  <c r="A95" i="8"/>
  <c r="B95" i="8"/>
  <c r="C95" i="8"/>
  <c r="D95" i="8"/>
  <c r="D2" i="8"/>
  <c r="C2" i="8"/>
  <c r="B2" i="8"/>
  <c r="G2" i="8" s="1"/>
  <c r="A2" i="8"/>
  <c r="D1" i="8"/>
  <c r="A1" i="12"/>
  <c r="G89" i="8" l="1"/>
  <c r="F84" i="8"/>
  <c r="G81" i="8"/>
  <c r="F76" i="8"/>
  <c r="G73" i="8"/>
  <c r="F68" i="8"/>
  <c r="G65" i="8"/>
  <c r="F60" i="8"/>
  <c r="G57" i="8"/>
  <c r="F52" i="8"/>
  <c r="G49" i="8"/>
  <c r="F44" i="8"/>
  <c r="G41" i="8"/>
  <c r="F36" i="8"/>
  <c r="G33" i="8"/>
  <c r="F28" i="8"/>
  <c r="G25" i="8"/>
  <c r="F20" i="8"/>
  <c r="G17" i="8"/>
  <c r="F12" i="8"/>
  <c r="G9" i="8"/>
  <c r="F4" i="8"/>
  <c r="F89" i="8"/>
  <c r="G86" i="8"/>
  <c r="F81" i="8"/>
  <c r="G78" i="8"/>
  <c r="F73" i="8"/>
  <c r="G70" i="8"/>
  <c r="F65" i="8"/>
  <c r="G62" i="8"/>
  <c r="F57" i="8"/>
  <c r="G54" i="8"/>
  <c r="F49" i="8"/>
  <c r="G46" i="8"/>
  <c r="F41" i="8"/>
  <c r="G38" i="8"/>
  <c r="F33" i="8"/>
  <c r="G30" i="8"/>
  <c r="F25" i="8"/>
  <c r="G22" i="8"/>
  <c r="F17" i="8"/>
  <c r="G14" i="8"/>
  <c r="F9" i="8"/>
  <c r="G6" i="8"/>
  <c r="F86" i="8"/>
  <c r="G83" i="8"/>
  <c r="F78" i="8"/>
  <c r="G75" i="8"/>
  <c r="F70" i="8"/>
  <c r="G67" i="8"/>
  <c r="F62" i="8"/>
  <c r="G59" i="8"/>
  <c r="F54" i="8"/>
  <c r="G51" i="8"/>
  <c r="F46" i="8"/>
  <c r="G43" i="8"/>
  <c r="F38" i="8"/>
  <c r="G35" i="8"/>
  <c r="F30" i="8"/>
  <c r="G27" i="8"/>
  <c r="F22" i="8"/>
  <c r="G19" i="8"/>
  <c r="F14" i="8"/>
  <c r="G11" i="8"/>
  <c r="F6" i="8"/>
  <c r="G3" i="8"/>
  <c r="E2" i="8"/>
  <c r="G88" i="8"/>
  <c r="F83" i="8"/>
  <c r="G80" i="8"/>
  <c r="F75" i="8"/>
  <c r="G72" i="8"/>
  <c r="F67" i="8"/>
  <c r="G64" i="8"/>
  <c r="F59" i="8"/>
  <c r="G56" i="8"/>
  <c r="F51" i="8"/>
  <c r="G48" i="8"/>
  <c r="F43" i="8"/>
  <c r="G40" i="8"/>
  <c r="F35" i="8"/>
  <c r="G32" i="8"/>
  <c r="F27" i="8"/>
  <c r="G24" i="8"/>
  <c r="F19" i="8"/>
  <c r="G16" i="8"/>
  <c r="F11" i="8"/>
  <c r="G8" i="8"/>
  <c r="F3" i="8"/>
  <c r="F2" i="8"/>
  <c r="F88" i="8"/>
  <c r="G85" i="8"/>
  <c r="F80" i="8"/>
  <c r="G77" i="8"/>
  <c r="F72" i="8"/>
  <c r="G69" i="8"/>
  <c r="F64" i="8"/>
  <c r="G61" i="8"/>
  <c r="F56" i="8"/>
  <c r="G53" i="8"/>
  <c r="F48" i="8"/>
  <c r="G45" i="8"/>
  <c r="F40" i="8"/>
  <c r="G37" i="8"/>
  <c r="F32" i="8"/>
  <c r="G29" i="8"/>
  <c r="F24" i="8"/>
  <c r="G21" i="8"/>
  <c r="F16" i="8"/>
  <c r="G13" i="8"/>
  <c r="F8" i="8"/>
  <c r="G5" i="8"/>
  <c r="N11" i="7"/>
  <c r="M11" i="7"/>
  <c r="N1" i="7"/>
  <c r="M1" i="7"/>
  <c r="I1" i="7"/>
  <c r="H1" i="7"/>
  <c r="G1" i="12"/>
  <c r="F1" i="12"/>
  <c r="K22" i="11"/>
  <c r="L22" i="11"/>
  <c r="K23" i="11"/>
  <c r="L23" i="11"/>
  <c r="K24" i="11"/>
  <c r="L24" i="11"/>
  <c r="K25" i="11"/>
  <c r="L25" i="11"/>
  <c r="K26" i="11"/>
  <c r="L26" i="11"/>
  <c r="K27" i="11"/>
  <c r="L27" i="11"/>
  <c r="K28" i="11"/>
  <c r="L28" i="11"/>
  <c r="K29" i="11"/>
  <c r="L29" i="11"/>
  <c r="K30" i="11"/>
  <c r="L30" i="11"/>
  <c r="K31" i="11"/>
  <c r="L31" i="11"/>
  <c r="K32" i="11"/>
  <c r="L32" i="11"/>
  <c r="K33" i="11"/>
  <c r="L33" i="11"/>
  <c r="K34" i="11"/>
  <c r="L34" i="11"/>
  <c r="K35" i="11"/>
  <c r="L35" i="11"/>
  <c r="K36" i="11"/>
  <c r="L36" i="11"/>
  <c r="K37" i="11"/>
  <c r="L37" i="11"/>
  <c r="K38" i="11"/>
  <c r="L38" i="11"/>
  <c r="K39" i="11"/>
  <c r="L39" i="11"/>
  <c r="K40" i="11"/>
  <c r="L40" i="11"/>
  <c r="K41" i="11"/>
  <c r="L41" i="11"/>
  <c r="K42" i="11"/>
  <c r="L42" i="11"/>
  <c r="K43" i="11"/>
  <c r="L43" i="11"/>
  <c r="K44" i="11"/>
  <c r="L44" i="11"/>
  <c r="K45" i="11"/>
  <c r="L45" i="11"/>
  <c r="K46" i="11"/>
  <c r="L46" i="11"/>
  <c r="K47" i="11"/>
  <c r="L47" i="11"/>
  <c r="K48" i="11"/>
  <c r="L48" i="11"/>
  <c r="K49" i="11"/>
  <c r="L49" i="11"/>
  <c r="K50" i="11"/>
  <c r="L50" i="11"/>
  <c r="K51" i="11"/>
  <c r="L51" i="11"/>
  <c r="K52" i="11"/>
  <c r="L52" i="11"/>
  <c r="K53" i="11"/>
  <c r="L53" i="11"/>
  <c r="K54" i="11"/>
  <c r="L54" i="11"/>
  <c r="K55" i="11"/>
  <c r="L55" i="11"/>
  <c r="K56" i="11"/>
  <c r="L56" i="11"/>
  <c r="K57" i="11"/>
  <c r="L57" i="11"/>
  <c r="K58" i="11"/>
  <c r="L58" i="11"/>
  <c r="K59" i="11"/>
  <c r="L59" i="11"/>
  <c r="K60" i="11"/>
  <c r="L60" i="11"/>
  <c r="K61" i="11"/>
  <c r="L61" i="11"/>
  <c r="K62" i="11"/>
  <c r="L62" i="11"/>
  <c r="K63" i="11"/>
  <c r="L63" i="11"/>
  <c r="K64" i="11"/>
  <c r="L64" i="11"/>
  <c r="K65" i="11"/>
  <c r="L65" i="11"/>
  <c r="K66" i="11"/>
  <c r="L66" i="11"/>
  <c r="K67" i="11"/>
  <c r="L67" i="11"/>
  <c r="K68" i="11"/>
  <c r="L68" i="11"/>
  <c r="K69" i="11"/>
  <c r="L69" i="11"/>
  <c r="K70" i="11"/>
  <c r="L70" i="11"/>
  <c r="K71" i="11"/>
  <c r="L71" i="11"/>
  <c r="K72" i="11"/>
  <c r="L72" i="11"/>
  <c r="K73" i="11"/>
  <c r="L73" i="11"/>
  <c r="K74" i="11"/>
  <c r="L74" i="11"/>
  <c r="K75" i="11"/>
  <c r="L75" i="11"/>
  <c r="K76" i="11"/>
  <c r="L76" i="11"/>
  <c r="K77" i="11"/>
  <c r="L77" i="11"/>
  <c r="K78" i="11"/>
  <c r="L78" i="11"/>
  <c r="K79" i="11"/>
  <c r="L79" i="11"/>
  <c r="K80" i="11"/>
  <c r="L80" i="11"/>
  <c r="K81" i="11"/>
  <c r="L81" i="11"/>
  <c r="K82" i="11"/>
  <c r="L82" i="11"/>
  <c r="K83" i="11"/>
  <c r="L83" i="11"/>
  <c r="K84" i="11"/>
  <c r="L84" i="11"/>
  <c r="K85" i="11"/>
  <c r="L85" i="11"/>
  <c r="K86" i="11"/>
  <c r="L86" i="11"/>
  <c r="K87" i="11"/>
  <c r="L87" i="11"/>
  <c r="K88" i="11"/>
  <c r="L88" i="11"/>
  <c r="K89" i="11"/>
  <c r="L89" i="11"/>
  <c r="K90" i="11"/>
  <c r="L90" i="11"/>
  <c r="K91" i="11"/>
  <c r="L91" i="11"/>
  <c r="K92" i="11"/>
  <c r="L92" i="11"/>
  <c r="K93" i="11"/>
  <c r="L93" i="11"/>
  <c r="K94" i="11"/>
  <c r="L94" i="11"/>
  <c r="K95" i="11"/>
  <c r="L95" i="11"/>
  <c r="K96" i="11"/>
  <c r="L96" i="11"/>
  <c r="K97" i="11"/>
  <c r="L97" i="11"/>
  <c r="K98" i="11"/>
  <c r="L98" i="11"/>
  <c r="K99" i="11"/>
  <c r="L99" i="11"/>
  <c r="K100" i="11"/>
  <c r="L100" i="11"/>
  <c r="K101" i="11"/>
  <c r="L101" i="11"/>
  <c r="K102" i="11"/>
  <c r="L102" i="11"/>
  <c r="K103" i="11"/>
  <c r="L103" i="11"/>
  <c r="K104" i="11"/>
  <c r="L104" i="11"/>
  <c r="K105" i="11"/>
  <c r="L105" i="11"/>
  <c r="K106" i="11"/>
  <c r="L106" i="11"/>
  <c r="K107" i="11"/>
  <c r="L107" i="11"/>
  <c r="K108" i="11"/>
  <c r="L108" i="11"/>
  <c r="K109" i="11"/>
  <c r="L109" i="11"/>
  <c r="K110" i="11"/>
  <c r="L110" i="11"/>
  <c r="K111" i="11"/>
  <c r="L111" i="11"/>
  <c r="K112" i="11"/>
  <c r="L112" i="11"/>
  <c r="K113" i="11"/>
  <c r="L113" i="11"/>
  <c r="K114" i="11"/>
  <c r="L114" i="11"/>
  <c r="K115" i="11"/>
  <c r="L115" i="11"/>
  <c r="K116" i="11"/>
  <c r="L116" i="11"/>
  <c r="K117" i="11"/>
  <c r="L117" i="11"/>
  <c r="K118" i="11"/>
  <c r="L118" i="11"/>
  <c r="K119" i="11"/>
  <c r="L119" i="11"/>
  <c r="K120" i="11"/>
  <c r="L120" i="11"/>
  <c r="K121" i="11"/>
  <c r="L121" i="11"/>
  <c r="K122" i="11"/>
  <c r="L122" i="11"/>
  <c r="K123" i="11"/>
  <c r="L123" i="11"/>
  <c r="K124" i="11"/>
  <c r="L124" i="11"/>
  <c r="K125" i="11"/>
  <c r="L125" i="11"/>
  <c r="K126" i="11"/>
  <c r="L126" i="11"/>
  <c r="K127" i="11"/>
  <c r="L127" i="11"/>
  <c r="K128" i="11"/>
  <c r="L128" i="11"/>
  <c r="K129" i="11"/>
  <c r="L129" i="11"/>
  <c r="K130" i="11"/>
  <c r="L130" i="11"/>
  <c r="F1" i="7"/>
  <c r="B12" i="12" s="1"/>
  <c r="D13" i="12" s="1"/>
  <c r="A3" i="11"/>
  <c r="B3" i="11"/>
  <c r="A4" i="11"/>
  <c r="B4" i="11"/>
  <c r="A5" i="11"/>
  <c r="B5" i="11"/>
  <c r="A6" i="11"/>
  <c r="B6" i="11"/>
  <c r="A7" i="11"/>
  <c r="E7" i="11" s="1"/>
  <c r="B7" i="11"/>
  <c r="A8" i="11"/>
  <c r="C8" i="11" s="1"/>
  <c r="F8" i="11" s="1"/>
  <c r="B8" i="11"/>
  <c r="A9" i="11"/>
  <c r="E9" i="11" s="1"/>
  <c r="B9" i="11"/>
  <c r="A10" i="11"/>
  <c r="E10" i="11" s="1"/>
  <c r="B10" i="11"/>
  <c r="A11" i="11"/>
  <c r="E11" i="11" s="1"/>
  <c r="B11" i="11"/>
  <c r="A12" i="11"/>
  <c r="E12" i="11" s="1"/>
  <c r="B12" i="11"/>
  <c r="A13" i="11"/>
  <c r="E13" i="11" s="1"/>
  <c r="B13" i="11"/>
  <c r="A14" i="11"/>
  <c r="E14" i="11" s="1"/>
  <c r="B14" i="11"/>
  <c r="A15" i="11"/>
  <c r="C15" i="11" s="1"/>
  <c r="F15" i="11" s="1"/>
  <c r="B15" i="11"/>
  <c r="A16" i="11"/>
  <c r="C16" i="11" s="1"/>
  <c r="F16" i="11" s="1"/>
  <c r="B16" i="11"/>
  <c r="A17" i="11"/>
  <c r="B17" i="11"/>
  <c r="A18" i="11"/>
  <c r="B18" i="11"/>
  <c r="A19" i="11"/>
  <c r="B19" i="11"/>
  <c r="A20" i="11"/>
  <c r="B20" i="11"/>
  <c r="A21" i="11"/>
  <c r="B21" i="11"/>
  <c r="A22" i="11"/>
  <c r="C22" i="11" s="1"/>
  <c r="B22" i="11"/>
  <c r="A23" i="11"/>
  <c r="C23" i="11" s="1"/>
  <c r="F23" i="11" s="1"/>
  <c r="I23" i="11" s="1"/>
  <c r="B23" i="11"/>
  <c r="A24" i="11"/>
  <c r="C24" i="11" s="1"/>
  <c r="F24" i="11" s="1"/>
  <c r="I24" i="11" s="1"/>
  <c r="B24" i="11"/>
  <c r="A25" i="11"/>
  <c r="B25" i="11"/>
  <c r="A26" i="11"/>
  <c r="B26" i="11"/>
  <c r="A27" i="11"/>
  <c r="B27" i="11"/>
  <c r="A28" i="11"/>
  <c r="B28" i="11"/>
  <c r="A29" i="11"/>
  <c r="B29" i="11"/>
  <c r="A30" i="11"/>
  <c r="C30" i="11" s="1"/>
  <c r="F30" i="11" s="1"/>
  <c r="I30" i="11" s="1"/>
  <c r="B30" i="11"/>
  <c r="A31" i="11"/>
  <c r="C31" i="11" s="1"/>
  <c r="F31" i="11" s="1"/>
  <c r="I31" i="11" s="1"/>
  <c r="B31" i="11"/>
  <c r="A32" i="11"/>
  <c r="C32" i="11" s="1"/>
  <c r="F32" i="11" s="1"/>
  <c r="B32" i="11"/>
  <c r="A33" i="11"/>
  <c r="B33" i="11"/>
  <c r="A34" i="11"/>
  <c r="B34" i="11"/>
  <c r="A35" i="11"/>
  <c r="B35" i="11"/>
  <c r="A36" i="11"/>
  <c r="B36" i="11"/>
  <c r="A37" i="11"/>
  <c r="B37" i="11"/>
  <c r="A38" i="11"/>
  <c r="B38" i="11"/>
  <c r="A39" i="11"/>
  <c r="B39" i="11"/>
  <c r="A40" i="11"/>
  <c r="C40" i="11" s="1"/>
  <c r="F40" i="11" s="1"/>
  <c r="I40" i="11" s="1"/>
  <c r="B40" i="11"/>
  <c r="A41" i="11"/>
  <c r="B41" i="11"/>
  <c r="A42" i="11"/>
  <c r="B42" i="11"/>
  <c r="A43" i="11"/>
  <c r="B43" i="11"/>
  <c r="A44" i="11"/>
  <c r="B44" i="11"/>
  <c r="A45" i="11"/>
  <c r="B45" i="11"/>
  <c r="A46" i="11"/>
  <c r="C46" i="11" s="1"/>
  <c r="B46" i="11"/>
  <c r="A47" i="11"/>
  <c r="C47" i="11" s="1"/>
  <c r="F47" i="11" s="1"/>
  <c r="I47" i="11" s="1"/>
  <c r="B47" i="11"/>
  <c r="A48" i="11"/>
  <c r="C48" i="11" s="1"/>
  <c r="F48" i="11" s="1"/>
  <c r="I48" i="11" s="1"/>
  <c r="B48" i="11"/>
  <c r="A49" i="11"/>
  <c r="B49" i="11"/>
  <c r="A50" i="11"/>
  <c r="B50" i="11"/>
  <c r="A51" i="11"/>
  <c r="B51" i="11"/>
  <c r="A52" i="11"/>
  <c r="B52" i="11"/>
  <c r="A53" i="11"/>
  <c r="B53" i="11"/>
  <c r="A54" i="11"/>
  <c r="B54" i="11"/>
  <c r="A55" i="11"/>
  <c r="B55" i="11"/>
  <c r="A56" i="11"/>
  <c r="C56" i="11" s="1"/>
  <c r="F56" i="11" s="1"/>
  <c r="I56" i="11" s="1"/>
  <c r="B56" i="11"/>
  <c r="A57" i="11"/>
  <c r="B57" i="11"/>
  <c r="A58" i="11"/>
  <c r="B58" i="11"/>
  <c r="A59" i="11"/>
  <c r="B59" i="11"/>
  <c r="A60" i="11"/>
  <c r="B60" i="11"/>
  <c r="A61" i="11"/>
  <c r="B61" i="11"/>
  <c r="A62" i="11"/>
  <c r="B62" i="11"/>
  <c r="A63" i="11"/>
  <c r="B63" i="11"/>
  <c r="A64" i="11"/>
  <c r="C64" i="11" s="1"/>
  <c r="F64" i="11" s="1"/>
  <c r="I64" i="11" s="1"/>
  <c r="B64" i="11"/>
  <c r="A65" i="11"/>
  <c r="B65" i="11"/>
  <c r="A66" i="11"/>
  <c r="B66" i="11"/>
  <c r="A67" i="11"/>
  <c r="B67" i="11"/>
  <c r="A68" i="11"/>
  <c r="B68" i="11"/>
  <c r="A69" i="11"/>
  <c r="B69" i="11"/>
  <c r="A70" i="11"/>
  <c r="B70" i="11"/>
  <c r="A71" i="11"/>
  <c r="B71" i="11"/>
  <c r="A72" i="11"/>
  <c r="C72" i="11" s="1"/>
  <c r="F72" i="11" s="1"/>
  <c r="B72" i="11"/>
  <c r="A73" i="11"/>
  <c r="B73" i="11"/>
  <c r="A74" i="11"/>
  <c r="B74" i="11"/>
  <c r="A75" i="11"/>
  <c r="B75" i="11"/>
  <c r="A76" i="11"/>
  <c r="B76" i="11"/>
  <c r="A77" i="11"/>
  <c r="B77" i="11"/>
  <c r="A78" i="11"/>
  <c r="B78" i="11"/>
  <c r="A79" i="11"/>
  <c r="B79" i="11"/>
  <c r="A80" i="11"/>
  <c r="C80" i="11" s="1"/>
  <c r="F80" i="11" s="1"/>
  <c r="I80" i="11" s="1"/>
  <c r="B80" i="11"/>
  <c r="A81" i="11"/>
  <c r="B81" i="11"/>
  <c r="A82" i="11"/>
  <c r="B82" i="11"/>
  <c r="A83" i="11"/>
  <c r="B83" i="11"/>
  <c r="A84" i="11"/>
  <c r="B84" i="11"/>
  <c r="A85" i="11"/>
  <c r="B85" i="11"/>
  <c r="A86" i="11"/>
  <c r="E86" i="11" s="1"/>
  <c r="B86" i="11"/>
  <c r="A87" i="11"/>
  <c r="E87" i="11" s="1"/>
  <c r="B87" i="11"/>
  <c r="A88" i="11"/>
  <c r="C88" i="11" s="1"/>
  <c r="B88" i="11"/>
  <c r="A89" i="11"/>
  <c r="E89" i="11" s="1"/>
  <c r="B89" i="11"/>
  <c r="A90" i="11"/>
  <c r="E90" i="11" s="1"/>
  <c r="B90" i="11"/>
  <c r="A91" i="11"/>
  <c r="E91" i="11" s="1"/>
  <c r="B91" i="11"/>
  <c r="A92" i="11"/>
  <c r="E92" i="11" s="1"/>
  <c r="B92" i="11"/>
  <c r="A93" i="11"/>
  <c r="E93" i="11" s="1"/>
  <c r="B93" i="11"/>
  <c r="A94" i="11"/>
  <c r="E94" i="11" s="1"/>
  <c r="B94" i="11"/>
  <c r="A95" i="11"/>
  <c r="E95" i="11" s="1"/>
  <c r="B95" i="11"/>
  <c r="A96" i="11"/>
  <c r="C96" i="11" s="1"/>
  <c r="F96" i="11" s="1"/>
  <c r="I96" i="11" s="1"/>
  <c r="B96" i="11"/>
  <c r="A97" i="11"/>
  <c r="E97" i="11" s="1"/>
  <c r="B97" i="11"/>
  <c r="A98" i="11"/>
  <c r="E98" i="11" s="1"/>
  <c r="B98" i="11"/>
  <c r="A99" i="11"/>
  <c r="E99" i="11" s="1"/>
  <c r="B99" i="11"/>
  <c r="A100" i="11"/>
  <c r="E100" i="11" s="1"/>
  <c r="B100" i="11"/>
  <c r="A101" i="11"/>
  <c r="E101" i="11" s="1"/>
  <c r="B101" i="11"/>
  <c r="A102" i="11"/>
  <c r="E102" i="11" s="1"/>
  <c r="B102" i="11"/>
  <c r="A103" i="11"/>
  <c r="E103" i="11" s="1"/>
  <c r="B103" i="11"/>
  <c r="A104" i="11"/>
  <c r="C104" i="11" s="1"/>
  <c r="F104" i="11" s="1"/>
  <c r="I104" i="11" s="1"/>
  <c r="B104" i="11"/>
  <c r="A105" i="11"/>
  <c r="E105" i="11" s="1"/>
  <c r="B105" i="11"/>
  <c r="A106" i="11"/>
  <c r="E106" i="11" s="1"/>
  <c r="B106" i="11"/>
  <c r="A107" i="11"/>
  <c r="E107" i="11" s="1"/>
  <c r="B107" i="11"/>
  <c r="A108" i="11"/>
  <c r="E108" i="11" s="1"/>
  <c r="B108" i="11"/>
  <c r="A109" i="11"/>
  <c r="E109" i="11" s="1"/>
  <c r="B109" i="11"/>
  <c r="A110" i="11"/>
  <c r="E110" i="11" s="1"/>
  <c r="B110" i="11"/>
  <c r="A111" i="11"/>
  <c r="E111" i="11" s="1"/>
  <c r="B111" i="11"/>
  <c r="A112" i="11"/>
  <c r="C112" i="11" s="1"/>
  <c r="F112" i="11" s="1"/>
  <c r="B112" i="11"/>
  <c r="A113" i="11"/>
  <c r="E113" i="11" s="1"/>
  <c r="B113" i="11"/>
  <c r="A114" i="11"/>
  <c r="E114" i="11" s="1"/>
  <c r="B114" i="11"/>
  <c r="A115" i="11"/>
  <c r="E115" i="11" s="1"/>
  <c r="B115" i="11"/>
  <c r="A116" i="11"/>
  <c r="E116" i="11" s="1"/>
  <c r="B116" i="11"/>
  <c r="A117" i="11"/>
  <c r="E117" i="11" s="1"/>
  <c r="B117" i="11"/>
  <c r="A118" i="11"/>
  <c r="E118" i="11" s="1"/>
  <c r="B118" i="11"/>
  <c r="A119" i="11"/>
  <c r="E119" i="11" s="1"/>
  <c r="B119" i="11"/>
  <c r="A120" i="11"/>
  <c r="C120" i="11" s="1"/>
  <c r="F120" i="11" s="1"/>
  <c r="I120" i="11" s="1"/>
  <c r="B120" i="11"/>
  <c r="A121" i="11"/>
  <c r="E121" i="11" s="1"/>
  <c r="B121" i="11"/>
  <c r="A122" i="11"/>
  <c r="E122" i="11" s="1"/>
  <c r="B122" i="11"/>
  <c r="A123" i="11"/>
  <c r="E123" i="11" s="1"/>
  <c r="B123" i="11"/>
  <c r="A124" i="11"/>
  <c r="E124" i="11" s="1"/>
  <c r="B124" i="11"/>
  <c r="A125" i="11"/>
  <c r="E125" i="11" s="1"/>
  <c r="B125" i="11"/>
  <c r="A126" i="11"/>
  <c r="E126" i="11" s="1"/>
  <c r="B126" i="11"/>
  <c r="A127" i="11"/>
  <c r="E127" i="11" s="1"/>
  <c r="B127" i="11"/>
  <c r="A128" i="11"/>
  <c r="C128" i="11" s="1"/>
  <c r="F128" i="11" s="1"/>
  <c r="I128" i="11" s="1"/>
  <c r="B128" i="11"/>
  <c r="A129" i="11"/>
  <c r="E129" i="11" s="1"/>
  <c r="B129" i="11"/>
  <c r="A130" i="11"/>
  <c r="E130" i="11" s="1"/>
  <c r="B130" i="11"/>
  <c r="B2" i="11"/>
  <c r="A2" i="11"/>
  <c r="A3" i="7"/>
  <c r="C3" i="7" s="1"/>
  <c r="B3" i="7"/>
  <c r="A4" i="7"/>
  <c r="C4" i="7" s="1"/>
  <c r="B4" i="7"/>
  <c r="A5" i="7"/>
  <c r="C5" i="7" s="1"/>
  <c r="B5" i="7"/>
  <c r="A6" i="7"/>
  <c r="C6" i="7" s="1"/>
  <c r="B6" i="7"/>
  <c r="A7" i="7"/>
  <c r="C7" i="7" s="1"/>
  <c r="B7" i="7"/>
  <c r="D7" i="7" s="1"/>
  <c r="E7" i="7" s="1"/>
  <c r="A8" i="7"/>
  <c r="C8" i="7" s="1"/>
  <c r="B8" i="7"/>
  <c r="A9" i="7"/>
  <c r="B9" i="7"/>
  <c r="A10" i="7"/>
  <c r="D10" i="7" s="1"/>
  <c r="E10" i="7" s="1"/>
  <c r="B10" i="7"/>
  <c r="C10" i="7"/>
  <c r="A11" i="7"/>
  <c r="C11" i="7" s="1"/>
  <c r="B11" i="7"/>
  <c r="A12" i="7"/>
  <c r="B12" i="7"/>
  <c r="A13" i="7"/>
  <c r="C13" i="7" s="1"/>
  <c r="B13" i="7"/>
  <c r="D13" i="7"/>
  <c r="A14" i="7"/>
  <c r="C14" i="7" s="1"/>
  <c r="B14" i="7"/>
  <c r="A15" i="7"/>
  <c r="C15" i="7" s="1"/>
  <c r="B15" i="7"/>
  <c r="A16" i="7"/>
  <c r="C16" i="7" s="1"/>
  <c r="B16" i="7"/>
  <c r="A17" i="7"/>
  <c r="B17" i="7"/>
  <c r="A18" i="7"/>
  <c r="C18" i="7" s="1"/>
  <c r="B18" i="7"/>
  <c r="A19" i="7"/>
  <c r="C19" i="7" s="1"/>
  <c r="B19" i="7"/>
  <c r="A20" i="7"/>
  <c r="B20" i="7"/>
  <c r="A21" i="7"/>
  <c r="C21" i="7" s="1"/>
  <c r="B21" i="7"/>
  <c r="A22" i="7"/>
  <c r="C22" i="7" s="1"/>
  <c r="B22" i="7"/>
  <c r="A23" i="7"/>
  <c r="B23" i="7"/>
  <c r="C23" i="7"/>
  <c r="A24" i="7"/>
  <c r="C24" i="7" s="1"/>
  <c r="B24" i="7"/>
  <c r="A25" i="7"/>
  <c r="B25" i="7"/>
  <c r="A26" i="7"/>
  <c r="C26" i="7" s="1"/>
  <c r="B26" i="7"/>
  <c r="D26" i="7"/>
  <c r="A27" i="7"/>
  <c r="C27" i="7" s="1"/>
  <c r="B27" i="7"/>
  <c r="A28" i="7"/>
  <c r="B28" i="7"/>
  <c r="A29" i="7"/>
  <c r="C29" i="7" s="1"/>
  <c r="B29" i="7"/>
  <c r="A30" i="7"/>
  <c r="C30" i="7" s="1"/>
  <c r="B30" i="7"/>
  <c r="A31" i="7"/>
  <c r="C31" i="7" s="1"/>
  <c r="B31" i="7"/>
  <c r="A32" i="7"/>
  <c r="C32" i="7" s="1"/>
  <c r="B32" i="7"/>
  <c r="A33" i="7"/>
  <c r="B33" i="7"/>
  <c r="A34" i="7"/>
  <c r="B34" i="7"/>
  <c r="A35" i="7"/>
  <c r="C35" i="7" s="1"/>
  <c r="B35" i="7"/>
  <c r="A36" i="7"/>
  <c r="B36" i="7"/>
  <c r="A37" i="7"/>
  <c r="C37" i="7" s="1"/>
  <c r="B37" i="7"/>
  <c r="A38" i="7"/>
  <c r="C38" i="7" s="1"/>
  <c r="B38" i="7"/>
  <c r="A39" i="7"/>
  <c r="C39" i="7" s="1"/>
  <c r="B39" i="7"/>
  <c r="A40" i="7"/>
  <c r="C40" i="7" s="1"/>
  <c r="B40" i="7"/>
  <c r="A41" i="7"/>
  <c r="B41" i="7"/>
  <c r="A42" i="7"/>
  <c r="C42" i="7" s="1"/>
  <c r="B42" i="7"/>
  <c r="A43" i="7"/>
  <c r="C43" i="7" s="1"/>
  <c r="B43" i="7"/>
  <c r="A44" i="7"/>
  <c r="B44" i="7"/>
  <c r="A45" i="7"/>
  <c r="C45" i="7" s="1"/>
  <c r="B45" i="7"/>
  <c r="A46" i="7"/>
  <c r="C46" i="7" s="1"/>
  <c r="B46" i="7"/>
  <c r="A47" i="7"/>
  <c r="C47" i="7" s="1"/>
  <c r="B47" i="7"/>
  <c r="D47" i="7" s="1"/>
  <c r="E47" i="7" s="1"/>
  <c r="A48" i="7"/>
  <c r="C48" i="7" s="1"/>
  <c r="B48" i="7"/>
  <c r="A49" i="7"/>
  <c r="B49" i="7"/>
  <c r="A50" i="7"/>
  <c r="D50" i="7" s="1"/>
  <c r="B50" i="7"/>
  <c r="A51" i="7"/>
  <c r="C51" i="7" s="1"/>
  <c r="B51" i="7"/>
  <c r="A52" i="7"/>
  <c r="B52" i="7"/>
  <c r="A53" i="7"/>
  <c r="C53" i="7" s="1"/>
  <c r="B53" i="7"/>
  <c r="D53" i="7" s="1"/>
  <c r="A54" i="7"/>
  <c r="C54" i="7" s="1"/>
  <c r="B54" i="7"/>
  <c r="A55" i="7"/>
  <c r="C55" i="7" s="1"/>
  <c r="B55" i="7"/>
  <c r="A56" i="7"/>
  <c r="C56" i="7" s="1"/>
  <c r="B56" i="7"/>
  <c r="A57" i="7"/>
  <c r="B57" i="7"/>
  <c r="A58" i="7"/>
  <c r="C58" i="7" s="1"/>
  <c r="B58" i="7"/>
  <c r="A59" i="7"/>
  <c r="C59" i="7" s="1"/>
  <c r="B59" i="7"/>
  <c r="A60" i="7"/>
  <c r="B60" i="7"/>
  <c r="A61" i="7"/>
  <c r="C61" i="7" s="1"/>
  <c r="B61" i="7"/>
  <c r="A62" i="7"/>
  <c r="C62" i="7" s="1"/>
  <c r="B62" i="7"/>
  <c r="A63" i="7"/>
  <c r="C63" i="7" s="1"/>
  <c r="B63" i="7"/>
  <c r="A64" i="7"/>
  <c r="C64" i="7" s="1"/>
  <c r="B64" i="7"/>
  <c r="A65" i="7"/>
  <c r="B65" i="7"/>
  <c r="A66" i="7"/>
  <c r="B66" i="7"/>
  <c r="C66" i="7"/>
  <c r="A67" i="7"/>
  <c r="C67" i="7" s="1"/>
  <c r="B67" i="7"/>
  <c r="A68" i="7"/>
  <c r="B68" i="7"/>
  <c r="A69" i="7"/>
  <c r="C69" i="7" s="1"/>
  <c r="B69" i="7"/>
  <c r="D69" i="7"/>
  <c r="E69" i="7" s="1"/>
  <c r="A70" i="7"/>
  <c r="C70" i="7" s="1"/>
  <c r="B70" i="7"/>
  <c r="A71" i="7"/>
  <c r="C71" i="7" s="1"/>
  <c r="B71" i="7"/>
  <c r="D71" i="7" s="1"/>
  <c r="A72" i="7"/>
  <c r="C72" i="7" s="1"/>
  <c r="B72" i="7"/>
  <c r="A73" i="7"/>
  <c r="B73" i="7"/>
  <c r="A74" i="7"/>
  <c r="D74" i="7" s="1"/>
  <c r="E74" i="7" s="1"/>
  <c r="B74" i="7"/>
  <c r="C74" i="7"/>
  <c r="A75" i="7"/>
  <c r="C75" i="7" s="1"/>
  <c r="B75" i="7"/>
  <c r="A76" i="7"/>
  <c r="B76" i="7"/>
  <c r="A77" i="7"/>
  <c r="C77" i="7" s="1"/>
  <c r="B77" i="7"/>
  <c r="A78" i="7"/>
  <c r="C78" i="7" s="1"/>
  <c r="B78" i="7"/>
  <c r="A79" i="7"/>
  <c r="B79" i="7"/>
  <c r="D79" i="7" s="1"/>
  <c r="E79" i="7" s="1"/>
  <c r="C79" i="7"/>
  <c r="A80" i="7"/>
  <c r="C80" i="7" s="1"/>
  <c r="B80" i="7"/>
  <c r="A81" i="7"/>
  <c r="B81" i="7"/>
  <c r="A82" i="7"/>
  <c r="B82" i="7"/>
  <c r="C82" i="7"/>
  <c r="A83" i="7"/>
  <c r="C83" i="7" s="1"/>
  <c r="B83" i="7"/>
  <c r="A84" i="7"/>
  <c r="B84" i="7"/>
  <c r="A85" i="7"/>
  <c r="C85" i="7" s="1"/>
  <c r="B85" i="7"/>
  <c r="D85" i="7" s="1"/>
  <c r="E85" i="7" s="1"/>
  <c r="A86" i="7"/>
  <c r="C86" i="7" s="1"/>
  <c r="B86" i="7"/>
  <c r="A87" i="7"/>
  <c r="B87" i="7"/>
  <c r="C87" i="7"/>
  <c r="A88" i="7"/>
  <c r="C88" i="7" s="1"/>
  <c r="B88" i="7"/>
  <c r="A89" i="7"/>
  <c r="B89" i="7"/>
  <c r="A90" i="7"/>
  <c r="C90" i="7" s="1"/>
  <c r="B90" i="7"/>
  <c r="D90" i="7"/>
  <c r="E90" i="7" s="1"/>
  <c r="A91" i="7"/>
  <c r="C91" i="7" s="1"/>
  <c r="B91" i="7"/>
  <c r="A92" i="7"/>
  <c r="B92" i="7"/>
  <c r="A93" i="7"/>
  <c r="C93" i="7" s="1"/>
  <c r="B93" i="7"/>
  <c r="A94" i="7"/>
  <c r="C94" i="7" s="1"/>
  <c r="B94" i="7"/>
  <c r="A95" i="7"/>
  <c r="B95" i="7"/>
  <c r="D95" i="7" s="1"/>
  <c r="C95" i="7"/>
  <c r="A96" i="7"/>
  <c r="C96" i="7" s="1"/>
  <c r="B96" i="7"/>
  <c r="A97" i="7"/>
  <c r="B97" i="7"/>
  <c r="A98" i="7"/>
  <c r="B98" i="7"/>
  <c r="C98" i="7"/>
  <c r="A99" i="7"/>
  <c r="C99" i="7" s="1"/>
  <c r="B99" i="7"/>
  <c r="A100" i="7"/>
  <c r="B100" i="7"/>
  <c r="A101" i="7"/>
  <c r="B101" i="7"/>
  <c r="A102" i="7"/>
  <c r="C102" i="7" s="1"/>
  <c r="B102" i="7"/>
  <c r="A103" i="7"/>
  <c r="C103" i="7" s="1"/>
  <c r="B103" i="7"/>
  <c r="D103" i="7" s="1"/>
  <c r="A104" i="7"/>
  <c r="C104" i="7" s="1"/>
  <c r="B104" i="7"/>
  <c r="A105" i="7"/>
  <c r="B105" i="7"/>
  <c r="A106" i="7"/>
  <c r="D106" i="7" s="1"/>
  <c r="B106" i="7"/>
  <c r="A107" i="7"/>
  <c r="C107" i="7" s="1"/>
  <c r="B107" i="7"/>
  <c r="A108" i="7"/>
  <c r="B108" i="7"/>
  <c r="A109" i="7"/>
  <c r="C109" i="7" s="1"/>
  <c r="B109" i="7"/>
  <c r="A110" i="7"/>
  <c r="C110" i="7" s="1"/>
  <c r="B110" i="7"/>
  <c r="A111" i="7"/>
  <c r="B111" i="7"/>
  <c r="D111" i="7" s="1"/>
  <c r="E111" i="7" s="1"/>
  <c r="C111" i="7"/>
  <c r="A112" i="7"/>
  <c r="C112" i="7" s="1"/>
  <c r="B112" i="7"/>
  <c r="A113" i="7"/>
  <c r="B113" i="7"/>
  <c r="A114" i="7"/>
  <c r="D114" i="7" s="1"/>
  <c r="B114" i="7"/>
  <c r="A115" i="7"/>
  <c r="C115" i="7" s="1"/>
  <c r="B115" i="7"/>
  <c r="A116" i="7"/>
  <c r="B116" i="7"/>
  <c r="A117" i="7"/>
  <c r="C117" i="7" s="1"/>
  <c r="B117" i="7"/>
  <c r="D117" i="7" s="1"/>
  <c r="E117" i="7" s="1"/>
  <c r="A118" i="7"/>
  <c r="C118" i="7" s="1"/>
  <c r="B118" i="7"/>
  <c r="A119" i="7"/>
  <c r="B119" i="7"/>
  <c r="C119" i="7"/>
  <c r="A120" i="7"/>
  <c r="C120" i="7" s="1"/>
  <c r="B120" i="7"/>
  <c r="A121" i="7"/>
  <c r="B121" i="7"/>
  <c r="A122" i="7"/>
  <c r="C122" i="7" s="1"/>
  <c r="B122" i="7"/>
  <c r="D122" i="7"/>
  <c r="E122" i="7" s="1"/>
  <c r="A123" i="7"/>
  <c r="C123" i="7" s="1"/>
  <c r="B123" i="7"/>
  <c r="A124" i="7"/>
  <c r="B124" i="7"/>
  <c r="A125" i="7"/>
  <c r="B125" i="7"/>
  <c r="A126" i="7"/>
  <c r="C126" i="7" s="1"/>
  <c r="B126" i="7"/>
  <c r="A127" i="7"/>
  <c r="C127" i="7" s="1"/>
  <c r="B127" i="7"/>
  <c r="A128" i="7"/>
  <c r="B128" i="7"/>
  <c r="A129" i="7"/>
  <c r="B129" i="7"/>
  <c r="A130" i="7"/>
  <c r="C130" i="7" s="1"/>
  <c r="B130" i="7"/>
  <c r="A131" i="7"/>
  <c r="C131" i="7" s="1"/>
  <c r="B131" i="7"/>
  <c r="A132" i="7"/>
  <c r="B132" i="7"/>
  <c r="A133" i="7"/>
  <c r="C133" i="7" s="1"/>
  <c r="B133" i="7"/>
  <c r="A134" i="7"/>
  <c r="C134" i="7" s="1"/>
  <c r="B134" i="7"/>
  <c r="A135" i="7"/>
  <c r="C135" i="7" s="1"/>
  <c r="B135" i="7"/>
  <c r="A136" i="7"/>
  <c r="C136" i="7" s="1"/>
  <c r="B136" i="7"/>
  <c r="A137" i="7"/>
  <c r="B137" i="7"/>
  <c r="A138" i="7"/>
  <c r="C138" i="7" s="1"/>
  <c r="B138" i="7"/>
  <c r="A139" i="7"/>
  <c r="C139" i="7" s="1"/>
  <c r="B139" i="7"/>
  <c r="A140" i="7"/>
  <c r="B140" i="7"/>
  <c r="A141" i="7"/>
  <c r="B141" i="7"/>
  <c r="C141" i="7"/>
  <c r="A142" i="7"/>
  <c r="C142" i="7" s="1"/>
  <c r="B142" i="7"/>
  <c r="A143" i="7"/>
  <c r="B143" i="7"/>
  <c r="A144" i="7"/>
  <c r="C144" i="7" s="1"/>
  <c r="B144" i="7"/>
  <c r="A145" i="7"/>
  <c r="B145" i="7"/>
  <c r="A146" i="7"/>
  <c r="B146" i="7"/>
  <c r="A147" i="7"/>
  <c r="C147" i="7" s="1"/>
  <c r="B147" i="7"/>
  <c r="A148" i="7"/>
  <c r="B148" i="7"/>
  <c r="A149" i="7"/>
  <c r="B149" i="7"/>
  <c r="A150" i="7"/>
  <c r="C150" i="7" s="1"/>
  <c r="B150" i="7"/>
  <c r="A151" i="7"/>
  <c r="D151" i="7" s="1"/>
  <c r="B151" i="7"/>
  <c r="A152" i="7"/>
  <c r="B152" i="7"/>
  <c r="A153" i="7"/>
  <c r="B153" i="7"/>
  <c r="A154" i="7"/>
  <c r="C154" i="7" s="1"/>
  <c r="B154" i="7"/>
  <c r="A155" i="7"/>
  <c r="C155" i="7" s="1"/>
  <c r="B155" i="7"/>
  <c r="A156" i="7"/>
  <c r="B156" i="7"/>
  <c r="A157" i="7"/>
  <c r="C157" i="7" s="1"/>
  <c r="B157" i="7"/>
  <c r="A158" i="7"/>
  <c r="C158" i="7" s="1"/>
  <c r="B158" i="7"/>
  <c r="A159" i="7"/>
  <c r="C159" i="7" s="1"/>
  <c r="B159" i="7"/>
  <c r="A160" i="7"/>
  <c r="B160" i="7"/>
  <c r="A161" i="7"/>
  <c r="B161" i="7"/>
  <c r="A162" i="7"/>
  <c r="C162" i="7" s="1"/>
  <c r="B162" i="7"/>
  <c r="D162" i="7" s="1"/>
  <c r="E162" i="7" s="1"/>
  <c r="A163" i="7"/>
  <c r="C163" i="7" s="1"/>
  <c r="B163" i="7"/>
  <c r="A164" i="7"/>
  <c r="B164" i="7"/>
  <c r="A165" i="7"/>
  <c r="C165" i="7" s="1"/>
  <c r="B165" i="7"/>
  <c r="D165" i="7"/>
  <c r="E165" i="7" s="1"/>
  <c r="A166" i="7"/>
  <c r="C166" i="7" s="1"/>
  <c r="B166" i="7"/>
  <c r="A167" i="7"/>
  <c r="B167" i="7"/>
  <c r="A168" i="7"/>
  <c r="C168" i="7" s="1"/>
  <c r="B168" i="7"/>
  <c r="A169" i="7"/>
  <c r="B169" i="7"/>
  <c r="A170" i="7"/>
  <c r="C170" i="7" s="1"/>
  <c r="B170" i="7"/>
  <c r="A171" i="7"/>
  <c r="C171" i="7" s="1"/>
  <c r="B171" i="7"/>
  <c r="D171" i="7" s="1"/>
  <c r="E171" i="7" s="1"/>
  <c r="A172" i="7"/>
  <c r="B172" i="7"/>
  <c r="A173" i="7"/>
  <c r="B173" i="7"/>
  <c r="A174" i="7"/>
  <c r="C174" i="7" s="1"/>
  <c r="B174" i="7"/>
  <c r="A175" i="7"/>
  <c r="B175" i="7"/>
  <c r="A176" i="7"/>
  <c r="B176" i="7"/>
  <c r="A177" i="7"/>
  <c r="B177" i="7"/>
  <c r="A178" i="7"/>
  <c r="B178" i="7"/>
  <c r="A179" i="7"/>
  <c r="C179" i="7" s="1"/>
  <c r="B179" i="7"/>
  <c r="A180" i="7"/>
  <c r="B180" i="7"/>
  <c r="C180" i="7"/>
  <c r="A181" i="7"/>
  <c r="C181" i="7" s="1"/>
  <c r="B181" i="7"/>
  <c r="A182" i="7"/>
  <c r="B182" i="7"/>
  <c r="A183" i="7"/>
  <c r="C183" i="7" s="1"/>
  <c r="B183" i="7"/>
  <c r="D183" i="7" s="1"/>
  <c r="E183" i="7" s="1"/>
  <c r="A184" i="7"/>
  <c r="B184" i="7"/>
  <c r="C184" i="7"/>
  <c r="A185" i="7"/>
  <c r="B185" i="7"/>
  <c r="A186" i="7"/>
  <c r="C186" i="7" s="1"/>
  <c r="B186" i="7"/>
  <c r="A187" i="7"/>
  <c r="C187" i="7" s="1"/>
  <c r="B187" i="7"/>
  <c r="A188" i="7"/>
  <c r="B188" i="7"/>
  <c r="A189" i="7"/>
  <c r="C189" i="7" s="1"/>
  <c r="B189" i="7"/>
  <c r="A190" i="7"/>
  <c r="B190" i="7"/>
  <c r="A191" i="7"/>
  <c r="C191" i="7" s="1"/>
  <c r="B191" i="7"/>
  <c r="A192" i="7"/>
  <c r="C192" i="7" s="1"/>
  <c r="B192" i="7"/>
  <c r="D192" i="7" s="1"/>
  <c r="E192" i="7" s="1"/>
  <c r="A193" i="7"/>
  <c r="B193" i="7"/>
  <c r="A194" i="7"/>
  <c r="B194" i="7"/>
  <c r="A195" i="7"/>
  <c r="B195" i="7"/>
  <c r="A196" i="7"/>
  <c r="B196" i="7"/>
  <c r="A197" i="7"/>
  <c r="C197" i="7" s="1"/>
  <c r="B197" i="7"/>
  <c r="D197" i="7"/>
  <c r="A198" i="7"/>
  <c r="B198" i="7"/>
  <c r="A199" i="7"/>
  <c r="C199" i="7" s="1"/>
  <c r="B199" i="7"/>
  <c r="A200" i="7"/>
  <c r="C200" i="7" s="1"/>
  <c r="B200" i="7"/>
  <c r="D200" i="7" s="1"/>
  <c r="E200" i="7" s="1"/>
  <c r="A201" i="7"/>
  <c r="B201" i="7"/>
  <c r="A202" i="7"/>
  <c r="C202" i="7" s="1"/>
  <c r="B202" i="7"/>
  <c r="A203" i="7"/>
  <c r="C203" i="7" s="1"/>
  <c r="B203" i="7"/>
  <c r="A204" i="7"/>
  <c r="C204" i="7" s="1"/>
  <c r="B204" i="7"/>
  <c r="A205" i="7"/>
  <c r="C205" i="7" s="1"/>
  <c r="B205" i="7"/>
  <c r="D205" i="7" s="1"/>
  <c r="E205" i="7" s="1"/>
  <c r="A206" i="7"/>
  <c r="B206" i="7"/>
  <c r="A207" i="7"/>
  <c r="B207" i="7"/>
  <c r="A208" i="7"/>
  <c r="C208" i="7" s="1"/>
  <c r="B208" i="7"/>
  <c r="D208" i="7" s="1"/>
  <c r="E208" i="7" s="1"/>
  <c r="A209" i="7"/>
  <c r="B209" i="7"/>
  <c r="A210" i="7"/>
  <c r="B210" i="7"/>
  <c r="A211" i="7"/>
  <c r="C211" i="7" s="1"/>
  <c r="B211" i="7"/>
  <c r="A212" i="7"/>
  <c r="B212" i="7"/>
  <c r="A213" i="7"/>
  <c r="B213" i="7"/>
  <c r="A214" i="7"/>
  <c r="B214" i="7"/>
  <c r="A215" i="7"/>
  <c r="B215" i="7"/>
  <c r="A216" i="7"/>
  <c r="B216" i="7"/>
  <c r="A217" i="7"/>
  <c r="B217" i="7"/>
  <c r="A218" i="7"/>
  <c r="D218" i="7" s="1"/>
  <c r="E218" i="7" s="1"/>
  <c r="B218" i="7"/>
  <c r="A219" i="7"/>
  <c r="C219" i="7" s="1"/>
  <c r="B219" i="7"/>
  <c r="A220" i="7"/>
  <c r="D220" i="7" s="1"/>
  <c r="B220" i="7"/>
  <c r="A221" i="7"/>
  <c r="C221" i="7" s="1"/>
  <c r="B221" i="7"/>
  <c r="A222" i="7"/>
  <c r="B222" i="7"/>
  <c r="A223" i="7"/>
  <c r="B223" i="7"/>
  <c r="A224" i="7"/>
  <c r="B224" i="7"/>
  <c r="A225" i="7"/>
  <c r="B225" i="7"/>
  <c r="A226" i="7"/>
  <c r="D226" i="7" s="1"/>
  <c r="B226" i="7"/>
  <c r="A227" i="7"/>
  <c r="B227" i="7"/>
  <c r="A228" i="7"/>
  <c r="C228" i="7" s="1"/>
  <c r="B228" i="7"/>
  <c r="A229" i="7"/>
  <c r="B229" i="7"/>
  <c r="A230" i="7"/>
  <c r="C230" i="7" s="1"/>
  <c r="B230" i="7"/>
  <c r="D230" i="7" s="1"/>
  <c r="A231" i="7"/>
  <c r="B231" i="7"/>
  <c r="D231" i="7" s="1"/>
  <c r="E231" i="7" s="1"/>
  <c r="C231" i="7"/>
  <c r="A232" i="7"/>
  <c r="B232" i="7"/>
  <c r="C232" i="7"/>
  <c r="A233" i="7"/>
  <c r="C233" i="7" s="1"/>
  <c r="B233" i="7"/>
  <c r="D233" i="7" s="1"/>
  <c r="E233" i="7" s="1"/>
  <c r="A234" i="7"/>
  <c r="B234" i="7"/>
  <c r="C234" i="7"/>
  <c r="A235" i="7"/>
  <c r="C235" i="7" s="1"/>
  <c r="B235" i="7"/>
  <c r="A236" i="7"/>
  <c r="B236" i="7"/>
  <c r="C236" i="7"/>
  <c r="A237" i="7"/>
  <c r="B237" i="7"/>
  <c r="A238" i="7"/>
  <c r="B238" i="7"/>
  <c r="A239" i="7"/>
  <c r="C239" i="7" s="1"/>
  <c r="B239" i="7"/>
  <c r="D239" i="7" s="1"/>
  <c r="E239" i="7" s="1"/>
  <c r="A240" i="7"/>
  <c r="C240" i="7" s="1"/>
  <c r="B240" i="7"/>
  <c r="A241" i="7"/>
  <c r="C241" i="7" s="1"/>
  <c r="B241" i="7"/>
  <c r="A242" i="7"/>
  <c r="B242" i="7"/>
  <c r="A243" i="7"/>
  <c r="C243" i="7" s="1"/>
  <c r="B243" i="7"/>
  <c r="D243" i="7" s="1"/>
  <c r="E243" i="7" s="1"/>
  <c r="A244" i="7"/>
  <c r="B244" i="7"/>
  <c r="A245" i="7"/>
  <c r="C245" i="7" s="1"/>
  <c r="B245" i="7"/>
  <c r="A246" i="7"/>
  <c r="C246" i="7" s="1"/>
  <c r="B246" i="7"/>
  <c r="A247" i="7"/>
  <c r="B247" i="7"/>
  <c r="A248" i="7"/>
  <c r="B248" i="7"/>
  <c r="A249" i="7"/>
  <c r="C249" i="7" s="1"/>
  <c r="B249" i="7"/>
  <c r="D249" i="7" s="1"/>
  <c r="A250" i="7"/>
  <c r="C250" i="7" s="1"/>
  <c r="B250" i="7"/>
  <c r="A251" i="7"/>
  <c r="C251" i="7" s="1"/>
  <c r="B251" i="7"/>
  <c r="A252" i="7"/>
  <c r="C252" i="7" s="1"/>
  <c r="B252" i="7"/>
  <c r="A253" i="7"/>
  <c r="B253" i="7"/>
  <c r="A254" i="7"/>
  <c r="C254" i="7" s="1"/>
  <c r="B254" i="7"/>
  <c r="D254" i="7" s="1"/>
  <c r="E254" i="7" s="1"/>
  <c r="A255" i="7"/>
  <c r="C255" i="7" s="1"/>
  <c r="B255" i="7"/>
  <c r="A256" i="7"/>
  <c r="C256" i="7" s="1"/>
  <c r="B256" i="7"/>
  <c r="A257" i="7"/>
  <c r="C257" i="7" s="1"/>
  <c r="B257" i="7"/>
  <c r="D257" i="7"/>
  <c r="E257" i="7" s="1"/>
  <c r="A258" i="7"/>
  <c r="B258" i="7"/>
  <c r="A259" i="7"/>
  <c r="C259" i="7" s="1"/>
  <c r="B259" i="7"/>
  <c r="A260" i="7"/>
  <c r="C260" i="7" s="1"/>
  <c r="B260" i="7"/>
  <c r="A261" i="7"/>
  <c r="B261" i="7"/>
  <c r="A262" i="7"/>
  <c r="D262" i="7" s="1"/>
  <c r="B262" i="7"/>
  <c r="A263" i="7"/>
  <c r="C263" i="7" s="1"/>
  <c r="B263" i="7"/>
  <c r="A264" i="7"/>
  <c r="C264" i="7" s="1"/>
  <c r="B264" i="7"/>
  <c r="A265" i="7"/>
  <c r="C265" i="7" s="1"/>
  <c r="B265" i="7"/>
  <c r="A266" i="7"/>
  <c r="B266" i="7"/>
  <c r="C266" i="7"/>
  <c r="A267" i="7"/>
  <c r="C267" i="7" s="1"/>
  <c r="B267" i="7"/>
  <c r="A268" i="7"/>
  <c r="B268" i="7"/>
  <c r="C268" i="7"/>
  <c r="A269" i="7"/>
  <c r="B269" i="7"/>
  <c r="A270" i="7"/>
  <c r="C270" i="7" s="1"/>
  <c r="B270" i="7"/>
  <c r="A271" i="7"/>
  <c r="D271" i="7" s="1"/>
  <c r="B271" i="7"/>
  <c r="C271" i="7"/>
  <c r="A272" i="7"/>
  <c r="B272" i="7"/>
  <c r="A273" i="7"/>
  <c r="B273" i="7"/>
  <c r="A274" i="7"/>
  <c r="B274" i="7"/>
  <c r="C274" i="7"/>
  <c r="A275" i="7"/>
  <c r="C275" i="7" s="1"/>
  <c r="B275" i="7"/>
  <c r="A276" i="7"/>
  <c r="C276" i="7" s="1"/>
  <c r="B276" i="7"/>
  <c r="A277" i="7"/>
  <c r="C277" i="7" s="1"/>
  <c r="B277" i="7"/>
  <c r="A278" i="7"/>
  <c r="C278" i="7" s="1"/>
  <c r="B278" i="7"/>
  <c r="A279" i="7"/>
  <c r="C279" i="7" s="1"/>
  <c r="B279" i="7"/>
  <c r="A280" i="7"/>
  <c r="C280" i="7" s="1"/>
  <c r="B280" i="7"/>
  <c r="A281" i="7"/>
  <c r="C281" i="7" s="1"/>
  <c r="B281" i="7"/>
  <c r="A282" i="7"/>
  <c r="C282" i="7" s="1"/>
  <c r="B282" i="7"/>
  <c r="D282" i="7"/>
  <c r="E282" i="7" s="1"/>
  <c r="A283" i="7"/>
  <c r="B283" i="7"/>
  <c r="A284" i="7"/>
  <c r="B284" i="7"/>
  <c r="D284" i="7" s="1"/>
  <c r="E284" i="7" s="1"/>
  <c r="C284" i="7"/>
  <c r="A285" i="7"/>
  <c r="C285" i="7" s="1"/>
  <c r="B285" i="7"/>
  <c r="A286" i="7"/>
  <c r="D286" i="7" s="1"/>
  <c r="B286" i="7"/>
  <c r="A287" i="7"/>
  <c r="B287" i="7"/>
  <c r="A288" i="7"/>
  <c r="B288" i="7"/>
  <c r="A289" i="7"/>
  <c r="C289" i="7" s="1"/>
  <c r="B289" i="7"/>
  <c r="A290" i="7"/>
  <c r="C290" i="7" s="1"/>
  <c r="B290" i="7"/>
  <c r="A291" i="7"/>
  <c r="C291" i="7" s="1"/>
  <c r="B291" i="7"/>
  <c r="A292" i="7"/>
  <c r="C292" i="7" s="1"/>
  <c r="B292" i="7"/>
  <c r="A293" i="7"/>
  <c r="C293" i="7" s="1"/>
  <c r="B293" i="7"/>
  <c r="A294" i="7"/>
  <c r="B294" i="7"/>
  <c r="A295" i="7"/>
  <c r="C295" i="7" s="1"/>
  <c r="B295" i="7"/>
  <c r="A296" i="7"/>
  <c r="B296" i="7"/>
  <c r="A297" i="7"/>
  <c r="C297" i="7" s="1"/>
  <c r="B297" i="7"/>
  <c r="A298" i="7"/>
  <c r="B298" i="7"/>
  <c r="A299" i="7"/>
  <c r="C299" i="7" s="1"/>
  <c r="B299" i="7"/>
  <c r="A300" i="7"/>
  <c r="B300" i="7"/>
  <c r="A301" i="7"/>
  <c r="C301" i="7" s="1"/>
  <c r="B301" i="7"/>
  <c r="D301" i="7" s="1"/>
  <c r="E301" i="7" s="1"/>
  <c r="A302" i="7"/>
  <c r="C302" i="7" s="1"/>
  <c r="B302" i="7"/>
  <c r="A303" i="7"/>
  <c r="B303" i="7"/>
  <c r="A304" i="7"/>
  <c r="C304" i="7" s="1"/>
  <c r="B304" i="7"/>
  <c r="A305" i="7"/>
  <c r="B305" i="7"/>
  <c r="D305" i="7" s="1"/>
  <c r="E305" i="7" s="1"/>
  <c r="C305" i="7"/>
  <c r="A306" i="7"/>
  <c r="D306" i="7" s="1"/>
  <c r="B306" i="7"/>
  <c r="A307" i="7"/>
  <c r="C307" i="7" s="1"/>
  <c r="B307" i="7"/>
  <c r="A308" i="7"/>
  <c r="B308" i="7"/>
  <c r="C308" i="7"/>
  <c r="A309" i="7"/>
  <c r="C309" i="7" s="1"/>
  <c r="B309" i="7"/>
  <c r="A310" i="7"/>
  <c r="C310" i="7" s="1"/>
  <c r="B310" i="7"/>
  <c r="A311" i="7"/>
  <c r="C311" i="7" s="1"/>
  <c r="B311" i="7"/>
  <c r="A312" i="7"/>
  <c r="B312" i="7"/>
  <c r="C312" i="7"/>
  <c r="A313" i="7"/>
  <c r="C313" i="7" s="1"/>
  <c r="B313" i="7"/>
  <c r="A314" i="7"/>
  <c r="C314" i="7" s="1"/>
  <c r="B314" i="7"/>
  <c r="A315" i="7"/>
  <c r="B315" i="7"/>
  <c r="C315" i="7"/>
  <c r="A316" i="7"/>
  <c r="C316" i="7" s="1"/>
  <c r="B316" i="7"/>
  <c r="A317" i="7"/>
  <c r="C317" i="7" s="1"/>
  <c r="B317" i="7"/>
  <c r="A318" i="7"/>
  <c r="C318" i="7" s="1"/>
  <c r="B318" i="7"/>
  <c r="A319" i="7"/>
  <c r="C319" i="7" s="1"/>
  <c r="B319" i="7"/>
  <c r="A320" i="7"/>
  <c r="B320" i="7"/>
  <c r="C320" i="7"/>
  <c r="A321" i="7"/>
  <c r="C321" i="7" s="1"/>
  <c r="B321" i="7"/>
  <c r="A322" i="7"/>
  <c r="C322" i="7" s="1"/>
  <c r="B322" i="7"/>
  <c r="A323" i="7"/>
  <c r="B323" i="7"/>
  <c r="C323" i="7"/>
  <c r="A324" i="7"/>
  <c r="C324" i="7" s="1"/>
  <c r="B324" i="7"/>
  <c r="A325" i="7"/>
  <c r="C325" i="7" s="1"/>
  <c r="B325" i="7"/>
  <c r="A326" i="7"/>
  <c r="B326" i="7"/>
  <c r="A327" i="7"/>
  <c r="C327" i="7" s="1"/>
  <c r="B327" i="7"/>
  <c r="D327" i="7" s="1"/>
  <c r="E327" i="7" s="1"/>
  <c r="A328" i="7"/>
  <c r="B328" i="7"/>
  <c r="A329" i="7"/>
  <c r="B329" i="7"/>
  <c r="A330" i="7"/>
  <c r="B330" i="7"/>
  <c r="A331" i="7"/>
  <c r="B331" i="7"/>
  <c r="A332" i="7"/>
  <c r="C332" i="7" s="1"/>
  <c r="B332" i="7"/>
  <c r="A333" i="7"/>
  <c r="B333" i="7"/>
  <c r="A334" i="7"/>
  <c r="C334" i="7" s="1"/>
  <c r="B334" i="7"/>
  <c r="A335" i="7"/>
  <c r="C335" i="7" s="1"/>
  <c r="B335" i="7"/>
  <c r="A336" i="7"/>
  <c r="C336" i="7" s="1"/>
  <c r="B336" i="7"/>
  <c r="A337" i="7"/>
  <c r="C337" i="7" s="1"/>
  <c r="B337" i="7"/>
  <c r="A338" i="7"/>
  <c r="B338" i="7"/>
  <c r="C338" i="7"/>
  <c r="A339" i="7"/>
  <c r="C339" i="7" s="1"/>
  <c r="B339" i="7"/>
  <c r="A340" i="7"/>
  <c r="C340" i="7" s="1"/>
  <c r="B340" i="7"/>
  <c r="A341" i="7"/>
  <c r="B341" i="7"/>
  <c r="A342" i="7"/>
  <c r="B342" i="7"/>
  <c r="A343" i="7"/>
  <c r="B343" i="7"/>
  <c r="A344" i="7"/>
  <c r="B344" i="7"/>
  <c r="A345" i="7"/>
  <c r="B345" i="7"/>
  <c r="C345" i="7"/>
  <c r="A346" i="7"/>
  <c r="B346" i="7"/>
  <c r="A347" i="7"/>
  <c r="C347" i="7" s="1"/>
  <c r="B347" i="7"/>
  <c r="A348" i="7"/>
  <c r="B348" i="7"/>
  <c r="A349" i="7"/>
  <c r="C349" i="7" s="1"/>
  <c r="B349" i="7"/>
  <c r="A350" i="7"/>
  <c r="C350" i="7" s="1"/>
  <c r="B350" i="7"/>
  <c r="A351" i="7"/>
  <c r="C351" i="7" s="1"/>
  <c r="B351" i="7"/>
  <c r="A352" i="7"/>
  <c r="B352" i="7"/>
  <c r="A353" i="7"/>
  <c r="B353" i="7"/>
  <c r="A354" i="7"/>
  <c r="C354" i="7" s="1"/>
  <c r="B354" i="7"/>
  <c r="A355" i="7"/>
  <c r="C355" i="7" s="1"/>
  <c r="B355" i="7"/>
  <c r="D355" i="7" s="1"/>
  <c r="E355" i="7" s="1"/>
  <c r="A356" i="7"/>
  <c r="C356" i="7" s="1"/>
  <c r="B356" i="7"/>
  <c r="A357" i="7"/>
  <c r="B357" i="7"/>
  <c r="A358" i="7"/>
  <c r="C358" i="7" s="1"/>
  <c r="B358" i="7"/>
  <c r="D358" i="7" s="1"/>
  <c r="E358" i="7" s="1"/>
  <c r="A359" i="7"/>
  <c r="C359" i="7" s="1"/>
  <c r="B359" i="7"/>
  <c r="A360" i="7"/>
  <c r="B360" i="7"/>
  <c r="A361" i="7"/>
  <c r="C361" i="7" s="1"/>
  <c r="B361" i="7"/>
  <c r="A362" i="7"/>
  <c r="B362" i="7"/>
  <c r="A363" i="7"/>
  <c r="D363" i="7" s="1"/>
  <c r="B363" i="7"/>
  <c r="A364" i="7"/>
  <c r="C364" i="7" s="1"/>
  <c r="B364" i="7"/>
  <c r="A365" i="7"/>
  <c r="C365" i="7" s="1"/>
  <c r="B365" i="7"/>
  <c r="A366" i="7"/>
  <c r="B366" i="7"/>
  <c r="A367" i="7"/>
  <c r="B367" i="7"/>
  <c r="D367" i="7" s="1"/>
  <c r="E367" i="7" s="1"/>
  <c r="C367" i="7"/>
  <c r="A368" i="7"/>
  <c r="B368" i="7"/>
  <c r="C368" i="7"/>
  <c r="A369" i="7"/>
  <c r="C369" i="7" s="1"/>
  <c r="B369" i="7"/>
  <c r="A370" i="7"/>
  <c r="B370" i="7"/>
  <c r="A371" i="7"/>
  <c r="B371" i="7"/>
  <c r="A372" i="7"/>
  <c r="C372" i="7" s="1"/>
  <c r="B372" i="7"/>
  <c r="A373" i="7"/>
  <c r="B373" i="7"/>
  <c r="A374" i="7"/>
  <c r="C374" i="7" s="1"/>
  <c r="B374" i="7"/>
  <c r="A375" i="7"/>
  <c r="B375" i="7"/>
  <c r="C375" i="7"/>
  <c r="D375" i="7"/>
  <c r="E375" i="7" s="1"/>
  <c r="A376" i="7"/>
  <c r="B376" i="7"/>
  <c r="A377" i="7"/>
  <c r="B377" i="7"/>
  <c r="A378" i="7"/>
  <c r="B378" i="7"/>
  <c r="A379" i="7"/>
  <c r="B379" i="7"/>
  <c r="A380" i="7"/>
  <c r="B380" i="7"/>
  <c r="A381" i="7"/>
  <c r="B381" i="7"/>
  <c r="A382" i="7"/>
  <c r="B382" i="7"/>
  <c r="C382" i="7"/>
  <c r="D382" i="7"/>
  <c r="E382" i="7" s="1"/>
  <c r="A383" i="7"/>
  <c r="B383" i="7"/>
  <c r="C383" i="7"/>
  <c r="A384" i="7"/>
  <c r="B384" i="7"/>
  <c r="A385" i="7"/>
  <c r="B385" i="7"/>
  <c r="A386" i="7"/>
  <c r="B386" i="7"/>
  <c r="A387" i="7"/>
  <c r="C387" i="7" s="1"/>
  <c r="B387" i="7"/>
  <c r="A388" i="7"/>
  <c r="B388" i="7"/>
  <c r="C388" i="7"/>
  <c r="A389" i="7"/>
  <c r="B389" i="7"/>
  <c r="A390" i="7"/>
  <c r="B390" i="7"/>
  <c r="A391" i="7"/>
  <c r="D391" i="7" s="1"/>
  <c r="B391" i="7"/>
  <c r="A392" i="7"/>
  <c r="B392" i="7"/>
  <c r="A393" i="7"/>
  <c r="B393" i="7"/>
  <c r="C393" i="7"/>
  <c r="A394" i="7"/>
  <c r="B394" i="7"/>
  <c r="D394" i="7" s="1"/>
  <c r="E394" i="7" s="1"/>
  <c r="C394" i="7"/>
  <c r="A395" i="7"/>
  <c r="C395" i="7" s="1"/>
  <c r="B395" i="7"/>
  <c r="A396" i="7"/>
  <c r="C396" i="7" s="1"/>
  <c r="B396" i="7"/>
  <c r="A397" i="7"/>
  <c r="B397" i="7"/>
  <c r="A398" i="7"/>
  <c r="B398" i="7"/>
  <c r="A399" i="7"/>
  <c r="D399" i="7" s="1"/>
  <c r="B399" i="7"/>
  <c r="A400" i="7"/>
  <c r="B400" i="7"/>
  <c r="A401" i="7"/>
  <c r="C401" i="7" s="1"/>
  <c r="B401" i="7"/>
  <c r="A402" i="7"/>
  <c r="B402" i="7"/>
  <c r="A403" i="7"/>
  <c r="C403" i="7" s="1"/>
  <c r="B403" i="7"/>
  <c r="A404" i="7"/>
  <c r="B404" i="7"/>
  <c r="A405" i="7"/>
  <c r="B405" i="7"/>
  <c r="A406" i="7"/>
  <c r="B406" i="7"/>
  <c r="A407" i="7"/>
  <c r="B407" i="7"/>
  <c r="A408" i="7"/>
  <c r="D408" i="7" s="1"/>
  <c r="B408" i="7"/>
  <c r="A409" i="7"/>
  <c r="B409" i="7"/>
  <c r="A410" i="7"/>
  <c r="C410" i="7" s="1"/>
  <c r="B410" i="7"/>
  <c r="D410" i="7"/>
  <c r="A411" i="7"/>
  <c r="C411" i="7" s="1"/>
  <c r="B411" i="7"/>
  <c r="A412" i="7"/>
  <c r="B412" i="7"/>
  <c r="C412" i="7"/>
  <c r="A413" i="7"/>
  <c r="B413" i="7"/>
  <c r="A414" i="7"/>
  <c r="B414" i="7"/>
  <c r="A415" i="7"/>
  <c r="D415" i="7" s="1"/>
  <c r="B415" i="7"/>
  <c r="A416" i="7"/>
  <c r="C416" i="7" s="1"/>
  <c r="B416" i="7"/>
  <c r="A417" i="7"/>
  <c r="C417" i="7" s="1"/>
  <c r="B417" i="7"/>
  <c r="A418" i="7"/>
  <c r="C418" i="7" s="1"/>
  <c r="B418" i="7"/>
  <c r="D418" i="7" s="1"/>
  <c r="E418" i="7" s="1"/>
  <c r="A419" i="7"/>
  <c r="B419" i="7"/>
  <c r="A420" i="7"/>
  <c r="C420" i="7" s="1"/>
  <c r="B420" i="7"/>
  <c r="A421" i="7"/>
  <c r="C421" i="7" s="1"/>
  <c r="B421" i="7"/>
  <c r="A422" i="7"/>
  <c r="C422" i="7" s="1"/>
  <c r="B422" i="7"/>
  <c r="A423" i="7"/>
  <c r="C423" i="7" s="1"/>
  <c r="B423" i="7"/>
  <c r="A424" i="7"/>
  <c r="C424" i="7" s="1"/>
  <c r="B424" i="7"/>
  <c r="A425" i="7"/>
  <c r="C425" i="7" s="1"/>
  <c r="B425" i="7"/>
  <c r="A426" i="7"/>
  <c r="C426" i="7" s="1"/>
  <c r="B426" i="7"/>
  <c r="A427" i="7"/>
  <c r="C427" i="7" s="1"/>
  <c r="B427" i="7"/>
  <c r="A428" i="7"/>
  <c r="B428" i="7"/>
  <c r="A429" i="7"/>
  <c r="B429" i="7"/>
  <c r="D429" i="7" s="1"/>
  <c r="E429" i="7" s="1"/>
  <c r="C429" i="7"/>
  <c r="A430" i="7"/>
  <c r="B430" i="7"/>
  <c r="A431" i="7"/>
  <c r="C431" i="7" s="1"/>
  <c r="B431" i="7"/>
  <c r="A432" i="7"/>
  <c r="D432" i="7" s="1"/>
  <c r="B432" i="7"/>
  <c r="C432" i="7"/>
  <c r="A433" i="7"/>
  <c r="C433" i="7" s="1"/>
  <c r="B433" i="7"/>
  <c r="A434" i="7"/>
  <c r="B434" i="7"/>
  <c r="A435" i="7"/>
  <c r="C435" i="7" s="1"/>
  <c r="B435" i="7"/>
  <c r="A436" i="7"/>
  <c r="C436" i="7" s="1"/>
  <c r="B436" i="7"/>
  <c r="A437" i="7"/>
  <c r="C437" i="7" s="1"/>
  <c r="B437" i="7"/>
  <c r="A438" i="7"/>
  <c r="B438" i="7"/>
  <c r="A439" i="7"/>
  <c r="C439" i="7" s="1"/>
  <c r="B439" i="7"/>
  <c r="A440" i="7"/>
  <c r="B440" i="7"/>
  <c r="A441" i="7"/>
  <c r="C441" i="7" s="1"/>
  <c r="B441" i="7"/>
  <c r="A442" i="7"/>
  <c r="B442" i="7"/>
  <c r="C442" i="7"/>
  <c r="A443" i="7"/>
  <c r="C443" i="7" s="1"/>
  <c r="B443" i="7"/>
  <c r="A444" i="7"/>
  <c r="B444" i="7"/>
  <c r="A445" i="7"/>
  <c r="C445" i="7" s="1"/>
  <c r="B445" i="7"/>
  <c r="D445" i="7" s="1"/>
  <c r="E445" i="7" s="1"/>
  <c r="A446" i="7"/>
  <c r="C446" i="7" s="1"/>
  <c r="B446" i="7"/>
  <c r="A447" i="7"/>
  <c r="D447" i="7" s="1"/>
  <c r="E447" i="7" s="1"/>
  <c r="B447" i="7"/>
  <c r="A448" i="7"/>
  <c r="B448" i="7"/>
  <c r="A449" i="7"/>
  <c r="B449" i="7"/>
  <c r="A450" i="7"/>
  <c r="C450" i="7" s="1"/>
  <c r="B450" i="7"/>
  <c r="A451" i="7"/>
  <c r="B451" i="7"/>
  <c r="A452" i="7"/>
  <c r="B452" i="7"/>
  <c r="A453" i="7"/>
  <c r="D453" i="7" s="1"/>
  <c r="B453" i="7"/>
  <c r="C453" i="7"/>
  <c r="A454" i="7"/>
  <c r="B454" i="7"/>
  <c r="A455" i="7"/>
  <c r="C455" i="7" s="1"/>
  <c r="B455" i="7"/>
  <c r="A456" i="7"/>
  <c r="B456" i="7"/>
  <c r="A457" i="7"/>
  <c r="B457" i="7"/>
  <c r="A458" i="7"/>
  <c r="C458" i="7" s="1"/>
  <c r="B458" i="7"/>
  <c r="A459" i="7"/>
  <c r="B459" i="7"/>
  <c r="A460" i="7"/>
  <c r="C460" i="7" s="1"/>
  <c r="B460" i="7"/>
  <c r="D460" i="7" s="1"/>
  <c r="E460" i="7" s="1"/>
  <c r="A461" i="7"/>
  <c r="C461" i="7" s="1"/>
  <c r="B461" i="7"/>
  <c r="D461" i="7" s="1"/>
  <c r="E461" i="7" s="1"/>
  <c r="A462" i="7"/>
  <c r="B462" i="7"/>
  <c r="A463" i="7"/>
  <c r="B463" i="7"/>
  <c r="A464" i="7"/>
  <c r="B464" i="7"/>
  <c r="C464" i="7"/>
  <c r="A465" i="7"/>
  <c r="B465" i="7"/>
  <c r="A466" i="7"/>
  <c r="C466" i="7" s="1"/>
  <c r="B466" i="7"/>
  <c r="A467" i="7"/>
  <c r="B467" i="7"/>
  <c r="A468" i="7"/>
  <c r="B468" i="7"/>
  <c r="A469" i="7"/>
  <c r="C469" i="7" s="1"/>
  <c r="B469" i="7"/>
  <c r="A470" i="7"/>
  <c r="D470" i="7" s="1"/>
  <c r="B470" i="7"/>
  <c r="A471" i="7"/>
  <c r="C471" i="7" s="1"/>
  <c r="B471" i="7"/>
  <c r="D471" i="7" s="1"/>
  <c r="E471" i="7" s="1"/>
  <c r="A472" i="7"/>
  <c r="B472" i="7"/>
  <c r="A473" i="7"/>
  <c r="C473" i="7" s="1"/>
  <c r="B473" i="7"/>
  <c r="A474" i="7"/>
  <c r="C474" i="7" s="1"/>
  <c r="B474" i="7"/>
  <c r="D474" i="7"/>
  <c r="E474" i="7" s="1"/>
  <c r="A475" i="7"/>
  <c r="B475" i="7"/>
  <c r="A476" i="7"/>
  <c r="B476" i="7"/>
  <c r="A477" i="7"/>
  <c r="C477" i="7" s="1"/>
  <c r="B477" i="7"/>
  <c r="D477" i="7"/>
  <c r="A478" i="7"/>
  <c r="C478" i="7" s="1"/>
  <c r="B478" i="7"/>
  <c r="A479" i="7"/>
  <c r="C479" i="7" s="1"/>
  <c r="B479" i="7"/>
  <c r="A480" i="7"/>
  <c r="B480" i="7"/>
  <c r="A481" i="7"/>
  <c r="C481" i="7" s="1"/>
  <c r="B481" i="7"/>
  <c r="A482" i="7"/>
  <c r="C482" i="7" s="1"/>
  <c r="B482" i="7"/>
  <c r="A483" i="7"/>
  <c r="C483" i="7" s="1"/>
  <c r="B483" i="7"/>
  <c r="D483" i="7"/>
  <c r="E483" i="7" s="1"/>
  <c r="A484" i="7"/>
  <c r="C484" i="7" s="1"/>
  <c r="B484" i="7"/>
  <c r="D484" i="7" s="1"/>
  <c r="E484" i="7" s="1"/>
  <c r="A485" i="7"/>
  <c r="C485" i="7" s="1"/>
  <c r="B485" i="7"/>
  <c r="A486" i="7"/>
  <c r="C486" i="7" s="1"/>
  <c r="B486" i="7"/>
  <c r="A487" i="7"/>
  <c r="B487" i="7"/>
  <c r="A488" i="7"/>
  <c r="C488" i="7" s="1"/>
  <c r="B488" i="7"/>
  <c r="A489" i="7"/>
  <c r="D489" i="7" s="1"/>
  <c r="B489" i="7"/>
  <c r="A490" i="7"/>
  <c r="B490" i="7"/>
  <c r="D490" i="7" s="1"/>
  <c r="E490" i="7" s="1"/>
  <c r="C490" i="7"/>
  <c r="A491" i="7"/>
  <c r="C491" i="7" s="1"/>
  <c r="B491" i="7"/>
  <c r="D491" i="7" s="1"/>
  <c r="E491" i="7" s="1"/>
  <c r="A492" i="7"/>
  <c r="C492" i="7" s="1"/>
  <c r="B492" i="7"/>
  <c r="A493" i="7"/>
  <c r="B493" i="7"/>
  <c r="A494" i="7"/>
  <c r="B494" i="7"/>
  <c r="A495" i="7"/>
  <c r="C495" i="7" s="1"/>
  <c r="B495" i="7"/>
  <c r="A496" i="7"/>
  <c r="B496" i="7"/>
  <c r="A497" i="7"/>
  <c r="B497" i="7"/>
  <c r="C497" i="7"/>
  <c r="A498" i="7"/>
  <c r="C498" i="7" s="1"/>
  <c r="B498" i="7"/>
  <c r="A499" i="7"/>
  <c r="B499" i="7"/>
  <c r="A500" i="7"/>
  <c r="B500" i="7"/>
  <c r="A501" i="7"/>
  <c r="C501" i="7" s="1"/>
  <c r="B501" i="7"/>
  <c r="A502" i="7"/>
  <c r="C502" i="7" s="1"/>
  <c r="B502" i="7"/>
  <c r="A503" i="7"/>
  <c r="B503" i="7"/>
  <c r="A504" i="7"/>
  <c r="C504" i="7" s="1"/>
  <c r="B504" i="7"/>
  <c r="A505" i="7"/>
  <c r="B505" i="7"/>
  <c r="A506" i="7"/>
  <c r="B506" i="7"/>
  <c r="A507" i="7"/>
  <c r="C507" i="7" s="1"/>
  <c r="B507" i="7"/>
  <c r="A508" i="7"/>
  <c r="B508" i="7"/>
  <c r="C508" i="7"/>
  <c r="A509" i="7"/>
  <c r="C509" i="7" s="1"/>
  <c r="B509" i="7"/>
  <c r="A510" i="7"/>
  <c r="C510" i="7" s="1"/>
  <c r="B510" i="7"/>
  <c r="A511" i="7"/>
  <c r="C511" i="7" s="1"/>
  <c r="B511" i="7"/>
  <c r="A512" i="7"/>
  <c r="B512" i="7"/>
  <c r="A513" i="7"/>
  <c r="B513" i="7"/>
  <c r="A514" i="7"/>
  <c r="B514" i="7"/>
  <c r="A515" i="7"/>
  <c r="B515" i="7"/>
  <c r="C515" i="7"/>
  <c r="A516" i="7"/>
  <c r="B516" i="7"/>
  <c r="C516" i="7"/>
  <c r="A517" i="7"/>
  <c r="B517" i="7"/>
  <c r="A518" i="7"/>
  <c r="B518" i="7"/>
  <c r="A519" i="7"/>
  <c r="B519" i="7"/>
  <c r="A520" i="7"/>
  <c r="D520" i="7" s="1"/>
  <c r="E520" i="7" s="1"/>
  <c r="B520" i="7"/>
  <c r="C520" i="7"/>
  <c r="A521" i="7"/>
  <c r="B521" i="7"/>
  <c r="A522" i="7"/>
  <c r="B522" i="7"/>
  <c r="A523" i="7"/>
  <c r="B523" i="7"/>
  <c r="C523" i="7"/>
  <c r="D523" i="7"/>
  <c r="E523" i="7" s="1"/>
  <c r="A524" i="7"/>
  <c r="B524" i="7"/>
  <c r="D524" i="7" s="1"/>
  <c r="E524" i="7" s="1"/>
  <c r="C524" i="7"/>
  <c r="A525" i="7"/>
  <c r="B525" i="7"/>
  <c r="A526" i="7"/>
  <c r="C526" i="7" s="1"/>
  <c r="B526" i="7"/>
  <c r="D526" i="7"/>
  <c r="E526" i="7" s="1"/>
  <c r="A527" i="7"/>
  <c r="C527" i="7" s="1"/>
  <c r="B527" i="7"/>
  <c r="D527" i="7" s="1"/>
  <c r="E527" i="7" s="1"/>
  <c r="A528" i="7"/>
  <c r="C528" i="7" s="1"/>
  <c r="B528" i="7"/>
  <c r="A529" i="7"/>
  <c r="B529" i="7"/>
  <c r="A530" i="7"/>
  <c r="B530" i="7"/>
  <c r="A531" i="7"/>
  <c r="B531" i="7"/>
  <c r="A532" i="7"/>
  <c r="B532" i="7"/>
  <c r="A533" i="7"/>
  <c r="B533" i="7"/>
  <c r="A534" i="7"/>
  <c r="B534" i="7"/>
  <c r="C534" i="7"/>
  <c r="D534" i="7"/>
  <c r="A535" i="7"/>
  <c r="B535" i="7"/>
  <c r="C535" i="7"/>
  <c r="A536" i="7"/>
  <c r="C536" i="7" s="1"/>
  <c r="B536" i="7"/>
  <c r="A537" i="7"/>
  <c r="C537" i="7" s="1"/>
  <c r="B537" i="7"/>
  <c r="A538" i="7"/>
  <c r="B538" i="7"/>
  <c r="A539" i="7"/>
  <c r="C539" i="7" s="1"/>
  <c r="B539" i="7"/>
  <c r="A540" i="7"/>
  <c r="B540" i="7"/>
  <c r="C540" i="7"/>
  <c r="D540" i="7"/>
  <c r="E540" i="7" s="1"/>
  <c r="A541" i="7"/>
  <c r="B541" i="7"/>
  <c r="A542" i="7"/>
  <c r="B542" i="7"/>
  <c r="A543" i="7"/>
  <c r="B543" i="7"/>
  <c r="A544" i="7"/>
  <c r="C544" i="7" s="1"/>
  <c r="B544" i="7"/>
  <c r="D544" i="7" s="1"/>
  <c r="E544" i="7" s="1"/>
  <c r="A545" i="7"/>
  <c r="C545" i="7" s="1"/>
  <c r="B545" i="7"/>
  <c r="A546" i="7"/>
  <c r="B546" i="7"/>
  <c r="A547" i="7"/>
  <c r="C547" i="7" s="1"/>
  <c r="B547" i="7"/>
  <c r="A548" i="7"/>
  <c r="D548" i="7" s="1"/>
  <c r="B548" i="7"/>
  <c r="C548" i="7"/>
  <c r="A549" i="7"/>
  <c r="C549" i="7" s="1"/>
  <c r="B549" i="7"/>
  <c r="A550" i="7"/>
  <c r="B550" i="7"/>
  <c r="A551" i="7"/>
  <c r="C551" i="7" s="1"/>
  <c r="B551" i="7"/>
  <c r="A552" i="7"/>
  <c r="B552" i="7"/>
  <c r="A553" i="7"/>
  <c r="C553" i="7" s="1"/>
  <c r="B553" i="7"/>
  <c r="A554" i="7"/>
  <c r="C554" i="7" s="1"/>
  <c r="B554" i="7"/>
  <c r="A555" i="7"/>
  <c r="C555" i="7" s="1"/>
  <c r="B555" i="7"/>
  <c r="D555" i="7" s="1"/>
  <c r="E555" i="7" s="1"/>
  <c r="A556" i="7"/>
  <c r="B556" i="7"/>
  <c r="A557" i="7"/>
  <c r="C557" i="7" s="1"/>
  <c r="B557" i="7"/>
  <c r="D557" i="7" s="1"/>
  <c r="E557" i="7" s="1"/>
  <c r="A558" i="7"/>
  <c r="B558" i="7"/>
  <c r="A559" i="7"/>
  <c r="C559" i="7" s="1"/>
  <c r="B559" i="7"/>
  <c r="A560" i="7"/>
  <c r="C560" i="7" s="1"/>
  <c r="B560" i="7"/>
  <c r="D560" i="7" s="1"/>
  <c r="A561" i="7"/>
  <c r="C561" i="7" s="1"/>
  <c r="B561" i="7"/>
  <c r="A562" i="7"/>
  <c r="C562" i="7" s="1"/>
  <c r="B562" i="7"/>
  <c r="A563" i="7"/>
  <c r="C563" i="7" s="1"/>
  <c r="B563" i="7"/>
  <c r="A564" i="7"/>
  <c r="B564" i="7"/>
  <c r="A565" i="7"/>
  <c r="B565" i="7"/>
  <c r="A566" i="7"/>
  <c r="B566" i="7"/>
  <c r="C566" i="7"/>
  <c r="A567" i="7"/>
  <c r="B567" i="7"/>
  <c r="A568" i="7"/>
  <c r="C568" i="7" s="1"/>
  <c r="B568" i="7"/>
  <c r="A569" i="7"/>
  <c r="B569" i="7"/>
  <c r="A570" i="7"/>
  <c r="C570" i="7" s="1"/>
  <c r="B570" i="7"/>
  <c r="A571" i="7"/>
  <c r="C571" i="7" s="1"/>
  <c r="B571" i="7"/>
  <c r="D571" i="7"/>
  <c r="E571" i="7" s="1"/>
  <c r="A572" i="7"/>
  <c r="D572" i="7" s="1"/>
  <c r="B572" i="7"/>
  <c r="A573" i="7"/>
  <c r="B573" i="7"/>
  <c r="C573" i="7"/>
  <c r="A574" i="7"/>
  <c r="B574" i="7"/>
  <c r="A575" i="7"/>
  <c r="B575" i="7"/>
  <c r="A576" i="7"/>
  <c r="C576" i="7" s="1"/>
  <c r="B576" i="7"/>
  <c r="D576" i="7" s="1"/>
  <c r="E576" i="7" s="1"/>
  <c r="A577" i="7"/>
  <c r="B577" i="7"/>
  <c r="A578" i="7"/>
  <c r="B578" i="7"/>
  <c r="A579" i="7"/>
  <c r="B579" i="7"/>
  <c r="A580" i="7"/>
  <c r="B580" i="7"/>
  <c r="A581" i="7"/>
  <c r="C581" i="7" s="1"/>
  <c r="B581" i="7"/>
  <c r="A582" i="7"/>
  <c r="B582" i="7"/>
  <c r="A583" i="7"/>
  <c r="D583" i="7" s="1"/>
  <c r="B583" i="7"/>
  <c r="A584" i="7"/>
  <c r="B584" i="7"/>
  <c r="A585" i="7"/>
  <c r="B585" i="7"/>
  <c r="A586" i="7"/>
  <c r="C586" i="7" s="1"/>
  <c r="B586" i="7"/>
  <c r="A587" i="7"/>
  <c r="C587" i="7" s="1"/>
  <c r="B587" i="7"/>
  <c r="A588" i="7"/>
  <c r="B588" i="7"/>
  <c r="A589" i="7"/>
  <c r="D589" i="7" s="1"/>
  <c r="E589" i="7" s="1"/>
  <c r="B589" i="7"/>
  <c r="C589" i="7"/>
  <c r="A590" i="7"/>
  <c r="B590" i="7"/>
  <c r="A591" i="7"/>
  <c r="C591" i="7" s="1"/>
  <c r="B591" i="7"/>
  <c r="D591" i="7" s="1"/>
  <c r="E591" i="7" s="1"/>
  <c r="A592" i="7"/>
  <c r="C592" i="7" s="1"/>
  <c r="B592" i="7"/>
  <c r="D592" i="7"/>
  <c r="E592" i="7" s="1"/>
  <c r="A593" i="7"/>
  <c r="B593" i="7"/>
  <c r="A594" i="7"/>
  <c r="D594" i="7" s="1"/>
  <c r="B594" i="7"/>
  <c r="A595" i="7"/>
  <c r="B595" i="7"/>
  <c r="A596" i="7"/>
  <c r="C596" i="7" s="1"/>
  <c r="B596" i="7"/>
  <c r="A597" i="7"/>
  <c r="B597" i="7"/>
  <c r="C597" i="7"/>
  <c r="A598" i="7"/>
  <c r="B598" i="7"/>
  <c r="A599" i="7"/>
  <c r="B599" i="7"/>
  <c r="A600" i="7"/>
  <c r="B600" i="7"/>
  <c r="A601" i="7"/>
  <c r="B601" i="7"/>
  <c r="A602" i="7"/>
  <c r="C602" i="7" s="1"/>
  <c r="B602" i="7"/>
  <c r="A603" i="7"/>
  <c r="C603" i="7" s="1"/>
  <c r="B603" i="7"/>
  <c r="A604" i="7"/>
  <c r="C604" i="7" s="1"/>
  <c r="B604" i="7"/>
  <c r="A605" i="7"/>
  <c r="C605" i="7" s="1"/>
  <c r="B605" i="7"/>
  <c r="A606" i="7"/>
  <c r="B606" i="7"/>
  <c r="A607" i="7"/>
  <c r="C607" i="7" s="1"/>
  <c r="B607" i="7"/>
  <c r="D607" i="7" s="1"/>
  <c r="E607" i="7" s="1"/>
  <c r="A608" i="7"/>
  <c r="C608" i="7" s="1"/>
  <c r="B608" i="7"/>
  <c r="A609" i="7"/>
  <c r="B609" i="7"/>
  <c r="A610" i="7"/>
  <c r="B610" i="7"/>
  <c r="C610" i="7"/>
  <c r="A611" i="7"/>
  <c r="C611" i="7" s="1"/>
  <c r="B611" i="7"/>
  <c r="D611" i="7" s="1"/>
  <c r="E611" i="7" s="1"/>
  <c r="A612" i="7"/>
  <c r="B612" i="7"/>
  <c r="A613" i="7"/>
  <c r="C613" i="7" s="1"/>
  <c r="B613" i="7"/>
  <c r="A614" i="7"/>
  <c r="B614" i="7"/>
  <c r="A615" i="7"/>
  <c r="C615" i="7" s="1"/>
  <c r="B615" i="7"/>
  <c r="A616" i="7"/>
  <c r="C616" i="7" s="1"/>
  <c r="B616" i="7"/>
  <c r="D616" i="7" s="1"/>
  <c r="A617" i="7"/>
  <c r="B617" i="7"/>
  <c r="A618" i="7"/>
  <c r="B618" i="7"/>
  <c r="A619" i="7"/>
  <c r="C619" i="7" s="1"/>
  <c r="B619" i="7"/>
  <c r="D619" i="7" s="1"/>
  <c r="A620" i="7"/>
  <c r="C620" i="7" s="1"/>
  <c r="B620" i="7"/>
  <c r="A621" i="7"/>
  <c r="B621" i="7"/>
  <c r="A622" i="7"/>
  <c r="B622" i="7"/>
  <c r="C622" i="7"/>
  <c r="A623" i="7"/>
  <c r="B623" i="7"/>
  <c r="D623" i="7" s="1"/>
  <c r="C623" i="7"/>
  <c r="A624" i="7"/>
  <c r="C624" i="7" s="1"/>
  <c r="B624" i="7"/>
  <c r="A625" i="7"/>
  <c r="C625" i="7" s="1"/>
  <c r="B625" i="7"/>
  <c r="A626" i="7"/>
  <c r="B626" i="7"/>
  <c r="A627" i="7"/>
  <c r="C627" i="7" s="1"/>
  <c r="B627" i="7"/>
  <c r="A628" i="7"/>
  <c r="B628" i="7"/>
  <c r="A629" i="7"/>
  <c r="C629" i="7" s="1"/>
  <c r="B629" i="7"/>
  <c r="A630" i="7"/>
  <c r="B630" i="7"/>
  <c r="D630" i="7" s="1"/>
  <c r="C630" i="7"/>
  <c r="A631" i="7"/>
  <c r="B631" i="7"/>
  <c r="C631" i="7"/>
  <c r="A632" i="7"/>
  <c r="C632" i="7" s="1"/>
  <c r="B632" i="7"/>
  <c r="A633" i="7"/>
  <c r="B633" i="7"/>
  <c r="A634" i="7"/>
  <c r="C634" i="7" s="1"/>
  <c r="B634" i="7"/>
  <c r="D634" i="7" s="1"/>
  <c r="E634" i="7" s="1"/>
  <c r="A635" i="7"/>
  <c r="D635" i="7" s="1"/>
  <c r="B635" i="7"/>
  <c r="C635" i="7"/>
  <c r="A636" i="7"/>
  <c r="C636" i="7" s="1"/>
  <c r="B636" i="7"/>
  <c r="A637" i="7"/>
  <c r="B637" i="7"/>
  <c r="C637" i="7"/>
  <c r="A638" i="7"/>
  <c r="B638" i="7"/>
  <c r="A639" i="7"/>
  <c r="C639" i="7" s="1"/>
  <c r="B639" i="7"/>
  <c r="A640" i="7"/>
  <c r="B640" i="7"/>
  <c r="A641" i="7"/>
  <c r="C641" i="7" s="1"/>
  <c r="B641" i="7"/>
  <c r="A642" i="7"/>
  <c r="C642" i="7" s="1"/>
  <c r="B642" i="7"/>
  <c r="A643" i="7"/>
  <c r="B643" i="7"/>
  <c r="C643" i="7"/>
  <c r="A644" i="7"/>
  <c r="B644" i="7"/>
  <c r="A645" i="7"/>
  <c r="B645" i="7"/>
  <c r="A646" i="7"/>
  <c r="B646" i="7"/>
  <c r="A647" i="7"/>
  <c r="C647" i="7" s="1"/>
  <c r="B647" i="7"/>
  <c r="A648" i="7"/>
  <c r="C648" i="7" s="1"/>
  <c r="B648" i="7"/>
  <c r="A649" i="7"/>
  <c r="C649" i="7" s="1"/>
  <c r="B649" i="7"/>
  <c r="A650" i="7"/>
  <c r="C650" i="7" s="1"/>
  <c r="B650" i="7"/>
  <c r="D650" i="7" s="1"/>
  <c r="A651" i="7"/>
  <c r="C651" i="7" s="1"/>
  <c r="B651" i="7"/>
  <c r="D651" i="7" s="1"/>
  <c r="E651" i="7" s="1"/>
  <c r="A652" i="7"/>
  <c r="B652" i="7"/>
  <c r="A653" i="7"/>
  <c r="B653" i="7"/>
  <c r="C653" i="7"/>
  <c r="A654" i="7"/>
  <c r="B654" i="7"/>
  <c r="A655" i="7"/>
  <c r="B655" i="7"/>
  <c r="A656" i="7"/>
  <c r="B656" i="7"/>
  <c r="A657" i="7"/>
  <c r="C657" i="7" s="1"/>
  <c r="B657" i="7"/>
  <c r="A658" i="7"/>
  <c r="C658" i="7" s="1"/>
  <c r="B658" i="7"/>
  <c r="D658" i="7" s="1"/>
  <c r="E658" i="7" s="1"/>
  <c r="A659" i="7"/>
  <c r="C659" i="7" s="1"/>
  <c r="B659" i="7"/>
  <c r="A660" i="7"/>
  <c r="C660" i="7" s="1"/>
  <c r="B660" i="7"/>
  <c r="A661" i="7"/>
  <c r="C661" i="7" s="1"/>
  <c r="B661" i="7"/>
  <c r="D661" i="7" s="1"/>
  <c r="E661" i="7" s="1"/>
  <c r="A662" i="7"/>
  <c r="C662" i="7" s="1"/>
  <c r="B662" i="7"/>
  <c r="A663" i="7"/>
  <c r="B663" i="7"/>
  <c r="A664" i="7"/>
  <c r="B664" i="7"/>
  <c r="A665" i="7"/>
  <c r="B665" i="7"/>
  <c r="A666" i="7"/>
  <c r="B666" i="7"/>
  <c r="A667" i="7"/>
  <c r="C667" i="7" s="1"/>
  <c r="B667" i="7"/>
  <c r="D667" i="7" s="1"/>
  <c r="E667" i="7" s="1"/>
  <c r="A668" i="7"/>
  <c r="C668" i="7" s="1"/>
  <c r="B668" i="7"/>
  <c r="A669" i="7"/>
  <c r="C669" i="7" s="1"/>
  <c r="B669" i="7"/>
  <c r="A670" i="7"/>
  <c r="B670" i="7"/>
  <c r="A671" i="7"/>
  <c r="B671" i="7"/>
  <c r="A672" i="7"/>
  <c r="B672" i="7"/>
  <c r="C672" i="7"/>
  <c r="A673" i="7"/>
  <c r="C673" i="7" s="1"/>
  <c r="B673" i="7"/>
  <c r="A674" i="7"/>
  <c r="B674" i="7"/>
  <c r="A675" i="7"/>
  <c r="C675" i="7" s="1"/>
  <c r="B675" i="7"/>
  <c r="A676" i="7"/>
  <c r="C676" i="7" s="1"/>
  <c r="B676" i="7"/>
  <c r="A677" i="7"/>
  <c r="C677" i="7" s="1"/>
  <c r="B677" i="7"/>
  <c r="A678" i="7"/>
  <c r="B678" i="7"/>
  <c r="A679" i="7"/>
  <c r="B679" i="7"/>
  <c r="A680" i="7"/>
  <c r="B680" i="7"/>
  <c r="A681" i="7"/>
  <c r="B681" i="7"/>
  <c r="A682" i="7"/>
  <c r="C682" i="7" s="1"/>
  <c r="B682" i="7"/>
  <c r="A683" i="7"/>
  <c r="C683" i="7" s="1"/>
  <c r="B683" i="7"/>
  <c r="D683" i="7" s="1"/>
  <c r="E683" i="7" s="1"/>
  <c r="A684" i="7"/>
  <c r="B684" i="7"/>
  <c r="A685" i="7"/>
  <c r="C685" i="7" s="1"/>
  <c r="B685" i="7"/>
  <c r="D685" i="7"/>
  <c r="E685" i="7" s="1"/>
  <c r="A686" i="7"/>
  <c r="B686" i="7"/>
  <c r="C686" i="7"/>
  <c r="A687" i="7"/>
  <c r="C687" i="7" s="1"/>
  <c r="B687" i="7"/>
  <c r="A688" i="7"/>
  <c r="B688" i="7"/>
  <c r="C688" i="7"/>
  <c r="A689" i="7"/>
  <c r="B689" i="7"/>
  <c r="A690" i="7"/>
  <c r="C690" i="7" s="1"/>
  <c r="B690" i="7"/>
  <c r="A691" i="7"/>
  <c r="C691" i="7" s="1"/>
  <c r="B691" i="7"/>
  <c r="A692" i="7"/>
  <c r="C692" i="7" s="1"/>
  <c r="B692" i="7"/>
  <c r="A693" i="7"/>
  <c r="B693" i="7"/>
  <c r="A694" i="7"/>
  <c r="C694" i="7" s="1"/>
  <c r="B694" i="7"/>
  <c r="A695" i="7"/>
  <c r="C695" i="7" s="1"/>
  <c r="B695" i="7"/>
  <c r="D695" i="7" s="1"/>
  <c r="E695" i="7" s="1"/>
  <c r="A696" i="7"/>
  <c r="B696" i="7"/>
  <c r="A697" i="7"/>
  <c r="C697" i="7" s="1"/>
  <c r="B697" i="7"/>
  <c r="A698" i="7"/>
  <c r="B698" i="7"/>
  <c r="A699" i="7"/>
  <c r="C699" i="7" s="1"/>
  <c r="B699" i="7"/>
  <c r="D699" i="7"/>
  <c r="E699" i="7" s="1"/>
  <c r="A700" i="7"/>
  <c r="C700" i="7" s="1"/>
  <c r="B700" i="7"/>
  <c r="A701" i="7"/>
  <c r="C701" i="7" s="1"/>
  <c r="B701" i="7"/>
  <c r="D701" i="7" s="1"/>
  <c r="A702" i="7"/>
  <c r="B702" i="7"/>
  <c r="A703" i="7"/>
  <c r="B703" i="7"/>
  <c r="A704" i="7"/>
  <c r="B704" i="7"/>
  <c r="A705" i="7"/>
  <c r="C705" i="7" s="1"/>
  <c r="B705" i="7"/>
  <c r="A706" i="7"/>
  <c r="B706" i="7"/>
  <c r="A707" i="7"/>
  <c r="C707" i="7" s="1"/>
  <c r="B707" i="7"/>
  <c r="A708" i="7"/>
  <c r="B708" i="7"/>
  <c r="A709" i="7"/>
  <c r="C709" i="7" s="1"/>
  <c r="B709" i="7"/>
  <c r="A710" i="7"/>
  <c r="B710" i="7"/>
  <c r="A711" i="7"/>
  <c r="B711" i="7"/>
  <c r="A712" i="7"/>
  <c r="B712" i="7"/>
  <c r="A713" i="7"/>
  <c r="C713" i="7" s="1"/>
  <c r="B713" i="7"/>
  <c r="A714" i="7"/>
  <c r="B714" i="7"/>
  <c r="A715" i="7"/>
  <c r="C715" i="7" s="1"/>
  <c r="B715" i="7"/>
  <c r="A716" i="7"/>
  <c r="B716" i="7"/>
  <c r="A717" i="7"/>
  <c r="C717" i="7" s="1"/>
  <c r="B717" i="7"/>
  <c r="A718" i="7"/>
  <c r="D718" i="7" s="1"/>
  <c r="E718" i="7" s="1"/>
  <c r="B718" i="7"/>
  <c r="A719" i="7"/>
  <c r="B719" i="7"/>
  <c r="A720" i="7"/>
  <c r="C720" i="7" s="1"/>
  <c r="B720" i="7"/>
  <c r="A721" i="7"/>
  <c r="B721" i="7"/>
  <c r="A722" i="7"/>
  <c r="C722" i="7" s="1"/>
  <c r="B722" i="7"/>
  <c r="A723" i="7"/>
  <c r="B723" i="7"/>
  <c r="C723" i="7"/>
  <c r="A724" i="7"/>
  <c r="C724" i="7" s="1"/>
  <c r="B724" i="7"/>
  <c r="A725" i="7"/>
  <c r="C725" i="7" s="1"/>
  <c r="B725" i="7"/>
  <c r="D725" i="7" s="1"/>
  <c r="A726" i="7"/>
  <c r="B726" i="7"/>
  <c r="A727" i="7"/>
  <c r="B727" i="7"/>
  <c r="C727" i="7"/>
  <c r="A728" i="7"/>
  <c r="C728" i="7" s="1"/>
  <c r="B728" i="7"/>
  <c r="D728" i="7" s="1"/>
  <c r="E728" i="7" s="1"/>
  <c r="A729" i="7"/>
  <c r="B729" i="7"/>
  <c r="A730" i="7"/>
  <c r="B730" i="7"/>
  <c r="A731" i="7"/>
  <c r="C731" i="7" s="1"/>
  <c r="B731" i="7"/>
  <c r="A732" i="7"/>
  <c r="B732" i="7"/>
  <c r="C732" i="7"/>
  <c r="A733" i="7"/>
  <c r="C733" i="7" s="1"/>
  <c r="B733" i="7"/>
  <c r="A734" i="7"/>
  <c r="B734" i="7"/>
  <c r="A735" i="7"/>
  <c r="C735" i="7" s="1"/>
  <c r="B735" i="7"/>
  <c r="D735" i="7"/>
  <c r="E735" i="7" s="1"/>
  <c r="A736" i="7"/>
  <c r="C736" i="7" s="1"/>
  <c r="B736" i="7"/>
  <c r="A737" i="7"/>
  <c r="C737" i="7" s="1"/>
  <c r="B737" i="7"/>
  <c r="A738" i="7"/>
  <c r="C738" i="7" s="1"/>
  <c r="B738" i="7"/>
  <c r="A739" i="7"/>
  <c r="B739" i="7"/>
  <c r="A740" i="7"/>
  <c r="B740" i="7"/>
  <c r="A741" i="7"/>
  <c r="B741" i="7"/>
  <c r="A742" i="7"/>
  <c r="C742" i="7" s="1"/>
  <c r="B742" i="7"/>
  <c r="A743" i="7"/>
  <c r="D743" i="7" s="1"/>
  <c r="B743" i="7"/>
  <c r="A744" i="7"/>
  <c r="C744" i="7" s="1"/>
  <c r="B744" i="7"/>
  <c r="A745" i="7"/>
  <c r="B745" i="7"/>
  <c r="A746" i="7"/>
  <c r="C746" i="7" s="1"/>
  <c r="B746" i="7"/>
  <c r="A747" i="7"/>
  <c r="C747" i="7" s="1"/>
  <c r="B747" i="7"/>
  <c r="D747" i="7" s="1"/>
  <c r="E747" i="7" s="1"/>
  <c r="A748" i="7"/>
  <c r="B748" i="7"/>
  <c r="A749" i="7"/>
  <c r="C749" i="7" s="1"/>
  <c r="B749" i="7"/>
  <c r="A750" i="7"/>
  <c r="C750" i="7" s="1"/>
  <c r="B750" i="7"/>
  <c r="A751" i="7"/>
  <c r="B751" i="7"/>
  <c r="A752" i="7"/>
  <c r="B752" i="7"/>
  <c r="A753" i="7"/>
  <c r="B753" i="7"/>
  <c r="A754" i="7"/>
  <c r="C754" i="7" s="1"/>
  <c r="B754" i="7"/>
  <c r="A755" i="7"/>
  <c r="C755" i="7" s="1"/>
  <c r="B755" i="7"/>
  <c r="A756" i="7"/>
  <c r="C756" i="7" s="1"/>
  <c r="B756" i="7"/>
  <c r="A757" i="7"/>
  <c r="C757" i="7" s="1"/>
  <c r="B757" i="7"/>
  <c r="A758" i="7"/>
  <c r="B758" i="7"/>
  <c r="A759" i="7"/>
  <c r="C759" i="7" s="1"/>
  <c r="B759" i="7"/>
  <c r="A760" i="7"/>
  <c r="B760" i="7"/>
  <c r="A761" i="7"/>
  <c r="C761" i="7" s="1"/>
  <c r="B761" i="7"/>
  <c r="A762" i="7"/>
  <c r="B762" i="7"/>
  <c r="A763" i="7"/>
  <c r="C763" i="7" s="1"/>
  <c r="B763" i="7"/>
  <c r="A764" i="7"/>
  <c r="C764" i="7" s="1"/>
  <c r="B764" i="7"/>
  <c r="A765" i="7"/>
  <c r="B765" i="7"/>
  <c r="C765" i="7"/>
  <c r="D765" i="7"/>
  <c r="E765" i="7" s="1"/>
  <c r="A766" i="7"/>
  <c r="B766" i="7"/>
  <c r="A767" i="7"/>
  <c r="B767" i="7"/>
  <c r="A768" i="7"/>
  <c r="B768" i="7"/>
  <c r="A769" i="7"/>
  <c r="B769" i="7"/>
  <c r="A770" i="7"/>
  <c r="C770" i="7" s="1"/>
  <c r="B770" i="7"/>
  <c r="A771" i="7"/>
  <c r="C771" i="7" s="1"/>
  <c r="B771" i="7"/>
  <c r="A772" i="7"/>
  <c r="B772" i="7"/>
  <c r="A773" i="7"/>
  <c r="C773" i="7" s="1"/>
  <c r="B773" i="7"/>
  <c r="D773" i="7" s="1"/>
  <c r="E773" i="7" s="1"/>
  <c r="A774" i="7"/>
  <c r="B774" i="7"/>
  <c r="A775" i="7"/>
  <c r="C775" i="7" s="1"/>
  <c r="B775" i="7"/>
  <c r="A776" i="7"/>
  <c r="B776" i="7"/>
  <c r="A777" i="7"/>
  <c r="C777" i="7" s="1"/>
  <c r="B777" i="7"/>
  <c r="A778" i="7"/>
  <c r="B778" i="7"/>
  <c r="A779" i="7"/>
  <c r="C779" i="7" s="1"/>
  <c r="B779" i="7"/>
  <c r="A780" i="7"/>
  <c r="B780" i="7"/>
  <c r="A781" i="7"/>
  <c r="C781" i="7" s="1"/>
  <c r="B781" i="7"/>
  <c r="A782" i="7"/>
  <c r="B782" i="7"/>
  <c r="A783" i="7"/>
  <c r="B783" i="7"/>
  <c r="A784" i="7"/>
  <c r="B784" i="7"/>
  <c r="A785" i="7"/>
  <c r="B785" i="7"/>
  <c r="A786" i="7"/>
  <c r="C786" i="7" s="1"/>
  <c r="B786" i="7"/>
  <c r="A787" i="7"/>
  <c r="B787" i="7"/>
  <c r="D787" i="7" s="1"/>
  <c r="E787" i="7" s="1"/>
  <c r="C787" i="7"/>
  <c r="A788" i="7"/>
  <c r="D788" i="7" s="1"/>
  <c r="B788" i="7"/>
  <c r="A789" i="7"/>
  <c r="C789" i="7" s="1"/>
  <c r="B789" i="7"/>
  <c r="A790" i="7"/>
  <c r="C790" i="7" s="1"/>
  <c r="B790" i="7"/>
  <c r="A791" i="7"/>
  <c r="C791" i="7" s="1"/>
  <c r="B791" i="7"/>
  <c r="A792" i="7"/>
  <c r="C792" i="7" s="1"/>
  <c r="B792" i="7"/>
  <c r="D792" i="7" s="1"/>
  <c r="E792" i="7" s="1"/>
  <c r="A793" i="7"/>
  <c r="C793" i="7" s="1"/>
  <c r="B793" i="7"/>
  <c r="A794" i="7"/>
  <c r="B794" i="7"/>
  <c r="A795" i="7"/>
  <c r="C795" i="7" s="1"/>
  <c r="B795" i="7"/>
  <c r="A796" i="7"/>
  <c r="C796" i="7" s="1"/>
  <c r="B796" i="7"/>
  <c r="A797" i="7"/>
  <c r="B797" i="7"/>
  <c r="C797" i="7"/>
  <c r="D797" i="7"/>
  <c r="E797" i="7" s="1"/>
  <c r="A798" i="7"/>
  <c r="B798" i="7"/>
  <c r="A799" i="7"/>
  <c r="B799" i="7"/>
  <c r="A800" i="7"/>
  <c r="B800" i="7"/>
  <c r="C800" i="7"/>
  <c r="D800" i="7"/>
  <c r="E800" i="7" s="1"/>
  <c r="A801" i="7"/>
  <c r="B801" i="7"/>
  <c r="C801" i="7"/>
  <c r="A802" i="7"/>
  <c r="B802" i="7"/>
  <c r="A803" i="7"/>
  <c r="B803" i="7"/>
  <c r="C803" i="7"/>
  <c r="A804" i="7"/>
  <c r="B804" i="7"/>
  <c r="C804" i="7"/>
  <c r="A805" i="7"/>
  <c r="C805" i="7" s="1"/>
  <c r="B805" i="7"/>
  <c r="D805" i="7" s="1"/>
  <c r="A806" i="7"/>
  <c r="C806" i="7" s="1"/>
  <c r="B806" i="7"/>
  <c r="A807" i="7"/>
  <c r="C807" i="7" s="1"/>
  <c r="B807" i="7"/>
  <c r="A808" i="7"/>
  <c r="C808" i="7" s="1"/>
  <c r="B808" i="7"/>
  <c r="A809" i="7"/>
  <c r="B809" i="7"/>
  <c r="A810" i="7"/>
  <c r="B810" i="7"/>
  <c r="A811" i="7"/>
  <c r="B811" i="7"/>
  <c r="C811" i="7"/>
  <c r="A812" i="7"/>
  <c r="B812" i="7"/>
  <c r="A813" i="7"/>
  <c r="B813" i="7"/>
  <c r="A814" i="7"/>
  <c r="C814" i="7" s="1"/>
  <c r="B814" i="7"/>
  <c r="A815" i="7"/>
  <c r="B815" i="7"/>
  <c r="A816" i="7"/>
  <c r="D816" i="7" s="1"/>
  <c r="B816" i="7"/>
  <c r="A817" i="7"/>
  <c r="B817" i="7"/>
  <c r="A818" i="7"/>
  <c r="C818" i="7" s="1"/>
  <c r="B818" i="7"/>
  <c r="A819" i="7"/>
  <c r="D819" i="7" s="1"/>
  <c r="B819" i="7"/>
  <c r="A820" i="7"/>
  <c r="B820" i="7"/>
  <c r="C820" i="7"/>
  <c r="A821" i="7"/>
  <c r="C821" i="7" s="1"/>
  <c r="B821" i="7"/>
  <c r="A822" i="7"/>
  <c r="B822" i="7"/>
  <c r="A823" i="7"/>
  <c r="C823" i="7" s="1"/>
  <c r="B823" i="7"/>
  <c r="A824" i="7"/>
  <c r="C824" i="7" s="1"/>
  <c r="B824" i="7"/>
  <c r="D824" i="7" s="1"/>
  <c r="A825" i="7"/>
  <c r="B825" i="7"/>
  <c r="C825" i="7"/>
  <c r="A826" i="7"/>
  <c r="D826" i="7" s="1"/>
  <c r="B826" i="7"/>
  <c r="A827" i="7"/>
  <c r="B827" i="7"/>
  <c r="A828" i="7"/>
  <c r="B828" i="7"/>
  <c r="A829" i="7"/>
  <c r="B829" i="7"/>
  <c r="A830" i="7"/>
  <c r="B830" i="7"/>
  <c r="A831" i="7"/>
  <c r="B831" i="7"/>
  <c r="A832" i="7"/>
  <c r="C832" i="7" s="1"/>
  <c r="B832" i="7"/>
  <c r="D832" i="7" s="1"/>
  <c r="E832" i="7" s="1"/>
  <c r="A833" i="7"/>
  <c r="C833" i="7" s="1"/>
  <c r="B833" i="7"/>
  <c r="A834" i="7"/>
  <c r="B834" i="7"/>
  <c r="A835" i="7"/>
  <c r="C835" i="7" s="1"/>
  <c r="B835" i="7"/>
  <c r="D835" i="7" s="1"/>
  <c r="E835" i="7" s="1"/>
  <c r="A836" i="7"/>
  <c r="B836" i="7"/>
  <c r="C836" i="7"/>
  <c r="A837" i="7"/>
  <c r="C837" i="7" s="1"/>
  <c r="B837" i="7"/>
  <c r="A838" i="7"/>
  <c r="C838" i="7" s="1"/>
  <c r="B838" i="7"/>
  <c r="D838" i="7" s="1"/>
  <c r="E838" i="7" s="1"/>
  <c r="A839" i="7"/>
  <c r="C839" i="7" s="1"/>
  <c r="B839" i="7"/>
  <c r="D839" i="7" s="1"/>
  <c r="E839" i="7" s="1"/>
  <c r="A840" i="7"/>
  <c r="C840" i="7" s="1"/>
  <c r="B840" i="7"/>
  <c r="A841" i="7"/>
  <c r="C841" i="7" s="1"/>
  <c r="B841" i="7"/>
  <c r="A842" i="7"/>
  <c r="B842" i="7"/>
  <c r="C842" i="7"/>
  <c r="A843" i="7"/>
  <c r="B843" i="7"/>
  <c r="A844" i="7"/>
  <c r="B844" i="7"/>
  <c r="A845" i="7"/>
  <c r="C845" i="7" s="1"/>
  <c r="B845" i="7"/>
  <c r="A846" i="7"/>
  <c r="C846" i="7" s="1"/>
  <c r="B846" i="7"/>
  <c r="A847" i="7"/>
  <c r="B847" i="7"/>
  <c r="A848" i="7"/>
  <c r="C848" i="7" s="1"/>
  <c r="B848" i="7"/>
  <c r="A849" i="7"/>
  <c r="B849" i="7"/>
  <c r="A850" i="7"/>
  <c r="B850" i="7"/>
  <c r="C850" i="7"/>
  <c r="A851" i="7"/>
  <c r="D851" i="7" s="1"/>
  <c r="B851" i="7"/>
  <c r="A852" i="7"/>
  <c r="B852" i="7"/>
  <c r="A853" i="7"/>
  <c r="C853" i="7" s="1"/>
  <c r="B853" i="7"/>
  <c r="A854" i="7"/>
  <c r="C854" i="7" s="1"/>
  <c r="B854" i="7"/>
  <c r="D854" i="7" s="1"/>
  <c r="E854" i="7" s="1"/>
  <c r="A855" i="7"/>
  <c r="C855" i="7" s="1"/>
  <c r="B855" i="7"/>
  <c r="A856" i="7"/>
  <c r="C856" i="7" s="1"/>
  <c r="B856" i="7"/>
  <c r="A857" i="7"/>
  <c r="C857" i="7" s="1"/>
  <c r="B857" i="7"/>
  <c r="A858" i="7"/>
  <c r="C858" i="7" s="1"/>
  <c r="B858" i="7"/>
  <c r="A859" i="7"/>
  <c r="C859" i="7" s="1"/>
  <c r="B859" i="7"/>
  <c r="D859" i="7" s="1"/>
  <c r="E859" i="7" s="1"/>
  <c r="A860" i="7"/>
  <c r="C860" i="7" s="1"/>
  <c r="B860" i="7"/>
  <c r="A861" i="7"/>
  <c r="B861" i="7"/>
  <c r="C861" i="7"/>
  <c r="A862" i="7"/>
  <c r="B862" i="7"/>
  <c r="A863" i="7"/>
  <c r="B863" i="7"/>
  <c r="A864" i="7"/>
  <c r="B864" i="7"/>
  <c r="A865" i="7"/>
  <c r="C865" i="7" s="1"/>
  <c r="B865" i="7"/>
  <c r="A866" i="7"/>
  <c r="B866" i="7"/>
  <c r="C866" i="7"/>
  <c r="A867" i="7"/>
  <c r="B867" i="7"/>
  <c r="A868" i="7"/>
  <c r="C868" i="7" s="1"/>
  <c r="B868" i="7"/>
  <c r="D868" i="7" s="1"/>
  <c r="E868" i="7" s="1"/>
  <c r="A869" i="7"/>
  <c r="C869" i="7" s="1"/>
  <c r="B869" i="7"/>
  <c r="A870" i="7"/>
  <c r="C870" i="7" s="1"/>
  <c r="B870" i="7"/>
  <c r="D870" i="7"/>
  <c r="E870" i="7" s="1"/>
  <c r="A871" i="7"/>
  <c r="C871" i="7" s="1"/>
  <c r="B871" i="7"/>
  <c r="D871" i="7" s="1"/>
  <c r="E871" i="7" s="1"/>
  <c r="A872" i="7"/>
  <c r="C872" i="7" s="1"/>
  <c r="B872" i="7"/>
  <c r="A873" i="7"/>
  <c r="B873" i="7"/>
  <c r="C873" i="7"/>
  <c r="A874" i="7"/>
  <c r="C874" i="7" s="1"/>
  <c r="B874" i="7"/>
  <c r="A875" i="7"/>
  <c r="B875" i="7"/>
  <c r="A876" i="7"/>
  <c r="B876" i="7"/>
  <c r="A877" i="7"/>
  <c r="C877" i="7" s="1"/>
  <c r="B877" i="7"/>
  <c r="A878" i="7"/>
  <c r="C878" i="7" s="1"/>
  <c r="B878" i="7"/>
  <c r="D878" i="7" s="1"/>
  <c r="E878" i="7" s="1"/>
  <c r="A879" i="7"/>
  <c r="B879" i="7"/>
  <c r="A880" i="7"/>
  <c r="B880" i="7"/>
  <c r="A881" i="7"/>
  <c r="B881" i="7"/>
  <c r="A882" i="7"/>
  <c r="B882" i="7"/>
  <c r="C882" i="7"/>
  <c r="A883" i="7"/>
  <c r="B883" i="7"/>
  <c r="A884" i="7"/>
  <c r="C884" i="7" s="1"/>
  <c r="B884" i="7"/>
  <c r="A885" i="7"/>
  <c r="C885" i="7" s="1"/>
  <c r="B885" i="7"/>
  <c r="A886" i="7"/>
  <c r="C886" i="7" s="1"/>
  <c r="B886" i="7"/>
  <c r="A887" i="7"/>
  <c r="C887" i="7" s="1"/>
  <c r="B887" i="7"/>
  <c r="A888" i="7"/>
  <c r="B888" i="7"/>
  <c r="C888" i="7"/>
  <c r="A889" i="7"/>
  <c r="C889" i="7" s="1"/>
  <c r="B889" i="7"/>
  <c r="A890" i="7"/>
  <c r="C890" i="7" s="1"/>
  <c r="B890" i="7"/>
  <c r="A891" i="7"/>
  <c r="C891" i="7" s="1"/>
  <c r="B891" i="7"/>
  <c r="D891" i="7" s="1"/>
  <c r="E891" i="7" s="1"/>
  <c r="A892" i="7"/>
  <c r="B892" i="7"/>
  <c r="A893" i="7"/>
  <c r="B893" i="7"/>
  <c r="C893" i="7"/>
  <c r="A894" i="7"/>
  <c r="B894" i="7"/>
  <c r="A895" i="7"/>
  <c r="B895" i="7"/>
  <c r="A896" i="7"/>
  <c r="D896" i="7" s="1"/>
  <c r="E896" i="7" s="1"/>
  <c r="B896" i="7"/>
  <c r="C896" i="7"/>
  <c r="A897" i="7"/>
  <c r="C897" i="7" s="1"/>
  <c r="B897" i="7"/>
  <c r="A898" i="7"/>
  <c r="B898" i="7"/>
  <c r="A899" i="7"/>
  <c r="B899" i="7"/>
  <c r="A900" i="7"/>
  <c r="B900" i="7"/>
  <c r="D900" i="7" s="1"/>
  <c r="C900" i="7"/>
  <c r="A901" i="7"/>
  <c r="C901" i="7" s="1"/>
  <c r="B901" i="7"/>
  <c r="D901" i="7" s="1"/>
  <c r="E901" i="7" s="1"/>
  <c r="A902" i="7"/>
  <c r="C902" i="7" s="1"/>
  <c r="B902" i="7"/>
  <c r="A903" i="7"/>
  <c r="C903" i="7" s="1"/>
  <c r="B903" i="7"/>
  <c r="D903" i="7" s="1"/>
  <c r="E903" i="7" s="1"/>
  <c r="A904" i="7"/>
  <c r="C904" i="7" s="1"/>
  <c r="B904" i="7"/>
  <c r="A905" i="7"/>
  <c r="B905" i="7"/>
  <c r="C905" i="7"/>
  <c r="A906" i="7"/>
  <c r="C906" i="7" s="1"/>
  <c r="B906" i="7"/>
  <c r="A907" i="7"/>
  <c r="B907" i="7"/>
  <c r="A908" i="7"/>
  <c r="B908" i="7"/>
  <c r="A909" i="7"/>
  <c r="B909" i="7"/>
  <c r="A910" i="7"/>
  <c r="C910" i="7" s="1"/>
  <c r="B910" i="7"/>
  <c r="D910" i="7"/>
  <c r="E910" i="7" s="1"/>
  <c r="A911" i="7"/>
  <c r="B911" i="7"/>
  <c r="A912" i="7"/>
  <c r="B912" i="7"/>
  <c r="C912" i="7"/>
  <c r="A913" i="7"/>
  <c r="B913" i="7"/>
  <c r="C913" i="7"/>
  <c r="A914" i="7"/>
  <c r="C914" i="7" s="1"/>
  <c r="B914" i="7"/>
  <c r="A915" i="7"/>
  <c r="B915" i="7"/>
  <c r="A916" i="7"/>
  <c r="C916" i="7" s="1"/>
  <c r="B916" i="7"/>
  <c r="A917" i="7"/>
  <c r="D917" i="7" s="1"/>
  <c r="B917" i="7"/>
  <c r="A918" i="7"/>
  <c r="B918" i="7"/>
  <c r="A919" i="7"/>
  <c r="C919" i="7" s="1"/>
  <c r="B919" i="7"/>
  <c r="A920" i="7"/>
  <c r="B920" i="7"/>
  <c r="C920" i="7"/>
  <c r="A921" i="7"/>
  <c r="B921" i="7"/>
  <c r="A922" i="7"/>
  <c r="B922" i="7"/>
  <c r="A923" i="7"/>
  <c r="B923" i="7"/>
  <c r="A924" i="7"/>
  <c r="C924" i="7" s="1"/>
  <c r="B924" i="7"/>
  <c r="A925" i="7"/>
  <c r="D925" i="7" s="1"/>
  <c r="B925" i="7"/>
  <c r="A926" i="7"/>
  <c r="B926" i="7"/>
  <c r="A927" i="7"/>
  <c r="B927" i="7"/>
  <c r="A928" i="7"/>
  <c r="D928" i="7" s="1"/>
  <c r="B928" i="7"/>
  <c r="A929" i="7"/>
  <c r="C929" i="7" s="1"/>
  <c r="B929" i="7"/>
  <c r="A930" i="7"/>
  <c r="C930" i="7" s="1"/>
  <c r="B930" i="7"/>
  <c r="A931" i="7"/>
  <c r="B931" i="7"/>
  <c r="A932" i="7"/>
  <c r="B932" i="7"/>
  <c r="A933" i="7"/>
  <c r="B933" i="7"/>
  <c r="D933" i="7" s="1"/>
  <c r="E933" i="7" s="1"/>
  <c r="C933" i="7"/>
  <c r="A934" i="7"/>
  <c r="B934" i="7"/>
  <c r="A935" i="7"/>
  <c r="B935" i="7"/>
  <c r="A936" i="7"/>
  <c r="C936" i="7" s="1"/>
  <c r="B936" i="7"/>
  <c r="A937" i="7"/>
  <c r="B937" i="7"/>
  <c r="A938" i="7"/>
  <c r="B938" i="7"/>
  <c r="A939" i="7"/>
  <c r="D939" i="7" s="1"/>
  <c r="B939" i="7"/>
  <c r="A940" i="7"/>
  <c r="B940" i="7"/>
  <c r="A941" i="7"/>
  <c r="C941" i="7" s="1"/>
  <c r="B941" i="7"/>
  <c r="A942" i="7"/>
  <c r="B942" i="7"/>
  <c r="A943" i="7"/>
  <c r="C943" i="7" s="1"/>
  <c r="B943" i="7"/>
  <c r="A944" i="7"/>
  <c r="C944" i="7" s="1"/>
  <c r="B944" i="7"/>
  <c r="D944" i="7" s="1"/>
  <c r="A945" i="7"/>
  <c r="B945" i="7"/>
  <c r="A946" i="7"/>
  <c r="B946" i="7"/>
  <c r="A947" i="7"/>
  <c r="B947" i="7"/>
  <c r="A948" i="7"/>
  <c r="C948" i="7" s="1"/>
  <c r="B948" i="7"/>
  <c r="A949" i="7"/>
  <c r="B949" i="7"/>
  <c r="A950" i="7"/>
  <c r="C950" i="7" s="1"/>
  <c r="B950" i="7"/>
  <c r="A951" i="7"/>
  <c r="C951" i="7" s="1"/>
  <c r="B951" i="7"/>
  <c r="D951" i="7" s="1"/>
  <c r="A952" i="7"/>
  <c r="C952" i="7" s="1"/>
  <c r="B952" i="7"/>
  <c r="A953" i="7"/>
  <c r="B953" i="7"/>
  <c r="A954" i="7"/>
  <c r="C954" i="7" s="1"/>
  <c r="B954" i="7"/>
  <c r="A955" i="7"/>
  <c r="C955" i="7" s="1"/>
  <c r="B955" i="7"/>
  <c r="A956" i="7"/>
  <c r="B956" i="7"/>
  <c r="D956" i="7" s="1"/>
  <c r="E956" i="7" s="1"/>
  <c r="C956" i="7"/>
  <c r="A957" i="7"/>
  <c r="D957" i="7" s="1"/>
  <c r="B957" i="7"/>
  <c r="A958" i="7"/>
  <c r="C958" i="7" s="1"/>
  <c r="B958" i="7"/>
  <c r="A959" i="7"/>
  <c r="C959" i="7" s="1"/>
  <c r="B959" i="7"/>
  <c r="A960" i="7"/>
  <c r="C960" i="7" s="1"/>
  <c r="B960" i="7"/>
  <c r="D960" i="7" s="1"/>
  <c r="E960" i="7" s="1"/>
  <c r="A961" i="7"/>
  <c r="C961" i="7" s="1"/>
  <c r="B961" i="7"/>
  <c r="D961" i="7"/>
  <c r="E961" i="7" s="1"/>
  <c r="A962" i="7"/>
  <c r="D962" i="7" s="1"/>
  <c r="B962" i="7"/>
  <c r="A963" i="7"/>
  <c r="C963" i="7" s="1"/>
  <c r="B963" i="7"/>
  <c r="A964" i="7"/>
  <c r="B964" i="7"/>
  <c r="A965" i="7"/>
  <c r="C965" i="7" s="1"/>
  <c r="B965" i="7"/>
  <c r="A966" i="7"/>
  <c r="C966" i="7" s="1"/>
  <c r="B966" i="7"/>
  <c r="A967" i="7"/>
  <c r="C967" i="7" s="1"/>
  <c r="B967" i="7"/>
  <c r="A968" i="7"/>
  <c r="D968" i="7" s="1"/>
  <c r="B968" i="7"/>
  <c r="A969" i="7"/>
  <c r="D969" i="7" s="1"/>
  <c r="B969" i="7"/>
  <c r="A970" i="7"/>
  <c r="C970" i="7" s="1"/>
  <c r="B970" i="7"/>
  <c r="A971" i="7"/>
  <c r="C971" i="7" s="1"/>
  <c r="B971" i="7"/>
  <c r="A972" i="7"/>
  <c r="C972" i="7" s="1"/>
  <c r="B972" i="7"/>
  <c r="D972" i="7"/>
  <c r="E972" i="7" s="1"/>
  <c r="A973" i="7"/>
  <c r="B973" i="7"/>
  <c r="C973" i="7"/>
  <c r="D973" i="7"/>
  <c r="E973" i="7" s="1"/>
  <c r="A974" i="7"/>
  <c r="B974" i="7"/>
  <c r="D974" i="7" s="1"/>
  <c r="E974" i="7" s="1"/>
  <c r="C974" i="7"/>
  <c r="A975" i="7"/>
  <c r="D975" i="7" s="1"/>
  <c r="B975" i="7"/>
  <c r="A976" i="7"/>
  <c r="B976" i="7"/>
  <c r="A977" i="7"/>
  <c r="D977" i="7" s="1"/>
  <c r="B977" i="7"/>
  <c r="A978" i="7"/>
  <c r="B978" i="7"/>
  <c r="A979" i="7"/>
  <c r="C979" i="7" s="1"/>
  <c r="B979" i="7"/>
  <c r="A980" i="7"/>
  <c r="C980" i="7" s="1"/>
  <c r="B980" i="7"/>
  <c r="A981" i="7"/>
  <c r="C981" i="7" s="1"/>
  <c r="B981" i="7"/>
  <c r="A982" i="7"/>
  <c r="B982" i="7"/>
  <c r="A983" i="7"/>
  <c r="B983" i="7"/>
  <c r="A984" i="7"/>
  <c r="C984" i="7" s="1"/>
  <c r="B984" i="7"/>
  <c r="A985" i="7"/>
  <c r="B985" i="7"/>
  <c r="A986" i="7"/>
  <c r="B986" i="7"/>
  <c r="A987" i="7"/>
  <c r="C987" i="7" s="1"/>
  <c r="B987" i="7"/>
  <c r="A988" i="7"/>
  <c r="C988" i="7" s="1"/>
  <c r="B988" i="7"/>
  <c r="A989" i="7"/>
  <c r="C989" i="7" s="1"/>
  <c r="B989" i="7"/>
  <c r="A990" i="7"/>
  <c r="B990" i="7"/>
  <c r="A991" i="7"/>
  <c r="C991" i="7" s="1"/>
  <c r="B991" i="7"/>
  <c r="A992" i="7"/>
  <c r="B992" i="7"/>
  <c r="C992" i="7"/>
  <c r="A993" i="7"/>
  <c r="B993" i="7"/>
  <c r="A994" i="7"/>
  <c r="C994" i="7" s="1"/>
  <c r="B994" i="7"/>
  <c r="A995" i="7"/>
  <c r="D995" i="7" s="1"/>
  <c r="E995" i="7" s="1"/>
  <c r="B995" i="7"/>
  <c r="A996" i="7"/>
  <c r="B996" i="7"/>
  <c r="A997" i="7"/>
  <c r="C997" i="7" s="1"/>
  <c r="B997" i="7"/>
  <c r="A998" i="7"/>
  <c r="C998" i="7" s="1"/>
  <c r="B998" i="7"/>
  <c r="A999" i="7"/>
  <c r="B999" i="7"/>
  <c r="C999" i="7"/>
  <c r="A1000" i="7"/>
  <c r="C1000" i="7" s="1"/>
  <c r="B1000" i="7"/>
  <c r="A1001" i="7"/>
  <c r="B1001" i="7"/>
  <c r="A1002" i="7"/>
  <c r="C1002" i="7" s="1"/>
  <c r="B1002" i="7"/>
  <c r="A1003" i="7"/>
  <c r="B1003" i="7"/>
  <c r="A1004" i="7"/>
  <c r="C1004" i="7" s="1"/>
  <c r="B1004" i="7"/>
  <c r="A1005" i="7"/>
  <c r="C1005" i="7" s="1"/>
  <c r="B1005" i="7"/>
  <c r="A1006" i="7"/>
  <c r="C1006" i="7" s="1"/>
  <c r="B1006" i="7"/>
  <c r="D1006" i="7"/>
  <c r="E1006" i="7" s="1"/>
  <c r="A1007" i="7"/>
  <c r="B1007" i="7"/>
  <c r="A1008" i="7"/>
  <c r="B1008" i="7"/>
  <c r="A1009" i="7"/>
  <c r="C1009" i="7" s="1"/>
  <c r="B1009" i="7"/>
  <c r="A1010" i="7"/>
  <c r="C1010" i="7" s="1"/>
  <c r="B1010" i="7"/>
  <c r="A1011" i="7"/>
  <c r="B1011" i="7"/>
  <c r="A1012" i="7"/>
  <c r="C1012" i="7" s="1"/>
  <c r="B1012" i="7"/>
  <c r="D1012" i="7" s="1"/>
  <c r="E1012" i="7" s="1"/>
  <c r="A1013" i="7"/>
  <c r="C1013" i="7" s="1"/>
  <c r="B1013" i="7"/>
  <c r="A1014" i="7"/>
  <c r="C1014" i="7" s="1"/>
  <c r="B1014" i="7"/>
  <c r="A1015" i="7"/>
  <c r="B1015" i="7"/>
  <c r="A1016" i="7"/>
  <c r="C1016" i="7" s="1"/>
  <c r="B1016" i="7"/>
  <c r="A1017" i="7"/>
  <c r="C1017" i="7" s="1"/>
  <c r="B1017" i="7"/>
  <c r="A1018" i="7"/>
  <c r="B1018" i="7"/>
  <c r="C1018" i="7"/>
  <c r="A1019" i="7"/>
  <c r="C1019" i="7" s="1"/>
  <c r="B1019" i="7"/>
  <c r="A1020" i="7"/>
  <c r="B1020" i="7"/>
  <c r="A1021" i="7"/>
  <c r="C1021" i="7" s="1"/>
  <c r="B1021" i="7"/>
  <c r="A1022" i="7"/>
  <c r="C1022" i="7" s="1"/>
  <c r="B1022" i="7"/>
  <c r="A1023" i="7"/>
  <c r="B1023" i="7"/>
  <c r="A1024" i="7"/>
  <c r="B1024" i="7"/>
  <c r="A1025" i="7"/>
  <c r="B1025" i="7"/>
  <c r="A1026" i="7"/>
  <c r="B1026" i="7"/>
  <c r="A1027" i="7"/>
  <c r="B1027" i="7"/>
  <c r="A1028" i="7"/>
  <c r="B1028" i="7"/>
  <c r="A1029" i="7"/>
  <c r="C1029" i="7" s="1"/>
  <c r="B1029" i="7"/>
  <c r="A1030" i="7"/>
  <c r="B1030" i="7"/>
  <c r="A1031" i="7"/>
  <c r="B1031" i="7"/>
  <c r="A1032" i="7"/>
  <c r="C1032" i="7" s="1"/>
  <c r="B1032" i="7"/>
  <c r="D1032" i="7" s="1"/>
  <c r="E1032" i="7" s="1"/>
  <c r="A1033" i="7"/>
  <c r="C1033" i="7" s="1"/>
  <c r="B1033" i="7"/>
  <c r="A1034" i="7"/>
  <c r="B1034" i="7"/>
  <c r="A1035" i="7"/>
  <c r="B1035" i="7"/>
  <c r="A1036" i="7"/>
  <c r="B1036" i="7"/>
  <c r="A1037" i="7"/>
  <c r="B1037" i="7"/>
  <c r="A1038" i="7"/>
  <c r="C1038" i="7" s="1"/>
  <c r="B1038" i="7"/>
  <c r="D1038" i="7" s="1"/>
  <c r="A1039" i="7"/>
  <c r="B1039" i="7"/>
  <c r="A1040" i="7"/>
  <c r="B1040" i="7"/>
  <c r="A1041" i="7"/>
  <c r="C1041" i="7" s="1"/>
  <c r="B1041" i="7"/>
  <c r="D1041" i="7"/>
  <c r="E1041" i="7" s="1"/>
  <c r="A1042" i="7"/>
  <c r="B1042" i="7"/>
  <c r="A1043" i="7"/>
  <c r="B1043" i="7"/>
  <c r="A1044" i="7"/>
  <c r="C1044" i="7" s="1"/>
  <c r="B1044" i="7"/>
  <c r="A1045" i="7"/>
  <c r="C1045" i="7" s="1"/>
  <c r="B1045" i="7"/>
  <c r="D1045" i="7" s="1"/>
  <c r="E1045" i="7" s="1"/>
  <c r="A1046" i="7"/>
  <c r="C1046" i="7" s="1"/>
  <c r="B1046" i="7"/>
  <c r="A1047" i="7"/>
  <c r="B1047" i="7"/>
  <c r="A1048" i="7"/>
  <c r="D1048" i="7" s="1"/>
  <c r="B1048" i="7"/>
  <c r="A1049" i="7"/>
  <c r="B1049" i="7"/>
  <c r="A1050" i="7"/>
  <c r="B1050" i="7"/>
  <c r="A1051" i="7"/>
  <c r="C1051" i="7" s="1"/>
  <c r="B1051" i="7"/>
  <c r="A1052" i="7"/>
  <c r="B1052" i="7"/>
  <c r="A1053" i="7"/>
  <c r="B1053" i="7"/>
  <c r="A1054" i="7"/>
  <c r="D1054" i="7" s="1"/>
  <c r="B1054" i="7"/>
  <c r="C1054" i="7"/>
  <c r="A1055" i="7"/>
  <c r="B1055" i="7"/>
  <c r="A1056" i="7"/>
  <c r="C1056" i="7" s="1"/>
  <c r="B1056" i="7"/>
  <c r="D1056" i="7" s="1"/>
  <c r="E1056" i="7" s="1"/>
  <c r="A1057" i="7"/>
  <c r="B1057" i="7"/>
  <c r="A1058" i="7"/>
  <c r="B1058" i="7"/>
  <c r="A1059" i="7"/>
  <c r="D1059" i="7" s="1"/>
  <c r="B1059" i="7"/>
  <c r="A1060" i="7"/>
  <c r="B1060" i="7"/>
  <c r="A1061" i="7"/>
  <c r="C1061" i="7" s="1"/>
  <c r="B1061" i="7"/>
  <c r="A1062" i="7"/>
  <c r="C1062" i="7" s="1"/>
  <c r="B1062" i="7"/>
  <c r="A1063" i="7"/>
  <c r="B1063" i="7"/>
  <c r="C1063" i="7"/>
  <c r="A1064" i="7"/>
  <c r="B1064" i="7"/>
  <c r="A1065" i="7"/>
  <c r="B1065" i="7"/>
  <c r="A1066" i="7"/>
  <c r="B1066" i="7"/>
  <c r="A1067" i="7"/>
  <c r="C1067" i="7" s="1"/>
  <c r="B1067" i="7"/>
  <c r="A1068" i="7"/>
  <c r="B1068" i="7"/>
  <c r="A1069" i="7"/>
  <c r="D1069" i="7" s="1"/>
  <c r="B1069" i="7"/>
  <c r="C1069" i="7"/>
  <c r="A1070" i="7"/>
  <c r="C1070" i="7" s="1"/>
  <c r="B1070" i="7"/>
  <c r="D1070" i="7" s="1"/>
  <c r="E1070" i="7" s="1"/>
  <c r="A1071" i="7"/>
  <c r="C1071" i="7" s="1"/>
  <c r="B1071" i="7"/>
  <c r="A1072" i="7"/>
  <c r="B1072" i="7"/>
  <c r="A1073" i="7"/>
  <c r="C1073" i="7" s="1"/>
  <c r="B1073" i="7"/>
  <c r="A1074" i="7"/>
  <c r="C1074" i="7" s="1"/>
  <c r="B1074" i="7"/>
  <c r="A1075" i="7"/>
  <c r="C1075" i="7" s="1"/>
  <c r="B1075" i="7"/>
  <c r="D1075" i="7" s="1"/>
  <c r="E1075" i="7" s="1"/>
  <c r="A1076" i="7"/>
  <c r="B1076" i="7"/>
  <c r="A1077" i="7"/>
  <c r="B1077" i="7"/>
  <c r="A1078" i="7"/>
  <c r="B1078" i="7"/>
  <c r="D1078" i="7" s="1"/>
  <c r="C1078" i="7"/>
  <c r="A1079" i="7"/>
  <c r="B1079" i="7"/>
  <c r="A1080" i="7"/>
  <c r="B1080" i="7"/>
  <c r="A1081" i="7"/>
  <c r="D1081" i="7" s="1"/>
  <c r="B1081" i="7"/>
  <c r="A1082" i="7"/>
  <c r="C1082" i="7" s="1"/>
  <c r="B1082" i="7"/>
  <c r="A1083" i="7"/>
  <c r="C1083" i="7" s="1"/>
  <c r="B1083" i="7"/>
  <c r="A1084" i="7"/>
  <c r="C1084" i="7" s="1"/>
  <c r="B1084" i="7"/>
  <c r="D1084" i="7" s="1"/>
  <c r="E1084" i="7" s="1"/>
  <c r="A1085" i="7"/>
  <c r="C1085" i="7" s="1"/>
  <c r="B1085" i="7"/>
  <c r="A1086" i="7"/>
  <c r="C1086" i="7" s="1"/>
  <c r="B1086" i="7"/>
  <c r="A1087" i="7"/>
  <c r="B1087" i="7"/>
  <c r="A1088" i="7"/>
  <c r="B1088" i="7"/>
  <c r="A1089" i="7"/>
  <c r="C1089" i="7" s="1"/>
  <c r="B1089" i="7"/>
  <c r="D1089" i="7" s="1"/>
  <c r="E1089" i="7" s="1"/>
  <c r="A1090" i="7"/>
  <c r="B1090" i="7"/>
  <c r="A1091" i="7"/>
  <c r="C1091" i="7" s="1"/>
  <c r="B1091" i="7"/>
  <c r="A1092" i="7"/>
  <c r="B1092" i="7"/>
  <c r="A1093" i="7"/>
  <c r="C1093" i="7" s="1"/>
  <c r="B1093" i="7"/>
  <c r="D1093" i="7" s="1"/>
  <c r="E1093" i="7" s="1"/>
  <c r="A1094" i="7"/>
  <c r="B1094" i="7"/>
  <c r="A1095" i="7"/>
  <c r="C1095" i="7" s="1"/>
  <c r="B1095" i="7"/>
  <c r="A1096" i="7"/>
  <c r="C1096" i="7" s="1"/>
  <c r="B1096" i="7"/>
  <c r="A1097" i="7"/>
  <c r="B1097" i="7"/>
  <c r="A1098" i="7"/>
  <c r="B1098" i="7"/>
  <c r="A1099" i="7"/>
  <c r="C1099" i="7" s="1"/>
  <c r="B1099" i="7"/>
  <c r="A1100" i="7"/>
  <c r="B1100" i="7"/>
  <c r="A1101" i="7"/>
  <c r="B1101" i="7"/>
  <c r="A1102" i="7"/>
  <c r="C1102" i="7" s="1"/>
  <c r="B1102" i="7"/>
  <c r="A1103" i="7"/>
  <c r="C1103" i="7" s="1"/>
  <c r="B1103" i="7"/>
  <c r="A1104" i="7"/>
  <c r="B1104" i="7"/>
  <c r="A1105" i="7"/>
  <c r="B1105" i="7"/>
  <c r="A1106" i="7"/>
  <c r="B1106" i="7"/>
  <c r="A1107" i="7"/>
  <c r="C1107" i="7" s="1"/>
  <c r="B1107" i="7"/>
  <c r="A1108" i="7"/>
  <c r="C1108" i="7" s="1"/>
  <c r="B1108" i="7"/>
  <c r="A1109" i="7"/>
  <c r="C1109" i="7" s="1"/>
  <c r="B1109" i="7"/>
  <c r="A1110" i="7"/>
  <c r="C1110" i="7" s="1"/>
  <c r="B1110" i="7"/>
  <c r="A1111" i="7"/>
  <c r="B1111" i="7"/>
  <c r="A1112" i="7"/>
  <c r="C1112" i="7" s="1"/>
  <c r="B1112" i="7"/>
  <c r="A1113" i="7"/>
  <c r="B1113" i="7"/>
  <c r="A1114" i="7"/>
  <c r="B1114" i="7"/>
  <c r="A1115" i="7"/>
  <c r="C1115" i="7" s="1"/>
  <c r="B1115" i="7"/>
  <c r="A1116" i="7"/>
  <c r="C1116" i="7" s="1"/>
  <c r="B1116" i="7"/>
  <c r="A1117" i="7"/>
  <c r="B1117" i="7"/>
  <c r="A1118" i="7"/>
  <c r="B1118" i="7"/>
  <c r="A1119" i="7"/>
  <c r="C1119" i="7" s="1"/>
  <c r="B1119" i="7"/>
  <c r="A1120" i="7"/>
  <c r="C1120" i="7" s="1"/>
  <c r="B1120" i="7"/>
  <c r="A1121" i="7"/>
  <c r="B1121" i="7"/>
  <c r="A1122" i="7"/>
  <c r="D1122" i="7" s="1"/>
  <c r="B1122" i="7"/>
  <c r="A1123" i="7"/>
  <c r="C1123" i="7" s="1"/>
  <c r="B1123" i="7"/>
  <c r="A1124" i="7"/>
  <c r="C1124" i="7" s="1"/>
  <c r="B1124" i="7"/>
  <c r="A1125" i="7"/>
  <c r="C1125" i="7" s="1"/>
  <c r="B1125" i="7"/>
  <c r="A1126" i="7"/>
  <c r="C1126" i="7" s="1"/>
  <c r="B1126" i="7"/>
  <c r="A1127" i="7"/>
  <c r="C1127" i="7" s="1"/>
  <c r="B1127" i="7"/>
  <c r="A1128" i="7"/>
  <c r="B1128" i="7"/>
  <c r="A1129" i="7"/>
  <c r="C1129" i="7" s="1"/>
  <c r="B1129" i="7"/>
  <c r="A1130" i="7"/>
  <c r="B1130" i="7"/>
  <c r="A1131" i="7"/>
  <c r="D1131" i="7" s="1"/>
  <c r="B1131" i="7"/>
  <c r="A1132" i="7"/>
  <c r="B1132" i="7"/>
  <c r="A1133" i="7"/>
  <c r="C1133" i="7" s="1"/>
  <c r="B1133" i="7"/>
  <c r="D1133" i="7" s="1"/>
  <c r="A1134" i="7"/>
  <c r="B1134" i="7"/>
  <c r="C1134" i="7"/>
  <c r="A1135" i="7"/>
  <c r="B1135" i="7"/>
  <c r="A1136" i="7"/>
  <c r="B1136" i="7"/>
  <c r="A1137" i="7"/>
  <c r="C1137" i="7" s="1"/>
  <c r="B1137" i="7"/>
  <c r="A1138" i="7"/>
  <c r="C1138" i="7" s="1"/>
  <c r="B1138" i="7"/>
  <c r="A1139" i="7"/>
  <c r="B1139" i="7"/>
  <c r="A1140" i="7"/>
  <c r="C1140" i="7" s="1"/>
  <c r="B1140" i="7"/>
  <c r="A1141" i="7"/>
  <c r="C1141" i="7" s="1"/>
  <c r="B1141" i="7"/>
  <c r="D1141" i="7" s="1"/>
  <c r="E1141" i="7" s="1"/>
  <c r="A1142" i="7"/>
  <c r="C1142" i="7" s="1"/>
  <c r="B1142" i="7"/>
  <c r="A1143" i="7"/>
  <c r="B1143" i="7"/>
  <c r="A1144" i="7"/>
  <c r="C1144" i="7" s="1"/>
  <c r="B1144" i="7"/>
  <c r="A1145" i="7"/>
  <c r="B1145" i="7"/>
  <c r="A1146" i="7"/>
  <c r="C1146" i="7" s="1"/>
  <c r="B1146" i="7"/>
  <c r="A1147" i="7"/>
  <c r="C1147" i="7" s="1"/>
  <c r="B1147" i="7"/>
  <c r="A1148" i="7"/>
  <c r="C1148" i="7" s="1"/>
  <c r="B1148" i="7"/>
  <c r="A1149" i="7"/>
  <c r="C1149" i="7" s="1"/>
  <c r="B1149" i="7"/>
  <c r="A1150" i="7"/>
  <c r="C1150" i="7" s="1"/>
  <c r="B1150" i="7"/>
  <c r="A1151" i="7"/>
  <c r="B1151" i="7"/>
  <c r="A1152" i="7"/>
  <c r="B1152" i="7"/>
  <c r="C1152" i="7"/>
  <c r="A1153" i="7"/>
  <c r="C1153" i="7" s="1"/>
  <c r="B1153" i="7"/>
  <c r="A1154" i="7"/>
  <c r="B1154" i="7"/>
  <c r="C1154" i="7"/>
  <c r="A1155" i="7"/>
  <c r="B1155" i="7"/>
  <c r="A1156" i="7"/>
  <c r="B1156" i="7"/>
  <c r="A1157" i="7"/>
  <c r="B1157" i="7"/>
  <c r="A1158" i="7"/>
  <c r="C1158" i="7" s="1"/>
  <c r="B1158" i="7"/>
  <c r="D1158" i="7" s="1"/>
  <c r="E1158" i="7" s="1"/>
  <c r="A1159" i="7"/>
  <c r="B1159" i="7"/>
  <c r="A1160" i="7"/>
  <c r="C1160" i="7" s="1"/>
  <c r="B1160" i="7"/>
  <c r="A1161" i="7"/>
  <c r="C1161" i="7" s="1"/>
  <c r="B1161" i="7"/>
  <c r="D1161" i="7"/>
  <c r="E1161" i="7" s="1"/>
  <c r="A1162" i="7"/>
  <c r="C1162" i="7" s="1"/>
  <c r="B1162" i="7"/>
  <c r="D1162" i="7" s="1"/>
  <c r="E1162" i="7" s="1"/>
  <c r="A1163" i="7"/>
  <c r="C1163" i="7" s="1"/>
  <c r="B1163" i="7"/>
  <c r="A1164" i="7"/>
  <c r="B1164" i="7"/>
  <c r="A1165" i="7"/>
  <c r="B1165" i="7"/>
  <c r="C1165" i="7"/>
  <c r="A1166" i="7"/>
  <c r="B1166" i="7"/>
  <c r="A1167" i="7"/>
  <c r="B1167" i="7"/>
  <c r="A1168" i="7"/>
  <c r="B1168" i="7"/>
  <c r="A1169" i="7"/>
  <c r="C1169" i="7" s="1"/>
  <c r="B1169" i="7"/>
  <c r="A1170" i="7"/>
  <c r="B1170" i="7"/>
  <c r="A1171" i="7"/>
  <c r="C1171" i="7" s="1"/>
  <c r="B1171" i="7"/>
  <c r="D1171" i="7" s="1"/>
  <c r="A1172" i="7"/>
  <c r="C1172" i="7" s="1"/>
  <c r="B1172" i="7"/>
  <c r="A1173" i="7"/>
  <c r="C1173" i="7" s="1"/>
  <c r="B1173" i="7"/>
  <c r="A1174" i="7"/>
  <c r="C1174" i="7" s="1"/>
  <c r="B1174" i="7"/>
  <c r="A1175" i="7"/>
  <c r="B1175" i="7"/>
  <c r="A1176" i="7"/>
  <c r="B1176" i="7"/>
  <c r="A1177" i="7"/>
  <c r="B1177" i="7"/>
  <c r="A1178" i="7"/>
  <c r="D1178" i="7" s="1"/>
  <c r="B1178" i="7"/>
  <c r="C1178" i="7"/>
  <c r="A1179" i="7"/>
  <c r="C1179" i="7" s="1"/>
  <c r="B1179" i="7"/>
  <c r="A1180" i="7"/>
  <c r="B1180" i="7"/>
  <c r="A1181" i="7"/>
  <c r="B1181" i="7"/>
  <c r="A1182" i="7"/>
  <c r="C1182" i="7" s="1"/>
  <c r="B1182" i="7"/>
  <c r="A1183" i="7"/>
  <c r="B1183" i="7"/>
  <c r="A1184" i="7"/>
  <c r="B1184" i="7"/>
  <c r="A1185" i="7"/>
  <c r="C1185" i="7" s="1"/>
  <c r="B1185" i="7"/>
  <c r="A1186" i="7"/>
  <c r="B1186" i="7"/>
  <c r="D1186" i="7" s="1"/>
  <c r="E1186" i="7" s="1"/>
  <c r="C1186" i="7"/>
  <c r="A1187" i="7"/>
  <c r="C1187" i="7" s="1"/>
  <c r="B1187" i="7"/>
  <c r="A1188" i="7"/>
  <c r="B1188" i="7"/>
  <c r="A1189" i="7"/>
  <c r="B1189" i="7"/>
  <c r="A1190" i="7"/>
  <c r="D1190" i="7" s="1"/>
  <c r="B1190" i="7"/>
  <c r="A1191" i="7"/>
  <c r="D1191" i="7" s="1"/>
  <c r="B1191" i="7"/>
  <c r="C1191" i="7"/>
  <c r="A1192" i="7"/>
  <c r="B1192" i="7"/>
  <c r="A1193" i="7"/>
  <c r="C1193" i="7" s="1"/>
  <c r="B1193" i="7"/>
  <c r="D1193" i="7" s="1"/>
  <c r="E1193" i="7" s="1"/>
  <c r="A1194" i="7"/>
  <c r="B1194" i="7"/>
  <c r="A1195" i="7"/>
  <c r="C1195" i="7" s="1"/>
  <c r="B1195" i="7"/>
  <c r="A1196" i="7"/>
  <c r="B1196" i="7"/>
  <c r="A1197" i="7"/>
  <c r="C1197" i="7" s="1"/>
  <c r="B1197" i="7"/>
  <c r="A1198" i="7"/>
  <c r="B1198" i="7"/>
  <c r="C1198" i="7"/>
  <c r="A1199" i="7"/>
  <c r="B1199" i="7"/>
  <c r="A1200" i="7"/>
  <c r="B1200" i="7"/>
  <c r="A1201" i="7"/>
  <c r="B1201" i="7"/>
  <c r="A1202" i="7"/>
  <c r="C1202" i="7" s="1"/>
  <c r="B1202" i="7"/>
  <c r="D1202" i="7" s="1"/>
  <c r="E1202" i="7" s="1"/>
  <c r="A1203" i="7"/>
  <c r="B1203" i="7"/>
  <c r="A1204" i="7"/>
  <c r="C1204" i="7" s="1"/>
  <c r="B1204" i="7"/>
  <c r="A1205" i="7"/>
  <c r="C1205" i="7" s="1"/>
  <c r="B1205" i="7"/>
  <c r="A1206" i="7"/>
  <c r="D1206" i="7" s="1"/>
  <c r="B1206" i="7"/>
  <c r="A1207" i="7"/>
  <c r="B1207" i="7"/>
  <c r="A1208" i="7"/>
  <c r="C1208" i="7" s="1"/>
  <c r="B1208" i="7"/>
  <c r="D1208" i="7" s="1"/>
  <c r="E1208" i="7" s="1"/>
  <c r="A1209" i="7"/>
  <c r="B1209" i="7"/>
  <c r="A1210" i="7"/>
  <c r="B1210" i="7"/>
  <c r="C1210" i="7"/>
  <c r="A1211" i="7"/>
  <c r="B1211" i="7"/>
  <c r="A1212" i="7"/>
  <c r="C1212" i="7" s="1"/>
  <c r="B1212" i="7"/>
  <c r="A1213" i="7"/>
  <c r="B1213" i="7"/>
  <c r="A1214" i="7"/>
  <c r="D1214" i="7" s="1"/>
  <c r="B1214" i="7"/>
  <c r="A1215" i="7"/>
  <c r="B1215" i="7"/>
  <c r="C1215" i="7"/>
  <c r="A1216" i="7"/>
  <c r="C1216" i="7" s="1"/>
  <c r="B1216" i="7"/>
  <c r="A1217" i="7"/>
  <c r="C1217" i="7" s="1"/>
  <c r="B1217" i="7"/>
  <c r="A1218" i="7"/>
  <c r="B1218" i="7"/>
  <c r="A1219" i="7"/>
  <c r="C1219" i="7" s="1"/>
  <c r="B1219" i="7"/>
  <c r="D1219" i="7" s="1"/>
  <c r="E1219" i="7" s="1"/>
  <c r="A1220" i="7"/>
  <c r="B1220" i="7"/>
  <c r="A1221" i="7"/>
  <c r="C1221" i="7" s="1"/>
  <c r="B1221" i="7"/>
  <c r="A1222" i="7"/>
  <c r="B1222" i="7"/>
  <c r="A1223" i="7"/>
  <c r="B1223" i="7"/>
  <c r="C1223" i="7"/>
  <c r="A1224" i="7"/>
  <c r="C1224" i="7" s="1"/>
  <c r="B1224" i="7"/>
  <c r="D1224" i="7"/>
  <c r="E1224" i="7" s="1"/>
  <c r="A1225" i="7"/>
  <c r="B1225" i="7"/>
  <c r="A1226" i="7"/>
  <c r="C1226" i="7" s="1"/>
  <c r="B1226" i="7"/>
  <c r="A1227" i="7"/>
  <c r="C1227" i="7" s="1"/>
  <c r="B1227" i="7"/>
  <c r="A1228" i="7"/>
  <c r="B1228" i="7"/>
  <c r="C1228" i="7"/>
  <c r="A1229" i="7"/>
  <c r="B1229" i="7"/>
  <c r="A1230" i="7"/>
  <c r="B1230" i="7"/>
  <c r="A1231" i="7"/>
  <c r="B1231" i="7"/>
  <c r="A1232" i="7"/>
  <c r="C1232" i="7" s="1"/>
  <c r="B1232" i="7"/>
  <c r="A1233" i="7"/>
  <c r="B1233" i="7"/>
  <c r="A1234" i="7"/>
  <c r="C1234" i="7" s="1"/>
  <c r="B1234" i="7"/>
  <c r="A1235" i="7"/>
  <c r="B1235" i="7"/>
  <c r="D1235" i="7" s="1"/>
  <c r="E1235" i="7" s="1"/>
  <c r="C1235" i="7"/>
  <c r="A1236" i="7"/>
  <c r="C1236" i="7" s="1"/>
  <c r="B1236" i="7"/>
  <c r="A1237" i="7"/>
  <c r="C1237" i="7" s="1"/>
  <c r="B1237" i="7"/>
  <c r="D1237" i="7"/>
  <c r="E1237" i="7" s="1"/>
  <c r="A1238" i="7"/>
  <c r="C1238" i="7" s="1"/>
  <c r="B1238" i="7"/>
  <c r="A1239" i="7"/>
  <c r="B1239" i="7"/>
  <c r="A1240" i="7"/>
  <c r="B1240" i="7"/>
  <c r="D1240" i="7" s="1"/>
  <c r="C1240" i="7"/>
  <c r="A1241" i="7"/>
  <c r="B1241" i="7"/>
  <c r="A1242" i="7"/>
  <c r="B1242" i="7"/>
  <c r="A1243" i="7"/>
  <c r="C1243" i="7" s="1"/>
  <c r="B1243" i="7"/>
  <c r="D1243" i="7"/>
  <c r="A1244" i="7"/>
  <c r="B1244" i="7"/>
  <c r="A1245" i="7"/>
  <c r="B1245" i="7"/>
  <c r="D1245" i="7" s="1"/>
  <c r="C1245" i="7"/>
  <c r="A1246" i="7"/>
  <c r="B1246" i="7"/>
  <c r="A1247" i="7"/>
  <c r="B1247" i="7"/>
  <c r="A1248" i="7"/>
  <c r="B1248" i="7"/>
  <c r="A1249" i="7"/>
  <c r="C1249" i="7" s="1"/>
  <c r="B1249" i="7"/>
  <c r="D1249" i="7" s="1"/>
  <c r="E1249" i="7" s="1"/>
  <c r="A1250" i="7"/>
  <c r="B1250" i="7"/>
  <c r="A1251" i="7"/>
  <c r="C1251" i="7" s="1"/>
  <c r="B1251" i="7"/>
  <c r="D1251" i="7" s="1"/>
  <c r="E1251" i="7" s="1"/>
  <c r="A1252" i="7"/>
  <c r="B1252" i="7"/>
  <c r="C1252" i="7"/>
  <c r="A1253" i="7"/>
  <c r="C1253" i="7" s="1"/>
  <c r="B1253" i="7"/>
  <c r="A1254" i="7"/>
  <c r="B1254" i="7"/>
  <c r="A1255" i="7"/>
  <c r="C1255" i="7" s="1"/>
  <c r="B1255" i="7"/>
  <c r="A1256" i="7"/>
  <c r="C1256" i="7" s="1"/>
  <c r="B1256" i="7"/>
  <c r="D1256" i="7" s="1"/>
  <c r="E1256" i="7" s="1"/>
  <c r="A1257" i="7"/>
  <c r="B1257" i="7"/>
  <c r="A1258" i="7"/>
  <c r="C1258" i="7" s="1"/>
  <c r="B1258" i="7"/>
  <c r="A1259" i="7"/>
  <c r="B1259" i="7"/>
  <c r="C1259" i="7"/>
  <c r="A1260" i="7"/>
  <c r="B1260" i="7"/>
  <c r="A1261" i="7"/>
  <c r="B1261" i="7"/>
  <c r="A1262" i="7"/>
  <c r="B1262" i="7"/>
  <c r="D1262" i="7" s="1"/>
  <c r="E1262" i="7" s="1"/>
  <c r="C1262" i="7"/>
  <c r="A1263" i="7"/>
  <c r="C1263" i="7" s="1"/>
  <c r="B1263" i="7"/>
  <c r="A1264" i="7"/>
  <c r="C1264" i="7" s="1"/>
  <c r="B1264" i="7"/>
  <c r="D1264" i="7"/>
  <c r="E1264" i="7" s="1"/>
  <c r="A1265" i="7"/>
  <c r="B1265" i="7"/>
  <c r="A1266" i="7"/>
  <c r="C1266" i="7" s="1"/>
  <c r="B1266" i="7"/>
  <c r="A1267" i="7"/>
  <c r="C1267" i="7" s="1"/>
  <c r="B1267" i="7"/>
  <c r="D1267" i="7"/>
  <c r="E1267" i="7" s="1"/>
  <c r="A1268" i="7"/>
  <c r="B1268" i="7"/>
  <c r="A1269" i="7"/>
  <c r="B1269" i="7"/>
  <c r="C1269" i="7"/>
  <c r="A1270" i="7"/>
  <c r="B1270" i="7"/>
  <c r="A1271" i="7"/>
  <c r="C1271" i="7" s="1"/>
  <c r="B1271" i="7"/>
  <c r="A1272" i="7"/>
  <c r="C1272" i="7" s="1"/>
  <c r="B1272" i="7"/>
  <c r="A1273" i="7"/>
  <c r="C1273" i="7" s="1"/>
  <c r="B1273" i="7"/>
  <c r="D1273" i="7" s="1"/>
  <c r="E1273" i="7" s="1"/>
  <c r="A1274" i="7"/>
  <c r="B1274" i="7"/>
  <c r="C1274" i="7"/>
  <c r="A1275" i="7"/>
  <c r="C1275" i="7" s="1"/>
  <c r="B1275" i="7"/>
  <c r="A1276" i="7"/>
  <c r="B1276" i="7"/>
  <c r="A1277" i="7"/>
  <c r="C1277" i="7" s="1"/>
  <c r="B1277" i="7"/>
  <c r="A1278" i="7"/>
  <c r="B1278" i="7"/>
  <c r="A1279" i="7"/>
  <c r="B1279" i="7"/>
  <c r="A1280" i="7"/>
  <c r="B1280" i="7"/>
  <c r="A1281" i="7"/>
  <c r="C1281" i="7" s="1"/>
  <c r="B1281" i="7"/>
  <c r="A1282" i="7"/>
  <c r="C1282" i="7" s="1"/>
  <c r="B1282" i="7"/>
  <c r="A1283" i="7"/>
  <c r="C1283" i="7" s="1"/>
  <c r="B1283" i="7"/>
  <c r="A1284" i="7"/>
  <c r="B1284" i="7"/>
  <c r="A1285" i="7"/>
  <c r="D1285" i="7" s="1"/>
  <c r="B1285" i="7"/>
  <c r="A1286" i="7"/>
  <c r="B1286" i="7"/>
  <c r="A1287" i="7"/>
  <c r="C1287" i="7" s="1"/>
  <c r="B1287" i="7"/>
  <c r="A1288" i="7"/>
  <c r="C1288" i="7" s="1"/>
  <c r="B1288" i="7"/>
  <c r="A1289" i="7"/>
  <c r="C1289" i="7" s="1"/>
  <c r="B1289" i="7"/>
  <c r="A1290" i="7"/>
  <c r="C1290" i="7" s="1"/>
  <c r="B1290" i="7"/>
  <c r="A1291" i="7"/>
  <c r="C1291" i="7" s="1"/>
  <c r="B1291" i="7"/>
  <c r="D1291" i="7" s="1"/>
  <c r="E1291" i="7" s="1"/>
  <c r="A1292" i="7"/>
  <c r="B1292" i="7"/>
  <c r="A1293" i="7"/>
  <c r="D1293" i="7" s="1"/>
  <c r="B1293" i="7"/>
  <c r="C1293" i="7"/>
  <c r="A1294" i="7"/>
  <c r="C1294" i="7" s="1"/>
  <c r="B1294" i="7"/>
  <c r="A1295" i="7"/>
  <c r="B1295" i="7"/>
  <c r="A1296" i="7"/>
  <c r="B1296" i="7"/>
  <c r="A1297" i="7"/>
  <c r="C1297" i="7" s="1"/>
  <c r="B1297" i="7"/>
  <c r="A1298" i="7"/>
  <c r="C1298" i="7" s="1"/>
  <c r="B1298" i="7"/>
  <c r="A1299" i="7"/>
  <c r="C1299" i="7" s="1"/>
  <c r="B1299" i="7"/>
  <c r="A1300" i="7"/>
  <c r="C1300" i="7" s="1"/>
  <c r="B1300" i="7"/>
  <c r="A1301" i="7"/>
  <c r="C1301" i="7" s="1"/>
  <c r="B1301" i="7"/>
  <c r="A1302" i="7"/>
  <c r="C1302" i="7" s="1"/>
  <c r="B1302" i="7"/>
  <c r="A1303" i="7"/>
  <c r="C1303" i="7" s="1"/>
  <c r="B1303" i="7"/>
  <c r="D1303" i="7"/>
  <c r="E1303" i="7" s="1"/>
  <c r="A1304" i="7"/>
  <c r="B1304" i="7"/>
  <c r="A1305" i="7"/>
  <c r="B1305" i="7"/>
  <c r="A1306" i="7"/>
  <c r="B1306" i="7"/>
  <c r="A1307" i="7"/>
  <c r="C1307" i="7" s="1"/>
  <c r="B1307" i="7"/>
  <c r="A1308" i="7"/>
  <c r="B1308" i="7"/>
  <c r="A1309" i="7"/>
  <c r="C1309" i="7" s="1"/>
  <c r="B1309" i="7"/>
  <c r="A1310" i="7"/>
  <c r="C1310" i="7" s="1"/>
  <c r="B1310" i="7"/>
  <c r="A1311" i="7"/>
  <c r="B1311" i="7"/>
  <c r="A1312" i="7"/>
  <c r="B1312" i="7"/>
  <c r="A1313" i="7"/>
  <c r="B1313" i="7"/>
  <c r="A1314" i="7"/>
  <c r="B1314" i="7"/>
  <c r="D1314" i="7" s="1"/>
  <c r="C1314" i="7"/>
  <c r="A1315" i="7"/>
  <c r="C1315" i="7" s="1"/>
  <c r="B1315" i="7"/>
  <c r="D1315" i="7" s="1"/>
  <c r="E1315" i="7" s="1"/>
  <c r="A1316" i="7"/>
  <c r="C1316" i="7" s="1"/>
  <c r="B1316" i="7"/>
  <c r="A1317" i="7"/>
  <c r="C1317" i="7" s="1"/>
  <c r="B1317" i="7"/>
  <c r="D1317" i="7"/>
  <c r="E1317" i="7" s="1"/>
  <c r="A1318" i="7"/>
  <c r="B1318" i="7"/>
  <c r="C1318" i="7"/>
  <c r="D1318" i="7"/>
  <c r="E1318" i="7" s="1"/>
  <c r="A1319" i="7"/>
  <c r="B1319" i="7"/>
  <c r="C1319" i="7"/>
  <c r="A1320" i="7"/>
  <c r="B1320" i="7"/>
  <c r="A1321" i="7"/>
  <c r="C1321" i="7" s="1"/>
  <c r="B1321" i="7"/>
  <c r="A1322" i="7"/>
  <c r="C1322" i="7" s="1"/>
  <c r="B1322" i="7"/>
  <c r="A1323" i="7"/>
  <c r="B1323" i="7"/>
  <c r="A1324" i="7"/>
  <c r="B1324" i="7"/>
  <c r="A1325" i="7"/>
  <c r="B1325" i="7"/>
  <c r="A1326" i="7"/>
  <c r="B1326" i="7"/>
  <c r="A1327" i="7"/>
  <c r="C1327" i="7" s="1"/>
  <c r="B1327" i="7"/>
  <c r="A1328" i="7"/>
  <c r="B1328" i="7"/>
  <c r="A1329" i="7"/>
  <c r="B1329" i="7"/>
  <c r="A1330" i="7"/>
  <c r="B1330" i="7"/>
  <c r="A1331" i="7"/>
  <c r="C1331" i="7" s="1"/>
  <c r="B1331" i="7"/>
  <c r="A1332" i="7"/>
  <c r="B1332" i="7"/>
  <c r="C1332" i="7"/>
  <c r="A1333" i="7"/>
  <c r="B1333" i="7"/>
  <c r="D1333" i="7"/>
  <c r="A1334" i="7"/>
  <c r="B1334" i="7"/>
  <c r="A1335" i="7"/>
  <c r="B1335" i="7"/>
  <c r="A1336" i="7"/>
  <c r="B1336" i="7"/>
  <c r="A1337" i="7"/>
  <c r="B1337" i="7"/>
  <c r="A1338" i="7"/>
  <c r="B1338" i="7"/>
  <c r="C1338" i="7"/>
  <c r="D1338" i="7"/>
  <c r="A1339" i="7"/>
  <c r="B1339" i="7"/>
  <c r="C1339" i="7"/>
  <c r="D1339" i="7"/>
  <c r="A1340" i="7"/>
  <c r="B1340" i="7"/>
  <c r="C1340" i="7"/>
  <c r="A1341" i="7"/>
  <c r="B1341" i="7"/>
  <c r="A1342" i="7"/>
  <c r="B1342" i="7"/>
  <c r="A1343" i="7"/>
  <c r="B1343" i="7"/>
  <c r="C1343" i="7"/>
  <c r="A1344" i="7"/>
  <c r="B1344" i="7"/>
  <c r="C1344" i="7"/>
  <c r="D1344" i="7"/>
  <c r="A1345" i="7"/>
  <c r="B1345" i="7"/>
  <c r="D1345" i="7"/>
  <c r="A1346" i="7"/>
  <c r="B1346" i="7"/>
  <c r="A1347" i="7"/>
  <c r="B1347" i="7"/>
  <c r="A1348" i="7"/>
  <c r="B1348" i="7"/>
  <c r="A1349" i="7"/>
  <c r="B1349" i="7"/>
  <c r="C1349" i="7"/>
  <c r="D1349" i="7"/>
  <c r="A1350" i="7"/>
  <c r="B1350" i="7"/>
  <c r="A1351" i="7"/>
  <c r="B1351" i="7"/>
  <c r="A1352" i="7"/>
  <c r="B1352" i="7"/>
  <c r="C1352" i="7"/>
  <c r="A1353" i="7"/>
  <c r="B1353" i="7"/>
  <c r="A1354" i="7"/>
  <c r="B1354" i="7"/>
  <c r="D1354" i="7"/>
  <c r="A1355" i="7"/>
  <c r="B1355" i="7"/>
  <c r="D1355" i="7"/>
  <c r="A1356" i="7"/>
  <c r="B1356" i="7"/>
  <c r="A1357" i="7"/>
  <c r="B1357" i="7"/>
  <c r="C1357" i="7"/>
  <c r="A1358" i="7"/>
  <c r="B1358" i="7"/>
  <c r="C1358" i="7"/>
  <c r="A1359" i="7"/>
  <c r="B1359" i="7"/>
  <c r="C1359" i="7"/>
  <c r="A1360" i="7"/>
  <c r="B1360" i="7"/>
  <c r="A1361" i="7"/>
  <c r="B1361" i="7"/>
  <c r="A1362" i="7"/>
  <c r="B1362" i="7"/>
  <c r="A1363" i="7"/>
  <c r="B1363" i="7"/>
  <c r="A1364" i="7"/>
  <c r="B1364" i="7"/>
  <c r="C1364" i="7"/>
  <c r="A1365" i="7"/>
  <c r="D1365" i="7" s="1"/>
  <c r="B1365" i="7"/>
  <c r="A1366" i="7"/>
  <c r="B1366" i="7"/>
  <c r="C1366" i="7"/>
  <c r="A1367" i="7"/>
  <c r="B1367" i="7"/>
  <c r="D1367" i="7"/>
  <c r="A1368" i="7"/>
  <c r="C1368" i="7" s="1"/>
  <c r="B1368" i="7"/>
  <c r="A1369" i="7"/>
  <c r="B1369" i="7"/>
  <c r="D1369" i="7"/>
  <c r="A1370" i="7"/>
  <c r="B1370" i="7"/>
  <c r="A1371" i="7"/>
  <c r="B1371" i="7"/>
  <c r="A1372" i="7"/>
  <c r="B1372" i="7"/>
  <c r="C1372" i="7"/>
  <c r="A1373" i="7"/>
  <c r="B1373" i="7"/>
  <c r="C1373" i="7"/>
  <c r="D1373" i="7"/>
  <c r="A1374" i="7"/>
  <c r="B1374" i="7"/>
  <c r="D1374" i="7"/>
  <c r="A1375" i="7"/>
  <c r="B1375" i="7"/>
  <c r="C1375" i="7"/>
  <c r="D1375" i="7"/>
  <c r="A1376" i="7"/>
  <c r="C1376" i="7" s="1"/>
  <c r="B1376" i="7"/>
  <c r="A1377" i="7"/>
  <c r="B1377" i="7"/>
  <c r="A1378" i="7"/>
  <c r="B1378" i="7"/>
  <c r="C1378" i="7"/>
  <c r="A1379" i="7"/>
  <c r="B1379" i="7"/>
  <c r="D1379" i="7"/>
  <c r="A1380" i="7"/>
  <c r="B1380" i="7"/>
  <c r="C1380" i="7"/>
  <c r="A1381" i="7"/>
  <c r="B1381" i="7"/>
  <c r="D1381" i="7"/>
  <c r="A1382" i="7"/>
  <c r="B1382" i="7"/>
  <c r="D1382" i="7"/>
  <c r="A1383" i="7"/>
  <c r="B1383" i="7"/>
  <c r="C1383" i="7"/>
  <c r="A1384" i="7"/>
  <c r="B1384" i="7"/>
  <c r="A1385" i="7"/>
  <c r="B1385" i="7"/>
  <c r="A1386" i="7"/>
  <c r="B1386" i="7"/>
  <c r="A1387" i="7"/>
  <c r="C1387" i="7" s="1"/>
  <c r="B1387" i="7"/>
  <c r="A1388" i="7"/>
  <c r="B1388" i="7"/>
  <c r="A1389" i="7"/>
  <c r="B1389" i="7"/>
  <c r="A1390" i="7"/>
  <c r="B1390" i="7"/>
  <c r="C1390" i="7"/>
  <c r="A1391" i="7"/>
  <c r="B1391" i="7"/>
  <c r="C1391" i="7"/>
  <c r="A1392" i="7"/>
  <c r="B1392" i="7"/>
  <c r="A1393" i="7"/>
  <c r="B1393" i="7"/>
  <c r="A1394" i="7"/>
  <c r="B1394" i="7"/>
  <c r="C1394" i="7"/>
  <c r="D1394" i="7"/>
  <c r="A1395" i="7"/>
  <c r="B1395" i="7"/>
  <c r="A1396" i="7"/>
  <c r="B1396" i="7"/>
  <c r="A1397" i="7"/>
  <c r="B1397" i="7"/>
  <c r="C1397" i="7"/>
  <c r="D1397" i="7"/>
  <c r="A1398" i="7"/>
  <c r="B1398" i="7"/>
  <c r="A1399" i="7"/>
  <c r="B1399" i="7"/>
  <c r="C1399" i="7"/>
  <c r="D1399" i="7"/>
  <c r="A1400" i="7"/>
  <c r="B1400" i="7"/>
  <c r="A1401" i="7"/>
  <c r="B1401" i="7"/>
  <c r="A1402" i="7"/>
  <c r="B1402" i="7"/>
  <c r="D1402" i="7"/>
  <c r="A1403" i="7"/>
  <c r="B1403" i="7"/>
  <c r="C1403" i="7"/>
  <c r="A1404" i="7"/>
  <c r="B1404" i="7"/>
  <c r="A1405" i="7"/>
  <c r="B1405" i="7"/>
  <c r="A1406" i="7"/>
  <c r="B1406" i="7"/>
  <c r="A1407" i="7"/>
  <c r="B1407" i="7"/>
  <c r="A1408" i="7"/>
  <c r="C1408" i="7" s="1"/>
  <c r="B1408" i="7"/>
  <c r="D1408" i="7"/>
  <c r="A1409" i="7"/>
  <c r="B1409" i="7"/>
  <c r="D1409" i="7"/>
  <c r="A1410" i="7"/>
  <c r="B1410" i="7"/>
  <c r="A1411" i="7"/>
  <c r="B1411" i="7"/>
  <c r="C1411" i="7"/>
  <c r="D1411" i="7"/>
  <c r="A1412" i="7"/>
  <c r="B1412" i="7"/>
  <c r="A1413" i="7"/>
  <c r="B1413" i="7"/>
  <c r="A1414" i="7"/>
  <c r="B1414" i="7"/>
  <c r="C1414" i="7"/>
  <c r="D1414" i="7"/>
  <c r="A1415" i="7"/>
  <c r="B1415" i="7"/>
  <c r="A1416" i="7"/>
  <c r="B1416" i="7"/>
  <c r="C1416" i="7"/>
  <c r="D1416" i="7"/>
  <c r="A1417" i="7"/>
  <c r="B1417" i="7"/>
  <c r="D1417" i="7"/>
  <c r="A1418" i="7"/>
  <c r="B1418" i="7"/>
  <c r="A1419" i="7"/>
  <c r="B1419" i="7"/>
  <c r="D1419" i="7"/>
  <c r="A1420" i="7"/>
  <c r="B1420" i="7"/>
  <c r="C1420" i="7"/>
  <c r="A1421" i="7"/>
  <c r="B1421" i="7"/>
  <c r="A1422" i="7"/>
  <c r="B1422" i="7"/>
  <c r="A1423" i="7"/>
  <c r="B1423" i="7"/>
  <c r="C1423" i="7"/>
  <c r="A1424" i="7"/>
  <c r="B1424" i="7"/>
  <c r="A1425" i="7"/>
  <c r="B1425" i="7"/>
  <c r="A1426" i="7"/>
  <c r="B1426" i="7"/>
  <c r="A1427" i="7"/>
  <c r="B1427" i="7"/>
  <c r="C1427" i="7"/>
  <c r="D1427" i="7"/>
  <c r="A1428" i="7"/>
  <c r="B1428" i="7"/>
  <c r="C1428" i="7"/>
  <c r="A1429" i="7"/>
  <c r="B1429" i="7"/>
  <c r="A1430" i="7"/>
  <c r="B1430" i="7"/>
  <c r="A1431" i="7"/>
  <c r="B1431" i="7"/>
  <c r="A1432" i="7"/>
  <c r="B1432" i="7"/>
  <c r="C1432" i="7"/>
  <c r="A1433" i="7"/>
  <c r="B1433" i="7"/>
  <c r="D1433" i="7"/>
  <c r="A1434" i="7"/>
  <c r="B1434" i="7"/>
  <c r="A1435" i="7"/>
  <c r="B1435" i="7"/>
  <c r="D1435" i="7"/>
  <c r="A1436" i="7"/>
  <c r="C1436" i="7" s="1"/>
  <c r="B1436" i="7"/>
  <c r="A1437" i="7"/>
  <c r="B1437" i="7"/>
  <c r="A1438" i="7"/>
  <c r="B1438" i="7"/>
  <c r="D1438" i="7"/>
  <c r="A1439" i="7"/>
  <c r="B1439" i="7"/>
  <c r="A1440" i="7"/>
  <c r="B1440" i="7"/>
  <c r="C1440" i="7"/>
  <c r="A1441" i="7"/>
  <c r="B1441" i="7"/>
  <c r="A1442" i="7"/>
  <c r="B1442" i="7"/>
  <c r="C1442" i="7"/>
  <c r="A1443" i="7"/>
  <c r="B1443" i="7"/>
  <c r="A1444" i="7"/>
  <c r="B1444" i="7"/>
  <c r="A1445" i="7"/>
  <c r="B1445" i="7"/>
  <c r="A1446" i="7"/>
  <c r="B1446" i="7"/>
  <c r="A1447" i="7"/>
  <c r="B1447" i="7"/>
  <c r="C1447" i="7"/>
  <c r="D1447" i="7"/>
  <c r="A1448" i="7"/>
  <c r="B1448" i="7"/>
  <c r="A1449" i="7"/>
  <c r="B1449" i="7"/>
  <c r="D1449" i="7"/>
  <c r="A1450" i="7"/>
  <c r="B1450" i="7"/>
  <c r="A1451" i="7"/>
  <c r="B1451" i="7"/>
  <c r="C1451" i="7"/>
  <c r="A1452" i="7"/>
  <c r="B1452" i="7"/>
  <c r="C1452" i="7"/>
  <c r="A1453" i="7"/>
  <c r="B1453" i="7"/>
  <c r="D1453" i="7"/>
  <c r="A1454" i="7"/>
  <c r="B1454" i="7"/>
  <c r="C1454" i="7"/>
  <c r="A1455" i="7"/>
  <c r="B1455" i="7"/>
  <c r="A1456" i="7"/>
  <c r="B1456" i="7"/>
  <c r="C1456" i="7"/>
  <c r="A1457" i="7"/>
  <c r="B1457" i="7"/>
  <c r="A1458" i="7"/>
  <c r="B1458" i="7"/>
  <c r="C1458" i="7"/>
  <c r="D1458" i="7"/>
  <c r="A1459" i="7"/>
  <c r="B1459" i="7"/>
  <c r="D1459" i="7"/>
  <c r="A1460" i="7"/>
  <c r="B1460" i="7"/>
  <c r="C1460" i="7"/>
  <c r="A1461" i="7"/>
  <c r="B1461" i="7"/>
  <c r="D1461" i="7"/>
  <c r="A1462" i="7"/>
  <c r="B1462" i="7"/>
  <c r="A1463" i="7"/>
  <c r="B1463" i="7"/>
  <c r="A1464" i="7"/>
  <c r="B1464" i="7"/>
  <c r="A1465" i="7"/>
  <c r="B1465" i="7"/>
  <c r="A1466" i="7"/>
  <c r="B1466" i="7"/>
  <c r="A1467" i="7"/>
  <c r="C1467" i="7" s="1"/>
  <c r="B1467" i="7"/>
  <c r="A1468" i="7"/>
  <c r="B1468" i="7"/>
  <c r="A1469" i="7"/>
  <c r="B1469" i="7"/>
  <c r="A1470" i="7"/>
  <c r="B1470" i="7"/>
  <c r="A1471" i="7"/>
  <c r="B1471" i="7"/>
  <c r="A1472" i="7"/>
  <c r="B1472" i="7"/>
  <c r="A1473" i="7"/>
  <c r="B1473" i="7"/>
  <c r="D1473" i="7"/>
  <c r="A1474" i="7"/>
  <c r="B1474" i="7"/>
  <c r="A1475" i="7"/>
  <c r="B1475" i="7"/>
  <c r="A1476" i="7"/>
  <c r="B1476" i="7"/>
  <c r="A1477" i="7"/>
  <c r="B1477" i="7"/>
  <c r="C1477" i="7"/>
  <c r="D1477" i="7"/>
  <c r="A1478" i="7"/>
  <c r="B1478" i="7"/>
  <c r="A1479" i="7"/>
  <c r="B1479" i="7"/>
  <c r="A1480" i="7"/>
  <c r="B1480" i="7"/>
  <c r="C1480" i="7"/>
  <c r="D1480" i="7"/>
  <c r="A1481" i="7"/>
  <c r="B1481" i="7"/>
  <c r="A1482" i="7"/>
  <c r="B1482" i="7"/>
  <c r="D1482" i="7"/>
  <c r="A1483" i="7"/>
  <c r="B1483" i="7"/>
  <c r="C1483" i="7"/>
  <c r="A1484" i="7"/>
  <c r="B1484" i="7"/>
  <c r="A1485" i="7"/>
  <c r="B1485" i="7"/>
  <c r="D1485" i="7"/>
  <c r="A1486" i="7"/>
  <c r="B1486" i="7"/>
  <c r="A1487" i="7"/>
  <c r="B1487" i="7"/>
  <c r="A1488" i="7"/>
  <c r="B1488" i="7"/>
  <c r="A1489" i="7"/>
  <c r="B1489" i="7"/>
  <c r="A1490" i="7"/>
  <c r="B1490" i="7"/>
  <c r="A1491" i="7"/>
  <c r="B1491" i="7"/>
  <c r="A1492" i="7"/>
  <c r="B1492" i="7"/>
  <c r="C1492" i="7"/>
  <c r="A1493" i="7"/>
  <c r="B1493" i="7"/>
  <c r="A1494" i="7"/>
  <c r="B1494" i="7"/>
  <c r="D1494" i="7"/>
  <c r="A1495" i="7"/>
  <c r="B1495" i="7"/>
  <c r="A1496" i="7"/>
  <c r="B1496" i="7"/>
  <c r="A1497" i="7"/>
  <c r="B1497" i="7"/>
  <c r="A1498" i="7"/>
  <c r="B1498" i="7"/>
  <c r="C1498" i="7"/>
  <c r="A1499" i="7"/>
  <c r="B1499" i="7"/>
  <c r="C1499" i="7"/>
  <c r="D1499" i="7"/>
  <c r="A1500" i="7"/>
  <c r="B1500" i="7"/>
  <c r="A1501" i="7"/>
  <c r="B1501" i="7"/>
  <c r="D1501" i="7"/>
  <c r="A1502" i="7"/>
  <c r="B1502" i="7"/>
  <c r="A1503" i="7"/>
  <c r="B1503" i="7"/>
  <c r="C1503" i="7"/>
  <c r="A1504" i="7"/>
  <c r="B1504" i="7"/>
  <c r="C1504" i="7"/>
  <c r="A1505" i="7"/>
  <c r="B1505" i="7"/>
  <c r="D1505" i="7"/>
  <c r="A1506" i="7"/>
  <c r="B1506" i="7"/>
  <c r="C1506" i="7"/>
  <c r="A1507" i="7"/>
  <c r="B1507" i="7"/>
  <c r="A1508" i="7"/>
  <c r="B1508" i="7"/>
  <c r="A1509" i="7"/>
  <c r="B1509" i="7"/>
  <c r="A1510" i="7"/>
  <c r="B1510" i="7"/>
  <c r="D1510" i="7"/>
  <c r="A1511" i="7"/>
  <c r="B1511" i="7"/>
  <c r="D1511" i="7"/>
  <c r="A1512" i="7"/>
  <c r="B1512" i="7"/>
  <c r="A1513" i="7"/>
  <c r="B1513" i="7"/>
  <c r="A1514" i="7"/>
  <c r="B1514" i="7"/>
  <c r="A1515" i="7"/>
  <c r="B1515" i="7"/>
  <c r="C1515" i="7"/>
  <c r="D1515" i="7"/>
  <c r="A1516" i="7"/>
  <c r="B1516" i="7"/>
  <c r="A1517" i="7"/>
  <c r="B1517" i="7"/>
  <c r="A1518" i="7"/>
  <c r="B1518" i="7"/>
  <c r="C1518" i="7"/>
  <c r="A1519" i="7"/>
  <c r="B1519" i="7"/>
  <c r="A1520" i="7"/>
  <c r="B1520" i="7"/>
  <c r="A1521" i="7"/>
  <c r="B1521" i="7"/>
  <c r="A1522" i="7"/>
  <c r="B1522" i="7"/>
  <c r="A1523" i="7"/>
  <c r="B1523" i="7"/>
  <c r="C1523" i="7"/>
  <c r="D1523" i="7"/>
  <c r="A1524" i="7"/>
  <c r="B1524" i="7"/>
  <c r="A1525" i="7"/>
  <c r="B1525" i="7"/>
  <c r="D1525" i="7"/>
  <c r="A1526" i="7"/>
  <c r="B1526" i="7"/>
  <c r="C1526" i="7"/>
  <c r="A1527" i="7"/>
  <c r="B1527" i="7"/>
  <c r="D1527" i="7"/>
  <c r="A1528" i="7"/>
  <c r="D1528" i="7" s="1"/>
  <c r="B1528" i="7"/>
  <c r="A1529" i="7"/>
  <c r="B1529" i="7"/>
  <c r="A1530" i="7"/>
  <c r="B1530" i="7"/>
  <c r="C1530" i="7"/>
  <c r="D1530" i="7"/>
  <c r="A1531" i="7"/>
  <c r="B1531" i="7"/>
  <c r="C1531" i="7"/>
  <c r="D1531" i="7"/>
  <c r="A1532" i="7"/>
  <c r="B1532" i="7"/>
  <c r="C1532" i="7"/>
  <c r="A1533" i="7"/>
  <c r="B1533" i="7"/>
  <c r="C1533" i="7"/>
  <c r="A1534" i="7"/>
  <c r="B1534" i="7"/>
  <c r="A1535" i="7"/>
  <c r="B1535" i="7"/>
  <c r="D1535" i="7"/>
  <c r="A1536" i="7"/>
  <c r="B1536" i="7"/>
  <c r="C1536" i="7"/>
  <c r="A1537" i="7"/>
  <c r="B1537" i="7"/>
  <c r="A1538" i="7"/>
  <c r="C1538" i="7" s="1"/>
  <c r="B1538" i="7"/>
  <c r="D1538" i="7"/>
  <c r="A1539" i="7"/>
  <c r="B1539" i="7"/>
  <c r="C1539" i="7"/>
  <c r="D1539" i="7"/>
  <c r="A1540" i="7"/>
  <c r="B1540" i="7"/>
  <c r="A1541" i="7"/>
  <c r="B1541" i="7"/>
  <c r="A1542" i="7"/>
  <c r="C1542" i="7" s="1"/>
  <c r="B1542" i="7"/>
  <c r="A1543" i="7"/>
  <c r="C1543" i="7" s="1"/>
  <c r="B1543" i="7"/>
  <c r="A1544" i="7"/>
  <c r="B1544" i="7"/>
  <c r="C1544" i="7"/>
  <c r="D1544" i="7"/>
  <c r="A1545" i="7"/>
  <c r="B1545" i="7"/>
  <c r="A1546" i="7"/>
  <c r="B1546" i="7"/>
  <c r="C1546" i="7"/>
  <c r="A1547" i="7"/>
  <c r="B1547" i="7"/>
  <c r="C1547" i="7"/>
  <c r="A1548" i="7"/>
  <c r="B1548" i="7"/>
  <c r="C1548" i="7"/>
  <c r="A1549" i="7"/>
  <c r="B1549" i="7"/>
  <c r="C1549" i="7"/>
  <c r="D1549" i="7"/>
  <c r="A1550" i="7"/>
  <c r="D1550" i="7" s="1"/>
  <c r="B1550" i="7"/>
  <c r="A1551" i="7"/>
  <c r="B1551" i="7"/>
  <c r="C1551" i="7"/>
  <c r="A1552" i="7"/>
  <c r="B1552" i="7"/>
  <c r="A1553" i="7"/>
  <c r="B1553" i="7"/>
  <c r="D1553" i="7"/>
  <c r="A1554" i="7"/>
  <c r="B1554" i="7"/>
  <c r="D1554" i="7"/>
  <c r="A1555" i="7"/>
  <c r="B1555" i="7"/>
  <c r="D1555" i="7"/>
  <c r="A1556" i="7"/>
  <c r="B1556" i="7"/>
  <c r="C1556" i="7"/>
  <c r="A1557" i="7"/>
  <c r="B1557" i="7"/>
  <c r="C1557" i="7"/>
  <c r="A1558" i="7"/>
  <c r="B1558" i="7"/>
  <c r="C1558" i="7"/>
  <c r="D1558" i="7"/>
  <c r="A1559" i="7"/>
  <c r="B1559" i="7"/>
  <c r="A1560" i="7"/>
  <c r="B1560" i="7"/>
  <c r="A1561" i="7"/>
  <c r="B1561" i="7"/>
  <c r="A1562" i="7"/>
  <c r="B1562" i="7"/>
  <c r="C1562" i="7"/>
  <c r="D1562" i="7"/>
  <c r="A1563" i="7"/>
  <c r="B1563" i="7"/>
  <c r="A1564" i="7"/>
  <c r="B1564" i="7"/>
  <c r="C1564" i="7"/>
  <c r="A1565" i="7"/>
  <c r="B1565" i="7"/>
  <c r="C1565" i="7"/>
  <c r="A1566" i="7"/>
  <c r="B1566" i="7"/>
  <c r="D1566" i="7"/>
  <c r="A1567" i="7"/>
  <c r="B1567" i="7"/>
  <c r="C1567" i="7"/>
  <c r="D1567" i="7"/>
  <c r="A1568" i="7"/>
  <c r="B1568" i="7"/>
  <c r="D1568" i="7"/>
  <c r="A1569" i="7"/>
  <c r="B1569" i="7"/>
  <c r="D1569" i="7"/>
  <c r="A1570" i="7"/>
  <c r="B1570" i="7"/>
  <c r="D1570" i="7"/>
  <c r="A1571" i="7"/>
  <c r="B1571" i="7"/>
  <c r="D1571" i="7"/>
  <c r="A1572" i="7"/>
  <c r="B1572" i="7"/>
  <c r="A1573" i="7"/>
  <c r="B1573" i="7"/>
  <c r="D1573" i="7"/>
  <c r="A1574" i="7"/>
  <c r="B1574" i="7"/>
  <c r="C1574" i="7"/>
  <c r="A1575" i="7"/>
  <c r="B1575" i="7"/>
  <c r="A1576" i="7"/>
  <c r="B1576" i="7"/>
  <c r="C1576" i="7"/>
  <c r="A1577" i="7"/>
  <c r="B1577" i="7"/>
  <c r="A1578" i="7"/>
  <c r="B1578" i="7"/>
  <c r="A1579" i="7"/>
  <c r="B1579" i="7"/>
  <c r="D1579" i="7"/>
  <c r="A1580" i="7"/>
  <c r="B1580" i="7"/>
  <c r="C1580" i="7"/>
  <c r="A1581" i="7"/>
  <c r="B1581" i="7"/>
  <c r="A1582" i="7"/>
  <c r="B1582" i="7"/>
  <c r="D1582" i="7"/>
  <c r="A1583" i="7"/>
  <c r="B1583" i="7"/>
  <c r="A1584" i="7"/>
  <c r="B1584" i="7"/>
  <c r="A1585" i="7"/>
  <c r="B1585" i="7"/>
  <c r="A1586" i="7"/>
  <c r="B1586" i="7"/>
  <c r="C1586" i="7"/>
  <c r="A1587" i="7"/>
  <c r="B1587" i="7"/>
  <c r="A1588" i="7"/>
  <c r="B1588" i="7"/>
  <c r="A1589" i="7"/>
  <c r="B1589" i="7"/>
  <c r="D1589" i="7"/>
  <c r="A1590" i="7"/>
  <c r="B1590" i="7"/>
  <c r="C1590" i="7"/>
  <c r="A1591" i="7"/>
  <c r="B1591" i="7"/>
  <c r="A1592" i="7"/>
  <c r="B1592" i="7"/>
  <c r="A1593" i="7"/>
  <c r="B1593" i="7"/>
  <c r="A1594" i="7"/>
  <c r="B1594" i="7"/>
  <c r="A1595" i="7"/>
  <c r="B1595" i="7"/>
  <c r="C1595" i="7"/>
  <c r="A1596" i="7"/>
  <c r="B1596" i="7"/>
  <c r="A1597" i="7"/>
  <c r="B1597" i="7"/>
  <c r="A1598" i="7"/>
  <c r="B1598" i="7"/>
  <c r="A1599" i="7"/>
  <c r="B1599" i="7"/>
  <c r="C1599" i="7"/>
  <c r="D1599" i="7"/>
  <c r="A1600" i="7"/>
  <c r="B1600" i="7"/>
  <c r="C1600" i="7"/>
  <c r="A1601" i="7"/>
  <c r="B1601" i="7"/>
  <c r="A1602" i="7"/>
  <c r="B1602" i="7"/>
  <c r="C1602" i="7"/>
  <c r="D1602" i="7"/>
  <c r="A1603" i="7"/>
  <c r="B1603" i="7"/>
  <c r="A1604" i="7"/>
  <c r="B1604" i="7"/>
  <c r="A1605" i="7"/>
  <c r="B1605" i="7"/>
  <c r="A1606" i="7"/>
  <c r="B1606" i="7"/>
  <c r="A1607" i="7"/>
  <c r="B1607" i="7"/>
  <c r="D1607" i="7"/>
  <c r="A1608" i="7"/>
  <c r="B1608" i="7"/>
  <c r="C1608" i="7"/>
  <c r="D1608" i="7"/>
  <c r="A1609" i="7"/>
  <c r="B1609" i="7"/>
  <c r="A1610" i="7"/>
  <c r="B1610" i="7"/>
  <c r="D1610" i="7"/>
  <c r="A1611" i="7"/>
  <c r="B1611" i="7"/>
  <c r="A1612" i="7"/>
  <c r="C1612" i="7" s="1"/>
  <c r="B1612" i="7"/>
  <c r="A1613" i="7"/>
  <c r="B1613" i="7"/>
  <c r="C1613" i="7"/>
  <c r="D1613" i="7"/>
  <c r="A1614" i="7"/>
  <c r="B1614" i="7"/>
  <c r="A1615" i="7"/>
  <c r="B1615" i="7"/>
  <c r="C1615" i="7"/>
  <c r="A1616" i="7"/>
  <c r="B1616" i="7"/>
  <c r="C1616" i="7"/>
  <c r="A1617" i="7"/>
  <c r="B1617" i="7"/>
  <c r="A1618" i="7"/>
  <c r="B1618" i="7"/>
  <c r="D1618" i="7"/>
  <c r="A1619" i="7"/>
  <c r="B1619" i="7"/>
  <c r="C1619" i="7"/>
  <c r="A1620" i="7"/>
  <c r="B1620" i="7"/>
  <c r="C1620" i="7"/>
  <c r="A1621" i="7"/>
  <c r="B1621" i="7"/>
  <c r="C1621" i="7"/>
  <c r="D1621" i="7"/>
  <c r="A1622" i="7"/>
  <c r="D1622" i="7" s="1"/>
  <c r="B1622" i="7"/>
  <c r="A1623" i="7"/>
  <c r="B1623" i="7"/>
  <c r="A1624" i="7"/>
  <c r="B1624" i="7"/>
  <c r="A1625" i="7"/>
  <c r="B1625" i="7"/>
  <c r="D1625" i="7"/>
  <c r="A1626" i="7"/>
  <c r="B1626" i="7"/>
  <c r="C1626" i="7"/>
  <c r="A1627" i="7"/>
  <c r="B1627" i="7"/>
  <c r="C1627" i="7"/>
  <c r="A1628" i="7"/>
  <c r="B1628" i="7"/>
  <c r="A1629" i="7"/>
  <c r="B1629" i="7"/>
  <c r="C1629" i="7"/>
  <c r="D1629" i="7"/>
  <c r="A1630" i="7"/>
  <c r="D1630" i="7" s="1"/>
  <c r="B1630" i="7"/>
  <c r="A1631" i="7"/>
  <c r="B1631" i="7"/>
  <c r="A1632" i="7"/>
  <c r="B1632" i="7"/>
  <c r="A1633" i="7"/>
  <c r="B1633" i="7"/>
  <c r="A1634" i="7"/>
  <c r="B1634" i="7"/>
  <c r="C1634" i="7"/>
  <c r="D1634" i="7"/>
  <c r="A1635" i="7"/>
  <c r="B1635" i="7"/>
  <c r="D1635" i="7"/>
  <c r="A1636" i="7"/>
  <c r="B1636" i="7"/>
  <c r="C1636" i="7"/>
  <c r="A1637" i="7"/>
  <c r="B1637" i="7"/>
  <c r="D1637" i="7"/>
  <c r="A1638" i="7"/>
  <c r="C1638" i="7" s="1"/>
  <c r="B1638" i="7"/>
  <c r="A1639" i="7"/>
  <c r="B1639" i="7"/>
  <c r="C1639" i="7"/>
  <c r="A1640" i="7"/>
  <c r="B1640" i="7"/>
  <c r="C1640" i="7"/>
  <c r="A1641" i="7"/>
  <c r="B1641" i="7"/>
  <c r="D1641" i="7"/>
  <c r="A1642" i="7"/>
  <c r="B1642" i="7"/>
  <c r="A1643" i="7"/>
  <c r="B1643" i="7"/>
  <c r="D1643" i="7"/>
  <c r="A1644" i="7"/>
  <c r="B1644" i="7"/>
  <c r="A1645" i="7"/>
  <c r="B1645" i="7"/>
  <c r="A1646" i="7"/>
  <c r="B1646" i="7"/>
  <c r="C1646" i="7"/>
  <c r="D1646" i="7"/>
  <c r="A1647" i="7"/>
  <c r="B1647" i="7"/>
  <c r="A1648" i="7"/>
  <c r="B1648" i="7"/>
  <c r="C1648" i="7"/>
  <c r="A1649" i="7"/>
  <c r="B1649" i="7"/>
  <c r="A1650" i="7"/>
  <c r="B1650" i="7"/>
  <c r="A1651" i="7"/>
  <c r="B1651" i="7"/>
  <c r="D1651" i="7"/>
  <c r="A1652" i="7"/>
  <c r="B1652" i="7"/>
  <c r="A1653" i="7"/>
  <c r="B1653" i="7"/>
  <c r="D1653" i="7"/>
  <c r="A1654" i="7"/>
  <c r="B1654" i="7"/>
  <c r="C1654" i="7"/>
  <c r="A1655" i="7"/>
  <c r="B1655" i="7"/>
  <c r="D1655" i="7"/>
  <c r="A1656" i="7"/>
  <c r="D1656" i="7" s="1"/>
  <c r="B1656" i="7"/>
  <c r="A1657" i="7"/>
  <c r="B1657" i="7"/>
  <c r="A1658" i="7"/>
  <c r="B1658" i="7"/>
  <c r="C1658" i="7"/>
  <c r="A1659" i="7"/>
  <c r="B1659" i="7"/>
  <c r="C1659" i="7"/>
  <c r="D1659" i="7"/>
  <c r="A1660" i="7"/>
  <c r="B1660" i="7"/>
  <c r="A1661" i="7"/>
  <c r="B1661" i="7"/>
  <c r="A1662" i="7"/>
  <c r="B1662" i="7"/>
  <c r="A1663" i="7"/>
  <c r="B1663" i="7"/>
  <c r="A1664" i="7"/>
  <c r="B1664" i="7"/>
  <c r="A1665" i="7"/>
  <c r="B1665" i="7"/>
  <c r="D1665" i="7"/>
  <c r="A1666" i="7"/>
  <c r="B1666" i="7"/>
  <c r="A1667" i="7"/>
  <c r="B1667" i="7"/>
  <c r="D1667" i="7"/>
  <c r="A1668" i="7"/>
  <c r="B1668" i="7"/>
  <c r="A1669" i="7"/>
  <c r="B1669" i="7"/>
  <c r="A1670" i="7"/>
  <c r="B1670" i="7"/>
  <c r="A1671" i="7"/>
  <c r="B1671" i="7"/>
  <c r="C1671" i="7"/>
  <c r="A1672" i="7"/>
  <c r="B1672" i="7"/>
  <c r="A1673" i="7"/>
  <c r="B1673" i="7"/>
  <c r="A1674" i="7"/>
  <c r="B1674" i="7"/>
  <c r="C1674" i="7"/>
  <c r="A1675" i="7"/>
  <c r="B1675" i="7"/>
  <c r="A1676" i="7"/>
  <c r="B1676" i="7"/>
  <c r="C1676" i="7"/>
  <c r="A1677" i="7"/>
  <c r="B1677" i="7"/>
  <c r="C1677" i="7"/>
  <c r="A1678" i="7"/>
  <c r="B1678" i="7"/>
  <c r="C1678" i="7"/>
  <c r="A1679" i="7"/>
  <c r="B1679" i="7"/>
  <c r="D1679" i="7"/>
  <c r="A1680" i="7"/>
  <c r="B1680" i="7"/>
  <c r="A1681" i="7"/>
  <c r="B1681" i="7"/>
  <c r="A1682" i="7"/>
  <c r="B1682" i="7"/>
  <c r="D1682" i="7"/>
  <c r="A1683" i="7"/>
  <c r="B1683" i="7"/>
  <c r="D1683" i="7"/>
  <c r="A1684" i="7"/>
  <c r="B1684" i="7"/>
  <c r="C1684" i="7"/>
  <c r="A1685" i="7"/>
  <c r="B1685" i="7"/>
  <c r="A1686" i="7"/>
  <c r="B1686" i="7"/>
  <c r="D1686" i="7"/>
  <c r="A1687" i="7"/>
  <c r="B1687" i="7"/>
  <c r="D1687" i="7"/>
  <c r="A1688" i="7"/>
  <c r="B1688" i="7"/>
  <c r="D1688" i="7"/>
  <c r="A1689" i="7"/>
  <c r="D1689" i="7" s="1"/>
  <c r="B1689" i="7"/>
  <c r="A1690" i="7"/>
  <c r="B1690" i="7"/>
  <c r="A1691" i="7"/>
  <c r="B1691" i="7"/>
  <c r="C1691" i="7"/>
  <c r="A1692" i="7"/>
  <c r="B1692" i="7"/>
  <c r="A1693" i="7"/>
  <c r="B1693" i="7"/>
  <c r="A1694" i="7"/>
  <c r="B1694" i="7"/>
  <c r="A1695" i="7"/>
  <c r="B1695" i="7"/>
  <c r="C1695" i="7"/>
  <c r="A1696" i="7"/>
  <c r="B1696" i="7"/>
  <c r="A1697" i="7"/>
  <c r="B1697" i="7"/>
  <c r="D1697" i="7"/>
  <c r="A1698" i="7"/>
  <c r="C1698" i="7" s="1"/>
  <c r="B1698" i="7"/>
  <c r="D1698" i="7"/>
  <c r="A1699" i="7"/>
  <c r="B1699" i="7"/>
  <c r="A1700" i="7"/>
  <c r="B1700" i="7"/>
  <c r="A1701" i="7"/>
  <c r="B1701" i="7"/>
  <c r="A1702" i="7"/>
  <c r="B1702" i="7"/>
  <c r="A1703" i="7"/>
  <c r="B1703" i="7"/>
  <c r="C1703" i="7"/>
  <c r="A1704" i="7"/>
  <c r="B1704" i="7"/>
  <c r="C1704" i="7"/>
  <c r="D1704" i="7"/>
  <c r="A1705" i="7"/>
  <c r="B1705" i="7"/>
  <c r="A1706" i="7"/>
  <c r="B1706" i="7"/>
  <c r="C1706" i="7"/>
  <c r="A1707" i="7"/>
  <c r="B1707" i="7"/>
  <c r="A1708" i="7"/>
  <c r="B1708" i="7"/>
  <c r="A1709" i="7"/>
  <c r="B1709" i="7"/>
  <c r="A1710" i="7"/>
  <c r="B1710" i="7"/>
  <c r="A1711" i="7"/>
  <c r="B1711" i="7"/>
  <c r="A1712" i="7"/>
  <c r="B1712" i="7"/>
  <c r="C1712" i="7"/>
  <c r="A1713" i="7"/>
  <c r="B1713" i="7"/>
  <c r="A1714" i="7"/>
  <c r="B1714" i="7"/>
  <c r="C1714" i="7"/>
  <c r="A1715" i="7"/>
  <c r="B1715" i="7"/>
  <c r="C1715" i="7"/>
  <c r="D1715" i="7"/>
  <c r="A1716" i="7"/>
  <c r="B1716" i="7"/>
  <c r="A1717" i="7"/>
  <c r="B1717" i="7"/>
  <c r="C1717" i="7"/>
  <c r="D1717" i="7"/>
  <c r="A1718" i="7"/>
  <c r="B1718" i="7"/>
  <c r="C1718" i="7"/>
  <c r="A1719" i="7"/>
  <c r="B1719" i="7"/>
  <c r="D1719" i="7"/>
  <c r="A1720" i="7"/>
  <c r="B1720" i="7"/>
  <c r="D1720" i="7"/>
  <c r="A1721" i="7"/>
  <c r="B1721" i="7"/>
  <c r="A1722" i="7"/>
  <c r="B1722" i="7"/>
  <c r="A1723" i="7"/>
  <c r="B1723" i="7"/>
  <c r="C1723" i="7"/>
  <c r="D1723" i="7"/>
  <c r="A1724" i="7"/>
  <c r="B1724" i="7"/>
  <c r="A1725" i="7"/>
  <c r="B1725" i="7"/>
  <c r="A1726" i="7"/>
  <c r="B1726" i="7"/>
  <c r="C1726" i="7"/>
  <c r="D1726" i="7"/>
  <c r="A1727" i="7"/>
  <c r="C1727" i="7" s="1"/>
  <c r="B1727" i="7"/>
  <c r="A1728" i="7"/>
  <c r="B1728" i="7"/>
  <c r="A1729" i="7"/>
  <c r="B1729" i="7"/>
  <c r="D1729" i="7"/>
  <c r="A1730" i="7"/>
  <c r="C1730" i="7" s="1"/>
  <c r="B1730" i="7"/>
  <c r="D1730" i="7"/>
  <c r="A1731" i="7"/>
  <c r="B1731" i="7"/>
  <c r="C1731" i="7"/>
  <c r="D1731" i="7"/>
  <c r="A1732" i="7"/>
  <c r="B1732" i="7"/>
  <c r="A1733" i="7"/>
  <c r="B1733" i="7"/>
  <c r="A1734" i="7"/>
  <c r="B1734" i="7"/>
  <c r="A1735" i="7"/>
  <c r="B1735" i="7"/>
  <c r="D1735" i="7"/>
  <c r="A1736" i="7"/>
  <c r="B1736" i="7"/>
  <c r="C1736" i="7"/>
  <c r="D1736" i="7"/>
  <c r="A1737" i="7"/>
  <c r="B1737" i="7"/>
  <c r="A1738" i="7"/>
  <c r="B1738" i="7"/>
  <c r="A1739" i="7"/>
  <c r="B1739" i="7"/>
  <c r="C1739" i="7"/>
  <c r="D1739" i="7"/>
  <c r="A1740" i="7"/>
  <c r="B1740" i="7"/>
  <c r="A1741" i="7"/>
  <c r="B1741" i="7"/>
  <c r="D1741" i="7"/>
  <c r="A1742" i="7"/>
  <c r="B1742" i="7"/>
  <c r="A1743" i="7"/>
  <c r="B1743" i="7"/>
  <c r="A1744" i="7"/>
  <c r="B1744" i="7"/>
  <c r="A1745" i="7"/>
  <c r="B1745" i="7"/>
  <c r="D1745" i="7"/>
  <c r="A1746" i="7"/>
  <c r="B1746" i="7"/>
  <c r="A1747" i="7"/>
  <c r="B1747" i="7"/>
  <c r="C1747" i="7"/>
  <c r="D1747" i="7"/>
  <c r="A1748" i="7"/>
  <c r="B1748" i="7"/>
  <c r="A1749" i="7"/>
  <c r="C1749" i="7" s="1"/>
  <c r="B1749" i="7"/>
  <c r="A1750" i="7"/>
  <c r="B1750" i="7"/>
  <c r="C1750" i="7"/>
  <c r="D1750" i="7"/>
  <c r="A1751" i="7"/>
  <c r="B1751" i="7"/>
  <c r="A1752" i="7"/>
  <c r="B1752" i="7"/>
  <c r="C1752" i="7"/>
  <c r="D1752" i="7"/>
  <c r="A1753" i="7"/>
  <c r="B1753" i="7"/>
  <c r="A1754" i="7"/>
  <c r="B1754" i="7"/>
  <c r="A1755" i="7"/>
  <c r="B1755" i="7"/>
  <c r="C1755" i="7"/>
  <c r="D1755" i="7"/>
  <c r="A1756" i="7"/>
  <c r="B1756" i="7"/>
  <c r="A1757" i="7"/>
  <c r="D1757" i="7" s="1"/>
  <c r="B1757" i="7"/>
  <c r="A1758" i="7"/>
  <c r="B1758" i="7"/>
  <c r="D1758" i="7"/>
  <c r="A1759" i="7"/>
  <c r="B1759" i="7"/>
  <c r="A1760" i="7"/>
  <c r="B1760" i="7"/>
  <c r="A1761" i="7"/>
  <c r="B1761" i="7"/>
  <c r="D1761" i="7"/>
  <c r="A1762" i="7"/>
  <c r="B1762" i="7"/>
  <c r="D1762" i="7"/>
  <c r="A1763" i="7"/>
  <c r="B1763" i="7"/>
  <c r="C1763" i="7"/>
  <c r="D1763" i="7"/>
  <c r="A1764" i="7"/>
  <c r="B1764" i="7"/>
  <c r="A1765" i="7"/>
  <c r="D1765" i="7" s="1"/>
  <c r="B1765" i="7"/>
  <c r="A1766" i="7"/>
  <c r="B1766" i="7"/>
  <c r="A1767" i="7"/>
  <c r="B1767" i="7"/>
  <c r="D1767" i="7"/>
  <c r="A1768" i="7"/>
  <c r="B1768" i="7"/>
  <c r="A1769" i="7"/>
  <c r="B1769" i="7"/>
  <c r="A1770" i="7"/>
  <c r="B1770" i="7"/>
  <c r="A1771" i="7"/>
  <c r="B1771" i="7"/>
  <c r="D1771" i="7"/>
  <c r="A1772" i="7"/>
  <c r="B1772" i="7"/>
  <c r="A1773" i="7"/>
  <c r="B1773" i="7"/>
  <c r="A1774" i="7"/>
  <c r="B1774" i="7"/>
  <c r="C1774" i="7"/>
  <c r="D1774" i="7"/>
  <c r="A1775" i="7"/>
  <c r="B1775" i="7"/>
  <c r="A1776" i="7"/>
  <c r="B1776" i="7"/>
  <c r="C1776" i="7"/>
  <c r="A1777" i="7"/>
  <c r="B1777" i="7"/>
  <c r="A1778" i="7"/>
  <c r="B1778" i="7"/>
  <c r="A1779" i="7"/>
  <c r="B1779" i="7"/>
  <c r="D1779" i="7"/>
  <c r="A1780" i="7"/>
  <c r="C1780" i="7" s="1"/>
  <c r="B1780" i="7"/>
  <c r="A1781" i="7"/>
  <c r="B1781" i="7"/>
  <c r="C1781" i="7"/>
  <c r="A1782" i="7"/>
  <c r="B1782" i="7"/>
  <c r="A1783" i="7"/>
  <c r="B1783" i="7"/>
  <c r="A1784" i="7"/>
  <c r="B1784" i="7"/>
  <c r="A1785" i="7"/>
  <c r="B1785" i="7"/>
  <c r="D1785" i="7"/>
  <c r="A1786" i="7"/>
  <c r="B1786" i="7"/>
  <c r="A1787" i="7"/>
  <c r="B1787" i="7"/>
  <c r="A1788" i="7"/>
  <c r="B1788" i="7"/>
  <c r="A1789" i="7"/>
  <c r="B1789" i="7"/>
  <c r="C1789" i="7"/>
  <c r="A1790" i="7"/>
  <c r="B1790" i="7"/>
  <c r="C1790" i="7"/>
  <c r="A1791" i="7"/>
  <c r="B1791" i="7"/>
  <c r="C1791" i="7"/>
  <c r="A1792" i="7"/>
  <c r="B1792" i="7"/>
  <c r="A1793" i="7"/>
  <c r="B1793" i="7"/>
  <c r="C1793" i="7"/>
  <c r="D1793" i="7"/>
  <c r="A1794" i="7"/>
  <c r="C1794" i="7" s="1"/>
  <c r="B1794" i="7"/>
  <c r="A1795" i="7"/>
  <c r="B1795" i="7"/>
  <c r="A1796" i="7"/>
  <c r="B1796" i="7"/>
  <c r="A1797" i="7"/>
  <c r="B1797" i="7"/>
  <c r="A1798" i="7"/>
  <c r="B1798" i="7"/>
  <c r="A1799" i="7"/>
  <c r="B1799" i="7"/>
  <c r="A1800" i="7"/>
  <c r="B1800" i="7"/>
  <c r="C1800" i="7"/>
  <c r="A1801" i="7"/>
  <c r="B1801" i="7"/>
  <c r="A1802" i="7"/>
  <c r="B1802" i="7"/>
  <c r="A1803" i="7"/>
  <c r="B1803" i="7"/>
  <c r="A1804" i="7"/>
  <c r="B1804" i="7"/>
  <c r="A1805" i="7"/>
  <c r="B1805" i="7"/>
  <c r="A1806" i="7"/>
  <c r="B1806" i="7"/>
  <c r="A1807" i="7"/>
  <c r="B1807" i="7"/>
  <c r="A1808" i="7"/>
  <c r="B1808" i="7"/>
  <c r="A1809" i="7"/>
  <c r="C1809" i="7" s="1"/>
  <c r="B1809" i="7"/>
  <c r="D1809" i="7"/>
  <c r="A1810" i="7"/>
  <c r="B1810" i="7"/>
  <c r="A1811" i="7"/>
  <c r="B1811" i="7"/>
  <c r="D1811" i="7"/>
  <c r="A1812" i="7"/>
  <c r="B1812" i="7"/>
  <c r="A1813" i="7"/>
  <c r="B1813" i="7"/>
  <c r="A1814" i="7"/>
  <c r="B1814" i="7"/>
  <c r="D1814" i="7"/>
  <c r="A1815" i="7"/>
  <c r="B1815" i="7"/>
  <c r="A1816" i="7"/>
  <c r="B1816" i="7"/>
  <c r="C1816" i="7"/>
  <c r="A1817" i="7"/>
  <c r="B1817" i="7"/>
  <c r="C1817" i="7"/>
  <c r="D1817" i="7"/>
  <c r="A1818" i="7"/>
  <c r="B1818" i="7"/>
  <c r="A1819" i="7"/>
  <c r="B1819" i="7"/>
  <c r="C1819" i="7"/>
  <c r="D1819" i="7"/>
  <c r="A1820" i="7"/>
  <c r="B1820" i="7"/>
  <c r="A1821" i="7"/>
  <c r="B1821" i="7"/>
  <c r="A1822" i="7"/>
  <c r="B1822" i="7"/>
  <c r="C1822" i="7"/>
  <c r="A1823" i="7"/>
  <c r="B1823" i="7"/>
  <c r="A1824" i="7"/>
  <c r="B1824" i="7"/>
  <c r="D1824" i="7"/>
  <c r="A1825" i="7"/>
  <c r="B1825" i="7"/>
  <c r="C1825" i="7"/>
  <c r="D1825" i="7"/>
  <c r="A1826" i="7"/>
  <c r="B1826" i="7"/>
  <c r="A1827" i="7"/>
  <c r="B1827" i="7"/>
  <c r="C1827" i="7"/>
  <c r="D1827" i="7"/>
  <c r="A1828" i="7"/>
  <c r="B1828" i="7"/>
  <c r="A1829" i="7"/>
  <c r="B1829" i="7"/>
  <c r="C1829" i="7"/>
  <c r="D1829" i="7"/>
  <c r="A1830" i="7"/>
  <c r="B1830" i="7"/>
  <c r="D1830" i="7"/>
  <c r="A1831" i="7"/>
  <c r="B1831" i="7"/>
  <c r="A1832" i="7"/>
  <c r="B1832" i="7"/>
  <c r="A1833" i="7"/>
  <c r="B1833" i="7"/>
  <c r="C1833" i="7"/>
  <c r="D1833" i="7"/>
  <c r="A1834" i="7"/>
  <c r="B1834" i="7"/>
  <c r="A1835" i="7"/>
  <c r="B1835" i="7"/>
  <c r="A1836" i="7"/>
  <c r="B1836" i="7"/>
  <c r="C1836" i="7"/>
  <c r="D1836" i="7"/>
  <c r="A1837" i="7"/>
  <c r="B1837" i="7"/>
  <c r="A1838" i="7"/>
  <c r="B1838" i="7"/>
  <c r="A1839" i="7"/>
  <c r="B1839" i="7"/>
  <c r="D1839" i="7"/>
  <c r="A1840" i="7"/>
  <c r="B1840" i="7"/>
  <c r="A1841" i="7"/>
  <c r="B1841" i="7"/>
  <c r="C1841" i="7"/>
  <c r="D1841" i="7"/>
  <c r="A1842" i="7"/>
  <c r="B1842" i="7"/>
  <c r="A1843" i="7"/>
  <c r="B1843" i="7"/>
  <c r="C1843" i="7"/>
  <c r="D1843" i="7"/>
  <c r="A1844" i="7"/>
  <c r="B1844" i="7"/>
  <c r="C1844" i="7"/>
  <c r="A1845" i="7"/>
  <c r="B1845" i="7"/>
  <c r="A1846" i="7"/>
  <c r="B1846" i="7"/>
  <c r="C1846" i="7"/>
  <c r="D1846" i="7"/>
  <c r="A1847" i="7"/>
  <c r="B1847" i="7"/>
  <c r="A1848" i="7"/>
  <c r="B1848" i="7"/>
  <c r="C1848" i="7"/>
  <c r="A1849" i="7"/>
  <c r="B1849" i="7"/>
  <c r="C1849" i="7"/>
  <c r="D1849" i="7"/>
  <c r="A1850" i="7"/>
  <c r="B1850" i="7"/>
  <c r="A1851" i="7"/>
  <c r="B1851" i="7"/>
  <c r="A1852" i="7"/>
  <c r="B1852" i="7"/>
  <c r="D1852" i="7"/>
  <c r="A1853" i="7"/>
  <c r="B1853" i="7"/>
  <c r="A1854" i="7"/>
  <c r="B1854" i="7"/>
  <c r="A1855" i="7"/>
  <c r="B1855" i="7"/>
  <c r="D1855" i="7"/>
  <c r="A1856" i="7"/>
  <c r="B1856" i="7"/>
  <c r="A1857" i="7"/>
  <c r="B1857" i="7"/>
  <c r="A1858" i="7"/>
  <c r="B1858" i="7"/>
  <c r="C1858" i="7"/>
  <c r="A1859" i="7"/>
  <c r="B1859" i="7"/>
  <c r="A1860" i="7"/>
  <c r="B1860" i="7"/>
  <c r="D1860" i="7"/>
  <c r="A1861" i="7"/>
  <c r="B1861" i="7"/>
  <c r="A1862" i="7"/>
  <c r="B1862" i="7"/>
  <c r="C1862" i="7"/>
  <c r="A1863" i="7"/>
  <c r="B1863" i="7"/>
  <c r="A1864" i="7"/>
  <c r="B1864" i="7"/>
  <c r="D1864" i="7"/>
  <c r="A1865" i="7"/>
  <c r="B1865" i="7"/>
  <c r="D1865" i="7"/>
  <c r="A1866" i="7"/>
  <c r="B1866" i="7"/>
  <c r="A1867" i="7"/>
  <c r="B1867" i="7"/>
  <c r="A1868" i="7"/>
  <c r="B1868" i="7"/>
  <c r="D1868" i="7"/>
  <c r="A1869" i="7"/>
  <c r="B1869" i="7"/>
  <c r="A1870" i="7"/>
  <c r="B1870" i="7"/>
  <c r="A1871" i="7"/>
  <c r="B1871" i="7"/>
  <c r="A1872" i="7"/>
  <c r="B1872" i="7"/>
  <c r="C1872" i="7"/>
  <c r="D1872" i="7"/>
  <c r="A1873" i="7"/>
  <c r="B1873" i="7"/>
  <c r="C1873" i="7"/>
  <c r="D1873" i="7"/>
  <c r="A1874" i="7"/>
  <c r="B1874" i="7"/>
  <c r="C1874" i="7"/>
  <c r="A1875" i="7"/>
  <c r="B1875" i="7"/>
  <c r="D1875" i="7"/>
  <c r="A1876" i="7"/>
  <c r="B1876" i="7"/>
  <c r="D1876" i="7"/>
  <c r="A1877" i="7"/>
  <c r="B1877" i="7"/>
  <c r="A1878" i="7"/>
  <c r="B1878" i="7"/>
  <c r="A1879" i="7"/>
  <c r="B1879" i="7"/>
  <c r="A1880" i="7"/>
  <c r="B1880" i="7"/>
  <c r="A1881" i="7"/>
  <c r="B1881" i="7"/>
  <c r="C1881" i="7"/>
  <c r="D1881" i="7"/>
  <c r="A1882" i="7"/>
  <c r="B1882" i="7"/>
  <c r="A1883" i="7"/>
  <c r="B1883" i="7"/>
  <c r="C1883" i="7"/>
  <c r="A1884" i="7"/>
  <c r="B1884" i="7"/>
  <c r="C1884" i="7"/>
  <c r="D1884" i="7"/>
  <c r="A1885" i="7"/>
  <c r="B1885" i="7"/>
  <c r="A1886" i="7"/>
  <c r="B1886" i="7"/>
  <c r="A1887" i="7"/>
  <c r="B1887" i="7"/>
  <c r="A1888" i="7"/>
  <c r="B1888" i="7"/>
  <c r="A1889" i="7"/>
  <c r="B1889" i="7"/>
  <c r="D1889" i="7"/>
  <c r="A1890" i="7"/>
  <c r="B1890" i="7"/>
  <c r="A1891" i="7"/>
  <c r="B1891" i="7"/>
  <c r="A1892" i="7"/>
  <c r="B1892" i="7"/>
  <c r="C1892" i="7"/>
  <c r="A1893" i="7"/>
  <c r="C1893" i="7" s="1"/>
  <c r="B1893" i="7"/>
  <c r="A1894" i="7"/>
  <c r="B1894" i="7"/>
  <c r="D1894" i="7"/>
  <c r="A1895" i="7"/>
  <c r="B1895" i="7"/>
  <c r="D1895" i="7"/>
  <c r="A1896" i="7"/>
  <c r="B1896" i="7"/>
  <c r="A1897" i="7"/>
  <c r="B1897" i="7"/>
  <c r="C1897" i="7"/>
  <c r="D1897" i="7"/>
  <c r="A1898" i="7"/>
  <c r="B1898" i="7"/>
  <c r="C1898" i="7"/>
  <c r="A1899" i="7"/>
  <c r="B1899" i="7"/>
  <c r="C1899" i="7"/>
  <c r="A1900" i="7"/>
  <c r="B1900" i="7"/>
  <c r="C1900" i="7"/>
  <c r="D1900" i="7"/>
  <c r="A1901" i="7"/>
  <c r="B1901" i="7"/>
  <c r="A1902" i="7"/>
  <c r="B1902" i="7"/>
  <c r="C1902" i="7"/>
  <c r="D1902" i="7"/>
  <c r="A1903" i="7"/>
  <c r="B1903" i="7"/>
  <c r="A1904" i="7"/>
  <c r="B1904" i="7"/>
  <c r="C1904" i="7"/>
  <c r="A1905" i="7"/>
  <c r="B1905" i="7"/>
  <c r="C1905" i="7"/>
  <c r="D1905" i="7"/>
  <c r="A1906" i="7"/>
  <c r="B1906" i="7"/>
  <c r="A1907" i="7"/>
  <c r="B1907" i="7"/>
  <c r="C1907" i="7"/>
  <c r="D1907" i="7"/>
  <c r="A1908" i="7"/>
  <c r="B1908" i="7"/>
  <c r="A1909" i="7"/>
  <c r="B1909" i="7"/>
  <c r="A1910" i="7"/>
  <c r="B1910" i="7"/>
  <c r="C1910" i="7"/>
  <c r="D1910" i="7"/>
  <c r="A1911" i="7"/>
  <c r="B1911" i="7"/>
  <c r="A1912" i="7"/>
  <c r="B1912" i="7"/>
  <c r="D1912" i="7"/>
  <c r="A1913" i="7"/>
  <c r="B1913" i="7"/>
  <c r="C1913" i="7"/>
  <c r="D1913" i="7"/>
  <c r="A1914" i="7"/>
  <c r="B1914" i="7"/>
  <c r="A1915" i="7"/>
  <c r="B1915" i="7"/>
  <c r="A1916" i="7"/>
  <c r="B1916" i="7"/>
  <c r="D1916" i="7"/>
  <c r="A1917" i="7"/>
  <c r="B1917" i="7"/>
  <c r="A1918" i="7"/>
  <c r="B1918" i="7"/>
  <c r="A1919" i="7"/>
  <c r="B1919" i="7"/>
  <c r="D1919" i="7"/>
  <c r="A1920" i="7"/>
  <c r="B1920" i="7"/>
  <c r="A1921" i="7"/>
  <c r="B1921" i="7"/>
  <c r="A1922" i="7"/>
  <c r="B1922" i="7"/>
  <c r="C1922" i="7"/>
  <c r="A1923" i="7"/>
  <c r="B1923" i="7"/>
  <c r="A1924" i="7"/>
  <c r="B1924" i="7"/>
  <c r="A1925" i="7"/>
  <c r="B1925" i="7"/>
  <c r="D1925" i="7"/>
  <c r="A1926" i="7"/>
  <c r="B1926" i="7"/>
  <c r="A1927" i="7"/>
  <c r="B1927" i="7"/>
  <c r="A1928" i="7"/>
  <c r="B1928" i="7"/>
  <c r="D1928" i="7"/>
  <c r="A1929" i="7"/>
  <c r="B1929" i="7"/>
  <c r="A1930" i="7"/>
  <c r="B1930" i="7"/>
  <c r="C1930" i="7"/>
  <c r="A1931" i="7"/>
  <c r="B1931" i="7"/>
  <c r="A1932" i="7"/>
  <c r="B1932" i="7"/>
  <c r="A1933" i="7"/>
  <c r="B1933" i="7"/>
  <c r="C1933" i="7"/>
  <c r="A1934" i="7"/>
  <c r="C1934" i="7" s="1"/>
  <c r="B1934" i="7"/>
  <c r="A1935" i="7"/>
  <c r="B1935" i="7"/>
  <c r="D1935" i="7"/>
  <c r="A1936" i="7"/>
  <c r="B1936" i="7"/>
  <c r="C1936" i="7"/>
  <c r="D1936" i="7"/>
  <c r="A1937" i="7"/>
  <c r="B1937" i="7"/>
  <c r="A1938" i="7"/>
  <c r="B1938" i="7"/>
  <c r="C1938" i="7"/>
  <c r="A1939" i="7"/>
  <c r="B1939" i="7"/>
  <c r="A1940" i="7"/>
  <c r="B1940" i="7"/>
  <c r="C1940" i="7"/>
  <c r="A1941" i="7"/>
  <c r="B1941" i="7"/>
  <c r="C1941" i="7"/>
  <c r="D1941" i="7"/>
  <c r="A1942" i="7"/>
  <c r="B1942" i="7"/>
  <c r="A1943" i="7"/>
  <c r="B1943" i="7"/>
  <c r="A1944" i="7"/>
  <c r="B1944" i="7"/>
  <c r="A1945" i="7"/>
  <c r="B1945" i="7"/>
  <c r="C1945" i="7"/>
  <c r="A1946" i="7"/>
  <c r="B1946" i="7"/>
  <c r="A1947" i="7"/>
  <c r="B1947" i="7"/>
  <c r="D1947" i="7"/>
  <c r="A1948" i="7"/>
  <c r="B1948" i="7"/>
  <c r="A1949" i="7"/>
  <c r="B1949" i="7"/>
  <c r="A1950" i="7"/>
  <c r="B1950" i="7"/>
  <c r="A1951" i="7"/>
  <c r="B1951" i="7"/>
  <c r="A1952" i="7"/>
  <c r="B1952" i="7"/>
  <c r="C1952" i="7"/>
  <c r="A1953" i="7"/>
  <c r="B1953" i="7"/>
  <c r="C1953" i="7"/>
  <c r="D1953" i="7"/>
  <c r="A1954" i="7"/>
  <c r="B1954" i="7"/>
  <c r="A1955" i="7"/>
  <c r="B1955" i="7"/>
  <c r="C1955" i="7"/>
  <c r="D1955" i="7"/>
  <c r="A1956" i="7"/>
  <c r="B1956" i="7"/>
  <c r="A1957" i="7"/>
  <c r="B1957" i="7"/>
  <c r="D1957" i="7"/>
  <c r="A1958" i="7"/>
  <c r="B1958" i="7"/>
  <c r="A1959" i="7"/>
  <c r="B1959" i="7"/>
  <c r="A1960" i="7"/>
  <c r="B1960" i="7"/>
  <c r="C1960" i="7"/>
  <c r="A1961" i="7"/>
  <c r="B1961" i="7"/>
  <c r="C1961" i="7"/>
  <c r="A1962" i="7"/>
  <c r="B1962" i="7"/>
  <c r="A1963" i="7"/>
  <c r="B1963" i="7"/>
  <c r="A1964" i="7"/>
  <c r="B1964" i="7"/>
  <c r="C1964" i="7"/>
  <c r="A1965" i="7"/>
  <c r="B1965" i="7"/>
  <c r="A1966" i="7"/>
  <c r="B1966" i="7"/>
  <c r="A1967" i="7"/>
  <c r="B1967" i="7"/>
  <c r="C1967" i="7"/>
  <c r="D1967" i="7"/>
  <c r="A1968" i="7"/>
  <c r="B1968" i="7"/>
  <c r="A1969" i="7"/>
  <c r="B1969" i="7"/>
  <c r="C1969" i="7"/>
  <c r="D1969" i="7"/>
  <c r="A1970" i="7"/>
  <c r="B1970" i="7"/>
  <c r="A1971" i="7"/>
  <c r="B1971" i="7"/>
  <c r="D1971" i="7"/>
  <c r="A1972" i="7"/>
  <c r="B1972" i="7"/>
  <c r="C1972" i="7"/>
  <c r="A1973" i="7"/>
  <c r="B1973" i="7"/>
  <c r="A1974" i="7"/>
  <c r="B1974" i="7"/>
  <c r="A1975" i="7"/>
  <c r="B1975" i="7"/>
  <c r="C1975" i="7"/>
  <c r="A1976" i="7"/>
  <c r="B1976" i="7"/>
  <c r="A1977" i="7"/>
  <c r="B1977" i="7"/>
  <c r="A1978" i="7"/>
  <c r="B1978" i="7"/>
  <c r="A1979" i="7"/>
  <c r="B1979" i="7"/>
  <c r="A1980" i="7"/>
  <c r="B1980" i="7"/>
  <c r="A1981" i="7"/>
  <c r="B1981" i="7"/>
  <c r="A1982" i="7"/>
  <c r="B1982" i="7"/>
  <c r="A1983" i="7"/>
  <c r="B1983" i="7"/>
  <c r="C1983" i="7"/>
  <c r="A1984" i="7"/>
  <c r="B1984" i="7"/>
  <c r="A1985" i="7"/>
  <c r="B1985" i="7"/>
  <c r="A1986" i="7"/>
  <c r="B1986" i="7"/>
  <c r="D1986" i="7"/>
  <c r="A1987" i="7"/>
  <c r="B1987" i="7"/>
  <c r="A1988" i="7"/>
  <c r="B1988" i="7"/>
  <c r="A1989" i="7"/>
  <c r="B1989" i="7"/>
  <c r="C1989" i="7"/>
  <c r="A1990" i="7"/>
  <c r="B1990" i="7"/>
  <c r="A1991" i="7"/>
  <c r="B1991" i="7"/>
  <c r="A1992" i="7"/>
  <c r="B1992" i="7"/>
  <c r="C1992" i="7"/>
  <c r="A1993" i="7"/>
  <c r="B1993" i="7"/>
  <c r="A1994" i="7"/>
  <c r="B1994" i="7"/>
  <c r="A1995" i="7"/>
  <c r="B1995" i="7"/>
  <c r="A1996" i="7"/>
  <c r="B1996" i="7"/>
  <c r="C1996" i="7"/>
  <c r="A1997" i="7"/>
  <c r="B1997" i="7"/>
  <c r="D1997" i="7"/>
  <c r="A1998" i="7"/>
  <c r="B1998" i="7"/>
  <c r="A1999" i="7"/>
  <c r="B1999" i="7"/>
  <c r="C1999" i="7"/>
  <c r="A2000" i="7"/>
  <c r="B2000" i="7"/>
  <c r="C2000" i="7"/>
  <c r="B2" i="7"/>
  <c r="A2" i="7"/>
  <c r="C2" i="7" s="1"/>
  <c r="C1" i="7"/>
  <c r="D38" i="11" l="1"/>
  <c r="D6" i="11"/>
  <c r="D39" i="11"/>
  <c r="D86" i="11"/>
  <c r="D54" i="11"/>
  <c r="E54" i="11" s="1"/>
  <c r="D22" i="11"/>
  <c r="E22" i="11" s="1"/>
  <c r="D118" i="11"/>
  <c r="I112" i="11"/>
  <c r="H112" i="11"/>
  <c r="I72" i="11"/>
  <c r="H72" i="11"/>
  <c r="I32" i="11"/>
  <c r="H32" i="11"/>
  <c r="I16" i="11"/>
  <c r="G16" i="11"/>
  <c r="H16" i="11"/>
  <c r="I8" i="11"/>
  <c r="G8" i="11"/>
  <c r="H8" i="11"/>
  <c r="I15" i="11"/>
  <c r="G15" i="11"/>
  <c r="H15" i="11"/>
  <c r="C129" i="11"/>
  <c r="F129" i="11" s="1"/>
  <c r="I129" i="11" s="1"/>
  <c r="C121" i="11"/>
  <c r="F121" i="11" s="1"/>
  <c r="I121" i="11" s="1"/>
  <c r="C113" i="11"/>
  <c r="F113" i="11" s="1"/>
  <c r="I113" i="11" s="1"/>
  <c r="C105" i="11"/>
  <c r="C97" i="11"/>
  <c r="C89" i="11"/>
  <c r="F89" i="11" s="1"/>
  <c r="I89" i="11" s="1"/>
  <c r="C81" i="11"/>
  <c r="C73" i="11"/>
  <c r="C65" i="11"/>
  <c r="F65" i="11" s="1"/>
  <c r="I65" i="11" s="1"/>
  <c r="C57" i="11"/>
  <c r="F57" i="11" s="1"/>
  <c r="I57" i="11" s="1"/>
  <c r="C49" i="11"/>
  <c r="C41" i="11"/>
  <c r="C33" i="11"/>
  <c r="C25" i="11"/>
  <c r="F25" i="11" s="1"/>
  <c r="I25" i="11" s="1"/>
  <c r="D111" i="11"/>
  <c r="D79" i="11"/>
  <c r="E79" i="11" s="1"/>
  <c r="D47" i="11"/>
  <c r="D15" i="11"/>
  <c r="C7" i="11"/>
  <c r="F7" i="11" s="1"/>
  <c r="D128" i="11"/>
  <c r="E128" i="11"/>
  <c r="D120" i="11"/>
  <c r="E120" i="11"/>
  <c r="D112" i="11"/>
  <c r="E112" i="11"/>
  <c r="D104" i="11"/>
  <c r="E104" i="11"/>
  <c r="D96" i="11"/>
  <c r="E96" i="11"/>
  <c r="D88" i="11"/>
  <c r="E88" i="11"/>
  <c r="D80" i="11"/>
  <c r="E80" i="11" s="1"/>
  <c r="D72" i="11"/>
  <c r="E72" i="11" s="1"/>
  <c r="D64" i="11"/>
  <c r="E64" i="11" s="1"/>
  <c r="D56" i="11"/>
  <c r="E56" i="11" s="1"/>
  <c r="D48" i="11"/>
  <c r="E48" i="11" s="1"/>
  <c r="D40" i="11"/>
  <c r="E40" i="11" s="1"/>
  <c r="D32" i="11"/>
  <c r="E32" i="11" s="1"/>
  <c r="D24" i="11"/>
  <c r="E24" i="11" s="1"/>
  <c r="D16" i="11"/>
  <c r="E16" i="11" s="1"/>
  <c r="D8" i="11"/>
  <c r="E8" i="11"/>
  <c r="D110" i="11"/>
  <c r="D78" i="11"/>
  <c r="E78" i="11" s="1"/>
  <c r="D46" i="11"/>
  <c r="D14" i="11"/>
  <c r="C127" i="11"/>
  <c r="C119" i="11"/>
  <c r="F119" i="11" s="1"/>
  <c r="I119" i="11" s="1"/>
  <c r="C111" i="11"/>
  <c r="F111" i="11" s="1"/>
  <c r="I111" i="11" s="1"/>
  <c r="C103" i="11"/>
  <c r="F103" i="11" s="1"/>
  <c r="I103" i="11" s="1"/>
  <c r="C95" i="11"/>
  <c r="F95" i="11" s="1"/>
  <c r="I95" i="11" s="1"/>
  <c r="C87" i="11"/>
  <c r="F87" i="11" s="1"/>
  <c r="I87" i="11" s="1"/>
  <c r="C79" i="11"/>
  <c r="C71" i="11"/>
  <c r="F71" i="11" s="1"/>
  <c r="I71" i="11" s="1"/>
  <c r="C63" i="11"/>
  <c r="F63" i="11" s="1"/>
  <c r="I63" i="11" s="1"/>
  <c r="C55" i="11"/>
  <c r="F55" i="11" s="1"/>
  <c r="I55" i="11" s="1"/>
  <c r="C39" i="11"/>
  <c r="C14" i="11"/>
  <c r="F14" i="11" s="1"/>
  <c r="C6" i="11"/>
  <c r="F6" i="11" s="1"/>
  <c r="D103" i="11"/>
  <c r="D71" i="11"/>
  <c r="E71" i="11" s="1"/>
  <c r="D7" i="11"/>
  <c r="C126" i="11"/>
  <c r="F126" i="11" s="1"/>
  <c r="I126" i="11" s="1"/>
  <c r="C118" i="11"/>
  <c r="F118" i="11" s="1"/>
  <c r="I118" i="11" s="1"/>
  <c r="C110" i="11"/>
  <c r="F110" i="11" s="1"/>
  <c r="I110" i="11" s="1"/>
  <c r="C102" i="11"/>
  <c r="F102" i="11" s="1"/>
  <c r="I102" i="11" s="1"/>
  <c r="C94" i="11"/>
  <c r="F94" i="11" s="1"/>
  <c r="I94" i="11" s="1"/>
  <c r="C86" i="11"/>
  <c r="F86" i="11" s="1"/>
  <c r="I86" i="11" s="1"/>
  <c r="C78" i="11"/>
  <c r="C70" i="11"/>
  <c r="C62" i="11"/>
  <c r="F62" i="11" s="1"/>
  <c r="I62" i="11" s="1"/>
  <c r="C54" i="11"/>
  <c r="F54" i="11" s="1"/>
  <c r="I54" i="11" s="1"/>
  <c r="C38" i="11"/>
  <c r="C13" i="11"/>
  <c r="F13" i="11" s="1"/>
  <c r="C5" i="11"/>
  <c r="F5" i="11" s="1"/>
  <c r="E47" i="11"/>
  <c r="E103" i="7" s="1"/>
  <c r="E39" i="11"/>
  <c r="E15" i="11"/>
  <c r="D102" i="11"/>
  <c r="D70" i="11"/>
  <c r="E70" i="11" s="1"/>
  <c r="C125" i="11"/>
  <c r="F125" i="11" s="1"/>
  <c r="I125" i="11" s="1"/>
  <c r="C117" i="11"/>
  <c r="F117" i="11" s="1"/>
  <c r="I117" i="11" s="1"/>
  <c r="C109" i="11"/>
  <c r="F109" i="11" s="1"/>
  <c r="I109" i="11" s="1"/>
  <c r="C101" i="11"/>
  <c r="F101" i="11" s="1"/>
  <c r="I101" i="11" s="1"/>
  <c r="C93" i="11"/>
  <c r="C85" i="11"/>
  <c r="C77" i="11"/>
  <c r="C69" i="11"/>
  <c r="C61" i="11"/>
  <c r="C53" i="11"/>
  <c r="C45" i="11"/>
  <c r="C37" i="11"/>
  <c r="F37" i="11" s="1"/>
  <c r="I37" i="11" s="1"/>
  <c r="C29" i="11"/>
  <c r="F29" i="11" s="1"/>
  <c r="I29" i="11" s="1"/>
  <c r="C20" i="11"/>
  <c r="C12" i="11"/>
  <c r="F12" i="11" s="1"/>
  <c r="C4" i="11"/>
  <c r="F4" i="11" s="1"/>
  <c r="D127" i="11"/>
  <c r="D95" i="11"/>
  <c r="D63" i="11"/>
  <c r="E63" i="11" s="1"/>
  <c r="D31" i="11"/>
  <c r="E31" i="11" s="1"/>
  <c r="C124" i="11"/>
  <c r="F124" i="11" s="1"/>
  <c r="I124" i="11" s="1"/>
  <c r="C116" i="11"/>
  <c r="F116" i="11" s="1"/>
  <c r="I116" i="11" s="1"/>
  <c r="C108" i="11"/>
  <c r="F108" i="11" s="1"/>
  <c r="I108" i="11" s="1"/>
  <c r="C100" i="11"/>
  <c r="F100" i="11" s="1"/>
  <c r="I100" i="11" s="1"/>
  <c r="C92" i="11"/>
  <c r="F92" i="11" s="1"/>
  <c r="I92" i="11" s="1"/>
  <c r="C84" i="11"/>
  <c r="C76" i="11"/>
  <c r="F76" i="11" s="1"/>
  <c r="G76" i="11" s="1"/>
  <c r="C68" i="11"/>
  <c r="C60" i="11"/>
  <c r="F60" i="11" s="1"/>
  <c r="I60" i="11" s="1"/>
  <c r="C52" i="11"/>
  <c r="F52" i="11" s="1"/>
  <c r="I52" i="11" s="1"/>
  <c r="C44" i="11"/>
  <c r="F44" i="11" s="1"/>
  <c r="I44" i="11" s="1"/>
  <c r="C36" i="11"/>
  <c r="C28" i="11"/>
  <c r="C19" i="11"/>
  <c r="F19" i="11" s="1"/>
  <c r="C11" i="11"/>
  <c r="F11" i="11" s="1"/>
  <c r="C3" i="11"/>
  <c r="F3" i="11" s="1"/>
  <c r="E46" i="11"/>
  <c r="E38" i="11"/>
  <c r="E6" i="11"/>
  <c r="D126" i="11"/>
  <c r="D94" i="11"/>
  <c r="D62" i="11"/>
  <c r="E62" i="11" s="1"/>
  <c r="D30" i="11"/>
  <c r="E30" i="11" s="1"/>
  <c r="C2" i="11"/>
  <c r="F2" i="11" s="1"/>
  <c r="C123" i="11"/>
  <c r="F123" i="11" s="1"/>
  <c r="I123" i="11" s="1"/>
  <c r="C115" i="11"/>
  <c r="F115" i="11" s="1"/>
  <c r="I115" i="11" s="1"/>
  <c r="C107" i="11"/>
  <c r="C99" i="11"/>
  <c r="F99" i="11" s="1"/>
  <c r="I99" i="11" s="1"/>
  <c r="C91" i="11"/>
  <c r="F91" i="11" s="1"/>
  <c r="I91" i="11" s="1"/>
  <c r="C83" i="11"/>
  <c r="F83" i="11" s="1"/>
  <c r="I83" i="11" s="1"/>
  <c r="C75" i="11"/>
  <c r="F75" i="11" s="1"/>
  <c r="I75" i="11" s="1"/>
  <c r="C67" i="11"/>
  <c r="F67" i="11" s="1"/>
  <c r="I67" i="11" s="1"/>
  <c r="C59" i="11"/>
  <c r="F59" i="11" s="1"/>
  <c r="I59" i="11" s="1"/>
  <c r="C51" i="11"/>
  <c r="F51" i="11" s="1"/>
  <c r="I51" i="11" s="1"/>
  <c r="C43" i="11"/>
  <c r="F43" i="11" s="1"/>
  <c r="I43" i="11" s="1"/>
  <c r="C35" i="11"/>
  <c r="C27" i="11"/>
  <c r="F27" i="11" s="1"/>
  <c r="I27" i="11" s="1"/>
  <c r="C18" i="11"/>
  <c r="F18" i="11" s="1"/>
  <c r="C10" i="11"/>
  <c r="F10" i="11" s="1"/>
  <c r="D119" i="11"/>
  <c r="D87" i="11"/>
  <c r="D55" i="11"/>
  <c r="E55" i="11" s="1"/>
  <c r="E534" i="7" s="1"/>
  <c r="D23" i="11"/>
  <c r="E23" i="11" s="1"/>
  <c r="C130" i="11"/>
  <c r="F130" i="11" s="1"/>
  <c r="I130" i="11" s="1"/>
  <c r="C122" i="11"/>
  <c r="C114" i="11"/>
  <c r="F114" i="11" s="1"/>
  <c r="I114" i="11" s="1"/>
  <c r="C106" i="11"/>
  <c r="F106" i="11" s="1"/>
  <c r="I106" i="11" s="1"/>
  <c r="C98" i="11"/>
  <c r="F98" i="11" s="1"/>
  <c r="I98" i="11" s="1"/>
  <c r="C90" i="11"/>
  <c r="F90" i="11" s="1"/>
  <c r="I90" i="11" s="1"/>
  <c r="C82" i="11"/>
  <c r="F82" i="11" s="1"/>
  <c r="I82" i="11" s="1"/>
  <c r="C74" i="11"/>
  <c r="C66" i="11"/>
  <c r="C58" i="11"/>
  <c r="F58" i="11" s="1"/>
  <c r="I58" i="11" s="1"/>
  <c r="C50" i="11"/>
  <c r="C42" i="11"/>
  <c r="C34" i="11"/>
  <c r="C26" i="11"/>
  <c r="F26" i="11" s="1"/>
  <c r="I26" i="11" s="1"/>
  <c r="C17" i="11"/>
  <c r="F17" i="11" s="1"/>
  <c r="C9" i="11"/>
  <c r="F9" i="11" s="1"/>
  <c r="C128" i="7"/>
  <c r="D128" i="7"/>
  <c r="D37" i="7"/>
  <c r="E37" i="7" s="1"/>
  <c r="C1285" i="7"/>
  <c r="E1178" i="7"/>
  <c r="D1144" i="7"/>
  <c r="E1144" i="7" s="1"/>
  <c r="D1134" i="7"/>
  <c r="E1134" i="7" s="1"/>
  <c r="D736" i="7"/>
  <c r="E736" i="7" s="1"/>
  <c r="E630" i="7"/>
  <c r="E623" i="7"/>
  <c r="E477" i="7"/>
  <c r="D417" i="7"/>
  <c r="E417" i="7" s="1"/>
  <c r="D414" i="7"/>
  <c r="C414" i="7"/>
  <c r="E410" i="7"/>
  <c r="C399" i="7"/>
  <c r="E197" i="7"/>
  <c r="C106" i="7"/>
  <c r="E1240" i="7"/>
  <c r="E1069" i="7"/>
  <c r="C1020" i="7"/>
  <c r="D1020" i="7"/>
  <c r="E1020" i="7" s="1"/>
  <c r="D1281" i="7"/>
  <c r="E1281" i="7" s="1"/>
  <c r="E1133" i="7"/>
  <c r="E1054" i="7"/>
  <c r="D1016" i="7"/>
  <c r="E1016" i="7" s="1"/>
  <c r="D937" i="7"/>
  <c r="E937" i="7" s="1"/>
  <c r="C937" i="7"/>
  <c r="D860" i="7"/>
  <c r="E860" i="7" s="1"/>
  <c r="D853" i="7"/>
  <c r="E853" i="7" s="1"/>
  <c r="C743" i="7"/>
  <c r="E743" i="7" s="1"/>
  <c r="D657" i="7"/>
  <c r="E657" i="7" s="1"/>
  <c r="D632" i="7"/>
  <c r="E632" i="7" s="1"/>
  <c r="E619" i="7"/>
  <c r="D586" i="7"/>
  <c r="E586" i="7" s="1"/>
  <c r="E560" i="7"/>
  <c r="C470" i="7"/>
  <c r="E453" i="7"/>
  <c r="E432" i="7"/>
  <c r="C218" i="7"/>
  <c r="D138" i="7"/>
  <c r="E138" i="7" s="1"/>
  <c r="D109" i="7"/>
  <c r="E109" i="7" s="1"/>
  <c r="E95" i="7"/>
  <c r="D77" i="7"/>
  <c r="E77" i="7" s="1"/>
  <c r="D1057" i="7"/>
  <c r="E1057" i="7" s="1"/>
  <c r="C1057" i="7"/>
  <c r="E1038" i="7"/>
  <c r="C730" i="7"/>
  <c r="D730" i="7"/>
  <c r="E730" i="7" s="1"/>
  <c r="E650" i="7"/>
  <c r="C593" i="7"/>
  <c r="D593" i="7"/>
  <c r="E399" i="7"/>
  <c r="C386" i="7"/>
  <c r="D386" i="7"/>
  <c r="E386" i="7" s="1"/>
  <c r="E106" i="7"/>
  <c r="E1243" i="7"/>
  <c r="D1326" i="7"/>
  <c r="E1326" i="7" s="1"/>
  <c r="D810" i="7"/>
  <c r="D794" i="7"/>
  <c r="E470" i="7"/>
  <c r="D437" i="7"/>
  <c r="E437" i="7" s="1"/>
  <c r="D392" i="7"/>
  <c r="E392" i="7" s="1"/>
  <c r="C392" i="7"/>
  <c r="C1225" i="7"/>
  <c r="D1225" i="7"/>
  <c r="E1314" i="7"/>
  <c r="D1094" i="7"/>
  <c r="E1094" i="7" s="1"/>
  <c r="C1094" i="7"/>
  <c r="D1090" i="7"/>
  <c r="C1326" i="7"/>
  <c r="D1299" i="7"/>
  <c r="E1299" i="7" s="1"/>
  <c r="D1280" i="7"/>
  <c r="D1259" i="7"/>
  <c r="E1259" i="7" s="1"/>
  <c r="D1242" i="7"/>
  <c r="D1210" i="7"/>
  <c r="E1210" i="7" s="1"/>
  <c r="E1191" i="7"/>
  <c r="D1154" i="7"/>
  <c r="E1154" i="7" s="1"/>
  <c r="D1116" i="7"/>
  <c r="E1116" i="7" s="1"/>
  <c r="D1101" i="7"/>
  <c r="E1101" i="7" s="1"/>
  <c r="C1101" i="7"/>
  <c r="D1097" i="7"/>
  <c r="C1081" i="7"/>
  <c r="E1078" i="7"/>
  <c r="C1059" i="7"/>
  <c r="C990" i="7"/>
  <c r="D990" i="7"/>
  <c r="E990" i="7" s="1"/>
  <c r="C925" i="7"/>
  <c r="E725" i="7"/>
  <c r="C674" i="7"/>
  <c r="D674" i="7"/>
  <c r="D659" i="7"/>
  <c r="E659" i="7" s="1"/>
  <c r="E635" i="7"/>
  <c r="D602" i="7"/>
  <c r="E602" i="7" s="1"/>
  <c r="C599" i="7"/>
  <c r="D599" i="7"/>
  <c r="E599" i="7" s="1"/>
  <c r="E548" i="7"/>
  <c r="D511" i="7"/>
  <c r="E511" i="7" s="1"/>
  <c r="D469" i="7"/>
  <c r="E469" i="7" s="1"/>
  <c r="D443" i="7"/>
  <c r="E443" i="7" s="1"/>
  <c r="D434" i="7"/>
  <c r="C391" i="7"/>
  <c r="D354" i="7"/>
  <c r="E354" i="7" s="1"/>
  <c r="D339" i="7"/>
  <c r="E339" i="7" s="1"/>
  <c r="D332" i="7"/>
  <c r="E332" i="7" s="1"/>
  <c r="E249" i="7"/>
  <c r="D241" i="7"/>
  <c r="E241" i="7" s="1"/>
  <c r="D167" i="7"/>
  <c r="C101" i="7"/>
  <c r="D101" i="7"/>
  <c r="E101" i="7" s="1"/>
  <c r="C50" i="7"/>
  <c r="E1285" i="7"/>
  <c r="E944" i="7"/>
  <c r="E1245" i="7"/>
  <c r="D1328" i="7"/>
  <c r="E1328" i="7" s="1"/>
  <c r="D1290" i="7"/>
  <c r="E1290" i="7" s="1"/>
  <c r="D1283" i="7"/>
  <c r="E1283" i="7" s="1"/>
  <c r="D1138" i="7"/>
  <c r="E1138" i="7" s="1"/>
  <c r="D1112" i="7"/>
  <c r="E1112" i="7" s="1"/>
  <c r="D1108" i="7"/>
  <c r="E1108" i="7" s="1"/>
  <c r="C977" i="7"/>
  <c r="E977" i="7" s="1"/>
  <c r="C928" i="7"/>
  <c r="E928" i="7" s="1"/>
  <c r="D887" i="7"/>
  <c r="E887" i="7" s="1"/>
  <c r="C851" i="7"/>
  <c r="E851" i="7" s="1"/>
  <c r="D848" i="7"/>
  <c r="E848" i="7" s="1"/>
  <c r="D837" i="7"/>
  <c r="E837" i="7" s="1"/>
  <c r="C826" i="7"/>
  <c r="E826" i="7" s="1"/>
  <c r="E805" i="7"/>
  <c r="D763" i="7"/>
  <c r="E763" i="7" s="1"/>
  <c r="D673" i="7"/>
  <c r="E673" i="7" s="1"/>
  <c r="D662" i="7"/>
  <c r="E662" i="7" s="1"/>
  <c r="C489" i="7"/>
  <c r="E489" i="7" s="1"/>
  <c r="C472" i="7"/>
  <c r="D472" i="7"/>
  <c r="C408" i="7"/>
  <c r="E408" i="7" s="1"/>
  <c r="D292" i="7"/>
  <c r="E292" i="7" s="1"/>
  <c r="E271" i="7"/>
  <c r="D191" i="7"/>
  <c r="E191" i="7" s="1"/>
  <c r="D181" i="7"/>
  <c r="E181" i="7" s="1"/>
  <c r="D170" i="7"/>
  <c r="E170" i="7" s="1"/>
  <c r="C114" i="7"/>
  <c r="E114" i="7" s="1"/>
  <c r="E1081" i="7"/>
  <c r="E1059" i="7"/>
  <c r="D1014" i="7"/>
  <c r="E1014" i="7" s="1"/>
  <c r="E925" i="7"/>
  <c r="C819" i="7"/>
  <c r="E819" i="7" s="1"/>
  <c r="C788" i="7"/>
  <c r="E788" i="7" s="1"/>
  <c r="D690" i="7"/>
  <c r="E690" i="7" s="1"/>
  <c r="D684" i="7"/>
  <c r="C684" i="7"/>
  <c r="C594" i="7"/>
  <c r="E594" i="7" s="1"/>
  <c r="D561" i="7"/>
  <c r="E561" i="7" s="1"/>
  <c r="D554" i="7"/>
  <c r="E554" i="7" s="1"/>
  <c r="D485" i="7"/>
  <c r="E485" i="7" s="1"/>
  <c r="D439" i="7"/>
  <c r="E439" i="7" s="1"/>
  <c r="E391" i="7"/>
  <c r="D356" i="7"/>
  <c r="E356" i="7" s="1"/>
  <c r="D335" i="7"/>
  <c r="E335" i="7" s="1"/>
  <c r="C125" i="7"/>
  <c r="D125" i="7"/>
  <c r="E50" i="7"/>
  <c r="E26" i="7"/>
  <c r="D1260" i="7"/>
  <c r="D1223" i="7"/>
  <c r="E1223" i="7" s="1"/>
  <c r="D1198" i="7"/>
  <c r="E1198" i="7" s="1"/>
  <c r="D1184" i="7"/>
  <c r="D1165" i="7"/>
  <c r="E1165" i="7" s="1"/>
  <c r="D1109" i="7"/>
  <c r="E1109" i="7" s="1"/>
  <c r="D1046" i="7"/>
  <c r="E1046" i="7" s="1"/>
  <c r="D966" i="7"/>
  <c r="E966" i="7" s="1"/>
  <c r="D861" i="7"/>
  <c r="E861" i="7" s="1"/>
  <c r="D807" i="7"/>
  <c r="E807" i="7" s="1"/>
  <c r="D777" i="7"/>
  <c r="E777" i="7" s="1"/>
  <c r="D717" i="7"/>
  <c r="E717" i="7" s="1"/>
  <c r="D713" i="7"/>
  <c r="E713" i="7" s="1"/>
  <c r="D687" i="7"/>
  <c r="E687" i="7" s="1"/>
  <c r="D624" i="7"/>
  <c r="E624" i="7" s="1"/>
  <c r="D618" i="7"/>
  <c r="D535" i="7"/>
  <c r="E535" i="7" s="1"/>
  <c r="D532" i="7"/>
  <c r="E532" i="7" s="1"/>
  <c r="D516" i="7"/>
  <c r="E516" i="7" s="1"/>
  <c r="D488" i="7"/>
  <c r="E488" i="7" s="1"/>
  <c r="D435" i="7"/>
  <c r="E435" i="7" s="1"/>
  <c r="D421" i="7"/>
  <c r="E421" i="7" s="1"/>
  <c r="D383" i="7"/>
  <c r="E383" i="7" s="1"/>
  <c r="D315" i="7"/>
  <c r="E315" i="7" s="1"/>
  <c r="D308" i="7"/>
  <c r="E308" i="7" s="1"/>
  <c r="D266" i="7"/>
  <c r="E266" i="7" s="1"/>
  <c r="D252" i="7"/>
  <c r="E252" i="7" s="1"/>
  <c r="D221" i="7"/>
  <c r="E221" i="7" s="1"/>
  <c r="D175" i="7"/>
  <c r="D154" i="7"/>
  <c r="E154" i="7" s="1"/>
  <c r="D119" i="7"/>
  <c r="E119" i="7" s="1"/>
  <c r="D63" i="7"/>
  <c r="E63" i="7" s="1"/>
  <c r="D34" i="7"/>
  <c r="D66" i="7"/>
  <c r="E66" i="7" s="1"/>
  <c r="D42" i="7"/>
  <c r="E42" i="7" s="1"/>
  <c r="D29" i="7"/>
  <c r="E29" i="7" s="1"/>
  <c r="D23" i="7"/>
  <c r="E23" i="7" s="1"/>
  <c r="D82" i="7"/>
  <c r="E82" i="7" s="1"/>
  <c r="D58" i="7"/>
  <c r="E58" i="7" s="1"/>
  <c r="D45" i="7"/>
  <c r="E45" i="7" s="1"/>
  <c r="D39" i="7"/>
  <c r="E39" i="7" s="1"/>
  <c r="D1227" i="7"/>
  <c r="E1227" i="7" s="1"/>
  <c r="D1174" i="7"/>
  <c r="E1174" i="7" s="1"/>
  <c r="D1163" i="7"/>
  <c r="E1163" i="7" s="1"/>
  <c r="D1150" i="7"/>
  <c r="E1150" i="7" s="1"/>
  <c r="D1096" i="7"/>
  <c r="E1096" i="7" s="1"/>
  <c r="D1044" i="7"/>
  <c r="E1044" i="7" s="1"/>
  <c r="D1019" i="7"/>
  <c r="E1019" i="7" s="1"/>
  <c r="D1013" i="7"/>
  <c r="E1013" i="7" s="1"/>
  <c r="D992" i="7"/>
  <c r="E992" i="7" s="1"/>
  <c r="D950" i="7"/>
  <c r="E950" i="7" s="1"/>
  <c r="D943" i="7"/>
  <c r="E943" i="7" s="1"/>
  <c r="D902" i="7"/>
  <c r="E902" i="7" s="1"/>
  <c r="D869" i="7"/>
  <c r="E869" i="7" s="1"/>
  <c r="D855" i="7"/>
  <c r="E855" i="7" s="1"/>
  <c r="D846" i="7"/>
  <c r="E846" i="7" s="1"/>
  <c r="D836" i="7"/>
  <c r="E836" i="7" s="1"/>
  <c r="D779" i="7"/>
  <c r="E779" i="7" s="1"/>
  <c r="D761" i="7"/>
  <c r="E761" i="7" s="1"/>
  <c r="D754" i="7"/>
  <c r="E754" i="7" s="1"/>
  <c r="D737" i="7"/>
  <c r="E737" i="7" s="1"/>
  <c r="D723" i="7"/>
  <c r="E723" i="7" s="1"/>
  <c r="D715" i="7"/>
  <c r="E715" i="7" s="1"/>
  <c r="D707" i="7"/>
  <c r="E707" i="7" s="1"/>
  <c r="D686" i="7"/>
  <c r="E686" i="7" s="1"/>
  <c r="D625" i="7"/>
  <c r="E625" i="7" s="1"/>
  <c r="D598" i="7"/>
  <c r="E598" i="7" s="1"/>
  <c r="D567" i="7"/>
  <c r="D553" i="7"/>
  <c r="E553" i="7" s="1"/>
  <c r="D543" i="7"/>
  <c r="D510" i="7"/>
  <c r="E510" i="7" s="1"/>
  <c r="D361" i="7"/>
  <c r="E361" i="7" s="1"/>
  <c r="D323" i="7"/>
  <c r="E323" i="7" s="1"/>
  <c r="D274" i="7"/>
  <c r="E274" i="7" s="1"/>
  <c r="D260" i="7"/>
  <c r="E260" i="7" s="1"/>
  <c r="D247" i="7"/>
  <c r="D234" i="7"/>
  <c r="E234" i="7" s="1"/>
  <c r="D219" i="7"/>
  <c r="E219" i="7" s="1"/>
  <c r="D203" i="7"/>
  <c r="E203" i="7" s="1"/>
  <c r="D184" i="7"/>
  <c r="E184" i="7" s="1"/>
  <c r="D144" i="7"/>
  <c r="E144" i="7" s="1"/>
  <c r="D141" i="7"/>
  <c r="E141" i="7" s="1"/>
  <c r="D130" i="7"/>
  <c r="E130" i="7" s="1"/>
  <c r="D127" i="7"/>
  <c r="D98" i="7"/>
  <c r="E98" i="7" s="1"/>
  <c r="D61" i="7"/>
  <c r="E61" i="7" s="1"/>
  <c r="D55" i="7"/>
  <c r="E55" i="7" s="1"/>
  <c r="D1173" i="7"/>
  <c r="E1173" i="7" s="1"/>
  <c r="D1153" i="7"/>
  <c r="E1153" i="7" s="1"/>
  <c r="D1142" i="7"/>
  <c r="E1142" i="7" s="1"/>
  <c r="D1040" i="7"/>
  <c r="D1033" i="7"/>
  <c r="E1033" i="7" s="1"/>
  <c r="D946" i="7"/>
  <c r="D932" i="7"/>
  <c r="D808" i="7"/>
  <c r="E808" i="7" s="1"/>
  <c r="D731" i="7"/>
  <c r="D675" i="7"/>
  <c r="E675" i="7" s="1"/>
  <c r="D563" i="7"/>
  <c r="E563" i="7" s="1"/>
  <c r="D479" i="7"/>
  <c r="E479" i="7" s="1"/>
  <c r="D396" i="7"/>
  <c r="E396" i="7" s="1"/>
  <c r="D393" i="7"/>
  <c r="D387" i="7"/>
  <c r="E387" i="7" s="1"/>
  <c r="D330" i="7"/>
  <c r="D319" i="7"/>
  <c r="E319" i="7" s="1"/>
  <c r="D290" i="7"/>
  <c r="E290" i="7" s="1"/>
  <c r="D273" i="7"/>
  <c r="D259" i="7"/>
  <c r="E259" i="7" s="1"/>
  <c r="D211" i="7"/>
  <c r="E211" i="7" s="1"/>
  <c r="D168" i="7"/>
  <c r="E168" i="7" s="1"/>
  <c r="D136" i="7"/>
  <c r="E136" i="7" s="1"/>
  <c r="D133" i="7"/>
  <c r="E133" i="7" s="1"/>
  <c r="D93" i="7"/>
  <c r="E93" i="7" s="1"/>
  <c r="D87" i="7"/>
  <c r="E87" i="7" s="1"/>
  <c r="C34" i="7"/>
  <c r="D31" i="7"/>
  <c r="E31" i="7" s="1"/>
  <c r="D4" i="7"/>
  <c r="E4" i="7" s="1"/>
  <c r="H108" i="11"/>
  <c r="H40" i="11"/>
  <c r="H104" i="11"/>
  <c r="H64" i="11"/>
  <c r="H100" i="11"/>
  <c r="H60" i="11"/>
  <c r="H24" i="11"/>
  <c r="H128" i="11"/>
  <c r="H96" i="11"/>
  <c r="H56" i="11"/>
  <c r="H124" i="11"/>
  <c r="H92" i="11"/>
  <c r="H52" i="11"/>
  <c r="H120" i="11"/>
  <c r="H48" i="11"/>
  <c r="H116" i="11"/>
  <c r="H80" i="11"/>
  <c r="H44" i="11"/>
  <c r="G128" i="11"/>
  <c r="G124" i="11"/>
  <c r="G120" i="11"/>
  <c r="G116" i="11"/>
  <c r="G112" i="11"/>
  <c r="G108" i="11"/>
  <c r="G104" i="11"/>
  <c r="G100" i="11"/>
  <c r="G96" i="11"/>
  <c r="G92" i="11"/>
  <c r="G80" i="11"/>
  <c r="G72" i="11"/>
  <c r="G64" i="11"/>
  <c r="G60" i="11"/>
  <c r="G56" i="11"/>
  <c r="G52" i="11"/>
  <c r="G48" i="11"/>
  <c r="G44" i="11"/>
  <c r="G40" i="11"/>
  <c r="G32" i="11"/>
  <c r="G24" i="11"/>
  <c r="H123" i="11"/>
  <c r="H119" i="11"/>
  <c r="H115" i="11"/>
  <c r="H111" i="11"/>
  <c r="H103" i="11"/>
  <c r="H91" i="11"/>
  <c r="H71" i="11"/>
  <c r="H67" i="11"/>
  <c r="H63" i="11"/>
  <c r="H59" i="11"/>
  <c r="H55" i="11"/>
  <c r="H51" i="11"/>
  <c r="H47" i="11"/>
  <c r="H43" i="11"/>
  <c r="H31" i="11"/>
  <c r="H27" i="11"/>
  <c r="H23" i="11"/>
  <c r="G123" i="11"/>
  <c r="G119" i="11"/>
  <c r="G115" i="11"/>
  <c r="G111" i="11"/>
  <c r="G103" i="11"/>
  <c r="G95" i="11"/>
  <c r="G91" i="11"/>
  <c r="G71" i="11"/>
  <c r="G67" i="11"/>
  <c r="G63" i="11"/>
  <c r="G59" i="11"/>
  <c r="G55" i="11"/>
  <c r="G51" i="11"/>
  <c r="G47" i="11"/>
  <c r="G43" i="11"/>
  <c r="G31" i="11"/>
  <c r="G27" i="11"/>
  <c r="G23" i="11"/>
  <c r="H126" i="11"/>
  <c r="H118" i="11"/>
  <c r="H110" i="11"/>
  <c r="H102" i="11"/>
  <c r="H98" i="11"/>
  <c r="H94" i="11"/>
  <c r="H90" i="11"/>
  <c r="H82" i="11"/>
  <c r="H62" i="11"/>
  <c r="H58" i="11"/>
  <c r="H54" i="11"/>
  <c r="H30" i="11"/>
  <c r="H26" i="11"/>
  <c r="C21" i="11"/>
  <c r="G130" i="11"/>
  <c r="G126" i="11"/>
  <c r="G118" i="11"/>
  <c r="G110" i="11"/>
  <c r="G106" i="11"/>
  <c r="G102" i="11"/>
  <c r="G98" i="11"/>
  <c r="G90" i="11"/>
  <c r="G82" i="11"/>
  <c r="G62" i="11"/>
  <c r="G58" i="11"/>
  <c r="G54" i="11"/>
  <c r="G30" i="11"/>
  <c r="G26" i="11"/>
  <c r="H129" i="11"/>
  <c r="H125" i="11"/>
  <c r="H121" i="11"/>
  <c r="H117" i="11"/>
  <c r="H109" i="11"/>
  <c r="H101" i="11"/>
  <c r="H89" i="11"/>
  <c r="H65" i="11"/>
  <c r="H57" i="11"/>
  <c r="H29" i="11"/>
  <c r="H25" i="11"/>
  <c r="G129" i="11"/>
  <c r="G125" i="11"/>
  <c r="G121" i="11"/>
  <c r="G117" i="11"/>
  <c r="G89" i="11"/>
  <c r="G65" i="11"/>
  <c r="G57" i="11"/>
  <c r="G29" i="11"/>
  <c r="G25" i="11"/>
  <c r="G13" i="12"/>
  <c r="F13" i="12"/>
  <c r="E13" i="12"/>
  <c r="D125" i="11"/>
  <c r="D117" i="11"/>
  <c r="D109" i="11"/>
  <c r="D101" i="11"/>
  <c r="D93" i="11"/>
  <c r="D85" i="11"/>
  <c r="E85" i="11" s="1"/>
  <c r="D77" i="11"/>
  <c r="E77" i="11" s="1"/>
  <c r="D69" i="11"/>
  <c r="E69" i="11" s="1"/>
  <c r="D61" i="11"/>
  <c r="E61" i="11" s="1"/>
  <c r="D53" i="11"/>
  <c r="E53" i="11" s="1"/>
  <c r="D45" i="11"/>
  <c r="E45" i="11" s="1"/>
  <c r="E1171" i="7" s="1"/>
  <c r="D37" i="11"/>
  <c r="E37" i="11" s="1"/>
  <c r="D29" i="11"/>
  <c r="E29" i="11" s="1"/>
  <c r="D21" i="11"/>
  <c r="E21" i="11" s="1"/>
  <c r="D13" i="11"/>
  <c r="D5" i="11"/>
  <c r="E5" i="11" s="1"/>
  <c r="D124" i="11"/>
  <c r="D116" i="11"/>
  <c r="D108" i="11"/>
  <c r="D100" i="11"/>
  <c r="D92" i="11"/>
  <c r="D84" i="11"/>
  <c r="E84" i="11" s="1"/>
  <c r="D76" i="11"/>
  <c r="E76" i="11" s="1"/>
  <c r="D68" i="11"/>
  <c r="E68" i="11" s="1"/>
  <c r="D60" i="11"/>
  <c r="E60" i="11" s="1"/>
  <c r="D52" i="11"/>
  <c r="E52" i="11" s="1"/>
  <c r="D44" i="11"/>
  <c r="E44" i="11" s="1"/>
  <c r="D36" i="11"/>
  <c r="E36" i="11" s="1"/>
  <c r="E701" i="7" s="1"/>
  <c r="D28" i="11"/>
  <c r="E28" i="11" s="1"/>
  <c r="D20" i="11"/>
  <c r="E20" i="11" s="1"/>
  <c r="E1293" i="7" s="1"/>
  <c r="D12" i="11"/>
  <c r="D4" i="11"/>
  <c r="E4" i="11" s="1"/>
  <c r="E616" i="7" s="1"/>
  <c r="D2" i="11"/>
  <c r="E2" i="11" s="1"/>
  <c r="D123" i="11"/>
  <c r="D115" i="11"/>
  <c r="D107" i="11"/>
  <c r="D99" i="11"/>
  <c r="D91" i="11"/>
  <c r="D83" i="11"/>
  <c r="E83" i="11" s="1"/>
  <c r="D75" i="11"/>
  <c r="E75" i="11" s="1"/>
  <c r="D67" i="11"/>
  <c r="E67" i="11" s="1"/>
  <c r="D59" i="11"/>
  <c r="E59" i="11" s="1"/>
  <c r="D51" i="11"/>
  <c r="E51" i="11" s="1"/>
  <c r="D43" i="11"/>
  <c r="E43" i="11" s="1"/>
  <c r="D35" i="11"/>
  <c r="E35" i="11" s="1"/>
  <c r="D27" i="11"/>
  <c r="E27" i="11" s="1"/>
  <c r="D19" i="11"/>
  <c r="E19" i="11" s="1"/>
  <c r="D11" i="11"/>
  <c r="D3" i="11"/>
  <c r="E3" i="11" s="1"/>
  <c r="D130" i="11"/>
  <c r="D122" i="11"/>
  <c r="D114" i="11"/>
  <c r="D106" i="11"/>
  <c r="D98" i="11"/>
  <c r="D90" i="11"/>
  <c r="D82" i="11"/>
  <c r="E82" i="11" s="1"/>
  <c r="D74" i="11"/>
  <c r="E74" i="11" s="1"/>
  <c r="D66" i="11"/>
  <c r="E66" i="11" s="1"/>
  <c r="D58" i="11"/>
  <c r="E58" i="11" s="1"/>
  <c r="D50" i="11"/>
  <c r="E50" i="11" s="1"/>
  <c r="D42" i="11"/>
  <c r="E42" i="11" s="1"/>
  <c r="D34" i="11"/>
  <c r="E34" i="11" s="1"/>
  <c r="D26" i="11"/>
  <c r="E26" i="11" s="1"/>
  <c r="D18" i="11"/>
  <c r="E18" i="11" s="1"/>
  <c r="D10" i="11"/>
  <c r="D129" i="11"/>
  <c r="D121" i="11"/>
  <c r="D113" i="11"/>
  <c r="D105" i="11"/>
  <c r="D97" i="11"/>
  <c r="D89" i="11"/>
  <c r="D81" i="11"/>
  <c r="E81" i="11" s="1"/>
  <c r="D73" i="11"/>
  <c r="E73" i="11" s="1"/>
  <c r="D65" i="11"/>
  <c r="E65" i="11" s="1"/>
  <c r="D57" i="11"/>
  <c r="E57" i="11" s="1"/>
  <c r="D49" i="11"/>
  <c r="E49" i="11" s="1"/>
  <c r="E71" i="7" s="1"/>
  <c r="D41" i="11"/>
  <c r="E41" i="11" s="1"/>
  <c r="D33" i="11"/>
  <c r="E33" i="11" s="1"/>
  <c r="D25" i="11"/>
  <c r="E25" i="11" s="1"/>
  <c r="E900" i="7" s="1"/>
  <c r="D17" i="11"/>
  <c r="E17" i="11" s="1"/>
  <c r="D9" i="11"/>
  <c r="C1931" i="7"/>
  <c r="D1901" i="7"/>
  <c r="F1901" i="7"/>
  <c r="C1901" i="7"/>
  <c r="D1707" i="7"/>
  <c r="D1611" i="7"/>
  <c r="D1356" i="7"/>
  <c r="D1990" i="7"/>
  <c r="D1890" i="7"/>
  <c r="D1866" i="7"/>
  <c r="C1866" i="7"/>
  <c r="C1786" i="7"/>
  <c r="D1786" i="7"/>
  <c r="D1783" i="7"/>
  <c r="D1724" i="7"/>
  <c r="C1724" i="7"/>
  <c r="D1710" i="7"/>
  <c r="C1672" i="7"/>
  <c r="D1672" i="7"/>
  <c r="D1631" i="7"/>
  <c r="C1631" i="7"/>
  <c r="C1575" i="7"/>
  <c r="D1575" i="7"/>
  <c r="D1312" i="7"/>
  <c r="E1312" i="7" s="1"/>
  <c r="C1312" i="7"/>
  <c r="C1991" i="7"/>
  <c r="D1991" i="7"/>
  <c r="C1988" i="7"/>
  <c r="F1988" i="7"/>
  <c r="D1988" i="7"/>
  <c r="D1968" i="7"/>
  <c r="F1968" i="7"/>
  <c r="C1968" i="7"/>
  <c r="F1965" i="7"/>
  <c r="D1965" i="7"/>
  <c r="C1965" i="7"/>
  <c r="C1959" i="7"/>
  <c r="F1937" i="7"/>
  <c r="C1937" i="7"/>
  <c r="D1937" i="7"/>
  <c r="D1931" i="7"/>
  <c r="F1929" i="7"/>
  <c r="D1929" i="7"/>
  <c r="D1926" i="7"/>
  <c r="D1891" i="7"/>
  <c r="C1891" i="7"/>
  <c r="F1840" i="7"/>
  <c r="C1840" i="7"/>
  <c r="D1840" i="7"/>
  <c r="D1820" i="7"/>
  <c r="C1815" i="7"/>
  <c r="F1778" i="7"/>
  <c r="C1778" i="7"/>
  <c r="D1778" i="7"/>
  <c r="C1707" i="7"/>
  <c r="C1702" i="7"/>
  <c r="D1702" i="7"/>
  <c r="C1663" i="7"/>
  <c r="D1663" i="7"/>
  <c r="D1647" i="7"/>
  <c r="C1647" i="7"/>
  <c r="C1611" i="7"/>
  <c r="C1593" i="7"/>
  <c r="F1593" i="7"/>
  <c r="C1529" i="7"/>
  <c r="F1529" i="7"/>
  <c r="D1520" i="7"/>
  <c r="F1520" i="7"/>
  <c r="C1517" i="7"/>
  <c r="D1514" i="7"/>
  <c r="D1443" i="7"/>
  <c r="C1443" i="7"/>
  <c r="D1363" i="7"/>
  <c r="C1363" i="7"/>
  <c r="C1356" i="7"/>
  <c r="C1990" i="7"/>
  <c r="D1984" i="7"/>
  <c r="F1984" i="7"/>
  <c r="F1981" i="7"/>
  <c r="C1981" i="7"/>
  <c r="C1890" i="7"/>
  <c r="F1888" i="7"/>
  <c r="D1888" i="7"/>
  <c r="C1879" i="7"/>
  <c r="D1845" i="7"/>
  <c r="C1845" i="7"/>
  <c r="D1828" i="7"/>
  <c r="F1808" i="7"/>
  <c r="C1808" i="7"/>
  <c r="D1808" i="7"/>
  <c r="C1787" i="7"/>
  <c r="D1787" i="7"/>
  <c r="C1783" i="7"/>
  <c r="C1710" i="7"/>
  <c r="F1666" i="7"/>
  <c r="F1650" i="7"/>
  <c r="C1617" i="7"/>
  <c r="F1617" i="7"/>
  <c r="D1617" i="7"/>
  <c r="D1614" i="7"/>
  <c r="C1545" i="7"/>
  <c r="F1545" i="7"/>
  <c r="D1545" i="7"/>
  <c r="C1475" i="7"/>
  <c r="D1475" i="7"/>
  <c r="C1464" i="7"/>
  <c r="D1455" i="7"/>
  <c r="D1386" i="7"/>
  <c r="C1386" i="7"/>
  <c r="C1377" i="7"/>
  <c r="F1377" i="7"/>
  <c r="D1377" i="7"/>
  <c r="C1347" i="7"/>
  <c r="D1347" i="7"/>
  <c r="C1250" i="7"/>
  <c r="D1250" i="7"/>
  <c r="E1250" i="7" s="1"/>
  <c r="F1973" i="7"/>
  <c r="C1973" i="7"/>
  <c r="D1973" i="7"/>
  <c r="D1850" i="7"/>
  <c r="F1842" i="7"/>
  <c r="D1669" i="7"/>
  <c r="C1669" i="7"/>
  <c r="D1542" i="7"/>
  <c r="C1491" i="7"/>
  <c r="D1491" i="7"/>
  <c r="C1471" i="7"/>
  <c r="C1353" i="7"/>
  <c r="D1993" i="7"/>
  <c r="C1993" i="7"/>
  <c r="C1939" i="7"/>
  <c r="F1939" i="7"/>
  <c r="F1893" i="7"/>
  <c r="D1893" i="7"/>
  <c r="D1780" i="7"/>
  <c r="F1721" i="7"/>
  <c r="F1713" i="7"/>
  <c r="D1628" i="7"/>
  <c r="C1628" i="7"/>
  <c r="D1572" i="7"/>
  <c r="D1467" i="7"/>
  <c r="C1401" i="7"/>
  <c r="F1401" i="7"/>
  <c r="D1401" i="7"/>
  <c r="D1395" i="7"/>
  <c r="C1395" i="7"/>
  <c r="D1392" i="7"/>
  <c r="C1392" i="7"/>
  <c r="C1389" i="7"/>
  <c r="C1365" i="7"/>
  <c r="F1948" i="7"/>
  <c r="C1948" i="7"/>
  <c r="D1948" i="7"/>
  <c r="D1945" i="7"/>
  <c r="F1921" i="7"/>
  <c r="C1921" i="7"/>
  <c r="D1921" i="7"/>
  <c r="C1903" i="7"/>
  <c r="D1903" i="7"/>
  <c r="D1898" i="7"/>
  <c r="F1898" i="7"/>
  <c r="C1856" i="7"/>
  <c r="F1856" i="7"/>
  <c r="D1810" i="7"/>
  <c r="F1810" i="7"/>
  <c r="C1810" i="7"/>
  <c r="D1795" i="7"/>
  <c r="C1795" i="7"/>
  <c r="C1792" i="7"/>
  <c r="F1792" i="7"/>
  <c r="D1792" i="7"/>
  <c r="D1754" i="7"/>
  <c r="C1754" i="7"/>
  <c r="C1751" i="7"/>
  <c r="D1748" i="7"/>
  <c r="C1748" i="7"/>
  <c r="D1718" i="7"/>
  <c r="D1675" i="7"/>
  <c r="C1675" i="7"/>
  <c r="C1625" i="7"/>
  <c r="F1625" i="7"/>
  <c r="D1619" i="7"/>
  <c r="D1581" i="7"/>
  <c r="C1581" i="7"/>
  <c r="D1578" i="7"/>
  <c r="C1578" i="7"/>
  <c r="D1564" i="7"/>
  <c r="D1547" i="7"/>
  <c r="C1497" i="7"/>
  <c r="F1497" i="7"/>
  <c r="D1497" i="7"/>
  <c r="C1490" i="7"/>
  <c r="F1490" i="7"/>
  <c r="D1490" i="7"/>
  <c r="D1483" i="7"/>
  <c r="C1422" i="7"/>
  <c r="D1422" i="7"/>
  <c r="D1325" i="7"/>
  <c r="E1325" i="7" s="1"/>
  <c r="C1325" i="7"/>
  <c r="D1999" i="7"/>
  <c r="D1996" i="7"/>
  <c r="F1996" i="7"/>
  <c r="C1979" i="7"/>
  <c r="F1979" i="7"/>
  <c r="D1979" i="7"/>
  <c r="F1972" i="7"/>
  <c r="D1972" i="7"/>
  <c r="D1954" i="7"/>
  <c r="C1954" i="7"/>
  <c r="C1927" i="7"/>
  <c r="D1927" i="7"/>
  <c r="F1911" i="7"/>
  <c r="D1908" i="7"/>
  <c r="C1895" i="7"/>
  <c r="C1877" i="7"/>
  <c r="D1877" i="7"/>
  <c r="C1813" i="7"/>
  <c r="D1813" i="7"/>
  <c r="D1789" i="7"/>
  <c r="C1766" i="7"/>
  <c r="D1766" i="7"/>
  <c r="F1760" i="7"/>
  <c r="C1745" i="7"/>
  <c r="F1745" i="7"/>
  <c r="C1693" i="7"/>
  <c r="D1642" i="7"/>
  <c r="C1642" i="7"/>
  <c r="F1584" i="7"/>
  <c r="D1584" i="7"/>
  <c r="C1584" i="7"/>
  <c r="C1425" i="7"/>
  <c r="F1425" i="7"/>
  <c r="D1425" i="7"/>
  <c r="C1407" i="7"/>
  <c r="C1304" i="7"/>
  <c r="D1304" i="7"/>
  <c r="E1304" i="7" s="1"/>
  <c r="C1970" i="7"/>
  <c r="D1970" i="7"/>
  <c r="D1934" i="7"/>
  <c r="D1896" i="7"/>
  <c r="C1896" i="7"/>
  <c r="F1857" i="7"/>
  <c r="C1857" i="7"/>
  <c r="D1857" i="7"/>
  <c r="D1975" i="7"/>
  <c r="C1926" i="7"/>
  <c r="F1920" i="7"/>
  <c r="D1862" i="7"/>
  <c r="D1818" i="7"/>
  <c r="C1818" i="7"/>
  <c r="C1798" i="7"/>
  <c r="D1798" i="7"/>
  <c r="C1769" i="7"/>
  <c r="F1769" i="7"/>
  <c r="D1756" i="7"/>
  <c r="C1753" i="7"/>
  <c r="F1753" i="7"/>
  <c r="D1680" i="7"/>
  <c r="F1680" i="7"/>
  <c r="C1680" i="7"/>
  <c r="D1639" i="7"/>
  <c r="C1587" i="7"/>
  <c r="D1587" i="7"/>
  <c r="D1529" i="7"/>
  <c r="C1520" i="7"/>
  <c r="D1517" i="7"/>
  <c r="D1508" i="7"/>
  <c r="C1508" i="7"/>
  <c r="D1496" i="7"/>
  <c r="C1496" i="7"/>
  <c r="C1434" i="7"/>
  <c r="D1434" i="7"/>
  <c r="C1431" i="7"/>
  <c r="C1418" i="7"/>
  <c r="D1418" i="7"/>
  <c r="D1403" i="7"/>
  <c r="C1337" i="7"/>
  <c r="D1337" i="7"/>
  <c r="D1324" i="7"/>
  <c r="E1324" i="7" s="1"/>
  <c r="C1324" i="7"/>
  <c r="D1320" i="7"/>
  <c r="E1320" i="7" s="1"/>
  <c r="C1320" i="7"/>
  <c r="C1278" i="7"/>
  <c r="D1278" i="7"/>
  <c r="E1278" i="7" s="1"/>
  <c r="D1982" i="7"/>
  <c r="C1982" i="7"/>
  <c r="D1959" i="7"/>
  <c r="C1929" i="7"/>
  <c r="D1880" i="7"/>
  <c r="F1880" i="7"/>
  <c r="C1880" i="7"/>
  <c r="F1865" i="7"/>
  <c r="C1865" i="7"/>
  <c r="C1820" i="7"/>
  <c r="D1815" i="7"/>
  <c r="C1699" i="7"/>
  <c r="D1699" i="7"/>
  <c r="C1696" i="7"/>
  <c r="F1696" i="7"/>
  <c r="C1645" i="7"/>
  <c r="D1645" i="7"/>
  <c r="D2" i="7"/>
  <c r="E2" i="7" s="1"/>
  <c r="D1981" i="7"/>
  <c r="D1962" i="7"/>
  <c r="C1962" i="7"/>
  <c r="D1956" i="7"/>
  <c r="F1956" i="7"/>
  <c r="C1932" i="7"/>
  <c r="D1932" i="7"/>
  <c r="C1888" i="7"/>
  <c r="F1885" i="7"/>
  <c r="D1879" i="7"/>
  <c r="C1868" i="7"/>
  <c r="D1837" i="7"/>
  <c r="C1837" i="7"/>
  <c r="C1828" i="7"/>
  <c r="F1826" i="7"/>
  <c r="F1801" i="7"/>
  <c r="C1801" i="7"/>
  <c r="D1801" i="7"/>
  <c r="D1772" i="7"/>
  <c r="C1772" i="7"/>
  <c r="D1759" i="7"/>
  <c r="C1759" i="7"/>
  <c r="C1686" i="7"/>
  <c r="C1683" i="7"/>
  <c r="D1677" i="7"/>
  <c r="F1657" i="7"/>
  <c r="D1597" i="7"/>
  <c r="C1597" i="7"/>
  <c r="D1583" i="7"/>
  <c r="C1537" i="7"/>
  <c r="F1537" i="7"/>
  <c r="D1537" i="7"/>
  <c r="C1534" i="7"/>
  <c r="D1534" i="7"/>
  <c r="C1351" i="7"/>
  <c r="D1351" i="7"/>
  <c r="D1342" i="7"/>
  <c r="C1342" i="7"/>
  <c r="D1247" i="7"/>
  <c r="C1247" i="7"/>
  <c r="C1995" i="7"/>
  <c r="F1995" i="7"/>
  <c r="C1977" i="7"/>
  <c r="D1964" i="7"/>
  <c r="F1964" i="7"/>
  <c r="D1961" i="7"/>
  <c r="C1958" i="7"/>
  <c r="C1947" i="7"/>
  <c r="F1947" i="7"/>
  <c r="D1938" i="7"/>
  <c r="F1938" i="7"/>
  <c r="F1905" i="7"/>
  <c r="C1876" i="7"/>
  <c r="D1844" i="7"/>
  <c r="C1839" i="7"/>
  <c r="F1833" i="7"/>
  <c r="F1825" i="7"/>
  <c r="D1822" i="7"/>
  <c r="D1791" i="7"/>
  <c r="D1788" i="7"/>
  <c r="D1782" i="7"/>
  <c r="D1744" i="7"/>
  <c r="F1744" i="7"/>
  <c r="C1735" i="7"/>
  <c r="C1729" i="7"/>
  <c r="F1729" i="7"/>
  <c r="C1720" i="7"/>
  <c r="D1695" i="7"/>
  <c r="C1688" i="7"/>
  <c r="C1679" i="7"/>
  <c r="D1671" i="7"/>
  <c r="F1649" i="7"/>
  <c r="D1627" i="7"/>
  <c r="C1624" i="7"/>
  <c r="D1574" i="7"/>
  <c r="C1563" i="7"/>
  <c r="D1563" i="7"/>
  <c r="D1533" i="7"/>
  <c r="D1519" i="7"/>
  <c r="C1519" i="7"/>
  <c r="C1510" i="7"/>
  <c r="D1504" i="7"/>
  <c r="F1504" i="7"/>
  <c r="C1501" i="7"/>
  <c r="C1495" i="7"/>
  <c r="D1492" i="7"/>
  <c r="C1489" i="7"/>
  <c r="F1489" i="7"/>
  <c r="D1451" i="7"/>
  <c r="C1435" i="7"/>
  <c r="C1429" i="7"/>
  <c r="C1409" i="7"/>
  <c r="F1409" i="7"/>
  <c r="C1384" i="7"/>
  <c r="D1346" i="7"/>
  <c r="C1346" i="7"/>
  <c r="C1323" i="7"/>
  <c r="D1323" i="7"/>
  <c r="E1323" i="7" s="1"/>
  <c r="D1031" i="7"/>
  <c r="E1031" i="7" s="1"/>
  <c r="C1031" i="7"/>
  <c r="D1307" i="7"/>
  <c r="E1307" i="7" s="1"/>
  <c r="C1260" i="7"/>
  <c r="C1242" i="7"/>
  <c r="D1226" i="7"/>
  <c r="E1226" i="7" s="1"/>
  <c r="D1221" i="7"/>
  <c r="E1221" i="7" s="1"/>
  <c r="D1160" i="7"/>
  <c r="E1160" i="7" s="1"/>
  <c r="C1131" i="7"/>
  <c r="E1131" i="7" s="1"/>
  <c r="D1023" i="7"/>
  <c r="E1023" i="7" s="1"/>
  <c r="C1023" i="7"/>
  <c r="D1010" i="7"/>
  <c r="E1010" i="7" s="1"/>
  <c r="C982" i="7"/>
  <c r="D982" i="7"/>
  <c r="E982" i="7" s="1"/>
  <c r="D978" i="7"/>
  <c r="C978" i="7"/>
  <c r="C968" i="7"/>
  <c r="E968" i="7" s="1"/>
  <c r="D931" i="7"/>
  <c r="E931" i="7" s="1"/>
  <c r="C931" i="7"/>
  <c r="C908" i="7"/>
  <c r="D908" i="7"/>
  <c r="D1049" i="7"/>
  <c r="C1049" i="7"/>
  <c r="C1118" i="7"/>
  <c r="D1118" i="7"/>
  <c r="E1118" i="7" s="1"/>
  <c r="C1114" i="7"/>
  <c r="D1114" i="7"/>
  <c r="D1030" i="7"/>
  <c r="C1030" i="7"/>
  <c r="D864" i="7"/>
  <c r="C864" i="7"/>
  <c r="C1830" i="7"/>
  <c r="D1800" i="7"/>
  <c r="C1797" i="7"/>
  <c r="D1983" i="7"/>
  <c r="F1980" i="7"/>
  <c r="D1949" i="7"/>
  <c r="C1949" i="7"/>
  <c r="F1933" i="7"/>
  <c r="D1933" i="7"/>
  <c r="C1928" i="7"/>
  <c r="F1928" i="7"/>
  <c r="D1922" i="7"/>
  <c r="C1916" i="7"/>
  <c r="D1892" i="7"/>
  <c r="D1878" i="7"/>
  <c r="C1878" i="7"/>
  <c r="D1858" i="7"/>
  <c r="F1858" i="7"/>
  <c r="C1852" i="7"/>
  <c r="F1849" i="7"/>
  <c r="C1799" i="7"/>
  <c r="D1796" i="7"/>
  <c r="C1796" i="7"/>
  <c r="C1785" i="7"/>
  <c r="F1785" i="7"/>
  <c r="C1767" i="7"/>
  <c r="C1758" i="7"/>
  <c r="F1737" i="7"/>
  <c r="D1706" i="7"/>
  <c r="D1691" i="7"/>
  <c r="C1682" i="7"/>
  <c r="F1682" i="7"/>
  <c r="D1676" i="7"/>
  <c r="F1664" i="7"/>
  <c r="C1655" i="7"/>
  <c r="C1635" i="7"/>
  <c r="F1632" i="7"/>
  <c r="C1598" i="7"/>
  <c r="D1598" i="7"/>
  <c r="D1595" i="7"/>
  <c r="F1568" i="7"/>
  <c r="C1568" i="7"/>
  <c r="D1557" i="7"/>
  <c r="C1525" i="7"/>
  <c r="D1498" i="7"/>
  <c r="C1485" i="7"/>
  <c r="C1473" i="7"/>
  <c r="F1473" i="7"/>
  <c r="D1469" i="7"/>
  <c r="C1469" i="7"/>
  <c r="C1441" i="7"/>
  <c r="F1441" i="7"/>
  <c r="F1426" i="7"/>
  <c r="D1423" i="7"/>
  <c r="D1420" i="7"/>
  <c r="C1417" i="7"/>
  <c r="F1417" i="7"/>
  <c r="D1364" i="7"/>
  <c r="C1355" i="7"/>
  <c r="D1352" i="7"/>
  <c r="D1335" i="7"/>
  <c r="D1332" i="7"/>
  <c r="D1994" i="7"/>
  <c r="C1994" i="7"/>
  <c r="F1989" i="7"/>
  <c r="D1989" i="7"/>
  <c r="C1986" i="7"/>
  <c r="F1976" i="7"/>
  <c r="C1971" i="7"/>
  <c r="F1971" i="7"/>
  <c r="F1946" i="7"/>
  <c r="C1943" i="7"/>
  <c r="F1943" i="7"/>
  <c r="D1930" i="7"/>
  <c r="F1930" i="7"/>
  <c r="C1925" i="7"/>
  <c r="C1919" i="7"/>
  <c r="F1919" i="7"/>
  <c r="F1897" i="7"/>
  <c r="C1889" i="7"/>
  <c r="F1873" i="7"/>
  <c r="C1864" i="7"/>
  <c r="C1855" i="7"/>
  <c r="F1841" i="7"/>
  <c r="D1821" i="7"/>
  <c r="C1811" i="7"/>
  <c r="C1805" i="7"/>
  <c r="F1793" i="7"/>
  <c r="D1776" i="7"/>
  <c r="F1776" i="7"/>
  <c r="C1773" i="7"/>
  <c r="D1770" i="7"/>
  <c r="C1761" i="7"/>
  <c r="F1761" i="7"/>
  <c r="C1743" i="7"/>
  <c r="D1743" i="7"/>
  <c r="C1734" i="7"/>
  <c r="F1728" i="7"/>
  <c r="D1703" i="7"/>
  <c r="C1670" i="7"/>
  <c r="C1667" i="7"/>
  <c r="D1658" i="7"/>
  <c r="D1640" i="7"/>
  <c r="D1615" i="7"/>
  <c r="C1607" i="7"/>
  <c r="D1603" i="7"/>
  <c r="C1603" i="7"/>
  <c r="D1576" i="7"/>
  <c r="C1554" i="7"/>
  <c r="F1554" i="7"/>
  <c r="D1551" i="7"/>
  <c r="C1535" i="7"/>
  <c r="F1506" i="7"/>
  <c r="D1506" i="7"/>
  <c r="D1500" i="7"/>
  <c r="F1456" i="7"/>
  <c r="D1456" i="7"/>
  <c r="C1453" i="7"/>
  <c r="D1432" i="7"/>
  <c r="D1396" i="7"/>
  <c r="D1378" i="7"/>
  <c r="D1360" i="7"/>
  <c r="C1360" i="7"/>
  <c r="C1214" i="7"/>
  <c r="E1214" i="7" s="1"/>
  <c r="C1211" i="7"/>
  <c r="D1211" i="7"/>
  <c r="C1184" i="7"/>
  <c r="F1997" i="7"/>
  <c r="C1997" i="7"/>
  <c r="D1960" i="7"/>
  <c r="F1960" i="7"/>
  <c r="F1957" i="7"/>
  <c r="C1957" i="7"/>
  <c r="F1952" i="7"/>
  <c r="D1952" i="7"/>
  <c r="D1940" i="7"/>
  <c r="C1935" i="7"/>
  <c r="F1915" i="7"/>
  <c r="D1904" i="7"/>
  <c r="D1883" i="7"/>
  <c r="C1875" i="7"/>
  <c r="F1824" i="7"/>
  <c r="C1824" i="7"/>
  <c r="D1816" i="7"/>
  <c r="C1784" i="7"/>
  <c r="D1781" i="7"/>
  <c r="C1746" i="7"/>
  <c r="F1746" i="7"/>
  <c r="D1746" i="7"/>
  <c r="F1714" i="7"/>
  <c r="D1714" i="7"/>
  <c r="F1705" i="7"/>
  <c r="C1697" i="7"/>
  <c r="F1697" i="7"/>
  <c r="F1681" i="7"/>
  <c r="D1678" i="7"/>
  <c r="D1648" i="7"/>
  <c r="F1648" i="7"/>
  <c r="C1637" i="7"/>
  <c r="D1620" i="7"/>
  <c r="C1609" i="7"/>
  <c r="F1609" i="7"/>
  <c r="D1609" i="7"/>
  <c r="D1600" i="7"/>
  <c r="F1600" i="7"/>
  <c r="D1594" i="7"/>
  <c r="F1570" i="7"/>
  <c r="C1570" i="7"/>
  <c r="D1565" i="7"/>
  <c r="D1548" i="7"/>
  <c r="C1527" i="7"/>
  <c r="D1524" i="7"/>
  <c r="C1524" i="7"/>
  <c r="F1521" i="7"/>
  <c r="D1518" i="7"/>
  <c r="D1484" i="7"/>
  <c r="C1484" i="7"/>
  <c r="D1472" i="7"/>
  <c r="F1472" i="7"/>
  <c r="D1468" i="7"/>
  <c r="C1461" i="7"/>
  <c r="D1437" i="7"/>
  <c r="D1390" i="7"/>
  <c r="D1383" i="7"/>
  <c r="D1334" i="7"/>
  <c r="D1254" i="7"/>
  <c r="E1254" i="7" s="1"/>
  <c r="C1254" i="7"/>
  <c r="D1217" i="7"/>
  <c r="E1217" i="7" s="1"/>
  <c r="C1190" i="7"/>
  <c r="E1190" i="7" s="1"/>
  <c r="D1077" i="7"/>
  <c r="C1077" i="7"/>
  <c r="D1055" i="7"/>
  <c r="C1055" i="7"/>
  <c r="D867" i="7"/>
  <c r="E867" i="7" s="1"/>
  <c r="C867" i="7"/>
  <c r="D1180" i="7"/>
  <c r="C1180" i="7"/>
  <c r="C1117" i="7"/>
  <c r="D1117" i="7"/>
  <c r="E1117" i="7" s="1"/>
  <c r="C1080" i="7"/>
  <c r="D1080" i="7"/>
  <c r="E1080" i="7" s="1"/>
  <c r="C1065" i="7"/>
  <c r="D1065" i="7"/>
  <c r="D1061" i="7"/>
  <c r="E1061" i="7" s="1"/>
  <c r="C880" i="7"/>
  <c r="D880" i="7"/>
  <c r="D817" i="7"/>
  <c r="C817" i="7"/>
  <c r="C1241" i="7"/>
  <c r="D1241" i="7"/>
  <c r="D1238" i="7"/>
  <c r="E1238" i="7" s="1"/>
  <c r="D1232" i="7"/>
  <c r="E1232" i="7" s="1"/>
  <c r="C1200" i="7"/>
  <c r="D1200" i="7"/>
  <c r="C1159" i="7"/>
  <c r="D1159" i="7"/>
  <c r="E1159" i="7" s="1"/>
  <c r="D1139" i="7"/>
  <c r="E1139" i="7" s="1"/>
  <c r="C1139" i="7"/>
  <c r="D1043" i="7"/>
  <c r="E1043" i="7" s="1"/>
  <c r="C1043" i="7"/>
  <c r="D1025" i="7"/>
  <c r="E1025" i="7" s="1"/>
  <c r="C1025" i="7"/>
  <c r="D883" i="7"/>
  <c r="C883" i="7"/>
  <c r="D843" i="7"/>
  <c r="E843" i="7" s="1"/>
  <c r="C843" i="7"/>
  <c r="D1294" i="7"/>
  <c r="E1294" i="7" s="1"/>
  <c r="D1274" i="7"/>
  <c r="E1274" i="7" s="1"/>
  <c r="D1213" i="7"/>
  <c r="D1129" i="7"/>
  <c r="E1129" i="7" s="1"/>
  <c r="C1122" i="7"/>
  <c r="D1079" i="7"/>
  <c r="C1079" i="7"/>
  <c r="C1068" i="7"/>
  <c r="D1068" i="7"/>
  <c r="E1068" i="7" s="1"/>
  <c r="F1762" i="7"/>
  <c r="C1762" i="7"/>
  <c r="C1665" i="7"/>
  <c r="F1665" i="7"/>
  <c r="C1662" i="7"/>
  <c r="C1653" i="7"/>
  <c r="D1616" i="7"/>
  <c r="F1616" i="7"/>
  <c r="C1589" i="7"/>
  <c r="F1586" i="7"/>
  <c r="D1586" i="7"/>
  <c r="C1577" i="7"/>
  <c r="F1577" i="7"/>
  <c r="D1577" i="7"/>
  <c r="C1555" i="7"/>
  <c r="D1552" i="7"/>
  <c r="F1552" i="7"/>
  <c r="C1552" i="7"/>
  <c r="C1507" i="7"/>
  <c r="D1507" i="7"/>
  <c r="C1470" i="7"/>
  <c r="D1470" i="7"/>
  <c r="F1442" i="7"/>
  <c r="D1442" i="7"/>
  <c r="D1406" i="7"/>
  <c r="D1388" i="7"/>
  <c r="C1388" i="7"/>
  <c r="C1336" i="7"/>
  <c r="D1336" i="7"/>
  <c r="D1195" i="7"/>
  <c r="E1195" i="7" s="1"/>
  <c r="C1189" i="7"/>
  <c r="D1189" i="7"/>
  <c r="E1189" i="7" s="1"/>
  <c r="C1175" i="7"/>
  <c r="D1175" i="7"/>
  <c r="E1175" i="7" s="1"/>
  <c r="D1115" i="7"/>
  <c r="E1115" i="7" s="1"/>
  <c r="D1042" i="7"/>
  <c r="E1042" i="7" s="1"/>
  <c r="C1042" i="7"/>
  <c r="C1035" i="7"/>
  <c r="D1035" i="7"/>
  <c r="D1024" i="7"/>
  <c r="E1024" i="7" s="1"/>
  <c r="C1024" i="7"/>
  <c r="C899" i="7"/>
  <c r="D899" i="7"/>
  <c r="C829" i="7"/>
  <c r="D829" i="7"/>
  <c r="E829" i="7" s="1"/>
  <c r="D849" i="7"/>
  <c r="E849" i="7" s="1"/>
  <c r="C849" i="7"/>
  <c r="C769" i="7"/>
  <c r="D769" i="7"/>
  <c r="C739" i="7"/>
  <c r="D739" i="7"/>
  <c r="C706" i="7"/>
  <c r="D706" i="7"/>
  <c r="E706" i="7" s="1"/>
  <c r="D655" i="7"/>
  <c r="E655" i="7" s="1"/>
  <c r="C655" i="7"/>
  <c r="C584" i="7"/>
  <c r="D584" i="7"/>
  <c r="D812" i="7"/>
  <c r="E812" i="7" s="1"/>
  <c r="C812" i="7"/>
  <c r="C745" i="7"/>
  <c r="D745" i="7"/>
  <c r="E745" i="7" s="1"/>
  <c r="C1176" i="7"/>
  <c r="D1176" i="7"/>
  <c r="D1145" i="7"/>
  <c r="E1145" i="7" s="1"/>
  <c r="C1145" i="7"/>
  <c r="D1053" i="7"/>
  <c r="E1053" i="7" s="1"/>
  <c r="C1053" i="7"/>
  <c r="D1022" i="7"/>
  <c r="E1022" i="7" s="1"/>
  <c r="C996" i="7"/>
  <c r="D996" i="7"/>
  <c r="E996" i="7" s="1"/>
  <c r="C986" i="7"/>
  <c r="D986" i="7"/>
  <c r="E986" i="7" s="1"/>
  <c r="C940" i="7"/>
  <c r="D940" i="7"/>
  <c r="E940" i="7" s="1"/>
  <c r="D921" i="7"/>
  <c r="C921" i="7"/>
  <c r="D885" i="7"/>
  <c r="E885" i="7" s="1"/>
  <c r="D876" i="7"/>
  <c r="D783" i="7"/>
  <c r="C783" i="7"/>
  <c r="D758" i="7"/>
  <c r="C758" i="7"/>
  <c r="D654" i="7"/>
  <c r="C654" i="7"/>
  <c r="D898" i="7"/>
  <c r="C898" i="7"/>
  <c r="D856" i="7"/>
  <c r="E856" i="7" s="1"/>
  <c r="C671" i="7"/>
  <c r="D671" i="7"/>
  <c r="C590" i="7"/>
  <c r="D590" i="7"/>
  <c r="C579" i="7"/>
  <c r="D579" i="7"/>
  <c r="E579" i="7" s="1"/>
  <c r="D875" i="7"/>
  <c r="E875" i="7" s="1"/>
  <c r="C875" i="7"/>
  <c r="D795" i="7"/>
  <c r="E795" i="7" s="1"/>
  <c r="D782" i="7"/>
  <c r="E782" i="7" s="1"/>
  <c r="C782" i="7"/>
  <c r="D778" i="7"/>
  <c r="C778" i="7"/>
  <c r="D770" i="7"/>
  <c r="E770" i="7" s="1"/>
  <c r="D680" i="7"/>
  <c r="E680" i="7" s="1"/>
  <c r="C680" i="7"/>
  <c r="D2000" i="7"/>
  <c r="F2000" i="7"/>
  <c r="D1992" i="7"/>
  <c r="F1992" i="7"/>
  <c r="F1987" i="7"/>
  <c r="F1963" i="7"/>
  <c r="F1955" i="7"/>
  <c r="C1924" i="7"/>
  <c r="F1924" i="7"/>
  <c r="C1912" i="7"/>
  <c r="F1912" i="7"/>
  <c r="F1909" i="7"/>
  <c r="D1899" i="7"/>
  <c r="C1894" i="7"/>
  <c r="F1887" i="7"/>
  <c r="D1874" i="7"/>
  <c r="F1874" i="7"/>
  <c r="F1872" i="7"/>
  <c r="C1860" i="7"/>
  <c r="D1854" i="7"/>
  <c r="D1848" i="7"/>
  <c r="F1817" i="7"/>
  <c r="C1814" i="7"/>
  <c r="C1807" i="7"/>
  <c r="C1803" i="7"/>
  <c r="D1790" i="7"/>
  <c r="C1779" i="7"/>
  <c r="F1777" i="7"/>
  <c r="C1771" i="7"/>
  <c r="C1741" i="7"/>
  <c r="C1719" i="7"/>
  <c r="D1712" i="7"/>
  <c r="F1712" i="7"/>
  <c r="D1709" i="7"/>
  <c r="C1687" i="7"/>
  <c r="D1684" i="7"/>
  <c r="D1674" i="7"/>
  <c r="D1654" i="7"/>
  <c r="C1651" i="7"/>
  <c r="C1643" i="7"/>
  <c r="C1641" i="7"/>
  <c r="F1641" i="7"/>
  <c r="D1636" i="7"/>
  <c r="F1634" i="7"/>
  <c r="D1626" i="7"/>
  <c r="C1618" i="7"/>
  <c r="F1618" i="7"/>
  <c r="C1610" i="7"/>
  <c r="F1602" i="7"/>
  <c r="C1582" i="7"/>
  <c r="C1579" i="7"/>
  <c r="C1571" i="7"/>
  <c r="C1569" i="7"/>
  <c r="F1569" i="7"/>
  <c r="D1556" i="7"/>
  <c r="D1541" i="7"/>
  <c r="C1541" i="7"/>
  <c r="F1536" i="7"/>
  <c r="D1536" i="7"/>
  <c r="D1526" i="7"/>
  <c r="C1511" i="7"/>
  <c r="D1503" i="7"/>
  <c r="C1494" i="7"/>
  <c r="D1466" i="7"/>
  <c r="C1466" i="7"/>
  <c r="C1459" i="7"/>
  <c r="F1457" i="7"/>
  <c r="D1454" i="7"/>
  <c r="C1449" i="7"/>
  <c r="F1449" i="7"/>
  <c r="D1446" i="7"/>
  <c r="F1440" i="7"/>
  <c r="D1440" i="7"/>
  <c r="D1428" i="7"/>
  <c r="C1419" i="7"/>
  <c r="D1405" i="7"/>
  <c r="D1391" i="7"/>
  <c r="C1382" i="7"/>
  <c r="C1379" i="7"/>
  <c r="D1372" i="7"/>
  <c r="D1366" i="7"/>
  <c r="D1357" i="7"/>
  <c r="D1343" i="7"/>
  <c r="D1319" i="7"/>
  <c r="E1319" i="7" s="1"/>
  <c r="D1266" i="7"/>
  <c r="E1266" i="7" s="1"/>
  <c r="D1255" i="7"/>
  <c r="E1255" i="7" s="1"/>
  <c r="D1252" i="7"/>
  <c r="E1252" i="7" s="1"/>
  <c r="C1203" i="7"/>
  <c r="D1203" i="7"/>
  <c r="E1203" i="7" s="1"/>
  <c r="D1187" i="7"/>
  <c r="E1187" i="7" s="1"/>
  <c r="D1147" i="7"/>
  <c r="E1147" i="7" s="1"/>
  <c r="D1113" i="7"/>
  <c r="E1113" i="7" s="1"/>
  <c r="C1113" i="7"/>
  <c r="D1102" i="7"/>
  <c r="E1102" i="7" s="1"/>
  <c r="D1073" i="7"/>
  <c r="E1073" i="7" s="1"/>
  <c r="D1067" i="7"/>
  <c r="E1067" i="7" s="1"/>
  <c r="D1051" i="7"/>
  <c r="E1051" i="7" s="1"/>
  <c r="D988" i="7"/>
  <c r="E988" i="7" s="1"/>
  <c r="C962" i="7"/>
  <c r="E962" i="7" s="1"/>
  <c r="C932" i="7"/>
  <c r="C827" i="7"/>
  <c r="D827" i="7"/>
  <c r="E827" i="7" s="1"/>
  <c r="D693" i="7"/>
  <c r="E693" i="7" s="1"/>
  <c r="C693" i="7"/>
  <c r="D670" i="7"/>
  <c r="E670" i="7" s="1"/>
  <c r="C670" i="7"/>
  <c r="C646" i="7"/>
  <c r="D646" i="7"/>
  <c r="E646" i="7" s="1"/>
  <c r="D734" i="7"/>
  <c r="C734" i="7"/>
  <c r="D719" i="7"/>
  <c r="E719" i="7" s="1"/>
  <c r="C719" i="7"/>
  <c r="C711" i="7"/>
  <c r="D711" i="7"/>
  <c r="C703" i="7"/>
  <c r="D703" i="7"/>
  <c r="E703" i="7" s="1"/>
  <c r="D656" i="7"/>
  <c r="C656" i="7"/>
  <c r="D546" i="7"/>
  <c r="E546" i="7" s="1"/>
  <c r="C546" i="7"/>
  <c r="F1809" i="7"/>
  <c r="D1806" i="7"/>
  <c r="D1794" i="7"/>
  <c r="F1794" i="7"/>
  <c r="C1765" i="7"/>
  <c r="C1757" i="7"/>
  <c r="D1749" i="7"/>
  <c r="C1738" i="7"/>
  <c r="F1730" i="7"/>
  <c r="D1727" i="7"/>
  <c r="D1711" i="7"/>
  <c r="D1708" i="7"/>
  <c r="F1698" i="7"/>
  <c r="C1689" i="7"/>
  <c r="F1689" i="7"/>
  <c r="C1673" i="7"/>
  <c r="F1673" i="7"/>
  <c r="C1656" i="7"/>
  <c r="D1638" i="7"/>
  <c r="F1633" i="7"/>
  <c r="C1630" i="7"/>
  <c r="C1622" i="7"/>
  <c r="D1612" i="7"/>
  <c r="C1601" i="7"/>
  <c r="F1601" i="7"/>
  <c r="D1601" i="7"/>
  <c r="C1550" i="7"/>
  <c r="D1543" i="7"/>
  <c r="F1538" i="7"/>
  <c r="C1528" i="7"/>
  <c r="C1493" i="7"/>
  <c r="D1493" i="7"/>
  <c r="F1481" i="7"/>
  <c r="D1478" i="7"/>
  <c r="C1448" i="7"/>
  <c r="C1445" i="7"/>
  <c r="C1439" i="7"/>
  <c r="D1436" i="7"/>
  <c r="F1408" i="7"/>
  <c r="F1393" i="7"/>
  <c r="D1387" i="7"/>
  <c r="D1376" i="7"/>
  <c r="D1371" i="7"/>
  <c r="C1371" i="7"/>
  <c r="D1368" i="7"/>
  <c r="D1331" i="7"/>
  <c r="C1239" i="7"/>
  <c r="D1239" i="7"/>
  <c r="D1205" i="7"/>
  <c r="E1205" i="7" s="1"/>
  <c r="D1167" i="7"/>
  <c r="E1167" i="7" s="1"/>
  <c r="C1167" i="7"/>
  <c r="D1143" i="7"/>
  <c r="C1143" i="7"/>
  <c r="D1136" i="7"/>
  <c r="C1136" i="7"/>
  <c r="D1105" i="7"/>
  <c r="C1105" i="7"/>
  <c r="D1027" i="7"/>
  <c r="E1027" i="7" s="1"/>
  <c r="C1027" i="7"/>
  <c r="C1008" i="7"/>
  <c r="D1008" i="7"/>
  <c r="D984" i="7"/>
  <c r="E984" i="7" s="1"/>
  <c r="C949" i="7"/>
  <c r="D949" i="7"/>
  <c r="D915" i="7"/>
  <c r="E915" i="7" s="1"/>
  <c r="C915" i="7"/>
  <c r="C816" i="7"/>
  <c r="E816" i="7" s="1"/>
  <c r="C813" i="7"/>
  <c r="D813" i="7"/>
  <c r="E813" i="7" s="1"/>
  <c r="D759" i="7"/>
  <c r="E759" i="7" s="1"/>
  <c r="C665" i="7"/>
  <c r="D665" i="7"/>
  <c r="C993" i="7"/>
  <c r="D993" i="7"/>
  <c r="E993" i="7" s="1"/>
  <c r="D936" i="7"/>
  <c r="E936" i="7" s="1"/>
  <c r="D912" i="7"/>
  <c r="E912" i="7" s="1"/>
  <c r="D888" i="7"/>
  <c r="E888" i="7" s="1"/>
  <c r="D872" i="7"/>
  <c r="E872" i="7" s="1"/>
  <c r="D804" i="7"/>
  <c r="E804" i="7" s="1"/>
  <c r="D771" i="7"/>
  <c r="E771" i="7" s="1"/>
  <c r="D755" i="7"/>
  <c r="E755" i="7" s="1"/>
  <c r="D752" i="7"/>
  <c r="C752" i="7"/>
  <c r="D749" i="7"/>
  <c r="E749" i="7" s="1"/>
  <c r="D726" i="7"/>
  <c r="C726" i="7"/>
  <c r="D705" i="7"/>
  <c r="E705" i="7" s="1"/>
  <c r="D644" i="7"/>
  <c r="D637" i="7"/>
  <c r="E637" i="7" s="1"/>
  <c r="D613" i="7"/>
  <c r="E613" i="7" s="1"/>
  <c r="D610" i="7"/>
  <c r="E610" i="7" s="1"/>
  <c r="D559" i="7"/>
  <c r="E559" i="7" s="1"/>
  <c r="D549" i="7"/>
  <c r="E549" i="7" s="1"/>
  <c r="C512" i="7"/>
  <c r="D512" i="7"/>
  <c r="E512" i="7" s="1"/>
  <c r="D501" i="7"/>
  <c r="E501" i="7" s="1"/>
  <c r="C449" i="7"/>
  <c r="D449" i="7"/>
  <c r="E449" i="7" s="1"/>
  <c r="C522" i="7"/>
  <c r="D522" i="7"/>
  <c r="E522" i="7" s="1"/>
  <c r="C456" i="7"/>
  <c r="D456" i="7"/>
  <c r="E456" i="7" s="1"/>
  <c r="D647" i="7"/>
  <c r="E647" i="7" s="1"/>
  <c r="C609" i="7"/>
  <c r="D609" i="7"/>
  <c r="E609" i="7" s="1"/>
  <c r="C606" i="7"/>
  <c r="D606" i="7"/>
  <c r="D552" i="7"/>
  <c r="E552" i="7" s="1"/>
  <c r="C552" i="7"/>
  <c r="F1522" i="7"/>
  <c r="F1513" i="7"/>
  <c r="C1505" i="7"/>
  <c r="F1505" i="7"/>
  <c r="C1502" i="7"/>
  <c r="C1482" i="7"/>
  <c r="C1479" i="7"/>
  <c r="D1460" i="7"/>
  <c r="F1458" i="7"/>
  <c r="D1430" i="7"/>
  <c r="F1424" i="7"/>
  <c r="D1413" i="7"/>
  <c r="C1410" i="7"/>
  <c r="F1410" i="7"/>
  <c r="D1410" i="7"/>
  <c r="C1385" i="7"/>
  <c r="F1385" i="7"/>
  <c r="D1380" i="7"/>
  <c r="C1367" i="7"/>
  <c r="C1361" i="7"/>
  <c r="D1361" i="7"/>
  <c r="C1333" i="7"/>
  <c r="C1330" i="7"/>
  <c r="D1327" i="7"/>
  <c r="E1327" i="7" s="1"/>
  <c r="D1321" i="7"/>
  <c r="E1321" i="7" s="1"/>
  <c r="D1301" i="7"/>
  <c r="E1301" i="7" s="1"/>
  <c r="D1286" i="7"/>
  <c r="C1286" i="7"/>
  <c r="D1275" i="7"/>
  <c r="E1275" i="7" s="1"/>
  <c r="D1263" i="7"/>
  <c r="E1263" i="7" s="1"/>
  <c r="D1087" i="7"/>
  <c r="D1037" i="7"/>
  <c r="C1037" i="7"/>
  <c r="D1018" i="7"/>
  <c r="E1018" i="7" s="1"/>
  <c r="D1015" i="7"/>
  <c r="D948" i="7"/>
  <c r="E948" i="7" s="1"/>
  <c r="C935" i="7"/>
  <c r="D935" i="7"/>
  <c r="C927" i="7"/>
  <c r="D927" i="7"/>
  <c r="E927" i="7" s="1"/>
  <c r="D893" i="7"/>
  <c r="E893" i="7" s="1"/>
  <c r="D881" i="7"/>
  <c r="E881" i="7" s="1"/>
  <c r="C881" i="7"/>
  <c r="D840" i="7"/>
  <c r="E840" i="7" s="1"/>
  <c r="D834" i="7"/>
  <c r="E834" i="7" s="1"/>
  <c r="C834" i="7"/>
  <c r="D809" i="7"/>
  <c r="E809" i="7" s="1"/>
  <c r="C809" i="7"/>
  <c r="D803" i="7"/>
  <c r="E803" i="7" s="1"/>
  <c r="D781" i="7"/>
  <c r="E781" i="7" s="1"/>
  <c r="C767" i="7"/>
  <c r="D767" i="7"/>
  <c r="E767" i="7" s="1"/>
  <c r="D738" i="7"/>
  <c r="E738" i="7" s="1"/>
  <c r="C718" i="7"/>
  <c r="D697" i="7"/>
  <c r="E697" i="7" s="1"/>
  <c r="D691" i="7"/>
  <c r="E691" i="7" s="1"/>
  <c r="D688" i="7"/>
  <c r="E688" i="7" s="1"/>
  <c r="D627" i="7"/>
  <c r="E627" i="7" s="1"/>
  <c r="D622" i="7"/>
  <c r="E622" i="7" s="1"/>
  <c r="C618" i="7"/>
  <c r="D608" i="7"/>
  <c r="E608" i="7" s="1"/>
  <c r="D558" i="7"/>
  <c r="C558" i="7"/>
  <c r="D551" i="7"/>
  <c r="E551" i="7" s="1"/>
  <c r="C542" i="7"/>
  <c r="D542" i="7"/>
  <c r="E542" i="7" s="1"/>
  <c r="D493" i="7"/>
  <c r="C493" i="7"/>
  <c r="D954" i="7"/>
  <c r="E954" i="7" s="1"/>
  <c r="C923" i="7"/>
  <c r="D923" i="7"/>
  <c r="E923" i="7" s="1"/>
  <c r="D919" i="7"/>
  <c r="E919" i="7" s="1"/>
  <c r="D916" i="7"/>
  <c r="E916" i="7" s="1"/>
  <c r="C892" i="7"/>
  <c r="D892" i="7"/>
  <c r="D802" i="7"/>
  <c r="C802" i="7"/>
  <c r="D714" i="7"/>
  <c r="C714" i="7"/>
  <c r="D694" i="7"/>
  <c r="E694" i="7" s="1"/>
  <c r="C681" i="7"/>
  <c r="D681" i="7"/>
  <c r="E681" i="7" s="1"/>
  <c r="C621" i="7"/>
  <c r="D621" i="7"/>
  <c r="E621" i="7" s="1"/>
  <c r="C595" i="7"/>
  <c r="D595" i="7"/>
  <c r="D587" i="7"/>
  <c r="C583" i="7"/>
  <c r="E583" i="7" s="1"/>
  <c r="D547" i="7"/>
  <c r="E547" i="7" s="1"/>
  <c r="C532" i="7"/>
  <c r="D529" i="7"/>
  <c r="C529" i="7"/>
  <c r="D503" i="7"/>
  <c r="C503" i="7"/>
  <c r="D648" i="7"/>
  <c r="E648" i="7" s="1"/>
  <c r="D419" i="7"/>
  <c r="C419" i="7"/>
  <c r="D556" i="7"/>
  <c r="E556" i="7" s="1"/>
  <c r="C556" i="7"/>
  <c r="C543" i="7"/>
  <c r="D498" i="7"/>
  <c r="E498" i="7" s="1"/>
  <c r="D248" i="7"/>
  <c r="C248" i="7"/>
  <c r="C415" i="7"/>
  <c r="E415" i="7" s="1"/>
  <c r="D331" i="7"/>
  <c r="E331" i="7" s="1"/>
  <c r="C331" i="7"/>
  <c r="D303" i="7"/>
  <c r="C247" i="7"/>
  <c r="D1007" i="7"/>
  <c r="D985" i="7"/>
  <c r="D907" i="7"/>
  <c r="E907" i="7" s="1"/>
  <c r="C907" i="7"/>
  <c r="D904" i="7"/>
  <c r="E904" i="7" s="1"/>
  <c r="D877" i="7"/>
  <c r="E877" i="7" s="1"/>
  <c r="D874" i="7"/>
  <c r="D866" i="7"/>
  <c r="E866" i="7" s="1"/>
  <c r="D823" i="7"/>
  <c r="E823" i="7" s="1"/>
  <c r="D820" i="7"/>
  <c r="E820" i="7" s="1"/>
  <c r="D814" i="7"/>
  <c r="E814" i="7" s="1"/>
  <c r="D775" i="7"/>
  <c r="E775" i="7" s="1"/>
  <c r="D757" i="7"/>
  <c r="E757" i="7" s="1"/>
  <c r="D682" i="7"/>
  <c r="E682" i="7" s="1"/>
  <c r="D676" i="7"/>
  <c r="E676" i="7" s="1"/>
  <c r="D653" i="7"/>
  <c r="E653" i="7" s="1"/>
  <c r="D649" i="7"/>
  <c r="E649" i="7" s="1"/>
  <c r="C585" i="7"/>
  <c r="D585" i="7"/>
  <c r="E585" i="7" s="1"/>
  <c r="D566" i="7"/>
  <c r="E566" i="7" s="1"/>
  <c r="D508" i="7"/>
  <c r="E508" i="7" s="1"/>
  <c r="C467" i="7"/>
  <c r="D467" i="7"/>
  <c r="C434" i="7"/>
  <c r="D343" i="7"/>
  <c r="E343" i="7" s="1"/>
  <c r="C343" i="7"/>
  <c r="C330" i="7"/>
  <c r="D314" i="7"/>
  <c r="E314" i="7" s="1"/>
  <c r="D291" i="7"/>
  <c r="E291" i="7" s="1"/>
  <c r="D263" i="7"/>
  <c r="E263" i="7" s="1"/>
  <c r="C238" i="7"/>
  <c r="D238" i="7"/>
  <c r="E238" i="7" s="1"/>
  <c r="D539" i="7"/>
  <c r="E539" i="7" s="1"/>
  <c r="D525" i="7"/>
  <c r="C525" i="7"/>
  <c r="D507" i="7"/>
  <c r="E507" i="7" s="1"/>
  <c r="D495" i="7"/>
  <c r="E495" i="7" s="1"/>
  <c r="D466" i="7"/>
  <c r="E466" i="7" s="1"/>
  <c r="D424" i="7"/>
  <c r="E424" i="7" s="1"/>
  <c r="D362" i="7"/>
  <c r="C362" i="7"/>
  <c r="D349" i="7"/>
  <c r="E349" i="7" s="1"/>
  <c r="C178" i="7"/>
  <c r="D178" i="7"/>
  <c r="E178" i="7" s="1"/>
  <c r="D427" i="7"/>
  <c r="E427" i="7" s="1"/>
  <c r="D297" i="7"/>
  <c r="E297" i="7" s="1"/>
  <c r="D278" i="7"/>
  <c r="E278" i="7" s="1"/>
  <c r="D224" i="7"/>
  <c r="C224" i="7"/>
  <c r="C213" i="7"/>
  <c r="D213" i="7"/>
  <c r="E213" i="7" s="1"/>
  <c r="D287" i="7"/>
  <c r="C287" i="7"/>
  <c r="C173" i="7"/>
  <c r="D173" i="7"/>
  <c r="D1590" i="7"/>
  <c r="F1585" i="7"/>
  <c r="D1580" i="7"/>
  <c r="C1573" i="7"/>
  <c r="C1566" i="7"/>
  <c r="F1561" i="7"/>
  <c r="C1553" i="7"/>
  <c r="F1553" i="7"/>
  <c r="D1546" i="7"/>
  <c r="D1532" i="7"/>
  <c r="D1488" i="7"/>
  <c r="F1488" i="7"/>
  <c r="C1474" i="7"/>
  <c r="F1474" i="7"/>
  <c r="C1465" i="7"/>
  <c r="F1465" i="7"/>
  <c r="D1452" i="7"/>
  <c r="C1438" i="7"/>
  <c r="C1433" i="7"/>
  <c r="F1433" i="7"/>
  <c r="C1402" i="7"/>
  <c r="C1381" i="7"/>
  <c r="D1358" i="7"/>
  <c r="D1350" i="7"/>
  <c r="C1345" i="7"/>
  <c r="D1340" i="7"/>
  <c r="D1270" i="7"/>
  <c r="D1215" i="7"/>
  <c r="E1215" i="7" s="1"/>
  <c r="D1148" i="7"/>
  <c r="E1148" i="7" s="1"/>
  <c r="D1126" i="7"/>
  <c r="E1126" i="7" s="1"/>
  <c r="D1120" i="7"/>
  <c r="E1120" i="7" s="1"/>
  <c r="D1099" i="7"/>
  <c r="E1099" i="7" s="1"/>
  <c r="D1086" i="7"/>
  <c r="E1086" i="7" s="1"/>
  <c r="D1083" i="7"/>
  <c r="E1083" i="7" s="1"/>
  <c r="D1072" i="7"/>
  <c r="D1062" i="7"/>
  <c r="E1062" i="7" s="1"/>
  <c r="D1029" i="7"/>
  <c r="E1029" i="7" s="1"/>
  <c r="D998" i="7"/>
  <c r="E998" i="7" s="1"/>
  <c r="D980" i="7"/>
  <c r="E980" i="7" s="1"/>
  <c r="C934" i="7"/>
  <c r="D934" i="7"/>
  <c r="E934" i="7" s="1"/>
  <c r="D920" i="7"/>
  <c r="E920" i="7" s="1"/>
  <c r="D845" i="7"/>
  <c r="E845" i="7" s="1"/>
  <c r="D842" i="7"/>
  <c r="E842" i="7" s="1"/>
  <c r="D821" i="7"/>
  <c r="E821" i="7" s="1"/>
  <c r="D806" i="7"/>
  <c r="E806" i="7" s="1"/>
  <c r="D789" i="7"/>
  <c r="E789" i="7" s="1"/>
  <c r="D744" i="7"/>
  <c r="E744" i="7" s="1"/>
  <c r="D672" i="7"/>
  <c r="E672" i="7" s="1"/>
  <c r="D603" i="7"/>
  <c r="E603" i="7" s="1"/>
  <c r="D600" i="7"/>
  <c r="C600" i="7"/>
  <c r="D597" i="7"/>
  <c r="E597" i="7" s="1"/>
  <c r="D581" i="7"/>
  <c r="E581" i="7" s="1"/>
  <c r="D578" i="7"/>
  <c r="D574" i="7"/>
  <c r="C430" i="7"/>
  <c r="D430" i="7"/>
  <c r="E430" i="7" s="1"/>
  <c r="D401" i="7"/>
  <c r="E401" i="7" s="1"/>
  <c r="C373" i="7"/>
  <c r="D373" i="7"/>
  <c r="E373" i="7" s="1"/>
  <c r="D369" i="7"/>
  <c r="E369" i="7" s="1"/>
  <c r="C306" i="7"/>
  <c r="E306" i="7" s="1"/>
  <c r="C286" i="7"/>
  <c r="E286" i="7" s="1"/>
  <c r="D245" i="7"/>
  <c r="E245" i="7" s="1"/>
  <c r="C242" i="7"/>
  <c r="D242" i="7"/>
  <c r="C226" i="7"/>
  <c r="D465" i="7"/>
  <c r="C465" i="7"/>
  <c r="C447" i="7"/>
  <c r="D441" i="7"/>
  <c r="E441" i="7" s="1"/>
  <c r="D334" i="7"/>
  <c r="E334" i="7" s="1"/>
  <c r="C303" i="7"/>
  <c r="D300" i="7"/>
  <c r="D289" i="7"/>
  <c r="E289" i="7" s="1"/>
  <c r="D283" i="7"/>
  <c r="C273" i="7"/>
  <c r="C258" i="7"/>
  <c r="D258" i="7"/>
  <c r="D255" i="7"/>
  <c r="E255" i="7" s="1"/>
  <c r="C176" i="7"/>
  <c r="D176" i="7"/>
  <c r="C216" i="7"/>
  <c r="D216" i="7"/>
  <c r="E216" i="7" s="1"/>
  <c r="C146" i="7"/>
  <c r="D146" i="7"/>
  <c r="E146" i="7" s="1"/>
  <c r="C1374" i="7"/>
  <c r="C1369" i="7"/>
  <c r="D1359" i="7"/>
  <c r="C1354" i="7"/>
  <c r="C1328" i="7"/>
  <c r="D1288" i="7"/>
  <c r="E1288" i="7" s="1"/>
  <c r="D1282" i="7"/>
  <c r="E1282" i="7" s="1"/>
  <c r="D1269" i="7"/>
  <c r="E1269" i="7" s="1"/>
  <c r="D1188" i="7"/>
  <c r="D1179" i="7"/>
  <c r="E1179" i="7" s="1"/>
  <c r="D1146" i="7"/>
  <c r="E1146" i="7" s="1"/>
  <c r="D1135" i="7"/>
  <c r="D1121" i="7"/>
  <c r="D1110" i="7"/>
  <c r="E1110" i="7" s="1"/>
  <c r="D1107" i="7"/>
  <c r="E1107" i="7" s="1"/>
  <c r="D1082" i="7"/>
  <c r="E1082" i="7" s="1"/>
  <c r="D1011" i="7"/>
  <c r="D987" i="7"/>
  <c r="E987" i="7" s="1"/>
  <c r="D959" i="7"/>
  <c r="E959" i="7" s="1"/>
  <c r="D952" i="7"/>
  <c r="E952" i="7" s="1"/>
  <c r="D930" i="7"/>
  <c r="E930" i="7" s="1"/>
  <c r="D890" i="7"/>
  <c r="E890" i="7" s="1"/>
  <c r="D884" i="7"/>
  <c r="E884" i="7" s="1"/>
  <c r="D841" i="7"/>
  <c r="E841" i="7" s="1"/>
  <c r="D811" i="7"/>
  <c r="E811" i="7" s="1"/>
  <c r="D791" i="7"/>
  <c r="E791" i="7" s="1"/>
  <c r="D750" i="7"/>
  <c r="E750" i="7" s="1"/>
  <c r="D724" i="7"/>
  <c r="E724" i="7" s="1"/>
  <c r="D709" i="7"/>
  <c r="E709" i="7" s="1"/>
  <c r="D643" i="7"/>
  <c r="E643" i="7" s="1"/>
  <c r="D573" i="7"/>
  <c r="E573" i="7" s="1"/>
  <c r="D528" i="7"/>
  <c r="E528" i="7" s="1"/>
  <c r="D480" i="7"/>
  <c r="D452" i="7"/>
  <c r="E452" i="7" s="1"/>
  <c r="C452" i="7"/>
  <c r="D388" i="7"/>
  <c r="E388" i="7" s="1"/>
  <c r="C363" i="7"/>
  <c r="E363" i="7" s="1"/>
  <c r="D351" i="7"/>
  <c r="E351" i="7" s="1"/>
  <c r="D348" i="7"/>
  <c r="C348" i="7"/>
  <c r="D325" i="7"/>
  <c r="E325" i="7" s="1"/>
  <c r="D311" i="7"/>
  <c r="E311" i="7" s="1"/>
  <c r="D276" i="7"/>
  <c r="E276" i="7" s="1"/>
  <c r="C262" i="7"/>
  <c r="E262" i="7" s="1"/>
  <c r="D180" i="7"/>
  <c r="E180" i="7" s="1"/>
  <c r="C160" i="7"/>
  <c r="D160" i="7"/>
  <c r="E160" i="7" s="1"/>
  <c r="D157" i="7"/>
  <c r="E157" i="7" s="1"/>
  <c r="C149" i="7"/>
  <c r="D149" i="7"/>
  <c r="E149" i="7" s="1"/>
  <c r="D359" i="7"/>
  <c r="E359" i="7" s="1"/>
  <c r="D322" i="7"/>
  <c r="E322" i="7" s="1"/>
  <c r="D265" i="7"/>
  <c r="E265" i="7" s="1"/>
  <c r="D189" i="7"/>
  <c r="E189" i="7" s="1"/>
  <c r="C152" i="7"/>
  <c r="D152" i="7"/>
  <c r="E152" i="7" s="1"/>
  <c r="C237" i="7"/>
  <c r="D237" i="7"/>
  <c r="E237" i="7" s="1"/>
  <c r="C207" i="7"/>
  <c r="D207" i="7"/>
  <c r="C195" i="7"/>
  <c r="D195" i="7"/>
  <c r="E195" i="7" s="1"/>
  <c r="F1397" i="7"/>
  <c r="D482" i="7"/>
  <c r="E482" i="7" s="1"/>
  <c r="D464" i="7"/>
  <c r="E464" i="7" s="1"/>
  <c r="D423" i="7"/>
  <c r="E423" i="7" s="1"/>
  <c r="D340" i="7"/>
  <c r="E340" i="7" s="1"/>
  <c r="D338" i="7"/>
  <c r="E338" i="7" s="1"/>
  <c r="D321" i="7"/>
  <c r="E321" i="7" s="1"/>
  <c r="D316" i="7"/>
  <c r="E316" i="7" s="1"/>
  <c r="D313" i="7"/>
  <c r="E313" i="7" s="1"/>
  <c r="D310" i="7"/>
  <c r="E310" i="7" s="1"/>
  <c r="D302" i="7"/>
  <c r="E302" i="7" s="1"/>
  <c r="D285" i="7"/>
  <c r="E285" i="7" s="1"/>
  <c r="D277" i="7"/>
  <c r="E277" i="7" s="1"/>
  <c r="D275" i="7"/>
  <c r="E275" i="7" s="1"/>
  <c r="D270" i="7"/>
  <c r="E270" i="7" s="1"/>
  <c r="D228" i="7"/>
  <c r="E228" i="7" s="1"/>
  <c r="D202" i="7"/>
  <c r="E202" i="7" s="1"/>
  <c r="D179" i="7"/>
  <c r="E179" i="7" s="1"/>
  <c r="D442" i="7"/>
  <c r="E442" i="7" s="1"/>
  <c r="D337" i="7"/>
  <c r="E337" i="7" s="1"/>
  <c r="D318" i="7"/>
  <c r="E318" i="7" s="1"/>
  <c r="D295" i="7"/>
  <c r="E295" i="7" s="1"/>
  <c r="D279" i="7"/>
  <c r="E279" i="7" s="1"/>
  <c r="D264" i="7"/>
  <c r="E264" i="7" s="1"/>
  <c r="D246" i="7"/>
  <c r="E246" i="7" s="1"/>
  <c r="D199" i="7"/>
  <c r="E199" i="7" s="1"/>
  <c r="D187" i="7"/>
  <c r="E187" i="7" s="1"/>
  <c r="D18" i="7"/>
  <c r="E18" i="7" s="1"/>
  <c r="D21" i="7"/>
  <c r="E21" i="7" s="1"/>
  <c r="D15" i="7"/>
  <c r="E15" i="7" s="1"/>
  <c r="D5" i="7"/>
  <c r="E5" i="7" s="1"/>
  <c r="D462" i="7"/>
  <c r="D433" i="7"/>
  <c r="E433" i="7" s="1"/>
  <c r="D411" i="7"/>
  <c r="E411" i="7" s="1"/>
  <c r="D317" i="7"/>
  <c r="E317" i="7" s="1"/>
  <c r="D268" i="7"/>
  <c r="E268" i="7" s="1"/>
  <c r="D235" i="7"/>
  <c r="E235" i="7" s="1"/>
  <c r="D204" i="7"/>
  <c r="E204" i="7" s="1"/>
  <c r="F2" i="7"/>
  <c r="F1993" i="7"/>
  <c r="F1985" i="7"/>
  <c r="F1977" i="7"/>
  <c r="F1969" i="7"/>
  <c r="F1961" i="7"/>
  <c r="F1953" i="7"/>
  <c r="F1944" i="7"/>
  <c r="F1935" i="7"/>
  <c r="F1925" i="7"/>
  <c r="F1916" i="7"/>
  <c r="F1906" i="7"/>
  <c r="F1895" i="7"/>
  <c r="F1881" i="7"/>
  <c r="F1866" i="7"/>
  <c r="F1850" i="7"/>
  <c r="F1834" i="7"/>
  <c r="F1818" i="7"/>
  <c r="F1802" i="7"/>
  <c r="F1786" i="7"/>
  <c r="F1770" i="7"/>
  <c r="F1754" i="7"/>
  <c r="F1738" i="7"/>
  <c r="F1722" i="7"/>
  <c r="F1706" i="7"/>
  <c r="F1690" i="7"/>
  <c r="F1674" i="7"/>
  <c r="F1658" i="7"/>
  <c r="F1642" i="7"/>
  <c r="F1626" i="7"/>
  <c r="F1610" i="7"/>
  <c r="F1594" i="7"/>
  <c r="F1578" i="7"/>
  <c r="F1562" i="7"/>
  <c r="F1546" i="7"/>
  <c r="F1530" i="7"/>
  <c r="F1514" i="7"/>
  <c r="F1498" i="7"/>
  <c r="F1482" i="7"/>
  <c r="F1466" i="7"/>
  <c r="F1450" i="7"/>
  <c r="F1434" i="7"/>
  <c r="F1418" i="7"/>
  <c r="F1402" i="7"/>
  <c r="F1999" i="7"/>
  <c r="F1991" i="7"/>
  <c r="F1983" i="7"/>
  <c r="F1975" i="7"/>
  <c r="F1967" i="7"/>
  <c r="F1959" i="7"/>
  <c r="F1951" i="7"/>
  <c r="F1941" i="7"/>
  <c r="F1932" i="7"/>
  <c r="F1923" i="7"/>
  <c r="F1914" i="7"/>
  <c r="F1904" i="7"/>
  <c r="F1890" i="7"/>
  <c r="F1879" i="7"/>
  <c r="F1864" i="7"/>
  <c r="F1848" i="7"/>
  <c r="F1832" i="7"/>
  <c r="F1816" i="7"/>
  <c r="F1800" i="7"/>
  <c r="F1784" i="7"/>
  <c r="F1768" i="7"/>
  <c r="F1752" i="7"/>
  <c r="F1736" i="7"/>
  <c r="F1720" i="7"/>
  <c r="F1704" i="7"/>
  <c r="F1688" i="7"/>
  <c r="F1672" i="7"/>
  <c r="F1656" i="7"/>
  <c r="F1640" i="7"/>
  <c r="F1624" i="7"/>
  <c r="F1608" i="7"/>
  <c r="F1592" i="7"/>
  <c r="F1576" i="7"/>
  <c r="F1560" i="7"/>
  <c r="F1544" i="7"/>
  <c r="F1528" i="7"/>
  <c r="F1512" i="7"/>
  <c r="F1496" i="7"/>
  <c r="F1480" i="7"/>
  <c r="F1464" i="7"/>
  <c r="F1448" i="7"/>
  <c r="F1432" i="7"/>
  <c r="F1416" i="7"/>
  <c r="F1400" i="7"/>
  <c r="F1998" i="7"/>
  <c r="F1990" i="7"/>
  <c r="F1982" i="7"/>
  <c r="F1974" i="7"/>
  <c r="F1966" i="7"/>
  <c r="F1958" i="7"/>
  <c r="F1949" i="7"/>
  <c r="F1940" i="7"/>
  <c r="F1931" i="7"/>
  <c r="F1922" i="7"/>
  <c r="F1913" i="7"/>
  <c r="F1903" i="7"/>
  <c r="F1889" i="7"/>
  <c r="F1877" i="7"/>
  <c r="F1861" i="7"/>
  <c r="F1845" i="7"/>
  <c r="F1829" i="7"/>
  <c r="F1813" i="7"/>
  <c r="F1797" i="7"/>
  <c r="F1781" i="7"/>
  <c r="F1765" i="7"/>
  <c r="F1749" i="7"/>
  <c r="F1733" i="7"/>
  <c r="F1717" i="7"/>
  <c r="F1701" i="7"/>
  <c r="F1685" i="7"/>
  <c r="F1669" i="7"/>
  <c r="F1653" i="7"/>
  <c r="F1637" i="7"/>
  <c r="F1621" i="7"/>
  <c r="F1605" i="7"/>
  <c r="F1589" i="7"/>
  <c r="F1573" i="7"/>
  <c r="F1557" i="7"/>
  <c r="F1541" i="7"/>
  <c r="F1525" i="7"/>
  <c r="F1509" i="7"/>
  <c r="F1493" i="7"/>
  <c r="F1477" i="7"/>
  <c r="F1461" i="7"/>
  <c r="F1445" i="7"/>
  <c r="F1429" i="7"/>
  <c r="F1413" i="7"/>
  <c r="F6" i="7"/>
  <c r="F14" i="7"/>
  <c r="F22" i="7"/>
  <c r="F30" i="7"/>
  <c r="F38" i="7"/>
  <c r="F46" i="7"/>
  <c r="F54" i="7"/>
  <c r="F62" i="7"/>
  <c r="F70" i="7"/>
  <c r="F78" i="7"/>
  <c r="F86" i="7"/>
  <c r="F94" i="7"/>
  <c r="F102" i="7"/>
  <c r="F110" i="7"/>
  <c r="F118" i="7"/>
  <c r="F10" i="7"/>
  <c r="F18" i="7"/>
  <c r="F26" i="7"/>
  <c r="F34" i="7"/>
  <c r="F42" i="7"/>
  <c r="F50" i="7"/>
  <c r="F58" i="7"/>
  <c r="F66" i="7"/>
  <c r="F74" i="7"/>
  <c r="F82" i="7"/>
  <c r="F90" i="7"/>
  <c r="F98" i="7"/>
  <c r="F3" i="7"/>
  <c r="F11" i="7"/>
  <c r="F19" i="7"/>
  <c r="F27" i="7"/>
  <c r="F35" i="7"/>
  <c r="F43" i="7"/>
  <c r="F51" i="7"/>
  <c r="F59" i="7"/>
  <c r="F67" i="7"/>
  <c r="F75" i="7"/>
  <c r="F83" i="7"/>
  <c r="F91" i="7"/>
  <c r="F99" i="7"/>
  <c r="F107" i="7"/>
  <c r="F115" i="7"/>
  <c r="F5" i="7"/>
  <c r="F13" i="7"/>
  <c r="F21" i="7"/>
  <c r="F29" i="7"/>
  <c r="F37" i="7"/>
  <c r="F45" i="7"/>
  <c r="F53" i="7"/>
  <c r="F61" i="7"/>
  <c r="F69" i="7"/>
  <c r="F77" i="7"/>
  <c r="F85" i="7"/>
  <c r="F93" i="7"/>
  <c r="F101" i="7"/>
  <c r="F109" i="7"/>
  <c r="F117" i="7"/>
  <c r="F16" i="7"/>
  <c r="F32" i="7"/>
  <c r="F48" i="7"/>
  <c r="F64" i="7"/>
  <c r="F80" i="7"/>
  <c r="F96" i="7"/>
  <c r="F111" i="7"/>
  <c r="F122" i="7"/>
  <c r="F130" i="7"/>
  <c r="F138" i="7"/>
  <c r="F146" i="7"/>
  <c r="F154" i="7"/>
  <c r="F162" i="7"/>
  <c r="F170" i="7"/>
  <c r="F178" i="7"/>
  <c r="F186" i="7"/>
  <c r="F194" i="7"/>
  <c r="F202" i="7"/>
  <c r="F210" i="7"/>
  <c r="F218" i="7"/>
  <c r="F226" i="7"/>
  <c r="F234" i="7"/>
  <c r="F242" i="7"/>
  <c r="F250" i="7"/>
  <c r="F258" i="7"/>
  <c r="F266" i="7"/>
  <c r="F274" i="7"/>
  <c r="F282" i="7"/>
  <c r="F290" i="7"/>
  <c r="F298" i="7"/>
  <c r="F306" i="7"/>
  <c r="F314" i="7"/>
  <c r="F322" i="7"/>
  <c r="F330" i="7"/>
  <c r="F338" i="7"/>
  <c r="F346" i="7"/>
  <c r="F354" i="7"/>
  <c r="F362" i="7"/>
  <c r="F370" i="7"/>
  <c r="F378" i="7"/>
  <c r="F386" i="7"/>
  <c r="F394" i="7"/>
  <c r="F402" i="7"/>
  <c r="F410" i="7"/>
  <c r="F418" i="7"/>
  <c r="F426" i="7"/>
  <c r="F434" i="7"/>
  <c r="F442" i="7"/>
  <c r="F450" i="7"/>
  <c r="F458" i="7"/>
  <c r="F466" i="7"/>
  <c r="F474" i="7"/>
  <c r="F482" i="7"/>
  <c r="F490" i="7"/>
  <c r="F498" i="7"/>
  <c r="F506" i="7"/>
  <c r="F514" i="7"/>
  <c r="F522" i="7"/>
  <c r="F530" i="7"/>
  <c r="F538" i="7"/>
  <c r="F546" i="7"/>
  <c r="F554" i="7"/>
  <c r="F562" i="7"/>
  <c r="F570" i="7"/>
  <c r="F578" i="7"/>
  <c r="F586" i="7"/>
  <c r="F594" i="7"/>
  <c r="F602" i="7"/>
  <c r="F610" i="7"/>
  <c r="F618" i="7"/>
  <c r="F626" i="7"/>
  <c r="F634" i="7"/>
  <c r="F642" i="7"/>
  <c r="F650" i="7"/>
  <c r="F658" i="7"/>
  <c r="F666" i="7"/>
  <c r="F674" i="7"/>
  <c r="F682" i="7"/>
  <c r="F690" i="7"/>
  <c r="F698" i="7"/>
  <c r="F706" i="7"/>
  <c r="F714" i="7"/>
  <c r="F722" i="7"/>
  <c r="F730" i="7"/>
  <c r="F738" i="7"/>
  <c r="F746" i="7"/>
  <c r="F754" i="7"/>
  <c r="F762" i="7"/>
  <c r="F770" i="7"/>
  <c r="F778" i="7"/>
  <c r="F786" i="7"/>
  <c r="F794" i="7"/>
  <c r="F802" i="7"/>
  <c r="F810" i="7"/>
  <c r="F818" i="7"/>
  <c r="F826" i="7"/>
  <c r="F834" i="7"/>
  <c r="F842" i="7"/>
  <c r="F850" i="7"/>
  <c r="F858" i="7"/>
  <c r="F866" i="7"/>
  <c r="F874" i="7"/>
  <c r="F882" i="7"/>
  <c r="F890" i="7"/>
  <c r="F898" i="7"/>
  <c r="F906" i="7"/>
  <c r="F914" i="7"/>
  <c r="F922" i="7"/>
  <c r="F17" i="7"/>
  <c r="F33" i="7"/>
  <c r="F49" i="7"/>
  <c r="F65" i="7"/>
  <c r="F81" i="7"/>
  <c r="F97" i="7"/>
  <c r="F112" i="7"/>
  <c r="F123" i="7"/>
  <c r="F131" i="7"/>
  <c r="F139" i="7"/>
  <c r="F147" i="7"/>
  <c r="F155" i="7"/>
  <c r="F163" i="7"/>
  <c r="F171" i="7"/>
  <c r="F179" i="7"/>
  <c r="F187" i="7"/>
  <c r="F195" i="7"/>
  <c r="F203" i="7"/>
  <c r="F211" i="7"/>
  <c r="F219" i="7"/>
  <c r="F227" i="7"/>
  <c r="F235" i="7"/>
  <c r="F243" i="7"/>
  <c r="F251" i="7"/>
  <c r="F259" i="7"/>
  <c r="F267" i="7"/>
  <c r="F275" i="7"/>
  <c r="F283" i="7"/>
  <c r="F291" i="7"/>
  <c r="F299" i="7"/>
  <c r="F307" i="7"/>
  <c r="F315" i="7"/>
  <c r="F323" i="7"/>
  <c r="F331" i="7"/>
  <c r="F339" i="7"/>
  <c r="F347" i="7"/>
  <c r="F355" i="7"/>
  <c r="F363" i="7"/>
  <c r="F371" i="7"/>
  <c r="F379" i="7"/>
  <c r="F387" i="7"/>
  <c r="F395" i="7"/>
  <c r="F403" i="7"/>
  <c r="F411" i="7"/>
  <c r="F419" i="7"/>
  <c r="F4" i="7"/>
  <c r="F20" i="7"/>
  <c r="F36" i="7"/>
  <c r="F52" i="7"/>
  <c r="F68" i="7"/>
  <c r="F84" i="7"/>
  <c r="F100" i="7"/>
  <c r="F113" i="7"/>
  <c r="F124" i="7"/>
  <c r="F132" i="7"/>
  <c r="F140" i="7"/>
  <c r="F148" i="7"/>
  <c r="F156" i="7"/>
  <c r="F164" i="7"/>
  <c r="F172" i="7"/>
  <c r="F180" i="7"/>
  <c r="F188" i="7"/>
  <c r="F196" i="7"/>
  <c r="F204" i="7"/>
  <c r="F212" i="7"/>
  <c r="F220" i="7"/>
  <c r="F228" i="7"/>
  <c r="F236" i="7"/>
  <c r="F244" i="7"/>
  <c r="F252" i="7"/>
  <c r="F260" i="7"/>
  <c r="F268" i="7"/>
  <c r="F276" i="7"/>
  <c r="F284" i="7"/>
  <c r="F292" i="7"/>
  <c r="F300" i="7"/>
  <c r="F308" i="7"/>
  <c r="F316" i="7"/>
  <c r="F324" i="7"/>
  <c r="F332" i="7"/>
  <c r="F340" i="7"/>
  <c r="F348" i="7"/>
  <c r="F356" i="7"/>
  <c r="F364" i="7"/>
  <c r="F372" i="7"/>
  <c r="F380" i="7"/>
  <c r="F388" i="7"/>
  <c r="F396" i="7"/>
  <c r="F404" i="7"/>
  <c r="F412" i="7"/>
  <c r="F7" i="7"/>
  <c r="F23" i="7"/>
  <c r="F39" i="7"/>
  <c r="F55" i="7"/>
  <c r="F71" i="7"/>
  <c r="F87" i="7"/>
  <c r="F103" i="7"/>
  <c r="F114" i="7"/>
  <c r="F125" i="7"/>
  <c r="F133" i="7"/>
  <c r="F141" i="7"/>
  <c r="F149" i="7"/>
  <c r="F157" i="7"/>
  <c r="F165" i="7"/>
  <c r="F173" i="7"/>
  <c r="F181" i="7"/>
  <c r="F189" i="7"/>
  <c r="F197" i="7"/>
  <c r="F205" i="7"/>
  <c r="F213" i="7"/>
  <c r="F221" i="7"/>
  <c r="F229" i="7"/>
  <c r="F237" i="7"/>
  <c r="F245" i="7"/>
  <c r="F253" i="7"/>
  <c r="F261" i="7"/>
  <c r="F269" i="7"/>
  <c r="F277" i="7"/>
  <c r="F285" i="7"/>
  <c r="F293" i="7"/>
  <c r="F301" i="7"/>
  <c r="F309" i="7"/>
  <c r="F317" i="7"/>
  <c r="F325" i="7"/>
  <c r="F333" i="7"/>
  <c r="F341" i="7"/>
  <c r="F349" i="7"/>
  <c r="F357" i="7"/>
  <c r="F365" i="7"/>
  <c r="F373" i="7"/>
  <c r="F381" i="7"/>
  <c r="F389" i="7"/>
  <c r="F397" i="7"/>
  <c r="F405" i="7"/>
  <c r="F413" i="7"/>
  <c r="F421" i="7"/>
  <c r="F429" i="7"/>
  <c r="F8" i="7"/>
  <c r="F24" i="7"/>
  <c r="F40" i="7"/>
  <c r="F56" i="7"/>
  <c r="F72" i="7"/>
  <c r="F88" i="7"/>
  <c r="F104" i="7"/>
  <c r="F116" i="7"/>
  <c r="F126" i="7"/>
  <c r="F134" i="7"/>
  <c r="F142" i="7"/>
  <c r="F150" i="7"/>
  <c r="F158" i="7"/>
  <c r="F166" i="7"/>
  <c r="F174" i="7"/>
  <c r="F182" i="7"/>
  <c r="F190" i="7"/>
  <c r="F198" i="7"/>
  <c r="F206" i="7"/>
  <c r="F214" i="7"/>
  <c r="F222" i="7"/>
  <c r="F230" i="7"/>
  <c r="F238" i="7"/>
  <c r="F246" i="7"/>
  <c r="F254" i="7"/>
  <c r="F262" i="7"/>
  <c r="F270" i="7"/>
  <c r="F278" i="7"/>
  <c r="F286" i="7"/>
  <c r="F294" i="7"/>
  <c r="F302" i="7"/>
  <c r="F310" i="7"/>
  <c r="F318" i="7"/>
  <c r="F326" i="7"/>
  <c r="F334" i="7"/>
  <c r="F342" i="7"/>
  <c r="F350" i="7"/>
  <c r="F358" i="7"/>
  <c r="F366" i="7"/>
  <c r="F374" i="7"/>
  <c r="F382" i="7"/>
  <c r="F390" i="7"/>
  <c r="F398" i="7"/>
  <c r="F406" i="7"/>
  <c r="F414" i="7"/>
  <c r="F422" i="7"/>
  <c r="F430" i="7"/>
  <c r="F438" i="7"/>
  <c r="F446" i="7"/>
  <c r="F454" i="7"/>
  <c r="F462" i="7"/>
  <c r="F470" i="7"/>
  <c r="F478" i="7"/>
  <c r="F486" i="7"/>
  <c r="F494" i="7"/>
  <c r="F502" i="7"/>
  <c r="F510" i="7"/>
  <c r="F518" i="7"/>
  <c r="F526" i="7"/>
  <c r="F534" i="7"/>
  <c r="F542" i="7"/>
  <c r="F550" i="7"/>
  <c r="F558" i="7"/>
  <c r="F566" i="7"/>
  <c r="F574" i="7"/>
  <c r="F582" i="7"/>
  <c r="F590" i="7"/>
  <c r="F598" i="7"/>
  <c r="F606" i="7"/>
  <c r="F614" i="7"/>
  <c r="F622" i="7"/>
  <c r="F630" i="7"/>
  <c r="F638" i="7"/>
  <c r="F646" i="7"/>
  <c r="F654" i="7"/>
  <c r="F662" i="7"/>
  <c r="F670" i="7"/>
  <c r="F678" i="7"/>
  <c r="F686" i="7"/>
  <c r="F694" i="7"/>
  <c r="F702" i="7"/>
  <c r="F710" i="7"/>
  <c r="F718" i="7"/>
  <c r="F726" i="7"/>
  <c r="F734" i="7"/>
  <c r="F742" i="7"/>
  <c r="F750" i="7"/>
  <c r="F758" i="7"/>
  <c r="F766" i="7"/>
  <c r="F774" i="7"/>
  <c r="F782" i="7"/>
  <c r="F790" i="7"/>
  <c r="F798" i="7"/>
  <c r="F806" i="7"/>
  <c r="F814" i="7"/>
  <c r="F822" i="7"/>
  <c r="F830" i="7"/>
  <c r="F838" i="7"/>
  <c r="F846" i="7"/>
  <c r="F854" i="7"/>
  <c r="F862" i="7"/>
  <c r="F870" i="7"/>
  <c r="F878" i="7"/>
  <c r="F886" i="7"/>
  <c r="F894" i="7"/>
  <c r="F902" i="7"/>
  <c r="F910" i="7"/>
  <c r="F9" i="7"/>
  <c r="F25" i="7"/>
  <c r="F41" i="7"/>
  <c r="F57" i="7"/>
  <c r="F73" i="7"/>
  <c r="F89" i="7"/>
  <c r="F105" i="7"/>
  <c r="F119" i="7"/>
  <c r="F127" i="7"/>
  <c r="F135" i="7"/>
  <c r="F143" i="7"/>
  <c r="F151" i="7"/>
  <c r="F159" i="7"/>
  <c r="F167" i="7"/>
  <c r="F175" i="7"/>
  <c r="F183" i="7"/>
  <c r="F191" i="7"/>
  <c r="F199" i="7"/>
  <c r="F207" i="7"/>
  <c r="F215" i="7"/>
  <c r="F223" i="7"/>
  <c r="F231" i="7"/>
  <c r="F239" i="7"/>
  <c r="F247" i="7"/>
  <c r="F255" i="7"/>
  <c r="F263" i="7"/>
  <c r="F271" i="7"/>
  <c r="F279" i="7"/>
  <c r="F287" i="7"/>
  <c r="F295" i="7"/>
  <c r="F303" i="7"/>
  <c r="F311" i="7"/>
  <c r="F319" i="7"/>
  <c r="F327" i="7"/>
  <c r="F335" i="7"/>
  <c r="F343" i="7"/>
  <c r="F351" i="7"/>
  <c r="F359" i="7"/>
  <c r="F367" i="7"/>
  <c r="F375" i="7"/>
  <c r="F383" i="7"/>
  <c r="F391" i="7"/>
  <c r="F399" i="7"/>
  <c r="F407" i="7"/>
  <c r="F415" i="7"/>
  <c r="F423" i="7"/>
  <c r="F431" i="7"/>
  <c r="F439" i="7"/>
  <c r="F447" i="7"/>
  <c r="F455" i="7"/>
  <c r="F463" i="7"/>
  <c r="F471" i="7"/>
  <c r="F479" i="7"/>
  <c r="F487" i="7"/>
  <c r="F495" i="7"/>
  <c r="F503" i="7"/>
  <c r="F511" i="7"/>
  <c r="F519" i="7"/>
  <c r="F527" i="7"/>
  <c r="F535" i="7"/>
  <c r="F543" i="7"/>
  <c r="F551" i="7"/>
  <c r="F559" i="7"/>
  <c r="F567" i="7"/>
  <c r="F575" i="7"/>
  <c r="F583" i="7"/>
  <c r="F591" i="7"/>
  <c r="F599" i="7"/>
  <c r="F607" i="7"/>
  <c r="F615" i="7"/>
  <c r="F623" i="7"/>
  <c r="F631" i="7"/>
  <c r="F639" i="7"/>
  <c r="F647" i="7"/>
  <c r="F655" i="7"/>
  <c r="F663" i="7"/>
  <c r="F671" i="7"/>
  <c r="F679" i="7"/>
  <c r="F687" i="7"/>
  <c r="F695" i="7"/>
  <c r="F703" i="7"/>
  <c r="F711" i="7"/>
  <c r="F719" i="7"/>
  <c r="F727" i="7"/>
  <c r="F735" i="7"/>
  <c r="F743" i="7"/>
  <c r="F751" i="7"/>
  <c r="F759" i="7"/>
  <c r="F767" i="7"/>
  <c r="F775" i="7"/>
  <c r="F783" i="7"/>
  <c r="F791" i="7"/>
  <c r="F799" i="7"/>
  <c r="F807" i="7"/>
  <c r="F815" i="7"/>
  <c r="F823" i="7"/>
  <c r="F831" i="7"/>
  <c r="F839" i="7"/>
  <c r="F847" i="7"/>
  <c r="F855" i="7"/>
  <c r="F863" i="7"/>
  <c r="F871" i="7"/>
  <c r="F879" i="7"/>
  <c r="F887" i="7"/>
  <c r="F895" i="7"/>
  <c r="F903" i="7"/>
  <c r="F911" i="7"/>
  <c r="F919" i="7"/>
  <c r="F927" i="7"/>
  <c r="F935" i="7"/>
  <c r="F943" i="7"/>
  <c r="F951" i="7"/>
  <c r="F959" i="7"/>
  <c r="F967" i="7"/>
  <c r="F12" i="7"/>
  <c r="F28" i="7"/>
  <c r="F44" i="7"/>
  <c r="F60" i="7"/>
  <c r="F76" i="7"/>
  <c r="F92" i="7"/>
  <c r="F106" i="7"/>
  <c r="F120" i="7"/>
  <c r="F128" i="7"/>
  <c r="F136" i="7"/>
  <c r="F144" i="7"/>
  <c r="F152" i="7"/>
  <c r="F160" i="7"/>
  <c r="F168" i="7"/>
  <c r="F176" i="7"/>
  <c r="F184" i="7"/>
  <c r="F192" i="7"/>
  <c r="F200" i="7"/>
  <c r="F208" i="7"/>
  <c r="F216" i="7"/>
  <c r="F224" i="7"/>
  <c r="F232" i="7"/>
  <c r="F240" i="7"/>
  <c r="F248" i="7"/>
  <c r="F256" i="7"/>
  <c r="F264" i="7"/>
  <c r="F272" i="7"/>
  <c r="F280" i="7"/>
  <c r="F288" i="7"/>
  <c r="F296" i="7"/>
  <c r="F304" i="7"/>
  <c r="F312" i="7"/>
  <c r="F320" i="7"/>
  <c r="F328" i="7"/>
  <c r="F336" i="7"/>
  <c r="F344" i="7"/>
  <c r="F352" i="7"/>
  <c r="F360" i="7"/>
  <c r="F368" i="7"/>
  <c r="F376" i="7"/>
  <c r="F384" i="7"/>
  <c r="F392" i="7"/>
  <c r="F400" i="7"/>
  <c r="F408" i="7"/>
  <c r="F416" i="7"/>
  <c r="F424" i="7"/>
  <c r="F15" i="7"/>
  <c r="F31" i="7"/>
  <c r="F47" i="7"/>
  <c r="F63" i="7"/>
  <c r="F79" i="7"/>
  <c r="F95" i="7"/>
  <c r="F108" i="7"/>
  <c r="F121" i="7"/>
  <c r="F129" i="7"/>
  <c r="F137" i="7"/>
  <c r="F145" i="7"/>
  <c r="F153" i="7"/>
  <c r="F161" i="7"/>
  <c r="F169" i="7"/>
  <c r="F177" i="7"/>
  <c r="F185" i="7"/>
  <c r="F193" i="7"/>
  <c r="F201" i="7"/>
  <c r="F209" i="7"/>
  <c r="F217" i="7"/>
  <c r="F225" i="7"/>
  <c r="F233" i="7"/>
  <c r="F241" i="7"/>
  <c r="F249" i="7"/>
  <c r="F257" i="7"/>
  <c r="F265" i="7"/>
  <c r="F273" i="7"/>
  <c r="F281" i="7"/>
  <c r="F289" i="7"/>
  <c r="F297" i="7"/>
  <c r="F305" i="7"/>
  <c r="F313" i="7"/>
  <c r="F321" i="7"/>
  <c r="F329" i="7"/>
  <c r="F337" i="7"/>
  <c r="F345" i="7"/>
  <c r="F353" i="7"/>
  <c r="F361" i="7"/>
  <c r="F369" i="7"/>
  <c r="F377" i="7"/>
  <c r="F385" i="7"/>
  <c r="F393" i="7"/>
  <c r="F401" i="7"/>
  <c r="F409" i="7"/>
  <c r="F417" i="7"/>
  <c r="F425" i="7"/>
  <c r="F433" i="7"/>
  <c r="F441" i="7"/>
  <c r="F449" i="7"/>
  <c r="F457" i="7"/>
  <c r="F465" i="7"/>
  <c r="F473" i="7"/>
  <c r="F481" i="7"/>
  <c r="F489" i="7"/>
  <c r="F497" i="7"/>
  <c r="F505" i="7"/>
  <c r="F513" i="7"/>
  <c r="F521" i="7"/>
  <c r="F529" i="7"/>
  <c r="F537" i="7"/>
  <c r="F545" i="7"/>
  <c r="F553" i="7"/>
  <c r="F561" i="7"/>
  <c r="F569" i="7"/>
  <c r="F577" i="7"/>
  <c r="F585" i="7"/>
  <c r="F593" i="7"/>
  <c r="F601" i="7"/>
  <c r="F609" i="7"/>
  <c r="F617" i="7"/>
  <c r="F625" i="7"/>
  <c r="F633" i="7"/>
  <c r="F641" i="7"/>
  <c r="F649" i="7"/>
  <c r="F657" i="7"/>
  <c r="F665" i="7"/>
  <c r="F673" i="7"/>
  <c r="F681" i="7"/>
  <c r="F689" i="7"/>
  <c r="F697" i="7"/>
  <c r="F705" i="7"/>
  <c r="F713" i="7"/>
  <c r="F721" i="7"/>
  <c r="F729" i="7"/>
  <c r="F737" i="7"/>
  <c r="F745" i="7"/>
  <c r="F753" i="7"/>
  <c r="F761" i="7"/>
  <c r="F769" i="7"/>
  <c r="F777" i="7"/>
  <c r="F785" i="7"/>
  <c r="F793" i="7"/>
  <c r="F801" i="7"/>
  <c r="F809" i="7"/>
  <c r="F817" i="7"/>
  <c r="F825" i="7"/>
  <c r="F833" i="7"/>
  <c r="F841" i="7"/>
  <c r="F849" i="7"/>
  <c r="F857" i="7"/>
  <c r="F865" i="7"/>
  <c r="F873" i="7"/>
  <c r="F881" i="7"/>
  <c r="F889" i="7"/>
  <c r="F897" i="7"/>
  <c r="F905" i="7"/>
  <c r="F913" i="7"/>
  <c r="F921" i="7"/>
  <c r="F929" i="7"/>
  <c r="F937" i="7"/>
  <c r="F945" i="7"/>
  <c r="F953" i="7"/>
  <c r="F961" i="7"/>
  <c r="F969" i="7"/>
  <c r="F977" i="7"/>
  <c r="F420" i="7"/>
  <c r="F443" i="7"/>
  <c r="F459" i="7"/>
  <c r="F475" i="7"/>
  <c r="F491" i="7"/>
  <c r="F507" i="7"/>
  <c r="F523" i="7"/>
  <c r="F539" i="7"/>
  <c r="F555" i="7"/>
  <c r="F571" i="7"/>
  <c r="F587" i="7"/>
  <c r="F603" i="7"/>
  <c r="F619" i="7"/>
  <c r="F635" i="7"/>
  <c r="F651" i="7"/>
  <c r="F667" i="7"/>
  <c r="F683" i="7"/>
  <c r="F699" i="7"/>
  <c r="F715" i="7"/>
  <c r="F731" i="7"/>
  <c r="F747" i="7"/>
  <c r="F763" i="7"/>
  <c r="F779" i="7"/>
  <c r="F795" i="7"/>
  <c r="F811" i="7"/>
  <c r="F827" i="7"/>
  <c r="F843" i="7"/>
  <c r="F859" i="7"/>
  <c r="F875" i="7"/>
  <c r="F891" i="7"/>
  <c r="F907" i="7"/>
  <c r="F920" i="7"/>
  <c r="F932" i="7"/>
  <c r="F942" i="7"/>
  <c r="F954" i="7"/>
  <c r="F964" i="7"/>
  <c r="F974" i="7"/>
  <c r="F983" i="7"/>
  <c r="F991" i="7"/>
  <c r="F999" i="7"/>
  <c r="F1007" i="7"/>
  <c r="F1015" i="7"/>
  <c r="F1023" i="7"/>
  <c r="F1031" i="7"/>
  <c r="F1039" i="7"/>
  <c r="F1047" i="7"/>
  <c r="F1055" i="7"/>
  <c r="F1063" i="7"/>
  <c r="F1071" i="7"/>
  <c r="F1079" i="7"/>
  <c r="F1087" i="7"/>
  <c r="F1095" i="7"/>
  <c r="F1103" i="7"/>
  <c r="F1111" i="7"/>
  <c r="F1119" i="7"/>
  <c r="F1127" i="7"/>
  <c r="F1135" i="7"/>
  <c r="F1143" i="7"/>
  <c r="F1151" i="7"/>
  <c r="F1159" i="7"/>
  <c r="F1167" i="7"/>
  <c r="F1175" i="7"/>
  <c r="F1183" i="7"/>
  <c r="F1191" i="7"/>
  <c r="F1199" i="7"/>
  <c r="F1207" i="7"/>
  <c r="F1215" i="7"/>
  <c r="F1223" i="7"/>
  <c r="F1231" i="7"/>
  <c r="F1239" i="7"/>
  <c r="F1247" i="7"/>
  <c r="F1255" i="7"/>
  <c r="F1263" i="7"/>
  <c r="F1271" i="7"/>
  <c r="F1279" i="7"/>
  <c r="F1287" i="7"/>
  <c r="F1295" i="7"/>
  <c r="F1303" i="7"/>
  <c r="F1311" i="7"/>
  <c r="F1319" i="7"/>
  <c r="F1327" i="7"/>
  <c r="F1335" i="7"/>
  <c r="F1343" i="7"/>
  <c r="F1351" i="7"/>
  <c r="F1359" i="7"/>
  <c r="F1367" i="7"/>
  <c r="F1375" i="7"/>
  <c r="F1383" i="7"/>
  <c r="F1391" i="7"/>
  <c r="F1399" i="7"/>
  <c r="F1407" i="7"/>
  <c r="F1415" i="7"/>
  <c r="F1423" i="7"/>
  <c r="F1431" i="7"/>
  <c r="F1439" i="7"/>
  <c r="F1447" i="7"/>
  <c r="F1455" i="7"/>
  <c r="F1463" i="7"/>
  <c r="F1471" i="7"/>
  <c r="F1479" i="7"/>
  <c r="F1487" i="7"/>
  <c r="F1495" i="7"/>
  <c r="F1503" i="7"/>
  <c r="F1511" i="7"/>
  <c r="F1519" i="7"/>
  <c r="F1527" i="7"/>
  <c r="F1535" i="7"/>
  <c r="F1543" i="7"/>
  <c r="F1551" i="7"/>
  <c r="F1559" i="7"/>
  <c r="F1567" i="7"/>
  <c r="F1575" i="7"/>
  <c r="F1583" i="7"/>
  <c r="F1591" i="7"/>
  <c r="F1599" i="7"/>
  <c r="F1607" i="7"/>
  <c r="F1615" i="7"/>
  <c r="F1623" i="7"/>
  <c r="F1631" i="7"/>
  <c r="F1639" i="7"/>
  <c r="F1647" i="7"/>
  <c r="F1655" i="7"/>
  <c r="F1663" i="7"/>
  <c r="F1671" i="7"/>
  <c r="F1679" i="7"/>
  <c r="F1687" i="7"/>
  <c r="F1695" i="7"/>
  <c r="F1703" i="7"/>
  <c r="F1711" i="7"/>
  <c r="F1719" i="7"/>
  <c r="F1727" i="7"/>
  <c r="F1735" i="7"/>
  <c r="F1743" i="7"/>
  <c r="F1751" i="7"/>
  <c r="F1759" i="7"/>
  <c r="F1767" i="7"/>
  <c r="F1775" i="7"/>
  <c r="F1783" i="7"/>
  <c r="F1791" i="7"/>
  <c r="F1799" i="7"/>
  <c r="F1807" i="7"/>
  <c r="F1815" i="7"/>
  <c r="F1823" i="7"/>
  <c r="F1831" i="7"/>
  <c r="F1839" i="7"/>
  <c r="F1847" i="7"/>
  <c r="F1855" i="7"/>
  <c r="F1863" i="7"/>
  <c r="F1871" i="7"/>
  <c r="F427" i="7"/>
  <c r="F444" i="7"/>
  <c r="F460" i="7"/>
  <c r="F476" i="7"/>
  <c r="F492" i="7"/>
  <c r="F508" i="7"/>
  <c r="F524" i="7"/>
  <c r="F540" i="7"/>
  <c r="F556" i="7"/>
  <c r="F572" i="7"/>
  <c r="F588" i="7"/>
  <c r="F604" i="7"/>
  <c r="F620" i="7"/>
  <c r="F636" i="7"/>
  <c r="F652" i="7"/>
  <c r="F668" i="7"/>
  <c r="F684" i="7"/>
  <c r="F700" i="7"/>
  <c r="F716" i="7"/>
  <c r="F732" i="7"/>
  <c r="F748" i="7"/>
  <c r="F764" i="7"/>
  <c r="F780" i="7"/>
  <c r="F796" i="7"/>
  <c r="F812" i="7"/>
  <c r="F828" i="7"/>
  <c r="F844" i="7"/>
  <c r="F860" i="7"/>
  <c r="F876" i="7"/>
  <c r="F892" i="7"/>
  <c r="F908" i="7"/>
  <c r="F923" i="7"/>
  <c r="F933" i="7"/>
  <c r="F944" i="7"/>
  <c r="F955" i="7"/>
  <c r="F965" i="7"/>
  <c r="F975" i="7"/>
  <c r="F984" i="7"/>
  <c r="F992" i="7"/>
  <c r="F1000" i="7"/>
  <c r="F1008" i="7"/>
  <c r="F1016" i="7"/>
  <c r="F1024" i="7"/>
  <c r="F1032" i="7"/>
  <c r="F1040" i="7"/>
  <c r="F1048" i="7"/>
  <c r="F1056" i="7"/>
  <c r="F1064" i="7"/>
  <c r="F1072" i="7"/>
  <c r="F1080" i="7"/>
  <c r="F1088" i="7"/>
  <c r="F1096" i="7"/>
  <c r="F1104" i="7"/>
  <c r="F1112" i="7"/>
  <c r="F1120" i="7"/>
  <c r="F1128" i="7"/>
  <c r="F1136" i="7"/>
  <c r="F1144" i="7"/>
  <c r="F1152" i="7"/>
  <c r="F1160" i="7"/>
  <c r="F1168" i="7"/>
  <c r="F1176" i="7"/>
  <c r="F1184" i="7"/>
  <c r="F1192" i="7"/>
  <c r="F1200" i="7"/>
  <c r="F1208" i="7"/>
  <c r="F1216" i="7"/>
  <c r="F1224" i="7"/>
  <c r="F1232" i="7"/>
  <c r="F1240" i="7"/>
  <c r="F1248" i="7"/>
  <c r="F1256" i="7"/>
  <c r="F1264" i="7"/>
  <c r="F1272" i="7"/>
  <c r="F1280" i="7"/>
  <c r="F1288" i="7"/>
  <c r="F1296" i="7"/>
  <c r="F1304" i="7"/>
  <c r="F1312" i="7"/>
  <c r="F1320" i="7"/>
  <c r="F1328" i="7"/>
  <c r="F1336" i="7"/>
  <c r="F1344" i="7"/>
  <c r="F1352" i="7"/>
  <c r="F1360" i="7"/>
  <c r="F1368" i="7"/>
  <c r="F1376" i="7"/>
  <c r="F1384" i="7"/>
  <c r="F1392" i="7"/>
  <c r="F428" i="7"/>
  <c r="F445" i="7"/>
  <c r="F461" i="7"/>
  <c r="F477" i="7"/>
  <c r="F493" i="7"/>
  <c r="F509" i="7"/>
  <c r="F525" i="7"/>
  <c r="F541" i="7"/>
  <c r="F557" i="7"/>
  <c r="F573" i="7"/>
  <c r="F589" i="7"/>
  <c r="F605" i="7"/>
  <c r="F621" i="7"/>
  <c r="F637" i="7"/>
  <c r="F653" i="7"/>
  <c r="F669" i="7"/>
  <c r="F685" i="7"/>
  <c r="F701" i="7"/>
  <c r="F717" i="7"/>
  <c r="F733" i="7"/>
  <c r="F749" i="7"/>
  <c r="F765" i="7"/>
  <c r="F781" i="7"/>
  <c r="F797" i="7"/>
  <c r="F813" i="7"/>
  <c r="F829" i="7"/>
  <c r="F845" i="7"/>
  <c r="F861" i="7"/>
  <c r="F877" i="7"/>
  <c r="F893" i="7"/>
  <c r="F909" i="7"/>
  <c r="F924" i="7"/>
  <c r="F934" i="7"/>
  <c r="F946" i="7"/>
  <c r="F956" i="7"/>
  <c r="F966" i="7"/>
  <c r="F976" i="7"/>
  <c r="F985" i="7"/>
  <c r="F993" i="7"/>
  <c r="F1001" i="7"/>
  <c r="F1009" i="7"/>
  <c r="F1017" i="7"/>
  <c r="F1025" i="7"/>
  <c r="F1033" i="7"/>
  <c r="F1041" i="7"/>
  <c r="F1049" i="7"/>
  <c r="F1057" i="7"/>
  <c r="F1065" i="7"/>
  <c r="F1073" i="7"/>
  <c r="F1081" i="7"/>
  <c r="F1089" i="7"/>
  <c r="F1097" i="7"/>
  <c r="F1105" i="7"/>
  <c r="F1113" i="7"/>
  <c r="F1121" i="7"/>
  <c r="F1129" i="7"/>
  <c r="F1137" i="7"/>
  <c r="F1145" i="7"/>
  <c r="F1153" i="7"/>
  <c r="F1161" i="7"/>
  <c r="F1169" i="7"/>
  <c r="F1177" i="7"/>
  <c r="F1185" i="7"/>
  <c r="F1193" i="7"/>
  <c r="F1201" i="7"/>
  <c r="F1209" i="7"/>
  <c r="F1217" i="7"/>
  <c r="F1225" i="7"/>
  <c r="F1233" i="7"/>
  <c r="F1241" i="7"/>
  <c r="F1249" i="7"/>
  <c r="F1257" i="7"/>
  <c r="F1265" i="7"/>
  <c r="F1273" i="7"/>
  <c r="F1281" i="7"/>
  <c r="F1289" i="7"/>
  <c r="F1297" i="7"/>
  <c r="F1305" i="7"/>
  <c r="F1313" i="7"/>
  <c r="F1321" i="7"/>
  <c r="F1329" i="7"/>
  <c r="F1337" i="7"/>
  <c r="F1345" i="7"/>
  <c r="F1353" i="7"/>
  <c r="F1361" i="7"/>
  <c r="F432" i="7"/>
  <c r="F448" i="7"/>
  <c r="F464" i="7"/>
  <c r="F480" i="7"/>
  <c r="F496" i="7"/>
  <c r="F512" i="7"/>
  <c r="F528" i="7"/>
  <c r="F544" i="7"/>
  <c r="F560" i="7"/>
  <c r="F576" i="7"/>
  <c r="F592" i="7"/>
  <c r="F608" i="7"/>
  <c r="F624" i="7"/>
  <c r="F640" i="7"/>
  <c r="F656" i="7"/>
  <c r="F672" i="7"/>
  <c r="F688" i="7"/>
  <c r="F704" i="7"/>
  <c r="F720" i="7"/>
  <c r="F736" i="7"/>
  <c r="F752" i="7"/>
  <c r="F768" i="7"/>
  <c r="F784" i="7"/>
  <c r="F800" i="7"/>
  <c r="F816" i="7"/>
  <c r="F832" i="7"/>
  <c r="F848" i="7"/>
  <c r="F864" i="7"/>
  <c r="F880" i="7"/>
  <c r="F896" i="7"/>
  <c r="F912" i="7"/>
  <c r="F925" i="7"/>
  <c r="F936" i="7"/>
  <c r="F947" i="7"/>
  <c r="F957" i="7"/>
  <c r="F968" i="7"/>
  <c r="F978" i="7"/>
  <c r="F986" i="7"/>
  <c r="F994" i="7"/>
  <c r="F1002" i="7"/>
  <c r="F1010" i="7"/>
  <c r="F1018" i="7"/>
  <c r="F1026" i="7"/>
  <c r="F1034" i="7"/>
  <c r="F1042" i="7"/>
  <c r="F1050" i="7"/>
  <c r="F1058" i="7"/>
  <c r="F1066" i="7"/>
  <c r="F1074" i="7"/>
  <c r="F1082" i="7"/>
  <c r="F1090" i="7"/>
  <c r="F1098" i="7"/>
  <c r="F1106" i="7"/>
  <c r="F1114" i="7"/>
  <c r="F1122" i="7"/>
  <c r="F1130" i="7"/>
  <c r="F1138" i="7"/>
  <c r="F1146" i="7"/>
  <c r="F1154" i="7"/>
  <c r="F1162" i="7"/>
  <c r="F1170" i="7"/>
  <c r="F1178" i="7"/>
  <c r="F1186" i="7"/>
  <c r="F1194" i="7"/>
  <c r="F1202" i="7"/>
  <c r="F1210" i="7"/>
  <c r="F1218" i="7"/>
  <c r="F1226" i="7"/>
  <c r="F1234" i="7"/>
  <c r="F1242" i="7"/>
  <c r="F1250" i="7"/>
  <c r="F1258" i="7"/>
  <c r="F1266" i="7"/>
  <c r="F1274" i="7"/>
  <c r="F1282" i="7"/>
  <c r="F1290" i="7"/>
  <c r="F1298" i="7"/>
  <c r="F1306" i="7"/>
  <c r="F1314" i="7"/>
  <c r="F1322" i="7"/>
  <c r="F1330" i="7"/>
  <c r="F1338" i="7"/>
  <c r="F1346" i="7"/>
  <c r="F1354" i="7"/>
  <c r="F1362" i="7"/>
  <c r="F1370" i="7"/>
  <c r="F1378" i="7"/>
  <c r="F1386" i="7"/>
  <c r="F1394" i="7"/>
  <c r="F435" i="7"/>
  <c r="F451" i="7"/>
  <c r="F467" i="7"/>
  <c r="F483" i="7"/>
  <c r="F499" i="7"/>
  <c r="F515" i="7"/>
  <c r="F531" i="7"/>
  <c r="F547" i="7"/>
  <c r="F563" i="7"/>
  <c r="F579" i="7"/>
  <c r="F595" i="7"/>
  <c r="F611" i="7"/>
  <c r="F627" i="7"/>
  <c r="F643" i="7"/>
  <c r="F659" i="7"/>
  <c r="F675" i="7"/>
  <c r="F691" i="7"/>
  <c r="F707" i="7"/>
  <c r="F723" i="7"/>
  <c r="F739" i="7"/>
  <c r="F755" i="7"/>
  <c r="F771" i="7"/>
  <c r="F787" i="7"/>
  <c r="F803" i="7"/>
  <c r="F819" i="7"/>
  <c r="F835" i="7"/>
  <c r="F851" i="7"/>
  <c r="F867" i="7"/>
  <c r="F883" i="7"/>
  <c r="F899" i="7"/>
  <c r="F915" i="7"/>
  <c r="F926" i="7"/>
  <c r="F938" i="7"/>
  <c r="F948" i="7"/>
  <c r="F958" i="7"/>
  <c r="F970" i="7"/>
  <c r="F979" i="7"/>
  <c r="F987" i="7"/>
  <c r="F995" i="7"/>
  <c r="F1003" i="7"/>
  <c r="F1011" i="7"/>
  <c r="F1019" i="7"/>
  <c r="F1027" i="7"/>
  <c r="F1035" i="7"/>
  <c r="F1043" i="7"/>
  <c r="F1051" i="7"/>
  <c r="F1059" i="7"/>
  <c r="F1067" i="7"/>
  <c r="F1075" i="7"/>
  <c r="F1083" i="7"/>
  <c r="F1091" i="7"/>
  <c r="F1099" i="7"/>
  <c r="F1107" i="7"/>
  <c r="F1115" i="7"/>
  <c r="F1123" i="7"/>
  <c r="F1131" i="7"/>
  <c r="F1139" i="7"/>
  <c r="F1147" i="7"/>
  <c r="F1155" i="7"/>
  <c r="F1163" i="7"/>
  <c r="F1171" i="7"/>
  <c r="F1179" i="7"/>
  <c r="F1187" i="7"/>
  <c r="F1195" i="7"/>
  <c r="F1203" i="7"/>
  <c r="F1211" i="7"/>
  <c r="F1219" i="7"/>
  <c r="F1227" i="7"/>
  <c r="F1235" i="7"/>
  <c r="F1243" i="7"/>
  <c r="F1251" i="7"/>
  <c r="F1259" i="7"/>
  <c r="F1267" i="7"/>
  <c r="F1275" i="7"/>
  <c r="F1283" i="7"/>
  <c r="F1291" i="7"/>
  <c r="F1299" i="7"/>
  <c r="F1307" i="7"/>
  <c r="F1315" i="7"/>
  <c r="F1323" i="7"/>
  <c r="F1331" i="7"/>
  <c r="F1339" i="7"/>
  <c r="F1347" i="7"/>
  <c r="F1355" i="7"/>
  <c r="F1363" i="7"/>
  <c r="F1371" i="7"/>
  <c r="F1379" i="7"/>
  <c r="F1387" i="7"/>
  <c r="F1395" i="7"/>
  <c r="F1403" i="7"/>
  <c r="F1411" i="7"/>
  <c r="F1419" i="7"/>
  <c r="F1427" i="7"/>
  <c r="F1435" i="7"/>
  <c r="F1443" i="7"/>
  <c r="F1451" i="7"/>
  <c r="F1459" i="7"/>
  <c r="F1467" i="7"/>
  <c r="F1475" i="7"/>
  <c r="F1483" i="7"/>
  <c r="F1491" i="7"/>
  <c r="F1499" i="7"/>
  <c r="F1507" i="7"/>
  <c r="F1515" i="7"/>
  <c r="F1523" i="7"/>
  <c r="F1531" i="7"/>
  <c r="F1539" i="7"/>
  <c r="F1547" i="7"/>
  <c r="F1555" i="7"/>
  <c r="F1563" i="7"/>
  <c r="F1571" i="7"/>
  <c r="F1579" i="7"/>
  <c r="F1587" i="7"/>
  <c r="F1595" i="7"/>
  <c r="F1603" i="7"/>
  <c r="F1611" i="7"/>
  <c r="F1619" i="7"/>
  <c r="F1627" i="7"/>
  <c r="F1635" i="7"/>
  <c r="F1643" i="7"/>
  <c r="F1651" i="7"/>
  <c r="F1659" i="7"/>
  <c r="F1667" i="7"/>
  <c r="F1675" i="7"/>
  <c r="F1683" i="7"/>
  <c r="F1691" i="7"/>
  <c r="F1699" i="7"/>
  <c r="F1707" i="7"/>
  <c r="F1715" i="7"/>
  <c r="F1723" i="7"/>
  <c r="F1731" i="7"/>
  <c r="F1739" i="7"/>
  <c r="F1747" i="7"/>
  <c r="F1755" i="7"/>
  <c r="F1763" i="7"/>
  <c r="F1771" i="7"/>
  <c r="F1779" i="7"/>
  <c r="F1787" i="7"/>
  <c r="F1795" i="7"/>
  <c r="F1803" i="7"/>
  <c r="F1811" i="7"/>
  <c r="F1819" i="7"/>
  <c r="F1827" i="7"/>
  <c r="F1835" i="7"/>
  <c r="F1843" i="7"/>
  <c r="F1851" i="7"/>
  <c r="F1859" i="7"/>
  <c r="F1867" i="7"/>
  <c r="F1875" i="7"/>
  <c r="F1883" i="7"/>
  <c r="F1891" i="7"/>
  <c r="F1899" i="7"/>
  <c r="F1907" i="7"/>
  <c r="F436" i="7"/>
  <c r="F452" i="7"/>
  <c r="F468" i="7"/>
  <c r="F484" i="7"/>
  <c r="F500" i="7"/>
  <c r="F516" i="7"/>
  <c r="F532" i="7"/>
  <c r="F548" i="7"/>
  <c r="F564" i="7"/>
  <c r="F580" i="7"/>
  <c r="F596" i="7"/>
  <c r="F612" i="7"/>
  <c r="F628" i="7"/>
  <c r="F644" i="7"/>
  <c r="F660" i="7"/>
  <c r="F676" i="7"/>
  <c r="F692" i="7"/>
  <c r="F708" i="7"/>
  <c r="F724" i="7"/>
  <c r="F740" i="7"/>
  <c r="F756" i="7"/>
  <c r="F772" i="7"/>
  <c r="F788" i="7"/>
  <c r="F804" i="7"/>
  <c r="F820" i="7"/>
  <c r="F836" i="7"/>
  <c r="F852" i="7"/>
  <c r="F868" i="7"/>
  <c r="F884" i="7"/>
  <c r="F900" i="7"/>
  <c r="F916" i="7"/>
  <c r="F928" i="7"/>
  <c r="F939" i="7"/>
  <c r="F949" i="7"/>
  <c r="F960" i="7"/>
  <c r="F971" i="7"/>
  <c r="F980" i="7"/>
  <c r="F988" i="7"/>
  <c r="F996" i="7"/>
  <c r="F1004" i="7"/>
  <c r="F1012" i="7"/>
  <c r="F1020" i="7"/>
  <c r="F1028" i="7"/>
  <c r="F1036" i="7"/>
  <c r="F1044" i="7"/>
  <c r="F1052" i="7"/>
  <c r="F1060" i="7"/>
  <c r="F1068" i="7"/>
  <c r="F1076" i="7"/>
  <c r="F1084" i="7"/>
  <c r="F1092" i="7"/>
  <c r="F1100" i="7"/>
  <c r="F1108" i="7"/>
  <c r="F1116" i="7"/>
  <c r="F1124" i="7"/>
  <c r="F1132" i="7"/>
  <c r="F1140" i="7"/>
  <c r="F1148" i="7"/>
  <c r="F1156" i="7"/>
  <c r="F1164" i="7"/>
  <c r="F1172" i="7"/>
  <c r="F1180" i="7"/>
  <c r="F1188" i="7"/>
  <c r="F1196" i="7"/>
  <c r="F1204" i="7"/>
  <c r="F1212" i="7"/>
  <c r="F1220" i="7"/>
  <c r="F1228" i="7"/>
  <c r="F1236" i="7"/>
  <c r="F1244" i="7"/>
  <c r="F1252" i="7"/>
  <c r="F1260" i="7"/>
  <c r="F1268" i="7"/>
  <c r="F1276" i="7"/>
  <c r="F1284" i="7"/>
  <c r="F1292" i="7"/>
  <c r="F1300" i="7"/>
  <c r="F1308" i="7"/>
  <c r="F1316" i="7"/>
  <c r="F1324" i="7"/>
  <c r="F1332" i="7"/>
  <c r="F1340" i="7"/>
  <c r="F1348" i="7"/>
  <c r="F1356" i="7"/>
  <c r="F1364" i="7"/>
  <c r="F1372" i="7"/>
  <c r="F1380" i="7"/>
  <c r="F1388" i="7"/>
  <c r="F1396" i="7"/>
  <c r="F1404" i="7"/>
  <c r="F1412" i="7"/>
  <c r="F1420" i="7"/>
  <c r="F1428" i="7"/>
  <c r="F1436" i="7"/>
  <c r="F1444" i="7"/>
  <c r="F1452" i="7"/>
  <c r="F1460" i="7"/>
  <c r="F1468" i="7"/>
  <c r="F1476" i="7"/>
  <c r="F1484" i="7"/>
  <c r="F1492" i="7"/>
  <c r="F1500" i="7"/>
  <c r="F1508" i="7"/>
  <c r="F1516" i="7"/>
  <c r="F1524" i="7"/>
  <c r="F1532" i="7"/>
  <c r="F1540" i="7"/>
  <c r="F1548" i="7"/>
  <c r="F1556" i="7"/>
  <c r="F1564" i="7"/>
  <c r="F1572" i="7"/>
  <c r="F1580" i="7"/>
  <c r="F1588" i="7"/>
  <c r="F1596" i="7"/>
  <c r="F1604" i="7"/>
  <c r="F1612" i="7"/>
  <c r="F1620" i="7"/>
  <c r="F1628" i="7"/>
  <c r="F1636" i="7"/>
  <c r="F1644" i="7"/>
  <c r="F1652" i="7"/>
  <c r="F1660" i="7"/>
  <c r="F1668" i="7"/>
  <c r="F1676" i="7"/>
  <c r="F1684" i="7"/>
  <c r="F1692" i="7"/>
  <c r="F1700" i="7"/>
  <c r="F1708" i="7"/>
  <c r="F1716" i="7"/>
  <c r="F1724" i="7"/>
  <c r="F1732" i="7"/>
  <c r="F1740" i="7"/>
  <c r="F1748" i="7"/>
  <c r="F1756" i="7"/>
  <c r="F1764" i="7"/>
  <c r="F1772" i="7"/>
  <c r="F1780" i="7"/>
  <c r="F1788" i="7"/>
  <c r="F1796" i="7"/>
  <c r="F1804" i="7"/>
  <c r="F1812" i="7"/>
  <c r="F1820" i="7"/>
  <c r="F1828" i="7"/>
  <c r="F1836" i="7"/>
  <c r="F1844" i="7"/>
  <c r="F1852" i="7"/>
  <c r="F1860" i="7"/>
  <c r="F1868" i="7"/>
  <c r="F1876" i="7"/>
  <c r="F1884" i="7"/>
  <c r="F1892" i="7"/>
  <c r="F1900" i="7"/>
  <c r="F437" i="7"/>
  <c r="F453" i="7"/>
  <c r="F469" i="7"/>
  <c r="F485" i="7"/>
  <c r="F501" i="7"/>
  <c r="F517" i="7"/>
  <c r="F533" i="7"/>
  <c r="F549" i="7"/>
  <c r="F565" i="7"/>
  <c r="F581" i="7"/>
  <c r="F597" i="7"/>
  <c r="F613" i="7"/>
  <c r="F629" i="7"/>
  <c r="F645" i="7"/>
  <c r="F661" i="7"/>
  <c r="F677" i="7"/>
  <c r="F693" i="7"/>
  <c r="F709" i="7"/>
  <c r="F725" i="7"/>
  <c r="F741" i="7"/>
  <c r="F757" i="7"/>
  <c r="F773" i="7"/>
  <c r="F789" i="7"/>
  <c r="F805" i="7"/>
  <c r="F821" i="7"/>
  <c r="F837" i="7"/>
  <c r="F853" i="7"/>
  <c r="F869" i="7"/>
  <c r="F885" i="7"/>
  <c r="F901" i="7"/>
  <c r="F917" i="7"/>
  <c r="F930" i="7"/>
  <c r="F940" i="7"/>
  <c r="F950" i="7"/>
  <c r="F962" i="7"/>
  <c r="F972" i="7"/>
  <c r="F981" i="7"/>
  <c r="F989" i="7"/>
  <c r="F997" i="7"/>
  <c r="F1005" i="7"/>
  <c r="F1013" i="7"/>
  <c r="F1021" i="7"/>
  <c r="F1029" i="7"/>
  <c r="F1037" i="7"/>
  <c r="F1045" i="7"/>
  <c r="F1053" i="7"/>
  <c r="F1061" i="7"/>
  <c r="F1069" i="7"/>
  <c r="F1077" i="7"/>
  <c r="F1085" i="7"/>
  <c r="F1093" i="7"/>
  <c r="F1101" i="7"/>
  <c r="F1109" i="7"/>
  <c r="F1117" i="7"/>
  <c r="F1125" i="7"/>
  <c r="F1133" i="7"/>
  <c r="F1141" i="7"/>
  <c r="F1149" i="7"/>
  <c r="F1157" i="7"/>
  <c r="F1165" i="7"/>
  <c r="F1173" i="7"/>
  <c r="F1181" i="7"/>
  <c r="F1189" i="7"/>
  <c r="F1197" i="7"/>
  <c r="F1205" i="7"/>
  <c r="F1213" i="7"/>
  <c r="F1221" i="7"/>
  <c r="F1229" i="7"/>
  <c r="F1237" i="7"/>
  <c r="F1245" i="7"/>
  <c r="F1253" i="7"/>
  <c r="F1261" i="7"/>
  <c r="F1269" i="7"/>
  <c r="F1277" i="7"/>
  <c r="F1285" i="7"/>
  <c r="F1293" i="7"/>
  <c r="F1301" i="7"/>
  <c r="F1309" i="7"/>
  <c r="F1317" i="7"/>
  <c r="F1325" i="7"/>
  <c r="F1333" i="7"/>
  <c r="F1341" i="7"/>
  <c r="F1349" i="7"/>
  <c r="F1357" i="7"/>
  <c r="F1365" i="7"/>
  <c r="F1373" i="7"/>
  <c r="F1381" i="7"/>
  <c r="F1389" i="7"/>
  <c r="F440" i="7"/>
  <c r="F456" i="7"/>
  <c r="F472" i="7"/>
  <c r="F488" i="7"/>
  <c r="F504" i="7"/>
  <c r="F520" i="7"/>
  <c r="F536" i="7"/>
  <c r="F552" i="7"/>
  <c r="F568" i="7"/>
  <c r="F584" i="7"/>
  <c r="F600" i="7"/>
  <c r="F616" i="7"/>
  <c r="F632" i="7"/>
  <c r="F648" i="7"/>
  <c r="F664" i="7"/>
  <c r="F680" i="7"/>
  <c r="F696" i="7"/>
  <c r="F712" i="7"/>
  <c r="F728" i="7"/>
  <c r="F744" i="7"/>
  <c r="F760" i="7"/>
  <c r="F776" i="7"/>
  <c r="F792" i="7"/>
  <c r="F808" i="7"/>
  <c r="F824" i="7"/>
  <c r="F840" i="7"/>
  <c r="F856" i="7"/>
  <c r="F872" i="7"/>
  <c r="F888" i="7"/>
  <c r="F904" i="7"/>
  <c r="F918" i="7"/>
  <c r="F931" i="7"/>
  <c r="F941" i="7"/>
  <c r="F952" i="7"/>
  <c r="F963" i="7"/>
  <c r="F973" i="7"/>
  <c r="F982" i="7"/>
  <c r="F990" i="7"/>
  <c r="F998" i="7"/>
  <c r="F1006" i="7"/>
  <c r="F1014" i="7"/>
  <c r="F1022" i="7"/>
  <c r="F1030" i="7"/>
  <c r="F1038" i="7"/>
  <c r="F1046" i="7"/>
  <c r="F1054" i="7"/>
  <c r="F1062" i="7"/>
  <c r="F1070" i="7"/>
  <c r="F1078" i="7"/>
  <c r="F1086" i="7"/>
  <c r="F1094" i="7"/>
  <c r="F1102" i="7"/>
  <c r="F1110" i="7"/>
  <c r="F1118" i="7"/>
  <c r="F1126" i="7"/>
  <c r="F1134" i="7"/>
  <c r="F1142" i="7"/>
  <c r="F1150" i="7"/>
  <c r="F1158" i="7"/>
  <c r="F1166" i="7"/>
  <c r="F1174" i="7"/>
  <c r="F1182" i="7"/>
  <c r="F1190" i="7"/>
  <c r="F1198" i="7"/>
  <c r="F1206" i="7"/>
  <c r="F1214" i="7"/>
  <c r="F1222" i="7"/>
  <c r="F1230" i="7"/>
  <c r="F1238" i="7"/>
  <c r="F1246" i="7"/>
  <c r="F1254" i="7"/>
  <c r="F1262" i="7"/>
  <c r="F1270" i="7"/>
  <c r="F1278" i="7"/>
  <c r="F1286" i="7"/>
  <c r="F1294" i="7"/>
  <c r="F1302" i="7"/>
  <c r="F1310" i="7"/>
  <c r="F1318" i="7"/>
  <c r="F1326" i="7"/>
  <c r="F1334" i="7"/>
  <c r="F1342" i="7"/>
  <c r="F1350" i="7"/>
  <c r="F1358" i="7"/>
  <c r="F1366" i="7"/>
  <c r="F1374" i="7"/>
  <c r="F1382" i="7"/>
  <c r="F1390" i="7"/>
  <c r="F1398" i="7"/>
  <c r="F1406" i="7"/>
  <c r="F1414" i="7"/>
  <c r="F1422" i="7"/>
  <c r="F1430" i="7"/>
  <c r="F1438" i="7"/>
  <c r="F1446" i="7"/>
  <c r="F1454" i="7"/>
  <c r="F1462" i="7"/>
  <c r="F1470" i="7"/>
  <c r="F1478" i="7"/>
  <c r="F1486" i="7"/>
  <c r="F1494" i="7"/>
  <c r="F1502" i="7"/>
  <c r="F1510" i="7"/>
  <c r="F1518" i="7"/>
  <c r="F1526" i="7"/>
  <c r="F1534" i="7"/>
  <c r="F1542" i="7"/>
  <c r="F1550" i="7"/>
  <c r="F1558" i="7"/>
  <c r="F1566" i="7"/>
  <c r="F1574" i="7"/>
  <c r="F1582" i="7"/>
  <c r="F1590" i="7"/>
  <c r="F1598" i="7"/>
  <c r="F1606" i="7"/>
  <c r="F1614" i="7"/>
  <c r="F1622" i="7"/>
  <c r="F1630" i="7"/>
  <c r="F1638" i="7"/>
  <c r="F1646" i="7"/>
  <c r="F1654" i="7"/>
  <c r="F1662" i="7"/>
  <c r="F1670" i="7"/>
  <c r="F1678" i="7"/>
  <c r="F1686" i="7"/>
  <c r="F1694" i="7"/>
  <c r="F1702" i="7"/>
  <c r="F1710" i="7"/>
  <c r="F1718" i="7"/>
  <c r="F1726" i="7"/>
  <c r="F1734" i="7"/>
  <c r="F1742" i="7"/>
  <c r="F1750" i="7"/>
  <c r="F1758" i="7"/>
  <c r="F1766" i="7"/>
  <c r="F1774" i="7"/>
  <c r="F1782" i="7"/>
  <c r="F1790" i="7"/>
  <c r="F1798" i="7"/>
  <c r="F1806" i="7"/>
  <c r="F1814" i="7"/>
  <c r="F1822" i="7"/>
  <c r="F1830" i="7"/>
  <c r="F1838" i="7"/>
  <c r="F1846" i="7"/>
  <c r="F1854" i="7"/>
  <c r="F1862" i="7"/>
  <c r="F1870" i="7"/>
  <c r="F1878" i="7"/>
  <c r="F1886" i="7"/>
  <c r="F1894" i="7"/>
  <c r="F1902" i="7"/>
  <c r="F1910" i="7"/>
  <c r="F1918" i="7"/>
  <c r="F1926" i="7"/>
  <c r="F1934" i="7"/>
  <c r="F1942" i="7"/>
  <c r="F1950" i="7"/>
  <c r="F1994" i="7"/>
  <c r="F1986" i="7"/>
  <c r="F1978" i="7"/>
  <c r="F1970" i="7"/>
  <c r="F1962" i="7"/>
  <c r="F1954" i="7"/>
  <c r="F1945" i="7"/>
  <c r="F1936" i="7"/>
  <c r="F1927" i="7"/>
  <c r="F1917" i="7"/>
  <c r="F1908" i="7"/>
  <c r="F1896" i="7"/>
  <c r="F1882" i="7"/>
  <c r="F1869" i="7"/>
  <c r="F1853" i="7"/>
  <c r="F1837" i="7"/>
  <c r="F1821" i="7"/>
  <c r="F1805" i="7"/>
  <c r="F1789" i="7"/>
  <c r="F1773" i="7"/>
  <c r="F1757" i="7"/>
  <c r="F1741" i="7"/>
  <c r="F1725" i="7"/>
  <c r="F1709" i="7"/>
  <c r="F1693" i="7"/>
  <c r="F1677" i="7"/>
  <c r="F1661" i="7"/>
  <c r="F1645" i="7"/>
  <c r="F1629" i="7"/>
  <c r="F1613" i="7"/>
  <c r="F1597" i="7"/>
  <c r="F1581" i="7"/>
  <c r="F1565" i="7"/>
  <c r="F1549" i="7"/>
  <c r="F1533" i="7"/>
  <c r="F1517" i="7"/>
  <c r="F1501" i="7"/>
  <c r="F1485" i="7"/>
  <c r="F1469" i="7"/>
  <c r="F1453" i="7"/>
  <c r="F1437" i="7"/>
  <c r="F1421" i="7"/>
  <c r="F1405" i="7"/>
  <c r="F1369" i="7"/>
  <c r="D1308" i="7"/>
  <c r="E1308" i="7" s="1"/>
  <c r="C1308" i="7"/>
  <c r="C1305" i="7"/>
  <c r="D1305" i="7"/>
  <c r="E1305" i="7" s="1"/>
  <c r="D1296" i="7"/>
  <c r="C1296" i="7"/>
  <c r="D1292" i="7"/>
  <c r="C1292" i="7"/>
  <c r="C1987" i="7"/>
  <c r="D1987" i="7"/>
  <c r="D1980" i="7"/>
  <c r="C1980" i="7"/>
  <c r="D1915" i="7"/>
  <c r="C1915" i="7"/>
  <c r="C1853" i="7"/>
  <c r="D1853" i="7"/>
  <c r="C1831" i="7"/>
  <c r="D1831" i="7"/>
  <c r="C1804" i="7"/>
  <c r="D1804" i="7"/>
  <c r="D1666" i="7"/>
  <c r="C1666" i="7"/>
  <c r="D1660" i="7"/>
  <c r="C1660" i="7"/>
  <c r="C1623" i="7"/>
  <c r="D1623" i="7"/>
  <c r="C1509" i="7"/>
  <c r="D1509" i="7"/>
  <c r="D1306" i="7"/>
  <c r="C1306" i="7"/>
  <c r="D1950" i="7"/>
  <c r="C1950" i="7"/>
  <c r="D1918" i="7"/>
  <c r="C1918" i="7"/>
  <c r="C1886" i="7"/>
  <c r="D1886" i="7"/>
  <c r="D1870" i="7"/>
  <c r="C1870" i="7"/>
  <c r="D1867" i="7"/>
  <c r="C1867" i="7"/>
  <c r="C1847" i="7"/>
  <c r="D1847" i="7"/>
  <c r="D1760" i="7"/>
  <c r="C1760" i="7"/>
  <c r="D1740" i="7"/>
  <c r="C1740" i="7"/>
  <c r="D1725" i="7"/>
  <c r="C1725" i="7"/>
  <c r="C1705" i="7"/>
  <c r="D1705" i="7"/>
  <c r="D1700" i="7"/>
  <c r="C1700" i="7"/>
  <c r="D1690" i="7"/>
  <c r="C1690" i="7"/>
  <c r="D1668" i="7"/>
  <c r="C1668" i="7"/>
  <c r="C1605" i="7"/>
  <c r="D1605" i="7"/>
  <c r="D1516" i="7"/>
  <c r="C1516" i="7"/>
  <c r="D1462" i="7"/>
  <c r="C1462" i="7"/>
  <c r="D1279" i="7"/>
  <c r="E1279" i="7" s="1"/>
  <c r="C1279" i="7"/>
  <c r="C1265" i="7"/>
  <c r="D1265" i="7"/>
  <c r="D1199" i="7"/>
  <c r="C1199" i="7"/>
  <c r="C1170" i="7"/>
  <c r="D1170" i="7"/>
  <c r="E1170" i="7" s="1"/>
  <c r="D1976" i="7"/>
  <c r="C1976" i="7"/>
  <c r="D1924" i="7"/>
  <c r="D1917" i="7"/>
  <c r="C1917" i="7"/>
  <c r="D1914" i="7"/>
  <c r="C1914" i="7"/>
  <c r="D1885" i="7"/>
  <c r="C1885" i="7"/>
  <c r="C1869" i="7"/>
  <c r="D1869" i="7"/>
  <c r="D1768" i="7"/>
  <c r="C1768" i="7"/>
  <c r="D1722" i="7"/>
  <c r="C1722" i="7"/>
  <c r="C1657" i="7"/>
  <c r="D1657" i="7"/>
  <c r="D1650" i="7"/>
  <c r="C1650" i="7"/>
  <c r="C1513" i="7"/>
  <c r="D1513" i="7"/>
  <c r="D1424" i="7"/>
  <c r="C1424" i="7"/>
  <c r="D1415" i="7"/>
  <c r="C1415" i="7"/>
  <c r="C1329" i="7"/>
  <c r="D1329" i="7"/>
  <c r="E1329" i="7" s="1"/>
  <c r="C1230" i="7"/>
  <c r="D1230" i="7"/>
  <c r="E1230" i="7" s="1"/>
  <c r="C1295" i="7"/>
  <c r="D1295" i="7"/>
  <c r="E1295" i="7" s="1"/>
  <c r="C1246" i="7"/>
  <c r="D1246" i="7"/>
  <c r="D1998" i="7"/>
  <c r="C1998" i="7"/>
  <c r="D1974" i="7"/>
  <c r="C1974" i="7"/>
  <c r="C1942" i="7"/>
  <c r="D1942" i="7"/>
  <c r="D1826" i="7"/>
  <c r="C1826" i="7"/>
  <c r="C1911" i="7"/>
  <c r="D1911" i="7"/>
  <c r="D1882" i="7"/>
  <c r="C1882" i="7"/>
  <c r="D1851" i="7"/>
  <c r="C1851" i="7"/>
  <c r="D1835" i="7"/>
  <c r="C1835" i="7"/>
  <c r="D1832" i="7"/>
  <c r="C1832" i="7"/>
  <c r="D1775" i="7"/>
  <c r="C1775" i="7"/>
  <c r="C1721" i="7"/>
  <c r="D1721" i="7"/>
  <c r="D1652" i="7"/>
  <c r="C1652" i="7"/>
  <c r="D1512" i="7"/>
  <c r="C1512" i="7"/>
  <c r="D1421" i="7"/>
  <c r="C1421" i="7"/>
  <c r="D1404" i="7"/>
  <c r="C1404" i="7"/>
  <c r="C1177" i="7"/>
  <c r="D1177" i="7"/>
  <c r="C1156" i="7"/>
  <c r="D1156" i="7"/>
  <c r="E1156" i="7" s="1"/>
  <c r="C1963" i="7"/>
  <c r="D1963" i="7"/>
  <c r="C1909" i="7"/>
  <c r="D1909" i="7"/>
  <c r="C1859" i="7"/>
  <c r="D1859" i="7"/>
  <c r="D1802" i="7"/>
  <c r="C1802" i="7"/>
  <c r="D1632" i="7"/>
  <c r="C1632" i="7"/>
  <c r="D1591" i="7"/>
  <c r="C1591" i="7"/>
  <c r="D1522" i="7"/>
  <c r="C1522" i="7"/>
  <c r="D1486" i="7"/>
  <c r="C1486" i="7"/>
  <c r="C1362" i="7"/>
  <c r="D1362" i="7"/>
  <c r="D1966" i="7"/>
  <c r="C1966" i="7"/>
  <c r="C1920" i="7"/>
  <c r="D1920" i="7"/>
  <c r="D1838" i="7"/>
  <c r="C1838" i="7"/>
  <c r="D1742" i="7"/>
  <c r="C1742" i="7"/>
  <c r="C1737" i="7"/>
  <c r="D1737" i="7"/>
  <c r="D1685" i="7"/>
  <c r="C1685" i="7"/>
  <c r="C1592" i="7"/>
  <c r="D1592" i="7"/>
  <c r="D1487" i="7"/>
  <c r="C1487" i="7"/>
  <c r="D1977" i="7"/>
  <c r="D1946" i="7"/>
  <c r="C1946" i="7"/>
  <c r="C1923" i="7"/>
  <c r="D1923" i="7"/>
  <c r="C1887" i="7"/>
  <c r="D1887" i="7"/>
  <c r="C1863" i="7"/>
  <c r="D1863" i="7"/>
  <c r="D1834" i="7"/>
  <c r="C1834" i="7"/>
  <c r="C1728" i="7"/>
  <c r="D1728" i="7"/>
  <c r="C1701" i="7"/>
  <c r="D1701" i="7"/>
  <c r="D1606" i="7"/>
  <c r="C1606" i="7"/>
  <c r="D1560" i="7"/>
  <c r="C1560" i="7"/>
  <c r="C1481" i="7"/>
  <c r="D1481" i="7"/>
  <c r="D1463" i="7"/>
  <c r="C1463" i="7"/>
  <c r="D1444" i="7"/>
  <c r="C1444" i="7"/>
  <c r="C1218" i="7"/>
  <c r="D1218" i="7"/>
  <c r="E1218" i="7" s="1"/>
  <c r="C1985" i="7"/>
  <c r="D1985" i="7"/>
  <c r="C1978" i="7"/>
  <c r="D1978" i="7"/>
  <c r="D1944" i="7"/>
  <c r="C1944" i="7"/>
  <c r="C1871" i="7"/>
  <c r="D1871" i="7"/>
  <c r="C1861" i="7"/>
  <c r="D1861" i="7"/>
  <c r="D1812" i="7"/>
  <c r="C1812" i="7"/>
  <c r="C1733" i="7"/>
  <c r="D1733" i="7"/>
  <c r="C1694" i="7"/>
  <c r="D1694" i="7"/>
  <c r="C1664" i="7"/>
  <c r="D1664" i="7"/>
  <c r="D1661" i="7"/>
  <c r="C1661" i="7"/>
  <c r="D1588" i="7"/>
  <c r="C1588" i="7"/>
  <c r="D1370" i="7"/>
  <c r="C1370" i="7"/>
  <c r="D1220" i="7"/>
  <c r="E1220" i="7" s="1"/>
  <c r="C1220" i="7"/>
  <c r="C1088" i="7"/>
  <c r="D1088" i="7"/>
  <c r="C1050" i="7"/>
  <c r="D1050" i="7"/>
  <c r="E1050" i="7" s="1"/>
  <c r="C1313" i="7"/>
  <c r="D1313" i="7"/>
  <c r="E1313" i="7" s="1"/>
  <c r="D1311" i="7"/>
  <c r="D1284" i="7"/>
  <c r="C1284" i="7"/>
  <c r="D1764" i="7"/>
  <c r="C1764" i="7"/>
  <c r="C1713" i="7"/>
  <c r="D1713" i="7"/>
  <c r="D1540" i="7"/>
  <c r="C1540" i="7"/>
  <c r="C1400" i="7"/>
  <c r="D1400" i="7"/>
  <c r="C1270" i="7"/>
  <c r="D1234" i="7"/>
  <c r="E1234" i="7" s="1"/>
  <c r="D1222" i="7"/>
  <c r="C1222" i="7"/>
  <c r="C1201" i="7"/>
  <c r="D1201" i="7"/>
  <c r="D1194" i="7"/>
  <c r="E1194" i="7" s="1"/>
  <c r="C1194" i="7"/>
  <c r="C1188" i="7"/>
  <c r="D1169" i="7"/>
  <c r="E1169" i="7" s="1"/>
  <c r="C1155" i="7"/>
  <c r="D1155" i="7"/>
  <c r="E1155" i="7" s="1"/>
  <c r="C1135" i="7"/>
  <c r="C1121" i="7"/>
  <c r="C1097" i="7"/>
  <c r="C1087" i="7"/>
  <c r="C1072" i="7"/>
  <c r="C1052" i="7"/>
  <c r="D1052" i="7"/>
  <c r="E1052" i="7" s="1"/>
  <c r="D1026" i="7"/>
  <c r="C1026" i="7"/>
  <c r="C1777" i="7"/>
  <c r="D1777" i="7"/>
  <c r="D1596" i="7"/>
  <c r="C1596" i="7"/>
  <c r="C1457" i="7"/>
  <c r="D1457" i="7"/>
  <c r="D1398" i="7"/>
  <c r="C1398" i="7"/>
  <c r="D1348" i="7"/>
  <c r="C1348" i="7"/>
  <c r="D1248" i="7"/>
  <c r="E1248" i="7" s="1"/>
  <c r="C1248" i="7"/>
  <c r="C1229" i="7"/>
  <c r="D1229" i="7"/>
  <c r="E1229" i="7" s="1"/>
  <c r="D1995" i="7"/>
  <c r="C1984" i="7"/>
  <c r="D1958" i="7"/>
  <c r="C1956" i="7"/>
  <c r="C1951" i="7"/>
  <c r="D1951" i="7"/>
  <c r="D1943" i="7"/>
  <c r="D1939" i="7"/>
  <c r="C1908" i="7"/>
  <c r="D1856" i="7"/>
  <c r="C1854" i="7"/>
  <c r="C1850" i="7"/>
  <c r="C1821" i="7"/>
  <c r="C1806" i="7"/>
  <c r="C1788" i="7"/>
  <c r="D1784" i="7"/>
  <c r="C1782" i="7"/>
  <c r="C1770" i="7"/>
  <c r="D1753" i="7"/>
  <c r="D1751" i="7"/>
  <c r="C1708" i="7"/>
  <c r="D1696" i="7"/>
  <c r="D1692" i="7"/>
  <c r="C1692" i="7"/>
  <c r="D1673" i="7"/>
  <c r="C1649" i="7"/>
  <c r="D1649" i="7"/>
  <c r="C1633" i="7"/>
  <c r="D1633" i="7"/>
  <c r="D1624" i="7"/>
  <c r="D1604" i="7"/>
  <c r="C1604" i="7"/>
  <c r="D1593" i="7"/>
  <c r="C1583" i="7"/>
  <c r="C1514" i="7"/>
  <c r="D1502" i="7"/>
  <c r="C1500" i="7"/>
  <c r="C1488" i="7"/>
  <c r="C1478" i="7"/>
  <c r="D1474" i="7"/>
  <c r="C1472" i="7"/>
  <c r="C1468" i="7"/>
  <c r="D1464" i="7"/>
  <c r="D1448" i="7"/>
  <c r="C1446" i="7"/>
  <c r="C1430" i="7"/>
  <c r="C1406" i="7"/>
  <c r="D1389" i="7"/>
  <c r="D1385" i="7"/>
  <c r="D1353" i="7"/>
  <c r="C1335" i="7"/>
  <c r="D1310" i="7"/>
  <c r="E1310" i="7" s="1"/>
  <c r="D1297" i="7"/>
  <c r="E1297" i="7" s="1"/>
  <c r="D1289" i="7"/>
  <c r="E1289" i="7" s="1"/>
  <c r="D1287" i="7"/>
  <c r="E1287" i="7" s="1"/>
  <c r="D1272" i="7"/>
  <c r="E1272" i="7" s="1"/>
  <c r="C1257" i="7"/>
  <c r="D1257" i="7"/>
  <c r="E1257" i="7" s="1"/>
  <c r="D1196" i="7"/>
  <c r="E1196" i="7" s="1"/>
  <c r="C1196" i="7"/>
  <c r="C1181" i="7"/>
  <c r="D1181" i="7"/>
  <c r="D1164" i="7"/>
  <c r="C1164" i="7"/>
  <c r="D1137" i="7"/>
  <c r="E1137" i="7" s="1"/>
  <c r="C1100" i="7"/>
  <c r="D1100" i="7"/>
  <c r="C1036" i="7"/>
  <c r="D1036" i="7"/>
  <c r="E1036" i="7" s="1"/>
  <c r="C1092" i="7"/>
  <c r="D1092" i="7"/>
  <c r="E1092" i="7" s="1"/>
  <c r="C1064" i="7"/>
  <c r="D1064" i="7"/>
  <c r="E1064" i="7" s="1"/>
  <c r="D1058" i="7"/>
  <c r="E1058" i="7" s="1"/>
  <c r="C1058" i="7"/>
  <c r="C1028" i="7"/>
  <c r="D1028" i="7"/>
  <c r="E1028" i="7" s="1"/>
  <c r="C1001" i="7"/>
  <c r="D1001" i="7"/>
  <c r="E1001" i="7" s="1"/>
  <c r="D1166" i="7"/>
  <c r="C1166" i="7"/>
  <c r="D1207" i="7"/>
  <c r="E1207" i="7" s="1"/>
  <c r="C1207" i="7"/>
  <c r="D1183" i="7"/>
  <c r="C1183" i="7"/>
  <c r="C1157" i="7"/>
  <c r="D1157" i="7"/>
  <c r="E1157" i="7" s="1"/>
  <c r="C1128" i="7"/>
  <c r="D1128" i="7"/>
  <c r="E1128" i="7" s="1"/>
  <c r="D1268" i="7"/>
  <c r="C1268" i="7"/>
  <c r="D1805" i="7"/>
  <c r="D1693" i="7"/>
  <c r="D1662" i="7"/>
  <c r="C1559" i="7"/>
  <c r="D1559" i="7"/>
  <c r="D1479" i="7"/>
  <c r="D1471" i="7"/>
  <c r="D1450" i="7"/>
  <c r="C1450" i="7"/>
  <c r="D1429" i="7"/>
  <c r="D1407" i="7"/>
  <c r="D1384" i="7"/>
  <c r="D1341" i="7"/>
  <c r="C1341" i="7"/>
  <c r="D1316" i="7"/>
  <c r="E1316" i="7" s="1"/>
  <c r="D1309" i="7"/>
  <c r="E1309" i="7" s="1"/>
  <c r="D1271" i="7"/>
  <c r="E1271" i="7" s="1"/>
  <c r="D1261" i="7"/>
  <c r="E1261" i="7" s="1"/>
  <c r="C1261" i="7"/>
  <c r="C1233" i="7"/>
  <c r="D1233" i="7"/>
  <c r="E1233" i="7" s="1"/>
  <c r="D1216" i="7"/>
  <c r="E1216" i="7" s="1"/>
  <c r="D1197" i="7"/>
  <c r="E1197" i="7" s="1"/>
  <c r="D1168" i="7"/>
  <c r="E1168" i="7" s="1"/>
  <c r="C1168" i="7"/>
  <c r="C1130" i="7"/>
  <c r="D1130" i="7"/>
  <c r="D1125" i="7"/>
  <c r="E1125" i="7" s="1"/>
  <c r="D1104" i="7"/>
  <c r="C1104" i="7"/>
  <c r="D1091" i="7"/>
  <c r="E1091" i="7" s="1"/>
  <c r="D1074" i="7"/>
  <c r="E1074" i="7" s="1"/>
  <c r="C1066" i="7"/>
  <c r="D1066" i="7"/>
  <c r="E1066" i="7" s="1"/>
  <c r="C1048" i="7"/>
  <c r="E1048" i="7" s="1"/>
  <c r="C1040" i="7"/>
  <c r="D1231" i="7"/>
  <c r="C1231" i="7"/>
  <c r="D1906" i="7"/>
  <c r="C1906" i="7"/>
  <c r="C1823" i="7"/>
  <c r="D1823" i="7"/>
  <c r="C1585" i="7"/>
  <c r="D1585" i="7"/>
  <c r="D1476" i="7"/>
  <c r="C1476" i="7"/>
  <c r="C1426" i="7"/>
  <c r="D1426" i="7"/>
  <c r="D1842" i="7"/>
  <c r="C1842" i="7"/>
  <c r="D1803" i="7"/>
  <c r="D1773" i="7"/>
  <c r="D1738" i="7"/>
  <c r="D1734" i="7"/>
  <c r="D1716" i="7"/>
  <c r="C1716" i="7"/>
  <c r="D1807" i="7"/>
  <c r="D1799" i="7"/>
  <c r="D1797" i="7"/>
  <c r="D1769" i="7"/>
  <c r="C1756" i="7"/>
  <c r="C1744" i="7"/>
  <c r="D1732" i="7"/>
  <c r="C1732" i="7"/>
  <c r="C1711" i="7"/>
  <c r="C1709" i="7"/>
  <c r="C1681" i="7"/>
  <c r="D1681" i="7"/>
  <c r="D1670" i="7"/>
  <c r="D1644" i="7"/>
  <c r="C1644" i="7"/>
  <c r="C1614" i="7"/>
  <c r="C1594" i="7"/>
  <c r="C1572" i="7"/>
  <c r="C1561" i="7"/>
  <c r="D1561" i="7"/>
  <c r="D1495" i="7"/>
  <c r="D1489" i="7"/>
  <c r="D1465" i="7"/>
  <c r="C1455" i="7"/>
  <c r="D1445" i="7"/>
  <c r="D1441" i="7"/>
  <c r="D1439" i="7"/>
  <c r="C1437" i="7"/>
  <c r="D1431" i="7"/>
  <c r="C1413" i="7"/>
  <c r="C1405" i="7"/>
  <c r="C1396" i="7"/>
  <c r="C1350" i="7"/>
  <c r="C1334" i="7"/>
  <c r="D1330" i="7"/>
  <c r="D1322" i="7"/>
  <c r="E1322" i="7" s="1"/>
  <c r="C1311" i="7"/>
  <c r="D1302" i="7"/>
  <c r="E1302" i="7" s="1"/>
  <c r="D1298" i="7"/>
  <c r="E1298" i="7" s="1"/>
  <c r="C1280" i="7"/>
  <c r="D1253" i="7"/>
  <c r="E1253" i="7" s="1"/>
  <c r="D1244" i="7"/>
  <c r="E1244" i="7" s="1"/>
  <c r="C1244" i="7"/>
  <c r="C1209" i="7"/>
  <c r="D1209" i="7"/>
  <c r="E1209" i="7" s="1"/>
  <c r="C1206" i="7"/>
  <c r="E1206" i="7" s="1"/>
  <c r="C1192" i="7"/>
  <c r="D1192" i="7"/>
  <c r="D1182" i="7"/>
  <c r="E1182" i="7" s="1"/>
  <c r="D1151" i="7"/>
  <c r="E1151" i="7" s="1"/>
  <c r="C1151" i="7"/>
  <c r="C1132" i="7"/>
  <c r="D1132" i="7"/>
  <c r="E1132" i="7" s="1"/>
  <c r="C1060" i="7"/>
  <c r="D1060" i="7"/>
  <c r="E1060" i="7" s="1"/>
  <c r="C1106" i="7"/>
  <c r="D1106" i="7"/>
  <c r="D1098" i="7"/>
  <c r="E1098" i="7" s="1"/>
  <c r="C1098" i="7"/>
  <c r="C1076" i="7"/>
  <c r="D1076" i="7"/>
  <c r="E1076" i="7" s="1"/>
  <c r="D1034" i="7"/>
  <c r="C1034" i="7"/>
  <c r="C1003" i="7"/>
  <c r="D1003" i="7"/>
  <c r="C1011" i="7"/>
  <c r="D1005" i="7"/>
  <c r="E1005" i="7" s="1"/>
  <c r="C995" i="7"/>
  <c r="D989" i="7"/>
  <c r="E989" i="7" s="1"/>
  <c r="C985" i="7"/>
  <c r="D981" i="7"/>
  <c r="E981" i="7" s="1"/>
  <c r="D976" i="7"/>
  <c r="E976" i="7" s="1"/>
  <c r="C976" i="7"/>
  <c r="C957" i="7"/>
  <c r="E957" i="7" s="1"/>
  <c r="C946" i="7"/>
  <c r="C942" i="7"/>
  <c r="D942" i="7"/>
  <c r="E942" i="7" s="1"/>
  <c r="C939" i="7"/>
  <c r="E939" i="7" s="1"/>
  <c r="D924" i="7"/>
  <c r="E924" i="7" s="1"/>
  <c r="D922" i="7"/>
  <c r="E922" i="7" s="1"/>
  <c r="C922" i="7"/>
  <c r="D906" i="7"/>
  <c r="E906" i="7" s="1"/>
  <c r="D1276" i="7"/>
  <c r="D997" i="7"/>
  <c r="E997" i="7" s="1"/>
  <c r="D979" i="7"/>
  <c r="E979" i="7" s="1"/>
  <c r="C969" i="7"/>
  <c r="E969" i="7" s="1"/>
  <c r="D963" i="7"/>
  <c r="E963" i="7" s="1"/>
  <c r="D886" i="7"/>
  <c r="E886" i="7" s="1"/>
  <c r="C876" i="7"/>
  <c r="D844" i="7"/>
  <c r="C844" i="7"/>
  <c r="C828" i="7"/>
  <c r="D828" i="7"/>
  <c r="E828" i="7" s="1"/>
  <c r="D983" i="7"/>
  <c r="C983" i="7"/>
  <c r="C975" i="7"/>
  <c r="E975" i="7" s="1"/>
  <c r="D971" i="7"/>
  <c r="E971" i="7" s="1"/>
  <c r="D965" i="7"/>
  <c r="E965" i="7" s="1"/>
  <c r="D941" i="7"/>
  <c r="E941" i="7" s="1"/>
  <c r="C926" i="7"/>
  <c r="D926" i="7"/>
  <c r="E926" i="7" s="1"/>
  <c r="D945" i="7"/>
  <c r="C945" i="7"/>
  <c r="D938" i="7"/>
  <c r="E938" i="7" s="1"/>
  <c r="C938" i="7"/>
  <c r="C1521" i="7"/>
  <c r="D1521" i="7"/>
  <c r="D1412" i="7"/>
  <c r="C1412" i="7"/>
  <c r="D1277" i="7"/>
  <c r="E1277" i="7" s="1"/>
  <c r="D1212" i="7"/>
  <c r="E1212" i="7" s="1"/>
  <c r="D1123" i="7"/>
  <c r="E1123" i="7" s="1"/>
  <c r="D1111" i="7"/>
  <c r="C1111" i="7"/>
  <c r="D1004" i="7"/>
  <c r="E1004" i="7" s="1"/>
  <c r="D1002" i="7"/>
  <c r="E1002" i="7" s="1"/>
  <c r="D1000" i="7"/>
  <c r="E1000" i="7" s="1"/>
  <c r="D994" i="7"/>
  <c r="E994" i="7" s="1"/>
  <c r="D958" i="7"/>
  <c r="E958" i="7" s="1"/>
  <c r="C947" i="7"/>
  <c r="D947" i="7"/>
  <c r="C909" i="7"/>
  <c r="D909" i="7"/>
  <c r="C863" i="7"/>
  <c r="D863" i="7"/>
  <c r="E863" i="7" s="1"/>
  <c r="D852" i="7"/>
  <c r="C852" i="7"/>
  <c r="D1017" i="7"/>
  <c r="E1017" i="7" s="1"/>
  <c r="C1393" i="7"/>
  <c r="D1393" i="7"/>
  <c r="C1276" i="7"/>
  <c r="D1258" i="7"/>
  <c r="E1258" i="7" s="1"/>
  <c r="D1228" i="7"/>
  <c r="E1228" i="7" s="1"/>
  <c r="C1213" i="7"/>
  <c r="D1204" i="7"/>
  <c r="E1204" i="7" s="1"/>
  <c r="D1185" i="7"/>
  <c r="E1185" i="7" s="1"/>
  <c r="D1152" i="7"/>
  <c r="E1152" i="7" s="1"/>
  <c r="D1140" i="7"/>
  <c r="E1140" i="7" s="1"/>
  <c r="D1124" i="7"/>
  <c r="E1124" i="7" s="1"/>
  <c r="D1103" i="7"/>
  <c r="E1103" i="7" s="1"/>
  <c r="C1090" i="7"/>
  <c r="D1085" i="7"/>
  <c r="E1085" i="7" s="1"/>
  <c r="D1071" i="7"/>
  <c r="E1071" i="7" s="1"/>
  <c r="D1047" i="7"/>
  <c r="E1047" i="7" s="1"/>
  <c r="C1047" i="7"/>
  <c r="D1039" i="7"/>
  <c r="E1039" i="7" s="1"/>
  <c r="C1039" i="7"/>
  <c r="C1015" i="7"/>
  <c r="D1009" i="7"/>
  <c r="E1009" i="7" s="1"/>
  <c r="C1007" i="7"/>
  <c r="D970" i="7"/>
  <c r="E970" i="7" s="1"/>
  <c r="C964" i="7"/>
  <c r="D964" i="7"/>
  <c r="D955" i="7"/>
  <c r="E955" i="7" s="1"/>
  <c r="D953" i="7"/>
  <c r="C953" i="7"/>
  <c r="C917" i="7"/>
  <c r="E917" i="7" s="1"/>
  <c r="D913" i="7"/>
  <c r="E913" i="7" s="1"/>
  <c r="C911" i="7"/>
  <c r="D911" i="7"/>
  <c r="C895" i="7"/>
  <c r="D895" i="7"/>
  <c r="E895" i="7" s="1"/>
  <c r="C810" i="7"/>
  <c r="C776" i="7"/>
  <c r="D776" i="7"/>
  <c r="E776" i="7" s="1"/>
  <c r="C751" i="7"/>
  <c r="D751" i="7"/>
  <c r="E751" i="7" s="1"/>
  <c r="D784" i="7"/>
  <c r="E784" i="7" s="1"/>
  <c r="C784" i="7"/>
  <c r="D772" i="7"/>
  <c r="E772" i="7" s="1"/>
  <c r="C772" i="7"/>
  <c r="D1300" i="7"/>
  <c r="E1300" i="7" s="1"/>
  <c r="D1236" i="7"/>
  <c r="E1236" i="7" s="1"/>
  <c r="D1172" i="7"/>
  <c r="E1172" i="7" s="1"/>
  <c r="D1149" i="7"/>
  <c r="E1149" i="7" s="1"/>
  <c r="D1119" i="7"/>
  <c r="E1119" i="7" s="1"/>
  <c r="D1095" i="7"/>
  <c r="E1095" i="7" s="1"/>
  <c r="D1021" i="7"/>
  <c r="E1021" i="7" s="1"/>
  <c r="D991" i="7"/>
  <c r="E991" i="7" s="1"/>
  <c r="D967" i="7"/>
  <c r="E967" i="7" s="1"/>
  <c r="C918" i="7"/>
  <c r="D918" i="7"/>
  <c r="D905" i="7"/>
  <c r="E905" i="7" s="1"/>
  <c r="D858" i="7"/>
  <c r="E858" i="7" s="1"/>
  <c r="C822" i="7"/>
  <c r="D822" i="7"/>
  <c r="E822" i="7" s="1"/>
  <c r="C794" i="7"/>
  <c r="C766" i="7"/>
  <c r="D766" i="7"/>
  <c r="E766" i="7" s="1"/>
  <c r="C831" i="7"/>
  <c r="D831" i="7"/>
  <c r="E831" i="7" s="1"/>
  <c r="D746" i="7"/>
  <c r="E746" i="7" s="1"/>
  <c r="D742" i="7"/>
  <c r="E742" i="7" s="1"/>
  <c r="D716" i="7"/>
  <c r="E716" i="7" s="1"/>
  <c r="C716" i="7"/>
  <c r="D628" i="7"/>
  <c r="C628" i="7"/>
  <c r="D790" i="7"/>
  <c r="E790" i="7" s="1"/>
  <c r="C768" i="7"/>
  <c r="D768" i="7"/>
  <c r="C753" i="7"/>
  <c r="D753" i="7"/>
  <c r="E753" i="7" s="1"/>
  <c r="C710" i="7"/>
  <c r="D710" i="7"/>
  <c r="E710" i="7" s="1"/>
  <c r="D696" i="7"/>
  <c r="E696" i="7" s="1"/>
  <c r="C696" i="7"/>
  <c r="D780" i="7"/>
  <c r="E780" i="7" s="1"/>
  <c r="C780" i="7"/>
  <c r="C698" i="7"/>
  <c r="D698" i="7"/>
  <c r="E698" i="7" s="1"/>
  <c r="D720" i="7"/>
  <c r="E720" i="7" s="1"/>
  <c r="C712" i="7"/>
  <c r="D712" i="7"/>
  <c r="E712" i="7" s="1"/>
  <c r="C702" i="7"/>
  <c r="D702" i="7"/>
  <c r="C679" i="7"/>
  <c r="D679" i="7"/>
  <c r="C666" i="7"/>
  <c r="D666" i="7"/>
  <c r="D663" i="7"/>
  <c r="C663" i="7"/>
  <c r="C774" i="7"/>
  <c r="D774" i="7"/>
  <c r="E774" i="7" s="1"/>
  <c r="D760" i="7"/>
  <c r="E760" i="7" s="1"/>
  <c r="C760" i="7"/>
  <c r="D1127" i="7"/>
  <c r="E1127" i="7" s="1"/>
  <c r="D1063" i="7"/>
  <c r="E1063" i="7" s="1"/>
  <c r="D999" i="7"/>
  <c r="E999" i="7" s="1"/>
  <c r="D873" i="7"/>
  <c r="E873" i="7" s="1"/>
  <c r="C799" i="7"/>
  <c r="D799" i="7"/>
  <c r="E799" i="7" s="1"/>
  <c r="D796" i="7"/>
  <c r="E796" i="7" s="1"/>
  <c r="C762" i="7"/>
  <c r="D762" i="7"/>
  <c r="D741" i="7"/>
  <c r="C741" i="7"/>
  <c r="C704" i="7"/>
  <c r="D704" i="7"/>
  <c r="C689" i="7"/>
  <c r="D689" i="7"/>
  <c r="D626" i="7"/>
  <c r="C626" i="7"/>
  <c r="D708" i="7"/>
  <c r="C708" i="7"/>
  <c r="D889" i="7"/>
  <c r="E889" i="7" s="1"/>
  <c r="D857" i="7"/>
  <c r="E857" i="7" s="1"/>
  <c r="D825" i="7"/>
  <c r="E825" i="7" s="1"/>
  <c r="D793" i="7"/>
  <c r="E793" i="7" s="1"/>
  <c r="D727" i="7"/>
  <c r="E727" i="7" s="1"/>
  <c r="D652" i="7"/>
  <c r="E652" i="7" s="1"/>
  <c r="C652" i="7"/>
  <c r="D641" i="7"/>
  <c r="E641" i="7" s="1"/>
  <c r="C582" i="7"/>
  <c r="D582" i="7"/>
  <c r="C574" i="7"/>
  <c r="C572" i="7"/>
  <c r="E572" i="7" s="1"/>
  <c r="D570" i="7"/>
  <c r="E570" i="7" s="1"/>
  <c r="D568" i="7"/>
  <c r="E568" i="7" s="1"/>
  <c r="D533" i="7"/>
  <c r="C533" i="7"/>
  <c r="C521" i="7"/>
  <c r="D521" i="7"/>
  <c r="C518" i="7"/>
  <c r="D518" i="7"/>
  <c r="E518" i="7" s="1"/>
  <c r="D504" i="7"/>
  <c r="E504" i="7" s="1"/>
  <c r="C475" i="7"/>
  <c r="D475" i="7"/>
  <c r="D897" i="7"/>
  <c r="E897" i="7" s="1"/>
  <c r="C879" i="7"/>
  <c r="D879" i="7"/>
  <c r="D865" i="7"/>
  <c r="E865" i="7" s="1"/>
  <c r="C847" i="7"/>
  <c r="D847" i="7"/>
  <c r="D833" i="7"/>
  <c r="E833" i="7" s="1"/>
  <c r="C815" i="7"/>
  <c r="D815" i="7"/>
  <c r="E815" i="7" s="1"/>
  <c r="D801" i="7"/>
  <c r="E801" i="7" s="1"/>
  <c r="C678" i="7"/>
  <c r="D678" i="7"/>
  <c r="E678" i="7" s="1"/>
  <c r="D669" i="7"/>
  <c r="E669" i="7" s="1"/>
  <c r="D629" i="7"/>
  <c r="E629" i="7" s="1"/>
  <c r="C617" i="7"/>
  <c r="D617" i="7"/>
  <c r="D612" i="7"/>
  <c r="C612" i="7"/>
  <c r="D605" i="7"/>
  <c r="E605" i="7" s="1"/>
  <c r="D564" i="7"/>
  <c r="E564" i="7" s="1"/>
  <c r="C564" i="7"/>
  <c r="C598" i="7"/>
  <c r="C577" i="7"/>
  <c r="D577" i="7"/>
  <c r="C550" i="7"/>
  <c r="D550" i="7"/>
  <c r="E550" i="7" s="1"/>
  <c r="D545" i="7"/>
  <c r="E545" i="7" s="1"/>
  <c r="C614" i="7"/>
  <c r="D614" i="7"/>
  <c r="C601" i="7"/>
  <c r="D601" i="7"/>
  <c r="E601" i="7" s="1"/>
  <c r="D588" i="7"/>
  <c r="C588" i="7"/>
  <c r="D541" i="7"/>
  <c r="E541" i="7" s="1"/>
  <c r="C541" i="7"/>
  <c r="C514" i="7"/>
  <c r="D514" i="7"/>
  <c r="D496" i="7"/>
  <c r="C496" i="7"/>
  <c r="D664" i="7"/>
  <c r="C664" i="7"/>
  <c r="C640" i="7"/>
  <c r="D640" i="7"/>
  <c r="C567" i="7"/>
  <c r="D929" i="7"/>
  <c r="E929" i="7" s="1"/>
  <c r="D914" i="7"/>
  <c r="E914" i="7" s="1"/>
  <c r="C894" i="7"/>
  <c r="D894" i="7"/>
  <c r="D882" i="7"/>
  <c r="E882" i="7" s="1"/>
  <c r="C862" i="7"/>
  <c r="D862" i="7"/>
  <c r="E862" i="7" s="1"/>
  <c r="D850" i="7"/>
  <c r="E850" i="7" s="1"/>
  <c r="C830" i="7"/>
  <c r="D830" i="7"/>
  <c r="D818" i="7"/>
  <c r="E818" i="7" s="1"/>
  <c r="C798" i="7"/>
  <c r="D798" i="7"/>
  <c r="E798" i="7" s="1"/>
  <c r="D786" i="7"/>
  <c r="E786" i="7" s="1"/>
  <c r="D748" i="7"/>
  <c r="C748" i="7"/>
  <c r="D740" i="7"/>
  <c r="E740" i="7" s="1"/>
  <c r="C740" i="7"/>
  <c r="D732" i="7"/>
  <c r="D722" i="7"/>
  <c r="E722" i="7" s="1"/>
  <c r="D677" i="7"/>
  <c r="E677" i="7" s="1"/>
  <c r="C644" i="7"/>
  <c r="D642" i="7"/>
  <c r="E642" i="7" s="1"/>
  <c r="D596" i="7"/>
  <c r="E596" i="7" s="1"/>
  <c r="C578" i="7"/>
  <c r="C519" i="7"/>
  <c r="D519" i="7"/>
  <c r="E519" i="7" s="1"/>
  <c r="D513" i="7"/>
  <c r="C513" i="7"/>
  <c r="C506" i="7"/>
  <c r="D506" i="7"/>
  <c r="E506" i="7" s="1"/>
  <c r="C569" i="7"/>
  <c r="D569" i="7"/>
  <c r="E569" i="7" s="1"/>
  <c r="D565" i="7"/>
  <c r="C565" i="7"/>
  <c r="C500" i="7"/>
  <c r="D500" i="7"/>
  <c r="E500" i="7" s="1"/>
  <c r="C476" i="7"/>
  <c r="D476" i="7"/>
  <c r="E476" i="7" s="1"/>
  <c r="D639" i="7"/>
  <c r="E639" i="7" s="1"/>
  <c r="D580" i="7"/>
  <c r="C580" i="7"/>
  <c r="C575" i="7"/>
  <c r="D575" i="7"/>
  <c r="D537" i="7"/>
  <c r="E537" i="7" s="1"/>
  <c r="D531" i="7"/>
  <c r="C531" i="7"/>
  <c r="D505" i="7"/>
  <c r="E505" i="7" s="1"/>
  <c r="C505" i="7"/>
  <c r="D457" i="7"/>
  <c r="C457" i="7"/>
  <c r="D454" i="7"/>
  <c r="C454" i="7"/>
  <c r="D440" i="7"/>
  <c r="C440" i="7"/>
  <c r="C404" i="7"/>
  <c r="D404" i="7"/>
  <c r="C459" i="7"/>
  <c r="D459" i="7"/>
  <c r="E459" i="7" s="1"/>
  <c r="C407" i="7"/>
  <c r="D407" i="7"/>
  <c r="E407" i="7" s="1"/>
  <c r="D517" i="7"/>
  <c r="E517" i="7" s="1"/>
  <c r="C517" i="7"/>
  <c r="D515" i="7"/>
  <c r="E515" i="7" s="1"/>
  <c r="D468" i="7"/>
  <c r="E468" i="7" s="1"/>
  <c r="C468" i="7"/>
  <c r="D458" i="7"/>
  <c r="E458" i="7" s="1"/>
  <c r="C451" i="7"/>
  <c r="D451" i="7"/>
  <c r="E451" i="7" s="1"/>
  <c r="C444" i="7"/>
  <c r="D444" i="7"/>
  <c r="E444" i="7" s="1"/>
  <c r="D436" i="7"/>
  <c r="E436" i="7" s="1"/>
  <c r="C785" i="7"/>
  <c r="D785" i="7"/>
  <c r="D733" i="7"/>
  <c r="E733" i="7" s="1"/>
  <c r="C729" i="7"/>
  <c r="D729" i="7"/>
  <c r="E729" i="7" s="1"/>
  <c r="C721" i="7"/>
  <c r="D721" i="7"/>
  <c r="E721" i="7" s="1"/>
  <c r="D645" i="7"/>
  <c r="E645" i="7" s="1"/>
  <c r="C645" i="7"/>
  <c r="D638" i="7"/>
  <c r="C638" i="7"/>
  <c r="D615" i="7"/>
  <c r="E615" i="7" s="1"/>
  <c r="D536" i="7"/>
  <c r="E536" i="7" s="1"/>
  <c r="C480" i="7"/>
  <c r="D455" i="7"/>
  <c r="E455" i="7" s="1"/>
  <c r="D450" i="7"/>
  <c r="E450" i="7" s="1"/>
  <c r="C448" i="7"/>
  <c r="D448" i="7"/>
  <c r="C463" i="7"/>
  <c r="D463" i="7"/>
  <c r="E463" i="7" s="1"/>
  <c r="D473" i="7"/>
  <c r="E473" i="7" s="1"/>
  <c r="C462" i="7"/>
  <c r="D438" i="7"/>
  <c r="C438" i="7"/>
  <c r="D422" i="7"/>
  <c r="E422" i="7" s="1"/>
  <c r="C499" i="7"/>
  <c r="D499" i="7"/>
  <c r="E499" i="7" s="1"/>
  <c r="D497" i="7"/>
  <c r="E497" i="7" s="1"/>
  <c r="D428" i="7"/>
  <c r="C428" i="7"/>
  <c r="C413" i="7"/>
  <c r="D413" i="7"/>
  <c r="E413" i="7" s="1"/>
  <c r="C406" i="7"/>
  <c r="D406" i="7"/>
  <c r="C398" i="7"/>
  <c r="D398" i="7"/>
  <c r="C389" i="7"/>
  <c r="D389" i="7"/>
  <c r="E389" i="7" s="1"/>
  <c r="C405" i="7"/>
  <c r="D405" i="7"/>
  <c r="E405" i="7" s="1"/>
  <c r="D400" i="7"/>
  <c r="E400" i="7" s="1"/>
  <c r="C400" i="7"/>
  <c r="C342" i="7"/>
  <c r="D342" i="7"/>
  <c r="D756" i="7"/>
  <c r="E756" i="7" s="1"/>
  <c r="D692" i="7"/>
  <c r="E692" i="7" s="1"/>
  <c r="C633" i="7"/>
  <c r="D633" i="7"/>
  <c r="E633" i="7" s="1"/>
  <c r="D631" i="7"/>
  <c r="E631" i="7" s="1"/>
  <c r="D620" i="7"/>
  <c r="E620" i="7" s="1"/>
  <c r="C538" i="7"/>
  <c r="D538" i="7"/>
  <c r="C530" i="7"/>
  <c r="D530" i="7"/>
  <c r="E530" i="7" s="1"/>
  <c r="D494" i="7"/>
  <c r="E494" i="7" s="1"/>
  <c r="C494" i="7"/>
  <c r="D492" i="7"/>
  <c r="E492" i="7" s="1"/>
  <c r="D486" i="7"/>
  <c r="E486" i="7" s="1"/>
  <c r="D379" i="7"/>
  <c r="E379" i="7" s="1"/>
  <c r="C379" i="7"/>
  <c r="C371" i="7"/>
  <c r="D371" i="7"/>
  <c r="E371" i="7" s="1"/>
  <c r="D344" i="7"/>
  <c r="C344" i="7"/>
  <c r="D360" i="7"/>
  <c r="E360" i="7" s="1"/>
  <c r="C360" i="7"/>
  <c r="D764" i="7"/>
  <c r="D700" i="7"/>
  <c r="E700" i="7" s="1"/>
  <c r="D660" i="7"/>
  <c r="E660" i="7" s="1"/>
  <c r="D636" i="7"/>
  <c r="E636" i="7" s="1"/>
  <c r="D562" i="7"/>
  <c r="E562" i="7" s="1"/>
  <c r="D481" i="7"/>
  <c r="E481" i="7" s="1"/>
  <c r="D425" i="7"/>
  <c r="E425" i="7" s="1"/>
  <c r="C409" i="7"/>
  <c r="D409" i="7"/>
  <c r="E409" i="7" s="1"/>
  <c r="D403" i="7"/>
  <c r="E403" i="7" s="1"/>
  <c r="D384" i="7"/>
  <c r="C384" i="7"/>
  <c r="C346" i="7"/>
  <c r="D346" i="7"/>
  <c r="E346" i="7" s="1"/>
  <c r="C397" i="7"/>
  <c r="D397" i="7"/>
  <c r="D365" i="7"/>
  <c r="C353" i="7"/>
  <c r="D353" i="7"/>
  <c r="E353" i="7" s="1"/>
  <c r="D350" i="7"/>
  <c r="E350" i="7" s="1"/>
  <c r="D324" i="7"/>
  <c r="E324" i="7" s="1"/>
  <c r="C385" i="7"/>
  <c r="D385" i="7"/>
  <c r="C380" i="7"/>
  <c r="D380" i="7"/>
  <c r="E380" i="7" s="1"/>
  <c r="D377" i="7"/>
  <c r="C377" i="7"/>
  <c r="C357" i="7"/>
  <c r="D357" i="7"/>
  <c r="E357" i="7" s="1"/>
  <c r="D329" i="7"/>
  <c r="E329" i="7" s="1"/>
  <c r="C329" i="7"/>
  <c r="D296" i="7"/>
  <c r="C296" i="7"/>
  <c r="D668" i="7"/>
  <c r="E668" i="7" s="1"/>
  <c r="D604" i="7"/>
  <c r="E604" i="7" s="1"/>
  <c r="D487" i="7"/>
  <c r="C487" i="7"/>
  <c r="D431" i="7"/>
  <c r="E431" i="7" s="1"/>
  <c r="D372" i="7"/>
  <c r="E372" i="7" s="1"/>
  <c r="D352" i="7"/>
  <c r="C352" i="7"/>
  <c r="D347" i="7"/>
  <c r="E347" i="7" s="1"/>
  <c r="C341" i="7"/>
  <c r="D341" i="7"/>
  <c r="E341" i="7" s="1"/>
  <c r="D298" i="7"/>
  <c r="C298" i="7"/>
  <c r="D328" i="7"/>
  <c r="E328" i="7" s="1"/>
  <c r="C328" i="7"/>
  <c r="C366" i="7"/>
  <c r="D366" i="7"/>
  <c r="D402" i="7"/>
  <c r="C402" i="7"/>
  <c r="D395" i="7"/>
  <c r="E395" i="7" s="1"/>
  <c r="C381" i="7"/>
  <c r="D381" i="7"/>
  <c r="C378" i="7"/>
  <c r="D378" i="7"/>
  <c r="E378" i="7" s="1"/>
  <c r="C370" i="7"/>
  <c r="D370" i="7"/>
  <c r="E370" i="7" s="1"/>
  <c r="D294" i="7"/>
  <c r="E294" i="7" s="1"/>
  <c r="D390" i="7"/>
  <c r="C390" i="7"/>
  <c r="D364" i="7"/>
  <c r="E364" i="7" s="1"/>
  <c r="C333" i="7"/>
  <c r="D333" i="7"/>
  <c r="E333" i="7" s="1"/>
  <c r="C300" i="7"/>
  <c r="C294" i="7"/>
  <c r="C283" i="7"/>
  <c r="C229" i="7"/>
  <c r="D229" i="7"/>
  <c r="E229" i="7" s="1"/>
  <c r="C217" i="7"/>
  <c r="D217" i="7"/>
  <c r="C206" i="7"/>
  <c r="D206" i="7"/>
  <c r="C244" i="7"/>
  <c r="D244" i="7"/>
  <c r="E244" i="7" s="1"/>
  <c r="D299" i="7"/>
  <c r="E299" i="7" s="1"/>
  <c r="D293" i="7"/>
  <c r="E293" i="7" s="1"/>
  <c r="C269" i="7"/>
  <c r="D269" i="7"/>
  <c r="C261" i="7"/>
  <c r="D261" i="7"/>
  <c r="D376" i="7"/>
  <c r="C376" i="7"/>
  <c r="D374" i="7"/>
  <c r="E374" i="7" s="1"/>
  <c r="D336" i="7"/>
  <c r="E336" i="7" s="1"/>
  <c r="D326" i="7"/>
  <c r="E326" i="7" s="1"/>
  <c r="C326" i="7"/>
  <c r="D309" i="7"/>
  <c r="E309" i="7" s="1"/>
  <c r="D307" i="7"/>
  <c r="D250" i="7"/>
  <c r="E250" i="7" s="1"/>
  <c r="C220" i="7"/>
  <c r="E220" i="7" s="1"/>
  <c r="D194" i="7"/>
  <c r="C194" i="7"/>
  <c r="D232" i="7"/>
  <c r="E232" i="7" s="1"/>
  <c r="D210" i="7"/>
  <c r="C210" i="7"/>
  <c r="C215" i="7"/>
  <c r="D215" i="7"/>
  <c r="E215" i="7" s="1"/>
  <c r="D212" i="7"/>
  <c r="E212" i="7" s="1"/>
  <c r="C212" i="7"/>
  <c r="D509" i="7"/>
  <c r="E509" i="7" s="1"/>
  <c r="D502" i="7"/>
  <c r="E502" i="7" s="1"/>
  <c r="D478" i="7"/>
  <c r="E478" i="7" s="1"/>
  <c r="D426" i="7"/>
  <c r="E426" i="7" s="1"/>
  <c r="D416" i="7"/>
  <c r="E416" i="7" s="1"/>
  <c r="D412" i="7"/>
  <c r="E412" i="7" s="1"/>
  <c r="D288" i="7"/>
  <c r="C288" i="7"/>
  <c r="D272" i="7"/>
  <c r="E272" i="7" s="1"/>
  <c r="C272" i="7"/>
  <c r="D256" i="7"/>
  <c r="E256" i="7" s="1"/>
  <c r="D236" i="7"/>
  <c r="E236" i="7" s="1"/>
  <c r="C227" i="7"/>
  <c r="D227" i="7"/>
  <c r="E227" i="7" s="1"/>
  <c r="D196" i="7"/>
  <c r="E196" i="7" s="1"/>
  <c r="C196" i="7"/>
  <c r="D446" i="7"/>
  <c r="E446" i="7" s="1"/>
  <c r="D320" i="7"/>
  <c r="E320" i="7" s="1"/>
  <c r="D312" i="7"/>
  <c r="E312" i="7" s="1"/>
  <c r="D281" i="7"/>
  <c r="E281" i="7" s="1"/>
  <c r="D267" i="7"/>
  <c r="E267" i="7" s="1"/>
  <c r="C253" i="7"/>
  <c r="D253" i="7"/>
  <c r="E253" i="7" s="1"/>
  <c r="D251" i="7"/>
  <c r="E251" i="7" s="1"/>
  <c r="D223" i="7"/>
  <c r="E223" i="7" s="1"/>
  <c r="C223" i="7"/>
  <c r="C214" i="7"/>
  <c r="D214" i="7"/>
  <c r="E214" i="7" s="1"/>
  <c r="C193" i="7"/>
  <c r="D193" i="7"/>
  <c r="E193" i="7" s="1"/>
  <c r="C177" i="7"/>
  <c r="D177" i="7"/>
  <c r="E177" i="7" s="1"/>
  <c r="D132" i="7"/>
  <c r="E132" i="7" s="1"/>
  <c r="C132" i="7"/>
  <c r="D52" i="7"/>
  <c r="C52" i="7"/>
  <c r="C49" i="7"/>
  <c r="D49" i="7"/>
  <c r="C225" i="7"/>
  <c r="D225" i="7"/>
  <c r="E225" i="7" s="1"/>
  <c r="C175" i="7"/>
  <c r="C151" i="7"/>
  <c r="E151" i="7" s="1"/>
  <c r="D143" i="7"/>
  <c r="C143" i="7"/>
  <c r="C137" i="7"/>
  <c r="D137" i="7"/>
  <c r="E137" i="7" s="1"/>
  <c r="C182" i="7"/>
  <c r="D182" i="7"/>
  <c r="E182" i="7" s="1"/>
  <c r="C167" i="7"/>
  <c r="C222" i="7"/>
  <c r="D222" i="7"/>
  <c r="E222" i="7" s="1"/>
  <c r="D116" i="7"/>
  <c r="E116" i="7" s="1"/>
  <c r="C116" i="7"/>
  <c r="C113" i="7"/>
  <c r="D113" i="7"/>
  <c r="E113" i="7" s="1"/>
  <c r="D156" i="7"/>
  <c r="C156" i="7"/>
  <c r="C145" i="7"/>
  <c r="D145" i="7"/>
  <c r="D186" i="7"/>
  <c r="E186" i="7" s="1"/>
  <c r="C161" i="7"/>
  <c r="D161" i="7"/>
  <c r="E161" i="7" s="1"/>
  <c r="D84" i="7"/>
  <c r="C84" i="7"/>
  <c r="C81" i="7"/>
  <c r="D81" i="7"/>
  <c r="D420" i="7"/>
  <c r="E420" i="7" s="1"/>
  <c r="D345" i="7"/>
  <c r="E345" i="7" s="1"/>
  <c r="D280" i="7"/>
  <c r="E280" i="7" s="1"/>
  <c r="C198" i="7"/>
  <c r="D198" i="7"/>
  <c r="D188" i="7"/>
  <c r="C188" i="7"/>
  <c r="C185" i="7"/>
  <c r="D185" i="7"/>
  <c r="C129" i="7"/>
  <c r="D129" i="7"/>
  <c r="D368" i="7"/>
  <c r="E368" i="7" s="1"/>
  <c r="D304" i="7"/>
  <c r="E304" i="7" s="1"/>
  <c r="D240" i="7"/>
  <c r="E240" i="7" s="1"/>
  <c r="C153" i="7"/>
  <c r="D153" i="7"/>
  <c r="D148" i="7"/>
  <c r="C148" i="7"/>
  <c r="D140" i="7"/>
  <c r="C140" i="7"/>
  <c r="D135" i="7"/>
  <c r="E135" i="7" s="1"/>
  <c r="D124" i="7"/>
  <c r="C124" i="7"/>
  <c r="C121" i="7"/>
  <c r="D121" i="7"/>
  <c r="D20" i="7"/>
  <c r="E20" i="7" s="1"/>
  <c r="C20" i="7"/>
  <c r="C17" i="7"/>
  <c r="D17" i="7"/>
  <c r="E17" i="7" s="1"/>
  <c r="D100" i="7"/>
  <c r="C100" i="7"/>
  <c r="C97" i="7"/>
  <c r="D97" i="7"/>
  <c r="C201" i="7"/>
  <c r="D201" i="7"/>
  <c r="C190" i="7"/>
  <c r="D190" i="7"/>
  <c r="E190" i="7" s="1"/>
  <c r="D172" i="7"/>
  <c r="C172" i="7"/>
  <c r="D92" i="7"/>
  <c r="E92" i="7" s="1"/>
  <c r="C92" i="7"/>
  <c r="C89" i="7"/>
  <c r="D89" i="7"/>
  <c r="D60" i="7"/>
  <c r="C60" i="7"/>
  <c r="C57" i="7"/>
  <c r="D57" i="7"/>
  <c r="E57" i="7" s="1"/>
  <c r="D28" i="7"/>
  <c r="E28" i="7" s="1"/>
  <c r="C28" i="7"/>
  <c r="C25" i="7"/>
  <c r="D25" i="7"/>
  <c r="D68" i="7"/>
  <c r="C68" i="7"/>
  <c r="C65" i="7"/>
  <c r="D65" i="7"/>
  <c r="E65" i="7" s="1"/>
  <c r="D36" i="7"/>
  <c r="E36" i="7" s="1"/>
  <c r="C36" i="7"/>
  <c r="C33" i="7"/>
  <c r="D33" i="7"/>
  <c r="C209" i="7"/>
  <c r="D209" i="7"/>
  <c r="E209" i="7" s="1"/>
  <c r="C169" i="7"/>
  <c r="D169" i="7"/>
  <c r="E169" i="7" s="1"/>
  <c r="D164" i="7"/>
  <c r="E164" i="7" s="1"/>
  <c r="C164" i="7"/>
  <c r="D159" i="7"/>
  <c r="E159" i="7" s="1"/>
  <c r="D108" i="7"/>
  <c r="C108" i="7"/>
  <c r="C105" i="7"/>
  <c r="D105" i="7"/>
  <c r="E105" i="7" s="1"/>
  <c r="D76" i="7"/>
  <c r="E76" i="7" s="1"/>
  <c r="C76" i="7"/>
  <c r="C73" i="7"/>
  <c r="D73" i="7"/>
  <c r="E73" i="7" s="1"/>
  <c r="D44" i="7"/>
  <c r="E44" i="7" s="1"/>
  <c r="C44" i="7"/>
  <c r="C41" i="7"/>
  <c r="D41" i="7"/>
  <c r="E41" i="7" s="1"/>
  <c r="D12" i="7"/>
  <c r="E12" i="7" s="1"/>
  <c r="C12" i="7"/>
  <c r="C9" i="7"/>
  <c r="D9" i="7"/>
  <c r="E9" i="7" s="1"/>
  <c r="D120" i="7"/>
  <c r="E120" i="7" s="1"/>
  <c r="D112" i="7"/>
  <c r="E112" i="7" s="1"/>
  <c r="D104" i="7"/>
  <c r="E104" i="7" s="1"/>
  <c r="D96" i="7"/>
  <c r="E96" i="7" s="1"/>
  <c r="D88" i="7"/>
  <c r="E88" i="7" s="1"/>
  <c r="D80" i="7"/>
  <c r="E80" i="7" s="1"/>
  <c r="D72" i="7"/>
  <c r="E72" i="7" s="1"/>
  <c r="D64" i="7"/>
  <c r="E64" i="7" s="1"/>
  <c r="D56" i="7"/>
  <c r="E56" i="7" s="1"/>
  <c r="D48" i="7"/>
  <c r="E48" i="7" s="1"/>
  <c r="D40" i="7"/>
  <c r="E40" i="7" s="1"/>
  <c r="D32" i="7"/>
  <c r="E32" i="7" s="1"/>
  <c r="D24" i="7"/>
  <c r="E24" i="7" s="1"/>
  <c r="D16" i="7"/>
  <c r="E16" i="7" s="1"/>
  <c r="D8" i="7"/>
  <c r="E8" i="7" s="1"/>
  <c r="D163" i="7"/>
  <c r="E163" i="7" s="1"/>
  <c r="D155" i="7"/>
  <c r="E155" i="7" s="1"/>
  <c r="D147" i="7"/>
  <c r="E147" i="7" s="1"/>
  <c r="D139" i="7"/>
  <c r="E139" i="7" s="1"/>
  <c r="D131" i="7"/>
  <c r="E131" i="7" s="1"/>
  <c r="D123" i="7"/>
  <c r="E123" i="7" s="1"/>
  <c r="D115" i="7"/>
  <c r="E115" i="7" s="1"/>
  <c r="D107" i="7"/>
  <c r="E107" i="7" s="1"/>
  <c r="D99" i="7"/>
  <c r="E99" i="7" s="1"/>
  <c r="D91" i="7"/>
  <c r="E91" i="7" s="1"/>
  <c r="D83" i="7"/>
  <c r="E83" i="7" s="1"/>
  <c r="D75" i="7"/>
  <c r="E75" i="7" s="1"/>
  <c r="D67" i="7"/>
  <c r="E67" i="7" s="1"/>
  <c r="D59" i="7"/>
  <c r="E59" i="7" s="1"/>
  <c r="D51" i="7"/>
  <c r="E51" i="7" s="1"/>
  <c r="D43" i="7"/>
  <c r="E43" i="7" s="1"/>
  <c r="D35" i="7"/>
  <c r="E35" i="7" s="1"/>
  <c r="D27" i="7"/>
  <c r="E27" i="7" s="1"/>
  <c r="D19" i="7"/>
  <c r="E19" i="7" s="1"/>
  <c r="D11" i="7"/>
  <c r="E11" i="7" s="1"/>
  <c r="D3" i="7"/>
  <c r="E3" i="7" s="1"/>
  <c r="D174" i="7"/>
  <c r="E174" i="7" s="1"/>
  <c r="D166" i="7"/>
  <c r="E166" i="7" s="1"/>
  <c r="D158" i="7"/>
  <c r="E158" i="7" s="1"/>
  <c r="D150" i="7"/>
  <c r="E150" i="7" s="1"/>
  <c r="D142" i="7"/>
  <c r="E142" i="7" s="1"/>
  <c r="D134" i="7"/>
  <c r="E134" i="7" s="1"/>
  <c r="D126" i="7"/>
  <c r="D118" i="7"/>
  <c r="E118" i="7" s="1"/>
  <c r="D110" i="7"/>
  <c r="E110" i="7" s="1"/>
  <c r="D102" i="7"/>
  <c r="E102" i="7" s="1"/>
  <c r="D94" i="7"/>
  <c r="E94" i="7" s="1"/>
  <c r="D86" i="7"/>
  <c r="E86" i="7" s="1"/>
  <c r="D78" i="7"/>
  <c r="E78" i="7" s="1"/>
  <c r="D70" i="7"/>
  <c r="E70" i="7" s="1"/>
  <c r="D62" i="7"/>
  <c r="E62" i="7" s="1"/>
  <c r="D54" i="7"/>
  <c r="E54" i="7" s="1"/>
  <c r="D46" i="7"/>
  <c r="E46" i="7" s="1"/>
  <c r="D38" i="7"/>
  <c r="E38" i="7" s="1"/>
  <c r="D30" i="7"/>
  <c r="E30" i="7" s="1"/>
  <c r="D22" i="7"/>
  <c r="E22" i="7" s="1"/>
  <c r="D14" i="7"/>
  <c r="E14" i="7" s="1"/>
  <c r="D6" i="7"/>
  <c r="E6" i="7" s="1"/>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2" i="3"/>
  <c r="F1" i="3"/>
  <c r="G37" i="11" l="1"/>
  <c r="H106" i="11"/>
  <c r="G75" i="11"/>
  <c r="H99" i="11"/>
  <c r="G87" i="11"/>
  <c r="E1268" i="7"/>
  <c r="H37" i="11"/>
  <c r="G86" i="11"/>
  <c r="H86" i="11"/>
  <c r="E126" i="7"/>
  <c r="E198" i="7"/>
  <c r="G101" i="11"/>
  <c r="H130" i="11"/>
  <c r="G99" i="11"/>
  <c r="H75" i="11"/>
  <c r="H87" i="11"/>
  <c r="H113" i="11"/>
  <c r="G109" i="11"/>
  <c r="G114" i="11"/>
  <c r="H83" i="11"/>
  <c r="G113" i="11"/>
  <c r="H114" i="11"/>
  <c r="G83" i="11"/>
  <c r="G94" i="11"/>
  <c r="H95" i="11"/>
  <c r="E393" i="7"/>
  <c r="F61" i="11"/>
  <c r="F39" i="11"/>
  <c r="E580" i="7"/>
  <c r="F74" i="11"/>
  <c r="E702" i="7"/>
  <c r="F77" i="11"/>
  <c r="E13" i="7"/>
  <c r="F34" i="11"/>
  <c r="E53" i="7"/>
  <c r="F79" i="11"/>
  <c r="E587" i="7"/>
  <c r="F42" i="11"/>
  <c r="E307" i="7"/>
  <c r="E1030" i="7"/>
  <c r="I1030" i="7" s="1"/>
  <c r="E230" i="7"/>
  <c r="E824" i="7"/>
  <c r="E732" i="7"/>
  <c r="E951" i="7"/>
  <c r="E128" i="7"/>
  <c r="F84" i="11"/>
  <c r="F53" i="11"/>
  <c r="E49" i="7"/>
  <c r="E226" i="7"/>
  <c r="E1143" i="7"/>
  <c r="E731" i="7"/>
  <c r="I10" i="11"/>
  <c r="G10" i="11"/>
  <c r="H10" i="11"/>
  <c r="I3" i="11"/>
  <c r="G3" i="11"/>
  <c r="H3" i="11"/>
  <c r="F33" i="11"/>
  <c r="F50" i="11"/>
  <c r="I18" i="11"/>
  <c r="G18" i="11"/>
  <c r="H18" i="11"/>
  <c r="I11" i="11"/>
  <c r="G11" i="11"/>
  <c r="H11" i="11"/>
  <c r="I76" i="11"/>
  <c r="H76" i="11"/>
  <c r="F45" i="11"/>
  <c r="I5" i="11"/>
  <c r="G5" i="11"/>
  <c r="H5" i="11"/>
  <c r="I7" i="11"/>
  <c r="G7" i="11"/>
  <c r="H7" i="11"/>
  <c r="F41" i="11"/>
  <c r="E764" i="7"/>
  <c r="E762" i="7"/>
  <c r="E844" i="7"/>
  <c r="E503" i="7"/>
  <c r="E752" i="7"/>
  <c r="I19" i="11"/>
  <c r="G19" i="11"/>
  <c r="H19" i="11"/>
  <c r="I13" i="11"/>
  <c r="G13" i="11"/>
  <c r="H13" i="11"/>
  <c r="F49" i="11"/>
  <c r="F28" i="11"/>
  <c r="I6" i="11"/>
  <c r="G6" i="11"/>
  <c r="H6" i="11"/>
  <c r="E874" i="7"/>
  <c r="E127" i="7"/>
  <c r="I9" i="11"/>
  <c r="G9" i="11"/>
  <c r="H9" i="11"/>
  <c r="I4" i="11"/>
  <c r="G4" i="11"/>
  <c r="H4" i="11"/>
  <c r="I14" i="11"/>
  <c r="G14" i="11"/>
  <c r="H14" i="11"/>
  <c r="I17" i="11"/>
  <c r="G17" i="11"/>
  <c r="H17" i="11"/>
  <c r="I12" i="11"/>
  <c r="G12" i="11"/>
  <c r="H12" i="11"/>
  <c r="F20" i="11"/>
  <c r="F22" i="11"/>
  <c r="E734" i="7"/>
  <c r="E1122" i="7"/>
  <c r="I2" i="11"/>
  <c r="H2" i="11"/>
  <c r="G2" i="11"/>
  <c r="F46" i="11"/>
  <c r="E188" i="7"/>
  <c r="E156" i="7"/>
  <c r="E194" i="7"/>
  <c r="E390" i="7"/>
  <c r="E298" i="7"/>
  <c r="E344" i="7"/>
  <c r="E438" i="7"/>
  <c r="E748" i="7"/>
  <c r="E640" i="7"/>
  <c r="E879" i="7"/>
  <c r="E521" i="7"/>
  <c r="E582" i="7"/>
  <c r="E704" i="7"/>
  <c r="E918" i="7"/>
  <c r="E852" i="7"/>
  <c r="E945" i="7"/>
  <c r="E983" i="7"/>
  <c r="E1034" i="7"/>
  <c r="E1026" i="7"/>
  <c r="E1306" i="7"/>
  <c r="E1296" i="7"/>
  <c r="E348" i="7"/>
  <c r="E1136" i="7"/>
  <c r="E898" i="7"/>
  <c r="E1079" i="7"/>
  <c r="E1055" i="7"/>
  <c r="E978" i="7"/>
  <c r="E273" i="7"/>
  <c r="E593" i="7"/>
  <c r="E414" i="7"/>
  <c r="E84" i="7"/>
  <c r="E288" i="7"/>
  <c r="E487" i="7"/>
  <c r="E440" i="7"/>
  <c r="E531" i="7"/>
  <c r="E1231" i="7"/>
  <c r="E1104" i="7"/>
  <c r="E1166" i="7"/>
  <c r="E1222" i="7"/>
  <c r="E462" i="7"/>
  <c r="E283" i="7"/>
  <c r="E465" i="7"/>
  <c r="E287" i="7"/>
  <c r="E419" i="7"/>
  <c r="E1037" i="7"/>
  <c r="E726" i="7"/>
  <c r="E1008" i="7"/>
  <c r="E656" i="7"/>
  <c r="E883" i="7"/>
  <c r="E817" i="7"/>
  <c r="E864" i="7"/>
  <c r="E1049" i="7"/>
  <c r="E34" i="7"/>
  <c r="E1260" i="7"/>
  <c r="E684" i="7"/>
  <c r="E124" i="7"/>
  <c r="E68" i="7"/>
  <c r="E60" i="7"/>
  <c r="E376" i="7"/>
  <c r="E402" i="7"/>
  <c r="E384" i="7"/>
  <c r="E428" i="7"/>
  <c r="E612" i="7"/>
  <c r="E663" i="7"/>
  <c r="E628" i="7"/>
  <c r="E1164" i="7"/>
  <c r="E1199" i="7"/>
  <c r="E1121" i="7"/>
  <c r="E1087" i="7"/>
  <c r="E778" i="7"/>
  <c r="E590" i="7"/>
  <c r="E654" i="7"/>
  <c r="E921" i="7"/>
  <c r="E739" i="7"/>
  <c r="E899" i="7"/>
  <c r="E1200" i="7"/>
  <c r="E880" i="7"/>
  <c r="E1077" i="7"/>
  <c r="E1211" i="7"/>
  <c r="E908" i="7"/>
  <c r="E1247" i="7"/>
  <c r="E618" i="7"/>
  <c r="E434" i="7"/>
  <c r="E1225" i="7"/>
  <c r="E794" i="7"/>
  <c r="E100" i="7"/>
  <c r="E108" i="7"/>
  <c r="E33" i="7"/>
  <c r="E25" i="7"/>
  <c r="E89" i="7"/>
  <c r="E201" i="7"/>
  <c r="E140" i="7"/>
  <c r="E129" i="7"/>
  <c r="E261" i="7"/>
  <c r="E206" i="7"/>
  <c r="E366" i="7"/>
  <c r="E377" i="7"/>
  <c r="E538" i="7"/>
  <c r="E342" i="7"/>
  <c r="E398" i="7"/>
  <c r="E454" i="7"/>
  <c r="E575" i="7"/>
  <c r="E513" i="7"/>
  <c r="E894" i="7"/>
  <c r="E664" i="7"/>
  <c r="E588" i="7"/>
  <c r="E577" i="7"/>
  <c r="E617" i="7"/>
  <c r="E475" i="7"/>
  <c r="E533" i="7"/>
  <c r="E708" i="7"/>
  <c r="E741" i="7"/>
  <c r="E666" i="7"/>
  <c r="E953" i="7"/>
  <c r="E909" i="7"/>
  <c r="E1276" i="7"/>
  <c r="E1130" i="7"/>
  <c r="E1181" i="7"/>
  <c r="E1088" i="7"/>
  <c r="E1265" i="7"/>
  <c r="E207" i="7"/>
  <c r="E1135" i="7"/>
  <c r="E176" i="7"/>
  <c r="E300" i="7"/>
  <c r="E242" i="7"/>
  <c r="E600" i="7"/>
  <c r="E1072" i="7"/>
  <c r="E1270" i="7"/>
  <c r="E525" i="7"/>
  <c r="E985" i="7"/>
  <c r="E248" i="7"/>
  <c r="E595" i="7"/>
  <c r="E714" i="7"/>
  <c r="E558" i="7"/>
  <c r="E935" i="7"/>
  <c r="E606" i="7"/>
  <c r="E1213" i="7"/>
  <c r="E330" i="7"/>
  <c r="E167" i="7"/>
  <c r="E810" i="7"/>
  <c r="E172" i="7"/>
  <c r="E1007" i="7"/>
  <c r="E711" i="7"/>
  <c r="E671" i="7"/>
  <c r="E758" i="7"/>
  <c r="E584" i="7"/>
  <c r="E769" i="7"/>
  <c r="E1180" i="7"/>
  <c r="E1114" i="7"/>
  <c r="E932" i="7"/>
  <c r="E543" i="7"/>
  <c r="E125" i="7"/>
  <c r="E472" i="7"/>
  <c r="E674" i="7"/>
  <c r="E97" i="7"/>
  <c r="E121" i="7"/>
  <c r="E148" i="7"/>
  <c r="E185" i="7"/>
  <c r="E145" i="7"/>
  <c r="E143" i="7"/>
  <c r="E52" i="7"/>
  <c r="E210" i="7"/>
  <c r="E269" i="7"/>
  <c r="E217" i="7"/>
  <c r="E352" i="7"/>
  <c r="E296" i="7"/>
  <c r="E397" i="7"/>
  <c r="E406" i="7"/>
  <c r="E448" i="7"/>
  <c r="E638" i="7"/>
  <c r="E785" i="7"/>
  <c r="E457" i="7"/>
  <c r="E565" i="7"/>
  <c r="E830" i="7"/>
  <c r="E496" i="7"/>
  <c r="E847" i="7"/>
  <c r="E626" i="7"/>
  <c r="E679" i="7"/>
  <c r="E964" i="7"/>
  <c r="E947" i="7"/>
  <c r="E1111" i="7"/>
  <c r="E1003" i="7"/>
  <c r="E1106" i="7"/>
  <c r="E1183" i="7"/>
  <c r="E1284" i="7"/>
  <c r="E224" i="7"/>
  <c r="E362" i="7"/>
  <c r="E802" i="7"/>
  <c r="E1065" i="7"/>
  <c r="E946" i="7"/>
  <c r="E175" i="7"/>
  <c r="E1097" i="7"/>
  <c r="E1242" i="7"/>
  <c r="E153" i="7"/>
  <c r="E81" i="7"/>
  <c r="E381" i="7"/>
  <c r="E385" i="7"/>
  <c r="E404" i="7"/>
  <c r="E514" i="7"/>
  <c r="E614" i="7"/>
  <c r="E689" i="7"/>
  <c r="E768" i="7"/>
  <c r="E911" i="7"/>
  <c r="E1192" i="7"/>
  <c r="E1100" i="7"/>
  <c r="E1201" i="7"/>
  <c r="E1311" i="7"/>
  <c r="E1177" i="7"/>
  <c r="E1246" i="7"/>
  <c r="E1292" i="7"/>
  <c r="E480" i="7"/>
  <c r="E1011" i="7"/>
  <c r="E1188" i="7"/>
  <c r="E258" i="7"/>
  <c r="E574" i="7"/>
  <c r="E173" i="7"/>
  <c r="E467" i="7"/>
  <c r="E303" i="7"/>
  <c r="E529" i="7"/>
  <c r="E892" i="7"/>
  <c r="E493" i="7"/>
  <c r="E1015" i="7"/>
  <c r="E1286" i="7"/>
  <c r="E644" i="7"/>
  <c r="E665" i="7"/>
  <c r="E949" i="7"/>
  <c r="E1105" i="7"/>
  <c r="E1239" i="7"/>
  <c r="E783" i="7"/>
  <c r="E1176" i="7"/>
  <c r="E1035" i="7"/>
  <c r="E1241" i="7"/>
  <c r="E247" i="7"/>
  <c r="E567" i="7"/>
  <c r="E1184" i="7"/>
  <c r="E1090" i="7"/>
  <c r="E578" i="7"/>
  <c r="E876" i="7"/>
  <c r="E1040" i="7"/>
  <c r="E1280" i="7"/>
  <c r="E365" i="7"/>
  <c r="F36" i="11"/>
  <c r="F68" i="11"/>
  <c r="F21" i="11"/>
  <c r="F69" i="11"/>
  <c r="F85" i="11"/>
  <c r="F93" i="11"/>
  <c r="F38" i="11"/>
  <c r="F70" i="11"/>
  <c r="F78" i="11"/>
  <c r="F127" i="11"/>
  <c r="F88" i="11"/>
  <c r="F73" i="11"/>
  <c r="F81" i="11"/>
  <c r="F97" i="11"/>
  <c r="F105" i="11"/>
  <c r="F66" i="11"/>
  <c r="F122" i="11"/>
  <c r="F35" i="11"/>
  <c r="F107" i="11"/>
  <c r="G1986" i="7"/>
  <c r="H1986" i="7"/>
  <c r="I1986" i="7"/>
  <c r="G1518" i="7"/>
  <c r="H1518" i="7"/>
  <c r="I1518" i="7"/>
  <c r="G1070" i="7"/>
  <c r="H1070" i="7"/>
  <c r="I1070" i="7"/>
  <c r="G1325" i="7"/>
  <c r="I1325" i="7"/>
  <c r="H1325" i="7"/>
  <c r="G805" i="7"/>
  <c r="I805" i="7"/>
  <c r="H805" i="7"/>
  <c r="G1708" i="7"/>
  <c r="I1708" i="7"/>
  <c r="H1708" i="7"/>
  <c r="G1452" i="7"/>
  <c r="H1452" i="7"/>
  <c r="I1452" i="7"/>
  <c r="G1004" i="7"/>
  <c r="H1004" i="7"/>
  <c r="I1004" i="7"/>
  <c r="G1715" i="7"/>
  <c r="I1715" i="7"/>
  <c r="H1715" i="7"/>
  <c r="G1203" i="7"/>
  <c r="H1203" i="7"/>
  <c r="I1203" i="7"/>
  <c r="G563" i="7"/>
  <c r="I563" i="7"/>
  <c r="H563" i="7"/>
  <c r="G1082" i="7"/>
  <c r="H1082" i="7"/>
  <c r="I1082" i="7"/>
  <c r="G1249" i="7"/>
  <c r="I1249" i="7"/>
  <c r="H1249" i="7"/>
  <c r="G525" i="7"/>
  <c r="H525" i="7"/>
  <c r="I525" i="7"/>
  <c r="G923" i="7"/>
  <c r="H923" i="7"/>
  <c r="I923" i="7"/>
  <c r="G1679" i="7"/>
  <c r="H1679" i="7"/>
  <c r="I1679" i="7"/>
  <c r="G1167" i="7"/>
  <c r="H1167" i="7"/>
  <c r="I1167" i="7"/>
  <c r="G491" i="7"/>
  <c r="I491" i="7"/>
  <c r="H491" i="7"/>
  <c r="G505" i="7"/>
  <c r="H505" i="7"/>
  <c r="I505" i="7"/>
  <c r="G92" i="7"/>
  <c r="H92" i="7"/>
  <c r="I92" i="7"/>
  <c r="G567" i="7"/>
  <c r="I567" i="7"/>
  <c r="H567" i="7"/>
  <c r="G119" i="7"/>
  <c r="H119" i="7"/>
  <c r="I119" i="7"/>
  <c r="G718" i="7"/>
  <c r="H718" i="7"/>
  <c r="I718" i="7"/>
  <c r="G206" i="7"/>
  <c r="I206" i="7"/>
  <c r="H206" i="7"/>
  <c r="G325" i="7"/>
  <c r="H325" i="7"/>
  <c r="I325" i="7"/>
  <c r="G236" i="7"/>
  <c r="H236" i="7"/>
  <c r="I236" i="7"/>
  <c r="G155" i="7"/>
  <c r="H155" i="7"/>
  <c r="I155" i="7"/>
  <c r="G570" i="7"/>
  <c r="H570" i="7"/>
  <c r="I570" i="7"/>
  <c r="G186" i="7"/>
  <c r="I186" i="7"/>
  <c r="H186" i="7"/>
  <c r="G107" i="7"/>
  <c r="H107" i="7"/>
  <c r="I107" i="7"/>
  <c r="G1781" i="7"/>
  <c r="H1781" i="7"/>
  <c r="I1781" i="7"/>
  <c r="G1941" i="7"/>
  <c r="H1941" i="7"/>
  <c r="I1941" i="7"/>
  <c r="G1906" i="7"/>
  <c r="H1906" i="7"/>
  <c r="I1906" i="7"/>
  <c r="G1585" i="7"/>
  <c r="H1585" i="7"/>
  <c r="I1585" i="7"/>
  <c r="G1874" i="7"/>
  <c r="H1874" i="7"/>
  <c r="I1874" i="7"/>
  <c r="G1425" i="7"/>
  <c r="I1425" i="7"/>
  <c r="H1425" i="7"/>
  <c r="G1437" i="7"/>
  <c r="I1437" i="7"/>
  <c r="H1437" i="7"/>
  <c r="G1565" i="7"/>
  <c r="H1565" i="7"/>
  <c r="I1565" i="7"/>
  <c r="G1693" i="7"/>
  <c r="H1693" i="7"/>
  <c r="I1693" i="7"/>
  <c r="G1821" i="7"/>
  <c r="H1821" i="7"/>
  <c r="I1821" i="7"/>
  <c r="G1927" i="7"/>
  <c r="I1927" i="7"/>
  <c r="H1927" i="7"/>
  <c r="G1994" i="7"/>
  <c r="H1994" i="7"/>
  <c r="I1994" i="7"/>
  <c r="G1894" i="7"/>
  <c r="H1894" i="7"/>
  <c r="I1894" i="7"/>
  <c r="G1830" i="7"/>
  <c r="H1830" i="7"/>
  <c r="I1830" i="7"/>
  <c r="G1766" i="7"/>
  <c r="H1766" i="7"/>
  <c r="I1766" i="7"/>
  <c r="G1702" i="7"/>
  <c r="H1702" i="7"/>
  <c r="I1702" i="7"/>
  <c r="G1638" i="7"/>
  <c r="H1638" i="7"/>
  <c r="I1638" i="7"/>
  <c r="G1574" i="7"/>
  <c r="H1574" i="7"/>
  <c r="I1574" i="7"/>
  <c r="G1510" i="7"/>
  <c r="H1510" i="7"/>
  <c r="I1510" i="7"/>
  <c r="G1446" i="7"/>
  <c r="H1446" i="7"/>
  <c r="I1446" i="7"/>
  <c r="G1382" i="7"/>
  <c r="H1382" i="7"/>
  <c r="I1382" i="7"/>
  <c r="G1318" i="7"/>
  <c r="H1318" i="7"/>
  <c r="I1318" i="7"/>
  <c r="G1254" i="7"/>
  <c r="H1254" i="7"/>
  <c r="I1254" i="7"/>
  <c r="G1190" i="7"/>
  <c r="H1190" i="7"/>
  <c r="I1190" i="7"/>
  <c r="G1126" i="7"/>
  <c r="H1126" i="7"/>
  <c r="I1126" i="7"/>
  <c r="G1062" i="7"/>
  <c r="H1062" i="7"/>
  <c r="I1062" i="7"/>
  <c r="G998" i="7"/>
  <c r="H998" i="7"/>
  <c r="I998" i="7"/>
  <c r="G918" i="7"/>
  <c r="H918" i="7"/>
  <c r="I918" i="7"/>
  <c r="G792" i="7"/>
  <c r="H792" i="7"/>
  <c r="I792" i="7"/>
  <c r="G664" i="7"/>
  <c r="H664" i="7"/>
  <c r="I664" i="7"/>
  <c r="G536" i="7"/>
  <c r="H536" i="7"/>
  <c r="I536" i="7"/>
  <c r="G1381" i="7"/>
  <c r="I1381" i="7"/>
  <c r="H1381" i="7"/>
  <c r="G1317" i="7"/>
  <c r="I1317" i="7"/>
  <c r="H1317" i="7"/>
  <c r="G1253" i="7"/>
  <c r="I1253" i="7"/>
  <c r="H1253" i="7"/>
  <c r="G1189" i="7"/>
  <c r="I1189" i="7"/>
  <c r="H1189" i="7"/>
  <c r="G1125" i="7"/>
  <c r="I1125" i="7"/>
  <c r="H1125" i="7"/>
  <c r="G1061" i="7"/>
  <c r="I1061" i="7"/>
  <c r="H1061" i="7"/>
  <c r="G997" i="7"/>
  <c r="I997" i="7"/>
  <c r="H997" i="7"/>
  <c r="G917" i="7"/>
  <c r="I917" i="7"/>
  <c r="H917" i="7"/>
  <c r="G789" i="7"/>
  <c r="I789" i="7"/>
  <c r="H789" i="7"/>
  <c r="G661" i="7"/>
  <c r="I661" i="7"/>
  <c r="H661" i="7"/>
  <c r="G533" i="7"/>
  <c r="H533" i="7"/>
  <c r="I533" i="7"/>
  <c r="G1892" i="7"/>
  <c r="I1892" i="7"/>
  <c r="H1892" i="7"/>
  <c r="G1828" i="7"/>
  <c r="I1828" i="7"/>
  <c r="H1828" i="7"/>
  <c r="G1764" i="7"/>
  <c r="I1764" i="7"/>
  <c r="H1764" i="7"/>
  <c r="G1700" i="7"/>
  <c r="I1700" i="7"/>
  <c r="H1700" i="7"/>
  <c r="G1636" i="7"/>
  <c r="I1636" i="7"/>
  <c r="H1636" i="7"/>
  <c r="G1572" i="7"/>
  <c r="I1572" i="7"/>
  <c r="H1572" i="7"/>
  <c r="G1508" i="7"/>
  <c r="I1508" i="7"/>
  <c r="H1508" i="7"/>
  <c r="G1444" i="7"/>
  <c r="H1444" i="7"/>
  <c r="I1444" i="7"/>
  <c r="G1380" i="7"/>
  <c r="H1380" i="7"/>
  <c r="I1380" i="7"/>
  <c r="G1316" i="7"/>
  <c r="H1316" i="7"/>
  <c r="I1316" i="7"/>
  <c r="G1252" i="7"/>
  <c r="H1252" i="7"/>
  <c r="I1252" i="7"/>
  <c r="G1188" i="7"/>
  <c r="H1188" i="7"/>
  <c r="I1188" i="7"/>
  <c r="G1124" i="7"/>
  <c r="H1124" i="7"/>
  <c r="I1124" i="7"/>
  <c r="G1060" i="7"/>
  <c r="H1060" i="7"/>
  <c r="I1060" i="7"/>
  <c r="G996" i="7"/>
  <c r="H996" i="7"/>
  <c r="I996" i="7"/>
  <c r="G916" i="7"/>
  <c r="H916" i="7"/>
  <c r="I916" i="7"/>
  <c r="G788" i="7"/>
  <c r="H788" i="7"/>
  <c r="I788" i="7"/>
  <c r="G660" i="7"/>
  <c r="H660" i="7"/>
  <c r="I660" i="7"/>
  <c r="G532" i="7"/>
  <c r="H532" i="7"/>
  <c r="I532" i="7"/>
  <c r="G1899" i="7"/>
  <c r="I1899" i="7"/>
  <c r="H1899" i="7"/>
  <c r="G1835" i="7"/>
  <c r="I1835" i="7"/>
  <c r="H1835" i="7"/>
  <c r="G1771" i="7"/>
  <c r="H1771" i="7"/>
  <c r="I1771" i="7"/>
  <c r="G1707" i="7"/>
  <c r="I1707" i="7"/>
  <c r="H1707" i="7"/>
  <c r="G1643" i="7"/>
  <c r="I1643" i="7"/>
  <c r="H1643" i="7"/>
  <c r="G1579" i="7"/>
  <c r="I1579" i="7"/>
  <c r="H1579" i="7"/>
  <c r="G1515" i="7"/>
  <c r="I1515" i="7"/>
  <c r="H1515" i="7"/>
  <c r="G1451" i="7"/>
  <c r="H1451" i="7"/>
  <c r="I1451" i="7"/>
  <c r="G1387" i="7"/>
  <c r="H1387" i="7"/>
  <c r="I1387" i="7"/>
  <c r="G1323" i="7"/>
  <c r="H1323" i="7"/>
  <c r="I1323" i="7"/>
  <c r="G1259" i="7"/>
  <c r="H1259" i="7"/>
  <c r="I1259" i="7"/>
  <c r="G1195" i="7"/>
  <c r="H1195" i="7"/>
  <c r="I1195" i="7"/>
  <c r="G1131" i="7"/>
  <c r="H1131" i="7"/>
  <c r="I1131" i="7"/>
  <c r="G1067" i="7"/>
  <c r="H1067" i="7"/>
  <c r="I1067" i="7"/>
  <c r="G1003" i="7"/>
  <c r="H1003" i="7"/>
  <c r="I1003" i="7"/>
  <c r="G926" i="7"/>
  <c r="H926" i="7"/>
  <c r="I926" i="7"/>
  <c r="G803" i="7"/>
  <c r="H803" i="7"/>
  <c r="I803" i="7"/>
  <c r="G675" i="7"/>
  <c r="H675" i="7"/>
  <c r="I675" i="7"/>
  <c r="G547" i="7"/>
  <c r="I547" i="7"/>
  <c r="H547" i="7"/>
  <c r="G1394" i="7"/>
  <c r="H1394" i="7"/>
  <c r="I1394" i="7"/>
  <c r="G1330" i="7"/>
  <c r="H1330" i="7"/>
  <c r="I1330" i="7"/>
  <c r="G1266" i="7"/>
  <c r="H1266" i="7"/>
  <c r="I1266" i="7"/>
  <c r="G1202" i="7"/>
  <c r="H1202" i="7"/>
  <c r="I1202" i="7"/>
  <c r="G1138" i="7"/>
  <c r="H1138" i="7"/>
  <c r="I1138" i="7"/>
  <c r="G1074" i="7"/>
  <c r="H1074" i="7"/>
  <c r="I1074" i="7"/>
  <c r="G1010" i="7"/>
  <c r="H1010" i="7"/>
  <c r="I1010" i="7"/>
  <c r="G936" i="7"/>
  <c r="H936" i="7"/>
  <c r="I936" i="7"/>
  <c r="G816" i="7"/>
  <c r="H816" i="7"/>
  <c r="I816" i="7"/>
  <c r="G688" i="7"/>
  <c r="H688" i="7"/>
  <c r="I688" i="7"/>
  <c r="G560" i="7"/>
  <c r="H560" i="7"/>
  <c r="I560" i="7"/>
  <c r="G432" i="7"/>
  <c r="H432" i="7"/>
  <c r="I432" i="7"/>
  <c r="G1305" i="7"/>
  <c r="I1305" i="7"/>
  <c r="H1305" i="7"/>
  <c r="G1241" i="7"/>
  <c r="I1241" i="7"/>
  <c r="H1241" i="7"/>
  <c r="G1177" i="7"/>
  <c r="I1177" i="7"/>
  <c r="H1177" i="7"/>
  <c r="G1113" i="7"/>
  <c r="I1113" i="7"/>
  <c r="H1113" i="7"/>
  <c r="G1049" i="7"/>
  <c r="I1049" i="7"/>
  <c r="H1049" i="7"/>
  <c r="G985" i="7"/>
  <c r="I985" i="7"/>
  <c r="H985" i="7"/>
  <c r="G893" i="7"/>
  <c r="I893" i="7"/>
  <c r="H893" i="7"/>
  <c r="G765" i="7"/>
  <c r="I765" i="7"/>
  <c r="H765" i="7"/>
  <c r="G637" i="7"/>
  <c r="I637" i="7"/>
  <c r="H637" i="7"/>
  <c r="G509" i="7"/>
  <c r="H509" i="7"/>
  <c r="I509" i="7"/>
  <c r="G1376" i="7"/>
  <c r="H1376" i="7"/>
  <c r="I1376" i="7"/>
  <c r="G1312" i="7"/>
  <c r="H1312" i="7"/>
  <c r="I1312" i="7"/>
  <c r="G1248" i="7"/>
  <c r="H1248" i="7"/>
  <c r="I1248" i="7"/>
  <c r="G1184" i="7"/>
  <c r="H1184" i="7"/>
  <c r="I1184" i="7"/>
  <c r="G1120" i="7"/>
  <c r="H1120" i="7"/>
  <c r="I1120" i="7"/>
  <c r="G1056" i="7"/>
  <c r="H1056" i="7"/>
  <c r="I1056" i="7"/>
  <c r="G992" i="7"/>
  <c r="H992" i="7"/>
  <c r="I992" i="7"/>
  <c r="G908" i="7"/>
  <c r="H908" i="7"/>
  <c r="I908" i="7"/>
  <c r="G780" i="7"/>
  <c r="H780" i="7"/>
  <c r="I780" i="7"/>
  <c r="G652" i="7"/>
  <c r="H652" i="7"/>
  <c r="I652" i="7"/>
  <c r="G524" i="7"/>
  <c r="H524" i="7"/>
  <c r="I524" i="7"/>
  <c r="G1863" i="7"/>
  <c r="I1863" i="7"/>
  <c r="H1863" i="7"/>
  <c r="G1799" i="7"/>
  <c r="I1799" i="7"/>
  <c r="H1799" i="7"/>
  <c r="G1735" i="7"/>
  <c r="I1735" i="7"/>
  <c r="H1735" i="7"/>
  <c r="G1671" i="7"/>
  <c r="I1671" i="7"/>
  <c r="H1671" i="7"/>
  <c r="G1607" i="7"/>
  <c r="I1607" i="7"/>
  <c r="H1607" i="7"/>
  <c r="G1543" i="7"/>
  <c r="I1543" i="7"/>
  <c r="H1543" i="7"/>
  <c r="G1479" i="7"/>
  <c r="I1479" i="7"/>
  <c r="H1479" i="7"/>
  <c r="G1415" i="7"/>
  <c r="H1415" i="7"/>
  <c r="I1415" i="7"/>
  <c r="G1351" i="7"/>
  <c r="H1351" i="7"/>
  <c r="I1351" i="7"/>
  <c r="G1287" i="7"/>
  <c r="H1287" i="7"/>
  <c r="I1287" i="7"/>
  <c r="G1223" i="7"/>
  <c r="H1223" i="7"/>
  <c r="I1223" i="7"/>
  <c r="G1159" i="7"/>
  <c r="H1159" i="7"/>
  <c r="I1159" i="7"/>
  <c r="G1095" i="7"/>
  <c r="H1095" i="7"/>
  <c r="I1095" i="7"/>
  <c r="G1031" i="7"/>
  <c r="H1031" i="7"/>
  <c r="I1031" i="7"/>
  <c r="G964" i="7"/>
  <c r="H964" i="7"/>
  <c r="I964" i="7"/>
  <c r="G859" i="7"/>
  <c r="I859" i="7"/>
  <c r="H859" i="7"/>
  <c r="G731" i="7"/>
  <c r="H731" i="7"/>
  <c r="I731" i="7"/>
  <c r="G603" i="7"/>
  <c r="H603" i="7"/>
  <c r="I603" i="7"/>
  <c r="G475" i="7"/>
  <c r="I475" i="7"/>
  <c r="H475" i="7"/>
  <c r="G945" i="7"/>
  <c r="I945" i="7"/>
  <c r="H945" i="7"/>
  <c r="G881" i="7"/>
  <c r="I881" i="7"/>
  <c r="H881" i="7"/>
  <c r="G817" i="7"/>
  <c r="I817" i="7"/>
  <c r="H817" i="7"/>
  <c r="G753" i="7"/>
  <c r="I753" i="7"/>
  <c r="H753" i="7"/>
  <c r="G689" i="7"/>
  <c r="I689" i="7"/>
  <c r="H689" i="7"/>
  <c r="G625" i="7"/>
  <c r="I625" i="7"/>
  <c r="H625" i="7"/>
  <c r="G561" i="7"/>
  <c r="H561" i="7"/>
  <c r="I561" i="7"/>
  <c r="G497" i="7"/>
  <c r="H497" i="7"/>
  <c r="I497" i="7"/>
  <c r="G433" i="7"/>
  <c r="H433" i="7"/>
  <c r="I433" i="7"/>
  <c r="G369" i="7"/>
  <c r="H369" i="7"/>
  <c r="I369" i="7"/>
  <c r="G305" i="7"/>
  <c r="H305" i="7"/>
  <c r="I305" i="7"/>
  <c r="G241" i="7"/>
  <c r="H241" i="7"/>
  <c r="I241" i="7"/>
  <c r="G177" i="7"/>
  <c r="H177" i="7"/>
  <c r="I177" i="7"/>
  <c r="G108" i="7"/>
  <c r="H108" i="7"/>
  <c r="I108" i="7"/>
  <c r="G416" i="7"/>
  <c r="H416" i="7"/>
  <c r="I416" i="7"/>
  <c r="G352" i="7"/>
  <c r="H352" i="7"/>
  <c r="I352" i="7"/>
  <c r="G288" i="7"/>
  <c r="H288" i="7"/>
  <c r="I288" i="7"/>
  <c r="G224" i="7"/>
  <c r="H224" i="7"/>
  <c r="I224" i="7"/>
  <c r="G160" i="7"/>
  <c r="H160" i="7"/>
  <c r="I160" i="7"/>
  <c r="G76" i="7"/>
  <c r="H76" i="7"/>
  <c r="I76" i="7"/>
  <c r="G943" i="7"/>
  <c r="H943" i="7"/>
  <c r="I943" i="7"/>
  <c r="G879" i="7"/>
  <c r="H879" i="7"/>
  <c r="I879" i="7"/>
  <c r="G815" i="7"/>
  <c r="H815" i="7"/>
  <c r="I815" i="7"/>
  <c r="G751" i="7"/>
  <c r="H751" i="7"/>
  <c r="I751" i="7"/>
  <c r="G687" i="7"/>
  <c r="H687" i="7"/>
  <c r="I687" i="7"/>
  <c r="G623" i="7"/>
  <c r="H623" i="7"/>
  <c r="I623" i="7"/>
  <c r="G559" i="7"/>
  <c r="I559" i="7"/>
  <c r="H559" i="7"/>
  <c r="G495" i="7"/>
  <c r="I495" i="7"/>
  <c r="H495" i="7"/>
  <c r="G431" i="7"/>
  <c r="I431" i="7"/>
  <c r="H431" i="7"/>
  <c r="G367" i="7"/>
  <c r="I367" i="7"/>
  <c r="H367" i="7"/>
  <c r="G303" i="7"/>
  <c r="H303" i="7"/>
  <c r="I303" i="7"/>
  <c r="G239" i="7"/>
  <c r="H239" i="7"/>
  <c r="I239" i="7"/>
  <c r="G175" i="7"/>
  <c r="H175" i="7"/>
  <c r="I175" i="7"/>
  <c r="G105" i="7"/>
  <c r="H105" i="7"/>
  <c r="I105" i="7"/>
  <c r="G902" i="7"/>
  <c r="H902" i="7"/>
  <c r="I902" i="7"/>
  <c r="G838" i="7"/>
  <c r="H838" i="7"/>
  <c r="I838" i="7"/>
  <c r="G774" i="7"/>
  <c r="H774" i="7"/>
  <c r="I774" i="7"/>
  <c r="G710" i="7"/>
  <c r="H710" i="7"/>
  <c r="I710" i="7"/>
  <c r="G646" i="7"/>
  <c r="H646" i="7"/>
  <c r="I646" i="7"/>
  <c r="G582" i="7"/>
  <c r="H582" i="7"/>
  <c r="I582" i="7"/>
  <c r="G518" i="7"/>
  <c r="I518" i="7"/>
  <c r="H518" i="7"/>
  <c r="G454" i="7"/>
  <c r="I454" i="7"/>
  <c r="H454" i="7"/>
  <c r="G390" i="7"/>
  <c r="I390" i="7"/>
  <c r="H390" i="7"/>
  <c r="G326" i="7"/>
  <c r="I326" i="7"/>
  <c r="H326" i="7"/>
  <c r="G262" i="7"/>
  <c r="I262" i="7"/>
  <c r="H262" i="7"/>
  <c r="G198" i="7"/>
  <c r="I198" i="7"/>
  <c r="H198" i="7"/>
  <c r="G134" i="7"/>
  <c r="I134" i="7"/>
  <c r="H134" i="7"/>
  <c r="G24" i="7"/>
  <c r="H24" i="7"/>
  <c r="I24" i="7"/>
  <c r="G381" i="7"/>
  <c r="H381" i="7"/>
  <c r="I381" i="7"/>
  <c r="G317" i="7"/>
  <c r="H317" i="7"/>
  <c r="I317" i="7"/>
  <c r="G253" i="7"/>
  <c r="H253" i="7"/>
  <c r="I253" i="7"/>
  <c r="G189" i="7"/>
  <c r="H189" i="7"/>
  <c r="I189" i="7"/>
  <c r="G125" i="7"/>
  <c r="H125" i="7"/>
  <c r="I125" i="7"/>
  <c r="G7" i="7"/>
  <c r="H7" i="7"/>
  <c r="I7" i="7"/>
  <c r="G356" i="7"/>
  <c r="H356" i="7"/>
  <c r="I356" i="7"/>
  <c r="G292" i="7"/>
  <c r="H292" i="7"/>
  <c r="I292" i="7"/>
  <c r="G228" i="7"/>
  <c r="H228" i="7"/>
  <c r="I228" i="7"/>
  <c r="G164" i="7"/>
  <c r="H164" i="7"/>
  <c r="I164" i="7"/>
  <c r="G84" i="7"/>
  <c r="H84" i="7"/>
  <c r="I84" i="7"/>
  <c r="G403" i="7"/>
  <c r="I403" i="7"/>
  <c r="H403" i="7"/>
  <c r="G339" i="7"/>
  <c r="I339" i="7"/>
  <c r="H339" i="7"/>
  <c r="G275" i="7"/>
  <c r="H275" i="7"/>
  <c r="I275" i="7"/>
  <c r="G211" i="7"/>
  <c r="H211" i="7"/>
  <c r="I211" i="7"/>
  <c r="G147" i="7"/>
  <c r="H147" i="7"/>
  <c r="I147" i="7"/>
  <c r="G49" i="7"/>
  <c r="H49" i="7"/>
  <c r="I49" i="7"/>
  <c r="G882" i="7"/>
  <c r="H882" i="7"/>
  <c r="I882" i="7"/>
  <c r="G818" i="7"/>
  <c r="H818" i="7"/>
  <c r="I818" i="7"/>
  <c r="G754" i="7"/>
  <c r="H754" i="7"/>
  <c r="I754" i="7"/>
  <c r="G690" i="7"/>
  <c r="H690" i="7"/>
  <c r="I690" i="7"/>
  <c r="G626" i="7"/>
  <c r="H626" i="7"/>
  <c r="I626" i="7"/>
  <c r="G562" i="7"/>
  <c r="I562" i="7"/>
  <c r="H562" i="7"/>
  <c r="G498" i="7"/>
  <c r="I498" i="7"/>
  <c r="H498" i="7"/>
  <c r="G434" i="7"/>
  <c r="I434" i="7"/>
  <c r="H434" i="7"/>
  <c r="G370" i="7"/>
  <c r="I370" i="7"/>
  <c r="H370" i="7"/>
  <c r="G306" i="7"/>
  <c r="I306" i="7"/>
  <c r="H306" i="7"/>
  <c r="G242" i="7"/>
  <c r="I242" i="7"/>
  <c r="H242" i="7"/>
  <c r="G178" i="7"/>
  <c r="I178" i="7"/>
  <c r="H178" i="7"/>
  <c r="G111" i="7"/>
  <c r="H111" i="7"/>
  <c r="I111" i="7"/>
  <c r="G109" i="7"/>
  <c r="H109" i="7"/>
  <c r="I109" i="7"/>
  <c r="G45" i="7"/>
  <c r="H45" i="7"/>
  <c r="I45" i="7"/>
  <c r="G99" i="7"/>
  <c r="H99" i="7"/>
  <c r="I99" i="7"/>
  <c r="G35" i="7"/>
  <c r="H35" i="7"/>
  <c r="I35" i="7"/>
  <c r="G74" i="7"/>
  <c r="I74" i="7"/>
  <c r="H74" i="7"/>
  <c r="G10" i="7"/>
  <c r="I10" i="7"/>
  <c r="H10" i="7"/>
  <c r="G62" i="7"/>
  <c r="I62" i="7"/>
  <c r="H62" i="7"/>
  <c r="G1413" i="7"/>
  <c r="I1413" i="7"/>
  <c r="H1413" i="7"/>
  <c r="G1541" i="7"/>
  <c r="H1541" i="7"/>
  <c r="I1541" i="7"/>
  <c r="G1669" i="7"/>
  <c r="H1669" i="7"/>
  <c r="I1669" i="7"/>
  <c r="G1797" i="7"/>
  <c r="H1797" i="7"/>
  <c r="I1797" i="7"/>
  <c r="G1913" i="7"/>
  <c r="H1913" i="7"/>
  <c r="I1913" i="7"/>
  <c r="G1982" i="7"/>
  <c r="H1982" i="7"/>
  <c r="I1982" i="7"/>
  <c r="G1480" i="7"/>
  <c r="I1480" i="7"/>
  <c r="H1480" i="7"/>
  <c r="G1608" i="7"/>
  <c r="I1608" i="7"/>
  <c r="H1608" i="7"/>
  <c r="G1736" i="7"/>
  <c r="I1736" i="7"/>
  <c r="H1736" i="7"/>
  <c r="G1864" i="7"/>
  <c r="I1864" i="7"/>
  <c r="H1864" i="7"/>
  <c r="G1951" i="7"/>
  <c r="I1951" i="7"/>
  <c r="H1951" i="7"/>
  <c r="G1418" i="7"/>
  <c r="H1418" i="7"/>
  <c r="I1418" i="7"/>
  <c r="G1546" i="7"/>
  <c r="H1546" i="7"/>
  <c r="I1546" i="7"/>
  <c r="G1674" i="7"/>
  <c r="H1674" i="7"/>
  <c r="I1674" i="7"/>
  <c r="G1802" i="7"/>
  <c r="H1802" i="7"/>
  <c r="I1802" i="7"/>
  <c r="G1916" i="7"/>
  <c r="I1916" i="7"/>
  <c r="H1916" i="7"/>
  <c r="G1985" i="7"/>
  <c r="H1985" i="7"/>
  <c r="I1985" i="7"/>
  <c r="G1433" i="7"/>
  <c r="I1433" i="7"/>
  <c r="H1433" i="7"/>
  <c r="G1513" i="7"/>
  <c r="H1513" i="7"/>
  <c r="I1513" i="7"/>
  <c r="G1393" i="7"/>
  <c r="I1393" i="7"/>
  <c r="H1393" i="7"/>
  <c r="G1809" i="7"/>
  <c r="H1809" i="7"/>
  <c r="I1809" i="7"/>
  <c r="G1449" i="7"/>
  <c r="I1449" i="7"/>
  <c r="H1449" i="7"/>
  <c r="G1909" i="7"/>
  <c r="H1909" i="7"/>
  <c r="I1909" i="7"/>
  <c r="G1955" i="7"/>
  <c r="I1955" i="7"/>
  <c r="H1955" i="7"/>
  <c r="G1705" i="7"/>
  <c r="H1705" i="7"/>
  <c r="I1705" i="7"/>
  <c r="G1824" i="7"/>
  <c r="I1824" i="7"/>
  <c r="H1824" i="7"/>
  <c r="G1915" i="7"/>
  <c r="H1915" i="7"/>
  <c r="I1915" i="7"/>
  <c r="G1997" i="7"/>
  <c r="H1997" i="7"/>
  <c r="I1997" i="7"/>
  <c r="G1919" i="7"/>
  <c r="I1919" i="7"/>
  <c r="H1919" i="7"/>
  <c r="G1943" i="7"/>
  <c r="H1943" i="7"/>
  <c r="I1943" i="7"/>
  <c r="G1976" i="7"/>
  <c r="I1976" i="7"/>
  <c r="H1976" i="7"/>
  <c r="G1682" i="7"/>
  <c r="H1682" i="7"/>
  <c r="I1682" i="7"/>
  <c r="G1409" i="7"/>
  <c r="I1409" i="7"/>
  <c r="H1409" i="7"/>
  <c r="G1947" i="7"/>
  <c r="I1947" i="7"/>
  <c r="H1947" i="7"/>
  <c r="G1865" i="7"/>
  <c r="H1865" i="7"/>
  <c r="I1865" i="7"/>
  <c r="G1857" i="7"/>
  <c r="H1857" i="7"/>
  <c r="I1857" i="7"/>
  <c r="G1972" i="7"/>
  <c r="I1972" i="7"/>
  <c r="H1972" i="7"/>
  <c r="G1625" i="7"/>
  <c r="H1625" i="7"/>
  <c r="I1625" i="7"/>
  <c r="G1810" i="7"/>
  <c r="H1810" i="7"/>
  <c r="I1810" i="7"/>
  <c r="G1617" i="7"/>
  <c r="H1617" i="7"/>
  <c r="I1617" i="7"/>
  <c r="G1888" i="7"/>
  <c r="I1888" i="7"/>
  <c r="H1888" i="7"/>
  <c r="G1529" i="7"/>
  <c r="H1529" i="7"/>
  <c r="I1529" i="7"/>
  <c r="G1937" i="7"/>
  <c r="H1937" i="7"/>
  <c r="I1937" i="7"/>
  <c r="G1549" i="7"/>
  <c r="H1549" i="7"/>
  <c r="I1549" i="7"/>
  <c r="G1774" i="7"/>
  <c r="H1774" i="7"/>
  <c r="I1774" i="7"/>
  <c r="G1390" i="7"/>
  <c r="H1390" i="7"/>
  <c r="I1390" i="7"/>
  <c r="G680" i="7"/>
  <c r="H680" i="7"/>
  <c r="I680" i="7"/>
  <c r="G930" i="7"/>
  <c r="H930" i="7"/>
  <c r="I930" i="7"/>
  <c r="G1516" i="7"/>
  <c r="I1516" i="7"/>
  <c r="H1516" i="7"/>
  <c r="G1260" i="7"/>
  <c r="H1260" i="7"/>
  <c r="I1260" i="7"/>
  <c r="G548" i="7"/>
  <c r="H548" i="7"/>
  <c r="I548" i="7"/>
  <c r="G1587" i="7"/>
  <c r="H1587" i="7"/>
  <c r="I1587" i="7"/>
  <c r="G1139" i="7"/>
  <c r="H1139" i="7"/>
  <c r="I1139" i="7"/>
  <c r="G1146" i="7"/>
  <c r="H1146" i="7"/>
  <c r="I1146" i="7"/>
  <c r="G576" i="7"/>
  <c r="H576" i="7"/>
  <c r="I576" i="7"/>
  <c r="G993" i="7"/>
  <c r="I993" i="7"/>
  <c r="H993" i="7"/>
  <c r="G1320" i="7"/>
  <c r="H1320" i="7"/>
  <c r="I1320" i="7"/>
  <c r="G796" i="7"/>
  <c r="H796" i="7"/>
  <c r="I796" i="7"/>
  <c r="G1743" i="7"/>
  <c r="H1743" i="7"/>
  <c r="I1743" i="7"/>
  <c r="G1295" i="7"/>
  <c r="H1295" i="7"/>
  <c r="I1295" i="7"/>
  <c r="G619" i="7"/>
  <c r="H619" i="7"/>
  <c r="I619" i="7"/>
  <c r="G697" i="7"/>
  <c r="I697" i="7"/>
  <c r="H697" i="7"/>
  <c r="G185" i="7"/>
  <c r="H185" i="7"/>
  <c r="I185" i="7"/>
  <c r="G232" i="7"/>
  <c r="H232" i="7"/>
  <c r="I232" i="7"/>
  <c r="G695" i="7"/>
  <c r="H695" i="7"/>
  <c r="I695" i="7"/>
  <c r="G311" i="7"/>
  <c r="I311" i="7"/>
  <c r="H311" i="7"/>
  <c r="G846" i="7"/>
  <c r="H846" i="7"/>
  <c r="I846" i="7"/>
  <c r="G526" i="7"/>
  <c r="I526" i="7"/>
  <c r="H526" i="7"/>
  <c r="G40" i="7"/>
  <c r="H40" i="7"/>
  <c r="I40" i="7"/>
  <c r="G133" i="7"/>
  <c r="H133" i="7"/>
  <c r="I133" i="7"/>
  <c r="G172" i="7"/>
  <c r="H172" i="7"/>
  <c r="I172" i="7"/>
  <c r="G283" i="7"/>
  <c r="H283" i="7"/>
  <c r="I283" i="7"/>
  <c r="G762" i="7"/>
  <c r="H762" i="7"/>
  <c r="I762" i="7"/>
  <c r="G378" i="7"/>
  <c r="I378" i="7"/>
  <c r="H378" i="7"/>
  <c r="G53" i="7"/>
  <c r="H53" i="7"/>
  <c r="I53" i="7"/>
  <c r="G1525" i="7"/>
  <c r="H1525" i="7"/>
  <c r="I1525" i="7"/>
  <c r="G1464" i="7"/>
  <c r="H1464" i="7"/>
  <c r="I1464" i="7"/>
  <c r="G1658" i="7"/>
  <c r="H1658" i="7"/>
  <c r="I1658" i="7"/>
  <c r="G1561" i="7"/>
  <c r="H1561" i="7"/>
  <c r="I1561" i="7"/>
  <c r="G1586" i="7"/>
  <c r="H1586" i="7"/>
  <c r="I1586" i="7"/>
  <c r="G1737" i="7"/>
  <c r="H1737" i="7"/>
  <c r="I1737" i="7"/>
  <c r="G1453" i="7"/>
  <c r="I1453" i="7"/>
  <c r="H1453" i="7"/>
  <c r="G1581" i="7"/>
  <c r="H1581" i="7"/>
  <c r="I1581" i="7"/>
  <c r="G1709" i="7"/>
  <c r="H1709" i="7"/>
  <c r="I1709" i="7"/>
  <c r="G1837" i="7"/>
  <c r="H1837" i="7"/>
  <c r="I1837" i="7"/>
  <c r="G1936" i="7"/>
  <c r="I1936" i="7"/>
  <c r="H1936" i="7"/>
  <c r="G1950" i="7"/>
  <c r="H1950" i="7"/>
  <c r="I1950" i="7"/>
  <c r="G1886" i="7"/>
  <c r="H1886" i="7"/>
  <c r="I1886" i="7"/>
  <c r="G1822" i="7"/>
  <c r="H1822" i="7"/>
  <c r="I1822" i="7"/>
  <c r="G1758" i="7"/>
  <c r="H1758" i="7"/>
  <c r="I1758" i="7"/>
  <c r="G1694" i="7"/>
  <c r="H1694" i="7"/>
  <c r="I1694" i="7"/>
  <c r="G1630" i="7"/>
  <c r="H1630" i="7"/>
  <c r="I1630" i="7"/>
  <c r="G1566" i="7"/>
  <c r="H1566" i="7"/>
  <c r="I1566" i="7"/>
  <c r="G1502" i="7"/>
  <c r="H1502" i="7"/>
  <c r="I1502" i="7"/>
  <c r="G1438" i="7"/>
  <c r="H1438" i="7"/>
  <c r="I1438" i="7"/>
  <c r="G1374" i="7"/>
  <c r="H1374" i="7"/>
  <c r="I1374" i="7"/>
  <c r="G1310" i="7"/>
  <c r="H1310" i="7"/>
  <c r="I1310" i="7"/>
  <c r="G1246" i="7"/>
  <c r="H1246" i="7"/>
  <c r="I1246" i="7"/>
  <c r="G1182" i="7"/>
  <c r="H1182" i="7"/>
  <c r="I1182" i="7"/>
  <c r="G1118" i="7"/>
  <c r="H1118" i="7"/>
  <c r="I1118" i="7"/>
  <c r="G1054" i="7"/>
  <c r="H1054" i="7"/>
  <c r="I1054" i="7"/>
  <c r="G990" i="7"/>
  <c r="H990" i="7"/>
  <c r="I990" i="7"/>
  <c r="G904" i="7"/>
  <c r="H904" i="7"/>
  <c r="I904" i="7"/>
  <c r="G776" i="7"/>
  <c r="H776" i="7"/>
  <c r="I776" i="7"/>
  <c r="G648" i="7"/>
  <c r="H648" i="7"/>
  <c r="I648" i="7"/>
  <c r="G520" i="7"/>
  <c r="H520" i="7"/>
  <c r="I520" i="7"/>
  <c r="G1373" i="7"/>
  <c r="I1373" i="7"/>
  <c r="H1373" i="7"/>
  <c r="G1309" i="7"/>
  <c r="I1309" i="7"/>
  <c r="H1309" i="7"/>
  <c r="G1245" i="7"/>
  <c r="I1245" i="7"/>
  <c r="H1245" i="7"/>
  <c r="G1181" i="7"/>
  <c r="I1181" i="7"/>
  <c r="H1181" i="7"/>
  <c r="G1117" i="7"/>
  <c r="I1117" i="7"/>
  <c r="H1117" i="7"/>
  <c r="G1053" i="7"/>
  <c r="I1053" i="7"/>
  <c r="H1053" i="7"/>
  <c r="G989" i="7"/>
  <c r="I989" i="7"/>
  <c r="H989" i="7"/>
  <c r="G901" i="7"/>
  <c r="I901" i="7"/>
  <c r="H901" i="7"/>
  <c r="G773" i="7"/>
  <c r="I773" i="7"/>
  <c r="H773" i="7"/>
  <c r="G645" i="7"/>
  <c r="I645" i="7"/>
  <c r="H645" i="7"/>
  <c r="G517" i="7"/>
  <c r="H517" i="7"/>
  <c r="I517" i="7"/>
  <c r="G1884" i="7"/>
  <c r="I1884" i="7"/>
  <c r="H1884" i="7"/>
  <c r="G1820" i="7"/>
  <c r="I1820" i="7"/>
  <c r="H1820" i="7"/>
  <c r="G1756" i="7"/>
  <c r="I1756" i="7"/>
  <c r="H1756" i="7"/>
  <c r="G1692" i="7"/>
  <c r="I1692" i="7"/>
  <c r="H1692" i="7"/>
  <c r="G1628" i="7"/>
  <c r="I1628" i="7"/>
  <c r="H1628" i="7"/>
  <c r="G1564" i="7"/>
  <c r="I1564" i="7"/>
  <c r="H1564" i="7"/>
  <c r="G1500" i="7"/>
  <c r="I1500" i="7"/>
  <c r="H1500" i="7"/>
  <c r="G1436" i="7"/>
  <c r="H1436" i="7"/>
  <c r="I1436" i="7"/>
  <c r="G1372" i="7"/>
  <c r="H1372" i="7"/>
  <c r="I1372" i="7"/>
  <c r="G1308" i="7"/>
  <c r="H1308" i="7"/>
  <c r="I1308" i="7"/>
  <c r="G1244" i="7"/>
  <c r="H1244" i="7"/>
  <c r="I1244" i="7"/>
  <c r="G1180" i="7"/>
  <c r="H1180" i="7"/>
  <c r="I1180" i="7"/>
  <c r="G1116" i="7"/>
  <c r="H1116" i="7"/>
  <c r="I1116" i="7"/>
  <c r="G1052" i="7"/>
  <c r="H1052" i="7"/>
  <c r="I1052" i="7"/>
  <c r="G988" i="7"/>
  <c r="H988" i="7"/>
  <c r="I988" i="7"/>
  <c r="G900" i="7"/>
  <c r="H900" i="7"/>
  <c r="I900" i="7"/>
  <c r="G772" i="7"/>
  <c r="H772" i="7"/>
  <c r="I772" i="7"/>
  <c r="G644" i="7"/>
  <c r="H644" i="7"/>
  <c r="I644" i="7"/>
  <c r="G516" i="7"/>
  <c r="H516" i="7"/>
  <c r="I516" i="7"/>
  <c r="G1891" i="7"/>
  <c r="H1891" i="7"/>
  <c r="I1891" i="7"/>
  <c r="G1827" i="7"/>
  <c r="I1827" i="7"/>
  <c r="H1827" i="7"/>
  <c r="G1763" i="7"/>
  <c r="I1763" i="7"/>
  <c r="H1763" i="7"/>
  <c r="G1699" i="7"/>
  <c r="I1699" i="7"/>
  <c r="H1699" i="7"/>
  <c r="G1635" i="7"/>
  <c r="I1635" i="7"/>
  <c r="H1635" i="7"/>
  <c r="G1571" i="7"/>
  <c r="I1571" i="7"/>
  <c r="H1571" i="7"/>
  <c r="G1507" i="7"/>
  <c r="I1507" i="7"/>
  <c r="H1507" i="7"/>
  <c r="G1443" i="7"/>
  <c r="H1443" i="7"/>
  <c r="I1443" i="7"/>
  <c r="G1379" i="7"/>
  <c r="H1379" i="7"/>
  <c r="I1379" i="7"/>
  <c r="G1315" i="7"/>
  <c r="H1315" i="7"/>
  <c r="I1315" i="7"/>
  <c r="G1251" i="7"/>
  <c r="H1251" i="7"/>
  <c r="I1251" i="7"/>
  <c r="G1187" i="7"/>
  <c r="H1187" i="7"/>
  <c r="I1187" i="7"/>
  <c r="G1123" i="7"/>
  <c r="H1123" i="7"/>
  <c r="I1123" i="7"/>
  <c r="G1059" i="7"/>
  <c r="H1059" i="7"/>
  <c r="I1059" i="7"/>
  <c r="G995" i="7"/>
  <c r="H995" i="7"/>
  <c r="I995" i="7"/>
  <c r="G915" i="7"/>
  <c r="H915" i="7"/>
  <c r="I915" i="7"/>
  <c r="G787" i="7"/>
  <c r="H787" i="7"/>
  <c r="I787" i="7"/>
  <c r="G659" i="7"/>
  <c r="H659" i="7"/>
  <c r="I659" i="7"/>
  <c r="G531" i="7"/>
  <c r="I531" i="7"/>
  <c r="H531" i="7"/>
  <c r="G1386" i="7"/>
  <c r="H1386" i="7"/>
  <c r="I1386" i="7"/>
  <c r="G1322" i="7"/>
  <c r="H1322" i="7"/>
  <c r="I1322" i="7"/>
  <c r="G1258" i="7"/>
  <c r="H1258" i="7"/>
  <c r="I1258" i="7"/>
  <c r="G1194" i="7"/>
  <c r="H1194" i="7"/>
  <c r="I1194" i="7"/>
  <c r="G1130" i="7"/>
  <c r="H1130" i="7"/>
  <c r="I1130" i="7"/>
  <c r="G1066" i="7"/>
  <c r="H1066" i="7"/>
  <c r="I1066" i="7"/>
  <c r="G1002" i="7"/>
  <c r="H1002" i="7"/>
  <c r="I1002" i="7"/>
  <c r="G925" i="7"/>
  <c r="I925" i="7"/>
  <c r="H925" i="7"/>
  <c r="G800" i="7"/>
  <c r="H800" i="7"/>
  <c r="I800" i="7"/>
  <c r="G672" i="7"/>
  <c r="H672" i="7"/>
  <c r="I672" i="7"/>
  <c r="G544" i="7"/>
  <c r="H544" i="7"/>
  <c r="I544" i="7"/>
  <c r="G1361" i="7"/>
  <c r="I1361" i="7"/>
  <c r="H1361" i="7"/>
  <c r="G1297" i="7"/>
  <c r="I1297" i="7"/>
  <c r="H1297" i="7"/>
  <c r="G1233" i="7"/>
  <c r="I1233" i="7"/>
  <c r="H1233" i="7"/>
  <c r="G1169" i="7"/>
  <c r="I1169" i="7"/>
  <c r="H1169" i="7"/>
  <c r="G1105" i="7"/>
  <c r="I1105" i="7"/>
  <c r="H1105" i="7"/>
  <c r="G1041" i="7"/>
  <c r="I1041" i="7"/>
  <c r="H1041" i="7"/>
  <c r="G976" i="7"/>
  <c r="H976" i="7"/>
  <c r="I976" i="7"/>
  <c r="G877" i="7"/>
  <c r="I877" i="7"/>
  <c r="H877" i="7"/>
  <c r="G749" i="7"/>
  <c r="I749" i="7"/>
  <c r="H749" i="7"/>
  <c r="G621" i="7"/>
  <c r="I621" i="7"/>
  <c r="H621" i="7"/>
  <c r="G493" i="7"/>
  <c r="H493" i="7"/>
  <c r="I493" i="7"/>
  <c r="G1368" i="7"/>
  <c r="H1368" i="7"/>
  <c r="I1368" i="7"/>
  <c r="G1304" i="7"/>
  <c r="H1304" i="7"/>
  <c r="I1304" i="7"/>
  <c r="G1240" i="7"/>
  <c r="H1240" i="7"/>
  <c r="I1240" i="7"/>
  <c r="G1176" i="7"/>
  <c r="H1176" i="7"/>
  <c r="I1176" i="7"/>
  <c r="G1112" i="7"/>
  <c r="H1112" i="7"/>
  <c r="I1112" i="7"/>
  <c r="G1048" i="7"/>
  <c r="H1048" i="7"/>
  <c r="I1048" i="7"/>
  <c r="G984" i="7"/>
  <c r="H984" i="7"/>
  <c r="I984" i="7"/>
  <c r="G892" i="7"/>
  <c r="H892" i="7"/>
  <c r="I892" i="7"/>
  <c r="G764" i="7"/>
  <c r="H764" i="7"/>
  <c r="I764" i="7"/>
  <c r="G636" i="7"/>
  <c r="H636" i="7"/>
  <c r="I636" i="7"/>
  <c r="G508" i="7"/>
  <c r="H508" i="7"/>
  <c r="I508" i="7"/>
  <c r="G1855" i="7"/>
  <c r="I1855" i="7"/>
  <c r="H1855" i="7"/>
  <c r="G1791" i="7"/>
  <c r="I1791" i="7"/>
  <c r="H1791" i="7"/>
  <c r="G1727" i="7"/>
  <c r="I1727" i="7"/>
  <c r="H1727" i="7"/>
  <c r="G1663" i="7"/>
  <c r="I1663" i="7"/>
  <c r="H1663" i="7"/>
  <c r="G1599" i="7"/>
  <c r="I1599" i="7"/>
  <c r="H1599" i="7"/>
  <c r="G1535" i="7"/>
  <c r="H1535" i="7"/>
  <c r="I1535" i="7"/>
  <c r="G1471" i="7"/>
  <c r="H1471" i="7"/>
  <c r="I1471" i="7"/>
  <c r="G1407" i="7"/>
  <c r="H1407" i="7"/>
  <c r="I1407" i="7"/>
  <c r="G1343" i="7"/>
  <c r="H1343" i="7"/>
  <c r="I1343" i="7"/>
  <c r="G1279" i="7"/>
  <c r="H1279" i="7"/>
  <c r="I1279" i="7"/>
  <c r="G1215" i="7"/>
  <c r="H1215" i="7"/>
  <c r="I1215" i="7"/>
  <c r="G1151" i="7"/>
  <c r="H1151" i="7"/>
  <c r="I1151" i="7"/>
  <c r="G1087" i="7"/>
  <c r="H1087" i="7"/>
  <c r="I1087" i="7"/>
  <c r="G1023" i="7"/>
  <c r="H1023" i="7"/>
  <c r="I1023" i="7"/>
  <c r="G954" i="7"/>
  <c r="H954" i="7"/>
  <c r="I954" i="7"/>
  <c r="G843" i="7"/>
  <c r="H843" i="7"/>
  <c r="I843" i="7"/>
  <c r="G715" i="7"/>
  <c r="H715" i="7"/>
  <c r="I715" i="7"/>
  <c r="G587" i="7"/>
  <c r="H587" i="7"/>
  <c r="I587" i="7"/>
  <c r="G459" i="7"/>
  <c r="I459" i="7"/>
  <c r="H459" i="7"/>
  <c r="G937" i="7"/>
  <c r="I937" i="7"/>
  <c r="H937" i="7"/>
  <c r="G873" i="7"/>
  <c r="I873" i="7"/>
  <c r="H873" i="7"/>
  <c r="G809" i="7"/>
  <c r="I809" i="7"/>
  <c r="H809" i="7"/>
  <c r="G745" i="7"/>
  <c r="I745" i="7"/>
  <c r="H745" i="7"/>
  <c r="G681" i="7"/>
  <c r="I681" i="7"/>
  <c r="H681" i="7"/>
  <c r="G617" i="7"/>
  <c r="I617" i="7"/>
  <c r="H617" i="7"/>
  <c r="G553" i="7"/>
  <c r="H553" i="7"/>
  <c r="I553" i="7"/>
  <c r="G489" i="7"/>
  <c r="H489" i="7"/>
  <c r="I489" i="7"/>
  <c r="G425" i="7"/>
  <c r="H425" i="7"/>
  <c r="I425" i="7"/>
  <c r="G361" i="7"/>
  <c r="H361" i="7"/>
  <c r="I361" i="7"/>
  <c r="G297" i="7"/>
  <c r="H297" i="7"/>
  <c r="I297" i="7"/>
  <c r="G233" i="7"/>
  <c r="H233" i="7"/>
  <c r="I233" i="7"/>
  <c r="G169" i="7"/>
  <c r="H169" i="7"/>
  <c r="I169" i="7"/>
  <c r="G95" i="7"/>
  <c r="H95" i="7"/>
  <c r="I95" i="7"/>
  <c r="G408" i="7"/>
  <c r="H408" i="7"/>
  <c r="I408" i="7"/>
  <c r="G344" i="7"/>
  <c r="H344" i="7"/>
  <c r="I344" i="7"/>
  <c r="G280" i="7"/>
  <c r="H280" i="7"/>
  <c r="I280" i="7"/>
  <c r="G216" i="7"/>
  <c r="H216" i="7"/>
  <c r="I216" i="7"/>
  <c r="G152" i="7"/>
  <c r="H152" i="7"/>
  <c r="I152" i="7"/>
  <c r="G60" i="7"/>
  <c r="H60" i="7"/>
  <c r="I60" i="7"/>
  <c r="G935" i="7"/>
  <c r="H935" i="7"/>
  <c r="I935" i="7"/>
  <c r="G871" i="7"/>
  <c r="H871" i="7"/>
  <c r="I871" i="7"/>
  <c r="G807" i="7"/>
  <c r="H807" i="7"/>
  <c r="I807" i="7"/>
  <c r="G743" i="7"/>
  <c r="H743" i="7"/>
  <c r="I743" i="7"/>
  <c r="G679" i="7"/>
  <c r="H679" i="7"/>
  <c r="I679" i="7"/>
  <c r="G615" i="7"/>
  <c r="H615" i="7"/>
  <c r="I615" i="7"/>
  <c r="G551" i="7"/>
  <c r="I551" i="7"/>
  <c r="H551" i="7"/>
  <c r="G487" i="7"/>
  <c r="I487" i="7"/>
  <c r="H487" i="7"/>
  <c r="G423" i="7"/>
  <c r="I423" i="7"/>
  <c r="H423" i="7"/>
  <c r="G359" i="7"/>
  <c r="I359" i="7"/>
  <c r="H359" i="7"/>
  <c r="G295" i="7"/>
  <c r="H295" i="7"/>
  <c r="I295" i="7"/>
  <c r="G231" i="7"/>
  <c r="H231" i="7"/>
  <c r="I231" i="7"/>
  <c r="G167" i="7"/>
  <c r="H167" i="7"/>
  <c r="I167" i="7"/>
  <c r="G89" i="7"/>
  <c r="H89" i="7"/>
  <c r="I89" i="7"/>
  <c r="G894" i="7"/>
  <c r="H894" i="7"/>
  <c r="I894" i="7"/>
  <c r="G830" i="7"/>
  <c r="H830" i="7"/>
  <c r="I830" i="7"/>
  <c r="G766" i="7"/>
  <c r="H766" i="7"/>
  <c r="I766" i="7"/>
  <c r="G702" i="7"/>
  <c r="H702" i="7"/>
  <c r="I702" i="7"/>
  <c r="G638" i="7"/>
  <c r="H638" i="7"/>
  <c r="I638" i="7"/>
  <c r="G574" i="7"/>
  <c r="H574" i="7"/>
  <c r="I574" i="7"/>
  <c r="G510" i="7"/>
  <c r="I510" i="7"/>
  <c r="H510" i="7"/>
  <c r="G446" i="7"/>
  <c r="I446" i="7"/>
  <c r="H446" i="7"/>
  <c r="G382" i="7"/>
  <c r="I382" i="7"/>
  <c r="H382" i="7"/>
  <c r="G318" i="7"/>
  <c r="I318" i="7"/>
  <c r="H318" i="7"/>
  <c r="G254" i="7"/>
  <c r="I254" i="7"/>
  <c r="H254" i="7"/>
  <c r="G190" i="7"/>
  <c r="I190" i="7"/>
  <c r="H190" i="7"/>
  <c r="G126" i="7"/>
  <c r="I126" i="7"/>
  <c r="H126" i="7"/>
  <c r="G8" i="7"/>
  <c r="H8" i="7"/>
  <c r="I8" i="7"/>
  <c r="G373" i="7"/>
  <c r="H373" i="7"/>
  <c r="I373" i="7"/>
  <c r="G309" i="7"/>
  <c r="H309" i="7"/>
  <c r="I309" i="7"/>
  <c r="G245" i="7"/>
  <c r="H245" i="7"/>
  <c r="I245" i="7"/>
  <c r="G181" i="7"/>
  <c r="H181" i="7"/>
  <c r="I181" i="7"/>
  <c r="G114" i="7"/>
  <c r="I114" i="7"/>
  <c r="H114" i="7"/>
  <c r="G412" i="7"/>
  <c r="H412" i="7"/>
  <c r="I412" i="7"/>
  <c r="G348" i="7"/>
  <c r="H348" i="7"/>
  <c r="I348" i="7"/>
  <c r="G284" i="7"/>
  <c r="H284" i="7"/>
  <c r="I284" i="7"/>
  <c r="G220" i="7"/>
  <c r="H220" i="7"/>
  <c r="I220" i="7"/>
  <c r="G156" i="7"/>
  <c r="H156" i="7"/>
  <c r="I156" i="7"/>
  <c r="G68" i="7"/>
  <c r="H68" i="7"/>
  <c r="I68" i="7"/>
  <c r="G395" i="7"/>
  <c r="I395" i="7"/>
  <c r="H395" i="7"/>
  <c r="G331" i="7"/>
  <c r="I331" i="7"/>
  <c r="H331" i="7"/>
  <c r="G267" i="7"/>
  <c r="H267" i="7"/>
  <c r="I267" i="7"/>
  <c r="G203" i="7"/>
  <c r="H203" i="7"/>
  <c r="I203" i="7"/>
  <c r="G139" i="7"/>
  <c r="H139" i="7"/>
  <c r="I139" i="7"/>
  <c r="G33" i="7"/>
  <c r="H33" i="7"/>
  <c r="I33" i="7"/>
  <c r="G874" i="7"/>
  <c r="H874" i="7"/>
  <c r="I874" i="7"/>
  <c r="G810" i="7"/>
  <c r="H810" i="7"/>
  <c r="I810" i="7"/>
  <c r="G746" i="7"/>
  <c r="H746" i="7"/>
  <c r="I746" i="7"/>
  <c r="G682" i="7"/>
  <c r="H682" i="7"/>
  <c r="I682" i="7"/>
  <c r="G618" i="7"/>
  <c r="H618" i="7"/>
  <c r="I618" i="7"/>
  <c r="G554" i="7"/>
  <c r="I554" i="7"/>
  <c r="H554" i="7"/>
  <c r="G490" i="7"/>
  <c r="I490" i="7"/>
  <c r="H490" i="7"/>
  <c r="G426" i="7"/>
  <c r="I426" i="7"/>
  <c r="H426" i="7"/>
  <c r="G362" i="7"/>
  <c r="I362" i="7"/>
  <c r="H362" i="7"/>
  <c r="G298" i="7"/>
  <c r="I298" i="7"/>
  <c r="H298" i="7"/>
  <c r="G234" i="7"/>
  <c r="I234" i="7"/>
  <c r="H234" i="7"/>
  <c r="G170" i="7"/>
  <c r="I170" i="7"/>
  <c r="H170" i="7"/>
  <c r="G96" i="7"/>
  <c r="H96" i="7"/>
  <c r="I96" i="7"/>
  <c r="G101" i="7"/>
  <c r="H101" i="7"/>
  <c r="I101" i="7"/>
  <c r="G37" i="7"/>
  <c r="H37" i="7"/>
  <c r="I37" i="7"/>
  <c r="G91" i="7"/>
  <c r="H91" i="7"/>
  <c r="I91" i="7"/>
  <c r="G27" i="7"/>
  <c r="H27" i="7"/>
  <c r="I27" i="7"/>
  <c r="G66" i="7"/>
  <c r="I66" i="7"/>
  <c r="H66" i="7"/>
  <c r="G118" i="7"/>
  <c r="I118" i="7"/>
  <c r="H118" i="7"/>
  <c r="G54" i="7"/>
  <c r="I54" i="7"/>
  <c r="H54" i="7"/>
  <c r="G1429" i="7"/>
  <c r="I1429" i="7"/>
  <c r="H1429" i="7"/>
  <c r="G1557" i="7"/>
  <c r="H1557" i="7"/>
  <c r="I1557" i="7"/>
  <c r="G1685" i="7"/>
  <c r="H1685" i="7"/>
  <c r="I1685" i="7"/>
  <c r="G1813" i="7"/>
  <c r="H1813" i="7"/>
  <c r="I1813" i="7"/>
  <c r="G1922" i="7"/>
  <c r="H1922" i="7"/>
  <c r="I1922" i="7"/>
  <c r="G1990" i="7"/>
  <c r="H1990" i="7"/>
  <c r="I1990" i="7"/>
  <c r="G1496" i="7"/>
  <c r="I1496" i="7"/>
  <c r="H1496" i="7"/>
  <c r="G1624" i="7"/>
  <c r="I1624" i="7"/>
  <c r="H1624" i="7"/>
  <c r="G1752" i="7"/>
  <c r="I1752" i="7"/>
  <c r="H1752" i="7"/>
  <c r="G1879" i="7"/>
  <c r="I1879" i="7"/>
  <c r="H1879" i="7"/>
  <c r="G1959" i="7"/>
  <c r="I1959" i="7"/>
  <c r="H1959" i="7"/>
  <c r="G1434" i="7"/>
  <c r="H1434" i="7"/>
  <c r="I1434" i="7"/>
  <c r="G1562" i="7"/>
  <c r="H1562" i="7"/>
  <c r="I1562" i="7"/>
  <c r="G1690" i="7"/>
  <c r="H1690" i="7"/>
  <c r="I1690" i="7"/>
  <c r="G1818" i="7"/>
  <c r="H1818" i="7"/>
  <c r="I1818" i="7"/>
  <c r="G1925" i="7"/>
  <c r="H1925" i="7"/>
  <c r="I1925" i="7"/>
  <c r="G1993" i="7"/>
  <c r="H1993" i="7"/>
  <c r="I1993" i="7"/>
  <c r="G1397" i="7"/>
  <c r="I1397" i="7"/>
  <c r="H1397" i="7"/>
  <c r="G1698" i="7"/>
  <c r="H1698" i="7"/>
  <c r="I1698" i="7"/>
  <c r="G1730" i="7"/>
  <c r="H1730" i="7"/>
  <c r="I1730" i="7"/>
  <c r="G2000" i="7"/>
  <c r="I2000" i="7"/>
  <c r="H2000" i="7"/>
  <c r="G1776" i="7"/>
  <c r="I1776" i="7"/>
  <c r="H1776" i="7"/>
  <c r="G1858" i="7"/>
  <c r="H1858" i="7"/>
  <c r="I1858" i="7"/>
  <c r="G1933" i="7"/>
  <c r="H1933" i="7"/>
  <c r="I1933" i="7"/>
  <c r="G1489" i="7"/>
  <c r="H1489" i="7"/>
  <c r="I1489" i="7"/>
  <c r="G1729" i="7"/>
  <c r="H1729" i="7"/>
  <c r="I1729" i="7"/>
  <c r="G1825" i="7"/>
  <c r="H1825" i="7"/>
  <c r="I1825" i="7"/>
  <c r="G1753" i="7"/>
  <c r="H1753" i="7"/>
  <c r="I1753" i="7"/>
  <c r="G1920" i="7"/>
  <c r="I1920" i="7"/>
  <c r="H1920" i="7"/>
  <c r="G1497" i="7"/>
  <c r="H1497" i="7"/>
  <c r="I1497" i="7"/>
  <c r="G1792" i="7"/>
  <c r="I1792" i="7"/>
  <c r="H1792" i="7"/>
  <c r="G1401" i="7"/>
  <c r="I1401" i="7"/>
  <c r="H1401" i="7"/>
  <c r="G1893" i="7"/>
  <c r="H1893" i="7"/>
  <c r="I1893" i="7"/>
  <c r="G1545" i="7"/>
  <c r="H1545" i="7"/>
  <c r="I1545" i="7"/>
  <c r="G1968" i="7"/>
  <c r="I1968" i="7"/>
  <c r="H1968" i="7"/>
  <c r="G1805" i="7"/>
  <c r="H1805" i="7"/>
  <c r="I1805" i="7"/>
  <c r="G1710" i="7"/>
  <c r="H1710" i="7"/>
  <c r="I1710" i="7"/>
  <c r="G1326" i="7"/>
  <c r="H1326" i="7"/>
  <c r="I1326" i="7"/>
  <c r="G808" i="7"/>
  <c r="H808" i="7"/>
  <c r="I808" i="7"/>
  <c r="G1197" i="7"/>
  <c r="I1197" i="7"/>
  <c r="H1197" i="7"/>
  <c r="G549" i="7"/>
  <c r="H549" i="7"/>
  <c r="I549" i="7"/>
  <c r="G1580" i="7"/>
  <c r="I1580" i="7"/>
  <c r="H1580" i="7"/>
  <c r="G1132" i="7"/>
  <c r="H1132" i="7"/>
  <c r="I1132" i="7"/>
  <c r="G1907" i="7"/>
  <c r="I1907" i="7"/>
  <c r="H1907" i="7"/>
  <c r="G1459" i="7"/>
  <c r="H1459" i="7"/>
  <c r="I1459" i="7"/>
  <c r="G1011" i="7"/>
  <c r="H1011" i="7"/>
  <c r="I1011" i="7"/>
  <c r="G435" i="7"/>
  <c r="I435" i="7"/>
  <c r="H435" i="7"/>
  <c r="G947" i="7"/>
  <c r="H947" i="7"/>
  <c r="I947" i="7"/>
  <c r="G1185" i="7"/>
  <c r="I1185" i="7"/>
  <c r="H1185" i="7"/>
  <c r="G653" i="7"/>
  <c r="I653" i="7"/>
  <c r="H653" i="7"/>
  <c r="G1064" i="7"/>
  <c r="H1064" i="7"/>
  <c r="I1064" i="7"/>
  <c r="G1807" i="7"/>
  <c r="I1807" i="7"/>
  <c r="H1807" i="7"/>
  <c r="G1359" i="7"/>
  <c r="H1359" i="7"/>
  <c r="I1359" i="7"/>
  <c r="G875" i="7"/>
  <c r="H875" i="7"/>
  <c r="I875" i="7"/>
  <c r="G761" i="7"/>
  <c r="I761" i="7"/>
  <c r="H761" i="7"/>
  <c r="G313" i="7"/>
  <c r="H313" i="7"/>
  <c r="I313" i="7"/>
  <c r="G296" i="7"/>
  <c r="H296" i="7"/>
  <c r="I296" i="7"/>
  <c r="G759" i="7"/>
  <c r="H759" i="7"/>
  <c r="I759" i="7"/>
  <c r="G183" i="7"/>
  <c r="H183" i="7"/>
  <c r="I183" i="7"/>
  <c r="G590" i="7"/>
  <c r="H590" i="7"/>
  <c r="I590" i="7"/>
  <c r="G142" i="7"/>
  <c r="I142" i="7"/>
  <c r="H142" i="7"/>
  <c r="G23" i="7"/>
  <c r="H23" i="7"/>
  <c r="I23" i="7"/>
  <c r="G411" i="7"/>
  <c r="I411" i="7"/>
  <c r="H411" i="7"/>
  <c r="G826" i="7"/>
  <c r="H826" i="7"/>
  <c r="I826" i="7"/>
  <c r="G442" i="7"/>
  <c r="I442" i="7"/>
  <c r="H442" i="7"/>
  <c r="G117" i="7"/>
  <c r="H117" i="7"/>
  <c r="I117" i="7"/>
  <c r="G70" i="7"/>
  <c r="I70" i="7"/>
  <c r="H70" i="7"/>
  <c r="G1974" i="7"/>
  <c r="H1974" i="7"/>
  <c r="I1974" i="7"/>
  <c r="G1530" i="7"/>
  <c r="H1530" i="7"/>
  <c r="I1530" i="7"/>
  <c r="G1570" i="7"/>
  <c r="H1570" i="7"/>
  <c r="I1570" i="7"/>
  <c r="G1911" i="7"/>
  <c r="I1911" i="7"/>
  <c r="H1911" i="7"/>
  <c r="G1469" i="7"/>
  <c r="I1469" i="7"/>
  <c r="H1469" i="7"/>
  <c r="G1725" i="7"/>
  <c r="H1725" i="7"/>
  <c r="I1725" i="7"/>
  <c r="G1945" i="7"/>
  <c r="H1945" i="7"/>
  <c r="I1945" i="7"/>
  <c r="G1878" i="7"/>
  <c r="H1878" i="7"/>
  <c r="I1878" i="7"/>
  <c r="G1750" i="7"/>
  <c r="H1750" i="7"/>
  <c r="I1750" i="7"/>
  <c r="G1622" i="7"/>
  <c r="H1622" i="7"/>
  <c r="I1622" i="7"/>
  <c r="G1494" i="7"/>
  <c r="H1494" i="7"/>
  <c r="I1494" i="7"/>
  <c r="G1302" i="7"/>
  <c r="H1302" i="7"/>
  <c r="I1302" i="7"/>
  <c r="G1174" i="7"/>
  <c r="H1174" i="7"/>
  <c r="I1174" i="7"/>
  <c r="G1110" i="7"/>
  <c r="H1110" i="7"/>
  <c r="I1110" i="7"/>
  <c r="G1046" i="7"/>
  <c r="H1046" i="7"/>
  <c r="I1046" i="7"/>
  <c r="G982" i="7"/>
  <c r="H982" i="7"/>
  <c r="I982" i="7"/>
  <c r="G888" i="7"/>
  <c r="H888" i="7"/>
  <c r="I888" i="7"/>
  <c r="G760" i="7"/>
  <c r="H760" i="7"/>
  <c r="I760" i="7"/>
  <c r="G632" i="7"/>
  <c r="H632" i="7"/>
  <c r="I632" i="7"/>
  <c r="G504" i="7"/>
  <c r="H504" i="7"/>
  <c r="I504" i="7"/>
  <c r="G1365" i="7"/>
  <c r="I1365" i="7"/>
  <c r="H1365" i="7"/>
  <c r="G1301" i="7"/>
  <c r="I1301" i="7"/>
  <c r="H1301" i="7"/>
  <c r="G1237" i="7"/>
  <c r="I1237" i="7"/>
  <c r="H1237" i="7"/>
  <c r="G1173" i="7"/>
  <c r="I1173" i="7"/>
  <c r="H1173" i="7"/>
  <c r="G1045" i="7"/>
  <c r="I1045" i="7"/>
  <c r="H1045" i="7"/>
  <c r="G981" i="7"/>
  <c r="I981" i="7"/>
  <c r="H981" i="7"/>
  <c r="G885" i="7"/>
  <c r="I885" i="7"/>
  <c r="H885" i="7"/>
  <c r="G757" i="7"/>
  <c r="I757" i="7"/>
  <c r="H757" i="7"/>
  <c r="G629" i="7"/>
  <c r="I629" i="7"/>
  <c r="H629" i="7"/>
  <c r="G501" i="7"/>
  <c r="H501" i="7"/>
  <c r="I501" i="7"/>
  <c r="G1876" i="7"/>
  <c r="I1876" i="7"/>
  <c r="H1876" i="7"/>
  <c r="G1812" i="7"/>
  <c r="I1812" i="7"/>
  <c r="H1812" i="7"/>
  <c r="G1748" i="7"/>
  <c r="I1748" i="7"/>
  <c r="H1748" i="7"/>
  <c r="G1684" i="7"/>
  <c r="I1684" i="7"/>
  <c r="H1684" i="7"/>
  <c r="G1620" i="7"/>
  <c r="I1620" i="7"/>
  <c r="H1620" i="7"/>
  <c r="G1556" i="7"/>
  <c r="I1556" i="7"/>
  <c r="H1556" i="7"/>
  <c r="G1492" i="7"/>
  <c r="I1492" i="7"/>
  <c r="H1492" i="7"/>
  <c r="G1428" i="7"/>
  <c r="H1428" i="7"/>
  <c r="I1428" i="7"/>
  <c r="G1364" i="7"/>
  <c r="H1364" i="7"/>
  <c r="I1364" i="7"/>
  <c r="G1300" i="7"/>
  <c r="H1300" i="7"/>
  <c r="I1300" i="7"/>
  <c r="G1236" i="7"/>
  <c r="H1236" i="7"/>
  <c r="I1236" i="7"/>
  <c r="G1172" i="7"/>
  <c r="H1172" i="7"/>
  <c r="I1172" i="7"/>
  <c r="G1108" i="7"/>
  <c r="H1108" i="7"/>
  <c r="I1108" i="7"/>
  <c r="G1044" i="7"/>
  <c r="H1044" i="7"/>
  <c r="I1044" i="7"/>
  <c r="G980" i="7"/>
  <c r="H980" i="7"/>
  <c r="I980" i="7"/>
  <c r="G884" i="7"/>
  <c r="H884" i="7"/>
  <c r="I884" i="7"/>
  <c r="G756" i="7"/>
  <c r="H756" i="7"/>
  <c r="I756" i="7"/>
  <c r="G628" i="7"/>
  <c r="H628" i="7"/>
  <c r="I628" i="7"/>
  <c r="G500" i="7"/>
  <c r="H500" i="7"/>
  <c r="I500" i="7"/>
  <c r="G1883" i="7"/>
  <c r="I1883" i="7"/>
  <c r="H1883" i="7"/>
  <c r="G1819" i="7"/>
  <c r="H1819" i="7"/>
  <c r="I1819" i="7"/>
  <c r="G1755" i="7"/>
  <c r="I1755" i="7"/>
  <c r="H1755" i="7"/>
  <c r="G1691" i="7"/>
  <c r="I1691" i="7"/>
  <c r="H1691" i="7"/>
  <c r="G1627" i="7"/>
  <c r="I1627" i="7"/>
  <c r="H1627" i="7"/>
  <c r="G1563" i="7"/>
  <c r="I1563" i="7"/>
  <c r="H1563" i="7"/>
  <c r="G1499" i="7"/>
  <c r="I1499" i="7"/>
  <c r="H1499" i="7"/>
  <c r="G1435" i="7"/>
  <c r="H1435" i="7"/>
  <c r="I1435" i="7"/>
  <c r="G1371" i="7"/>
  <c r="H1371" i="7"/>
  <c r="I1371" i="7"/>
  <c r="G1307" i="7"/>
  <c r="H1307" i="7"/>
  <c r="I1307" i="7"/>
  <c r="G1243" i="7"/>
  <c r="H1243" i="7"/>
  <c r="I1243" i="7"/>
  <c r="G1179" i="7"/>
  <c r="H1179" i="7"/>
  <c r="I1179" i="7"/>
  <c r="G1115" i="7"/>
  <c r="H1115" i="7"/>
  <c r="I1115" i="7"/>
  <c r="G1051" i="7"/>
  <c r="H1051" i="7"/>
  <c r="I1051" i="7"/>
  <c r="G987" i="7"/>
  <c r="H987" i="7"/>
  <c r="I987" i="7"/>
  <c r="G899" i="7"/>
  <c r="H899" i="7"/>
  <c r="I899" i="7"/>
  <c r="G771" i="7"/>
  <c r="H771" i="7"/>
  <c r="I771" i="7"/>
  <c r="G643" i="7"/>
  <c r="H643" i="7"/>
  <c r="I643" i="7"/>
  <c r="G515" i="7"/>
  <c r="I515" i="7"/>
  <c r="H515" i="7"/>
  <c r="G1378" i="7"/>
  <c r="H1378" i="7"/>
  <c r="I1378" i="7"/>
  <c r="G1314" i="7"/>
  <c r="H1314" i="7"/>
  <c r="I1314" i="7"/>
  <c r="G1250" i="7"/>
  <c r="H1250" i="7"/>
  <c r="I1250" i="7"/>
  <c r="G1186" i="7"/>
  <c r="H1186" i="7"/>
  <c r="I1186" i="7"/>
  <c r="G1122" i="7"/>
  <c r="H1122" i="7"/>
  <c r="I1122" i="7"/>
  <c r="G1058" i="7"/>
  <c r="H1058" i="7"/>
  <c r="I1058" i="7"/>
  <c r="G994" i="7"/>
  <c r="H994" i="7"/>
  <c r="I994" i="7"/>
  <c r="G912" i="7"/>
  <c r="H912" i="7"/>
  <c r="I912" i="7"/>
  <c r="G784" i="7"/>
  <c r="H784" i="7"/>
  <c r="I784" i="7"/>
  <c r="G656" i="7"/>
  <c r="H656" i="7"/>
  <c r="I656" i="7"/>
  <c r="G528" i="7"/>
  <c r="H528" i="7"/>
  <c r="I528" i="7"/>
  <c r="G1353" i="7"/>
  <c r="I1353" i="7"/>
  <c r="H1353" i="7"/>
  <c r="G1289" i="7"/>
  <c r="I1289" i="7"/>
  <c r="H1289" i="7"/>
  <c r="G1225" i="7"/>
  <c r="I1225" i="7"/>
  <c r="H1225" i="7"/>
  <c r="G1161" i="7"/>
  <c r="I1161" i="7"/>
  <c r="H1161" i="7"/>
  <c r="G1097" i="7"/>
  <c r="I1097" i="7"/>
  <c r="H1097" i="7"/>
  <c r="G1033" i="7"/>
  <c r="I1033" i="7"/>
  <c r="H1033" i="7"/>
  <c r="G966" i="7"/>
  <c r="H966" i="7"/>
  <c r="I966" i="7"/>
  <c r="G861" i="7"/>
  <c r="H861" i="7"/>
  <c r="I861" i="7"/>
  <c r="G733" i="7"/>
  <c r="I733" i="7"/>
  <c r="H733" i="7"/>
  <c r="G605" i="7"/>
  <c r="I605" i="7"/>
  <c r="H605" i="7"/>
  <c r="G477" i="7"/>
  <c r="H477" i="7"/>
  <c r="I477" i="7"/>
  <c r="G1360" i="7"/>
  <c r="H1360" i="7"/>
  <c r="I1360" i="7"/>
  <c r="G1296" i="7"/>
  <c r="H1296" i="7"/>
  <c r="I1296" i="7"/>
  <c r="G1232" i="7"/>
  <c r="H1232" i="7"/>
  <c r="I1232" i="7"/>
  <c r="G1168" i="7"/>
  <c r="H1168" i="7"/>
  <c r="I1168" i="7"/>
  <c r="G1104" i="7"/>
  <c r="H1104" i="7"/>
  <c r="I1104" i="7"/>
  <c r="G1040" i="7"/>
  <c r="H1040" i="7"/>
  <c r="I1040" i="7"/>
  <c r="G975" i="7"/>
  <c r="H975" i="7"/>
  <c r="I975" i="7"/>
  <c r="G876" i="7"/>
  <c r="H876" i="7"/>
  <c r="I876" i="7"/>
  <c r="G748" i="7"/>
  <c r="H748" i="7"/>
  <c r="I748" i="7"/>
  <c r="G620" i="7"/>
  <c r="H620" i="7"/>
  <c r="I620" i="7"/>
  <c r="G492" i="7"/>
  <c r="H492" i="7"/>
  <c r="I492" i="7"/>
  <c r="G1847" i="7"/>
  <c r="H1847" i="7"/>
  <c r="I1847" i="7"/>
  <c r="G1783" i="7"/>
  <c r="I1783" i="7"/>
  <c r="H1783" i="7"/>
  <c r="G1719" i="7"/>
  <c r="H1719" i="7"/>
  <c r="I1719" i="7"/>
  <c r="G1655" i="7"/>
  <c r="I1655" i="7"/>
  <c r="H1655" i="7"/>
  <c r="G1591" i="7"/>
  <c r="I1591" i="7"/>
  <c r="H1591" i="7"/>
  <c r="G1527" i="7"/>
  <c r="I1527" i="7"/>
  <c r="H1527" i="7"/>
  <c r="G1463" i="7"/>
  <c r="H1463" i="7"/>
  <c r="I1463" i="7"/>
  <c r="G1399" i="7"/>
  <c r="H1399" i="7"/>
  <c r="I1399" i="7"/>
  <c r="G1335" i="7"/>
  <c r="H1335" i="7"/>
  <c r="I1335" i="7"/>
  <c r="G1271" i="7"/>
  <c r="H1271" i="7"/>
  <c r="I1271" i="7"/>
  <c r="G1207" i="7"/>
  <c r="H1207" i="7"/>
  <c r="I1207" i="7"/>
  <c r="G1143" i="7"/>
  <c r="H1143" i="7"/>
  <c r="I1143" i="7"/>
  <c r="G1079" i="7"/>
  <c r="H1079" i="7"/>
  <c r="I1079" i="7"/>
  <c r="G1015" i="7"/>
  <c r="H1015" i="7"/>
  <c r="I1015" i="7"/>
  <c r="G942" i="7"/>
  <c r="H942" i="7"/>
  <c r="I942" i="7"/>
  <c r="G827" i="7"/>
  <c r="H827" i="7"/>
  <c r="I827" i="7"/>
  <c r="G699" i="7"/>
  <c r="H699" i="7"/>
  <c r="I699" i="7"/>
  <c r="G571" i="7"/>
  <c r="H571" i="7"/>
  <c r="I571" i="7"/>
  <c r="G443" i="7"/>
  <c r="I443" i="7"/>
  <c r="H443" i="7"/>
  <c r="G929" i="7"/>
  <c r="I929" i="7"/>
  <c r="H929" i="7"/>
  <c r="G865" i="7"/>
  <c r="H865" i="7"/>
  <c r="I865" i="7"/>
  <c r="G801" i="7"/>
  <c r="I801" i="7"/>
  <c r="H801" i="7"/>
  <c r="G737" i="7"/>
  <c r="I737" i="7"/>
  <c r="H737" i="7"/>
  <c r="G673" i="7"/>
  <c r="I673" i="7"/>
  <c r="H673" i="7"/>
  <c r="G609" i="7"/>
  <c r="I609" i="7"/>
  <c r="H609" i="7"/>
  <c r="G545" i="7"/>
  <c r="H545" i="7"/>
  <c r="I545" i="7"/>
  <c r="G481" i="7"/>
  <c r="H481" i="7"/>
  <c r="I481" i="7"/>
  <c r="G417" i="7"/>
  <c r="H417" i="7"/>
  <c r="I417" i="7"/>
  <c r="G353" i="7"/>
  <c r="H353" i="7"/>
  <c r="I353" i="7"/>
  <c r="G289" i="7"/>
  <c r="H289" i="7"/>
  <c r="I289" i="7"/>
  <c r="G225" i="7"/>
  <c r="H225" i="7"/>
  <c r="I225" i="7"/>
  <c r="G161" i="7"/>
  <c r="H161" i="7"/>
  <c r="I161" i="7"/>
  <c r="G79" i="7"/>
  <c r="H79" i="7"/>
  <c r="I79" i="7"/>
  <c r="G400" i="7"/>
  <c r="H400" i="7"/>
  <c r="I400" i="7"/>
  <c r="G336" i="7"/>
  <c r="H336" i="7"/>
  <c r="I336" i="7"/>
  <c r="G272" i="7"/>
  <c r="H272" i="7"/>
  <c r="I272" i="7"/>
  <c r="G208" i="7"/>
  <c r="H208" i="7"/>
  <c r="I208" i="7"/>
  <c r="G144" i="7"/>
  <c r="H144" i="7"/>
  <c r="I144" i="7"/>
  <c r="G44" i="7"/>
  <c r="H44" i="7"/>
  <c r="I44" i="7"/>
  <c r="G927" i="7"/>
  <c r="H927" i="7"/>
  <c r="I927" i="7"/>
  <c r="G863" i="7"/>
  <c r="H863" i="7"/>
  <c r="I863" i="7"/>
  <c r="G799" i="7"/>
  <c r="H799" i="7"/>
  <c r="I799" i="7"/>
  <c r="G735" i="7"/>
  <c r="H735" i="7"/>
  <c r="I735" i="7"/>
  <c r="G671" i="7"/>
  <c r="H671" i="7"/>
  <c r="I671" i="7"/>
  <c r="G607" i="7"/>
  <c r="H607" i="7"/>
  <c r="I607" i="7"/>
  <c r="G543" i="7"/>
  <c r="I543" i="7"/>
  <c r="H543" i="7"/>
  <c r="G479" i="7"/>
  <c r="I479" i="7"/>
  <c r="H479" i="7"/>
  <c r="G415" i="7"/>
  <c r="I415" i="7"/>
  <c r="H415" i="7"/>
  <c r="G351" i="7"/>
  <c r="I351" i="7"/>
  <c r="H351" i="7"/>
  <c r="G287" i="7"/>
  <c r="H287" i="7"/>
  <c r="I287" i="7"/>
  <c r="G223" i="7"/>
  <c r="H223" i="7"/>
  <c r="I223" i="7"/>
  <c r="G159" i="7"/>
  <c r="H159" i="7"/>
  <c r="I159" i="7"/>
  <c r="G73" i="7"/>
  <c r="H73" i="7"/>
  <c r="I73" i="7"/>
  <c r="G886" i="7"/>
  <c r="H886" i="7"/>
  <c r="I886" i="7"/>
  <c r="G822" i="7"/>
  <c r="H822" i="7"/>
  <c r="I822" i="7"/>
  <c r="G758" i="7"/>
  <c r="H758" i="7"/>
  <c r="I758" i="7"/>
  <c r="G694" i="7"/>
  <c r="H694" i="7"/>
  <c r="I694" i="7"/>
  <c r="G630" i="7"/>
  <c r="H630" i="7"/>
  <c r="I630" i="7"/>
  <c r="G566" i="7"/>
  <c r="H566" i="7"/>
  <c r="I566" i="7"/>
  <c r="G502" i="7"/>
  <c r="I502" i="7"/>
  <c r="H502" i="7"/>
  <c r="G438" i="7"/>
  <c r="I438" i="7"/>
  <c r="H438" i="7"/>
  <c r="G374" i="7"/>
  <c r="I374" i="7"/>
  <c r="H374" i="7"/>
  <c r="G310" i="7"/>
  <c r="I310" i="7"/>
  <c r="H310" i="7"/>
  <c r="G246" i="7"/>
  <c r="I246" i="7"/>
  <c r="H246" i="7"/>
  <c r="G182" i="7"/>
  <c r="I182" i="7"/>
  <c r="H182" i="7"/>
  <c r="G116" i="7"/>
  <c r="H116" i="7"/>
  <c r="I116" i="7"/>
  <c r="G429" i="7"/>
  <c r="H429" i="7"/>
  <c r="I429" i="7"/>
  <c r="G365" i="7"/>
  <c r="H365" i="7"/>
  <c r="I365" i="7"/>
  <c r="G301" i="7"/>
  <c r="H301" i="7"/>
  <c r="I301" i="7"/>
  <c r="G237" i="7"/>
  <c r="H237" i="7"/>
  <c r="I237" i="7"/>
  <c r="G173" i="7"/>
  <c r="H173" i="7"/>
  <c r="I173" i="7"/>
  <c r="G103" i="7"/>
  <c r="H103" i="7"/>
  <c r="I103" i="7"/>
  <c r="G404" i="7"/>
  <c r="H404" i="7"/>
  <c r="I404" i="7"/>
  <c r="G340" i="7"/>
  <c r="H340" i="7"/>
  <c r="I340" i="7"/>
  <c r="G276" i="7"/>
  <c r="H276" i="7"/>
  <c r="I276" i="7"/>
  <c r="G212" i="7"/>
  <c r="H212" i="7"/>
  <c r="I212" i="7"/>
  <c r="G148" i="7"/>
  <c r="H148" i="7"/>
  <c r="I148" i="7"/>
  <c r="G52" i="7"/>
  <c r="H52" i="7"/>
  <c r="I52" i="7"/>
  <c r="G387" i="7"/>
  <c r="I387" i="7"/>
  <c r="H387" i="7"/>
  <c r="G323" i="7"/>
  <c r="I323" i="7"/>
  <c r="H323" i="7"/>
  <c r="G259" i="7"/>
  <c r="H259" i="7"/>
  <c r="I259" i="7"/>
  <c r="G195" i="7"/>
  <c r="H195" i="7"/>
  <c r="I195" i="7"/>
  <c r="G131" i="7"/>
  <c r="H131" i="7"/>
  <c r="I131" i="7"/>
  <c r="G17" i="7"/>
  <c r="H17" i="7"/>
  <c r="I17" i="7"/>
  <c r="G866" i="7"/>
  <c r="H866" i="7"/>
  <c r="I866" i="7"/>
  <c r="G802" i="7"/>
  <c r="H802" i="7"/>
  <c r="I802" i="7"/>
  <c r="G738" i="7"/>
  <c r="H738" i="7"/>
  <c r="I738" i="7"/>
  <c r="G674" i="7"/>
  <c r="H674" i="7"/>
  <c r="I674" i="7"/>
  <c r="G610" i="7"/>
  <c r="H610" i="7"/>
  <c r="I610" i="7"/>
  <c r="G546" i="7"/>
  <c r="I546" i="7"/>
  <c r="H546" i="7"/>
  <c r="G482" i="7"/>
  <c r="I482" i="7"/>
  <c r="H482" i="7"/>
  <c r="G418" i="7"/>
  <c r="I418" i="7"/>
  <c r="H418" i="7"/>
  <c r="G354" i="7"/>
  <c r="I354" i="7"/>
  <c r="H354" i="7"/>
  <c r="G290" i="7"/>
  <c r="I290" i="7"/>
  <c r="H290" i="7"/>
  <c r="G226" i="7"/>
  <c r="I226" i="7"/>
  <c r="H226" i="7"/>
  <c r="G162" i="7"/>
  <c r="I162" i="7"/>
  <c r="H162" i="7"/>
  <c r="G80" i="7"/>
  <c r="H80" i="7"/>
  <c r="I80" i="7"/>
  <c r="G93" i="7"/>
  <c r="H93" i="7"/>
  <c r="I93" i="7"/>
  <c r="G29" i="7"/>
  <c r="H29" i="7"/>
  <c r="I29" i="7"/>
  <c r="G83" i="7"/>
  <c r="H83" i="7"/>
  <c r="I83" i="7"/>
  <c r="G19" i="7"/>
  <c r="H19" i="7"/>
  <c r="I19" i="7"/>
  <c r="G58" i="7"/>
  <c r="I58" i="7"/>
  <c r="H58" i="7"/>
  <c r="G110" i="7"/>
  <c r="I110" i="7"/>
  <c r="H110" i="7"/>
  <c r="G46" i="7"/>
  <c r="I46" i="7"/>
  <c r="H46" i="7"/>
  <c r="G1445" i="7"/>
  <c r="I1445" i="7"/>
  <c r="H1445" i="7"/>
  <c r="G1573" i="7"/>
  <c r="H1573" i="7"/>
  <c r="I1573" i="7"/>
  <c r="G1701" i="7"/>
  <c r="H1701" i="7"/>
  <c r="I1701" i="7"/>
  <c r="G1829" i="7"/>
  <c r="H1829" i="7"/>
  <c r="I1829" i="7"/>
  <c r="G1931" i="7"/>
  <c r="I1931" i="7"/>
  <c r="H1931" i="7"/>
  <c r="G1998" i="7"/>
  <c r="H1998" i="7"/>
  <c r="I1998" i="7"/>
  <c r="G1512" i="7"/>
  <c r="I1512" i="7"/>
  <c r="H1512" i="7"/>
  <c r="G1640" i="7"/>
  <c r="I1640" i="7"/>
  <c r="H1640" i="7"/>
  <c r="G1768" i="7"/>
  <c r="I1768" i="7"/>
  <c r="H1768" i="7"/>
  <c r="G1890" i="7"/>
  <c r="H1890" i="7"/>
  <c r="I1890" i="7"/>
  <c r="G1967" i="7"/>
  <c r="H1967" i="7"/>
  <c r="I1967" i="7"/>
  <c r="G1450" i="7"/>
  <c r="H1450" i="7"/>
  <c r="I1450" i="7"/>
  <c r="G1578" i="7"/>
  <c r="H1578" i="7"/>
  <c r="I1578" i="7"/>
  <c r="G1706" i="7"/>
  <c r="H1706" i="7"/>
  <c r="I1706" i="7"/>
  <c r="G1834" i="7"/>
  <c r="H1834" i="7"/>
  <c r="I1834" i="7"/>
  <c r="G1935" i="7"/>
  <c r="I1935" i="7"/>
  <c r="H1935" i="7"/>
  <c r="I2" i="7"/>
  <c r="H2" i="7"/>
  <c r="G1474" i="7"/>
  <c r="H1474" i="7"/>
  <c r="I1474" i="7"/>
  <c r="G1410" i="7"/>
  <c r="H1410" i="7"/>
  <c r="I1410" i="7"/>
  <c r="G1522" i="7"/>
  <c r="H1522" i="7"/>
  <c r="I1522" i="7"/>
  <c r="G1408" i="7"/>
  <c r="H1408" i="7"/>
  <c r="I1408" i="7"/>
  <c r="G1602" i="7"/>
  <c r="H1602" i="7"/>
  <c r="I1602" i="7"/>
  <c r="G1634" i="7"/>
  <c r="H1634" i="7"/>
  <c r="I1634" i="7"/>
  <c r="G1887" i="7"/>
  <c r="I1887" i="7"/>
  <c r="H1887" i="7"/>
  <c r="G1912" i="7"/>
  <c r="I1912" i="7"/>
  <c r="H1912" i="7"/>
  <c r="G1963" i="7"/>
  <c r="I1963" i="7"/>
  <c r="H1963" i="7"/>
  <c r="G1665" i="7"/>
  <c r="H1665" i="7"/>
  <c r="I1665" i="7"/>
  <c r="G1957" i="7"/>
  <c r="H1957" i="7"/>
  <c r="I1957" i="7"/>
  <c r="G1456" i="7"/>
  <c r="H1456" i="7"/>
  <c r="I1456" i="7"/>
  <c r="G1761" i="7"/>
  <c r="H1761" i="7"/>
  <c r="I1761" i="7"/>
  <c r="G1873" i="7"/>
  <c r="H1873" i="7"/>
  <c r="I1873" i="7"/>
  <c r="G1504" i="7"/>
  <c r="I1504" i="7"/>
  <c r="H1504" i="7"/>
  <c r="G1801" i="7"/>
  <c r="H1801" i="7"/>
  <c r="I1801" i="7"/>
  <c r="G1902" i="7"/>
  <c r="H1902" i="7"/>
  <c r="I1902" i="7"/>
  <c r="G1454" i="7"/>
  <c r="H1454" i="7"/>
  <c r="I1454" i="7"/>
  <c r="G1006" i="7"/>
  <c r="H1006" i="7"/>
  <c r="I1006" i="7"/>
  <c r="G1261" i="7"/>
  <c r="I1261" i="7"/>
  <c r="H1261" i="7"/>
  <c r="G1900" i="7"/>
  <c r="I1900" i="7"/>
  <c r="H1900" i="7"/>
  <c r="G1324" i="7"/>
  <c r="H1324" i="7"/>
  <c r="I1324" i="7"/>
  <c r="G928" i="7"/>
  <c r="H928" i="7"/>
  <c r="I928" i="7"/>
  <c r="G1843" i="7"/>
  <c r="I1843" i="7"/>
  <c r="H1843" i="7"/>
  <c r="G1523" i="7"/>
  <c r="I1523" i="7"/>
  <c r="H1523" i="7"/>
  <c r="G1075" i="7"/>
  <c r="H1075" i="7"/>
  <c r="I1075" i="7"/>
  <c r="G1274" i="7"/>
  <c r="H1274" i="7"/>
  <c r="I1274" i="7"/>
  <c r="G448" i="7"/>
  <c r="H448" i="7"/>
  <c r="I448" i="7"/>
  <c r="G781" i="7"/>
  <c r="I781" i="7"/>
  <c r="H781" i="7"/>
  <c r="G1128" i="7"/>
  <c r="H1128" i="7"/>
  <c r="I1128" i="7"/>
  <c r="G540" i="7"/>
  <c r="H540" i="7"/>
  <c r="I540" i="7"/>
  <c r="G1551" i="7"/>
  <c r="I1551" i="7"/>
  <c r="H1551" i="7"/>
  <c r="G1103" i="7"/>
  <c r="H1103" i="7"/>
  <c r="I1103" i="7"/>
  <c r="G953" i="7"/>
  <c r="I953" i="7"/>
  <c r="H953" i="7"/>
  <c r="G569" i="7"/>
  <c r="I569" i="7"/>
  <c r="H569" i="7"/>
  <c r="G249" i="7"/>
  <c r="H249" i="7"/>
  <c r="I249" i="7"/>
  <c r="G360" i="7"/>
  <c r="H360" i="7"/>
  <c r="I360" i="7"/>
  <c r="G887" i="7"/>
  <c r="H887" i="7"/>
  <c r="I887" i="7"/>
  <c r="G503" i="7"/>
  <c r="I503" i="7"/>
  <c r="H503" i="7"/>
  <c r="G910" i="7"/>
  <c r="H910" i="7"/>
  <c r="I910" i="7"/>
  <c r="G462" i="7"/>
  <c r="I462" i="7"/>
  <c r="H462" i="7"/>
  <c r="G197" i="7"/>
  <c r="H197" i="7"/>
  <c r="I197" i="7"/>
  <c r="G100" i="7"/>
  <c r="H100" i="7"/>
  <c r="I100" i="7"/>
  <c r="G65" i="7"/>
  <c r="H65" i="7"/>
  <c r="I65" i="7"/>
  <c r="G506" i="7"/>
  <c r="I506" i="7"/>
  <c r="H506" i="7"/>
  <c r="G122" i="7"/>
  <c r="I122" i="7"/>
  <c r="H122" i="7"/>
  <c r="G18" i="7"/>
  <c r="I18" i="7"/>
  <c r="H18" i="7"/>
  <c r="G1848" i="7"/>
  <c r="I1848" i="7"/>
  <c r="H1848" i="7"/>
  <c r="G1597" i="7"/>
  <c r="H1597" i="7"/>
  <c r="I1597" i="7"/>
  <c r="G1853" i="7"/>
  <c r="H1853" i="7"/>
  <c r="I1853" i="7"/>
  <c r="G1942" i="7"/>
  <c r="H1942" i="7"/>
  <c r="I1942" i="7"/>
  <c r="G1814" i="7"/>
  <c r="H1814" i="7"/>
  <c r="I1814" i="7"/>
  <c r="G1686" i="7"/>
  <c r="H1686" i="7"/>
  <c r="I1686" i="7"/>
  <c r="G1558" i="7"/>
  <c r="H1558" i="7"/>
  <c r="I1558" i="7"/>
  <c r="G1366" i="7"/>
  <c r="H1366" i="7"/>
  <c r="I1366" i="7"/>
  <c r="G1238" i="7"/>
  <c r="H1238" i="7"/>
  <c r="I1238" i="7"/>
  <c r="G1109" i="7"/>
  <c r="I1109" i="7"/>
  <c r="H1109" i="7"/>
  <c r="G1485" i="7"/>
  <c r="H1485" i="7"/>
  <c r="I1485" i="7"/>
  <c r="G1613" i="7"/>
  <c r="H1613" i="7"/>
  <c r="I1613" i="7"/>
  <c r="G1741" i="7"/>
  <c r="H1741" i="7"/>
  <c r="I1741" i="7"/>
  <c r="G1869" i="7"/>
  <c r="H1869" i="7"/>
  <c r="I1869" i="7"/>
  <c r="G1954" i="7"/>
  <c r="H1954" i="7"/>
  <c r="I1954" i="7"/>
  <c r="G1934" i="7"/>
  <c r="H1934" i="7"/>
  <c r="I1934" i="7"/>
  <c r="G1870" i="7"/>
  <c r="H1870" i="7"/>
  <c r="I1870" i="7"/>
  <c r="G1806" i="7"/>
  <c r="H1806" i="7"/>
  <c r="I1806" i="7"/>
  <c r="G1742" i="7"/>
  <c r="H1742" i="7"/>
  <c r="I1742" i="7"/>
  <c r="G1678" i="7"/>
  <c r="H1678" i="7"/>
  <c r="I1678" i="7"/>
  <c r="G1614" i="7"/>
  <c r="H1614" i="7"/>
  <c r="I1614" i="7"/>
  <c r="G1550" i="7"/>
  <c r="H1550" i="7"/>
  <c r="I1550" i="7"/>
  <c r="G1486" i="7"/>
  <c r="H1486" i="7"/>
  <c r="I1486" i="7"/>
  <c r="G1422" i="7"/>
  <c r="H1422" i="7"/>
  <c r="I1422" i="7"/>
  <c r="G1358" i="7"/>
  <c r="H1358" i="7"/>
  <c r="I1358" i="7"/>
  <c r="G1294" i="7"/>
  <c r="H1294" i="7"/>
  <c r="I1294" i="7"/>
  <c r="G1230" i="7"/>
  <c r="H1230" i="7"/>
  <c r="I1230" i="7"/>
  <c r="G1166" i="7"/>
  <c r="H1166" i="7"/>
  <c r="I1166" i="7"/>
  <c r="G1102" i="7"/>
  <c r="H1102" i="7"/>
  <c r="I1102" i="7"/>
  <c r="G1038" i="7"/>
  <c r="H1038" i="7"/>
  <c r="I1038" i="7"/>
  <c r="G973" i="7"/>
  <c r="I973" i="7"/>
  <c r="H973" i="7"/>
  <c r="G872" i="7"/>
  <c r="H872" i="7"/>
  <c r="I872" i="7"/>
  <c r="G744" i="7"/>
  <c r="H744" i="7"/>
  <c r="I744" i="7"/>
  <c r="G616" i="7"/>
  <c r="H616" i="7"/>
  <c r="I616" i="7"/>
  <c r="G488" i="7"/>
  <c r="H488" i="7"/>
  <c r="I488" i="7"/>
  <c r="G1357" i="7"/>
  <c r="I1357" i="7"/>
  <c r="H1357" i="7"/>
  <c r="G1293" i="7"/>
  <c r="I1293" i="7"/>
  <c r="H1293" i="7"/>
  <c r="G1229" i="7"/>
  <c r="I1229" i="7"/>
  <c r="H1229" i="7"/>
  <c r="G1165" i="7"/>
  <c r="I1165" i="7"/>
  <c r="H1165" i="7"/>
  <c r="G1101" i="7"/>
  <c r="I1101" i="7"/>
  <c r="H1101" i="7"/>
  <c r="G1037" i="7"/>
  <c r="I1037" i="7"/>
  <c r="H1037" i="7"/>
  <c r="G972" i="7"/>
  <c r="H972" i="7"/>
  <c r="I972" i="7"/>
  <c r="G869" i="7"/>
  <c r="H869" i="7"/>
  <c r="I869" i="7"/>
  <c r="G741" i="7"/>
  <c r="I741" i="7"/>
  <c r="H741" i="7"/>
  <c r="G613" i="7"/>
  <c r="I613" i="7"/>
  <c r="H613" i="7"/>
  <c r="G485" i="7"/>
  <c r="H485" i="7"/>
  <c r="I485" i="7"/>
  <c r="G1868" i="7"/>
  <c r="I1868" i="7"/>
  <c r="H1868" i="7"/>
  <c r="G1804" i="7"/>
  <c r="I1804" i="7"/>
  <c r="H1804" i="7"/>
  <c r="G1740" i="7"/>
  <c r="I1740" i="7"/>
  <c r="H1740" i="7"/>
  <c r="G1676" i="7"/>
  <c r="I1676" i="7"/>
  <c r="H1676" i="7"/>
  <c r="G1612" i="7"/>
  <c r="I1612" i="7"/>
  <c r="H1612" i="7"/>
  <c r="G1548" i="7"/>
  <c r="I1548" i="7"/>
  <c r="H1548" i="7"/>
  <c r="G1484" i="7"/>
  <c r="I1484" i="7"/>
  <c r="H1484" i="7"/>
  <c r="G1420" i="7"/>
  <c r="H1420" i="7"/>
  <c r="I1420" i="7"/>
  <c r="G1356" i="7"/>
  <c r="H1356" i="7"/>
  <c r="I1356" i="7"/>
  <c r="G1292" i="7"/>
  <c r="H1292" i="7"/>
  <c r="I1292" i="7"/>
  <c r="G1228" i="7"/>
  <c r="H1228" i="7"/>
  <c r="I1228" i="7"/>
  <c r="G1164" i="7"/>
  <c r="H1164" i="7"/>
  <c r="I1164" i="7"/>
  <c r="G1100" i="7"/>
  <c r="H1100" i="7"/>
  <c r="I1100" i="7"/>
  <c r="G1036" i="7"/>
  <c r="H1036" i="7"/>
  <c r="I1036" i="7"/>
  <c r="G971" i="7"/>
  <c r="H971" i="7"/>
  <c r="I971" i="7"/>
  <c r="G868" i="7"/>
  <c r="I868" i="7"/>
  <c r="H868" i="7"/>
  <c r="G740" i="7"/>
  <c r="H740" i="7"/>
  <c r="I740" i="7"/>
  <c r="G612" i="7"/>
  <c r="H612" i="7"/>
  <c r="I612" i="7"/>
  <c r="G484" i="7"/>
  <c r="H484" i="7"/>
  <c r="I484" i="7"/>
  <c r="G1875" i="7"/>
  <c r="I1875" i="7"/>
  <c r="H1875" i="7"/>
  <c r="G1811" i="7"/>
  <c r="I1811" i="7"/>
  <c r="H1811" i="7"/>
  <c r="G1747" i="7"/>
  <c r="I1747" i="7"/>
  <c r="H1747" i="7"/>
  <c r="G1683" i="7"/>
  <c r="I1683" i="7"/>
  <c r="H1683" i="7"/>
  <c r="G1619" i="7"/>
  <c r="I1619" i="7"/>
  <c r="H1619" i="7"/>
  <c r="G1555" i="7"/>
  <c r="I1555" i="7"/>
  <c r="H1555" i="7"/>
  <c r="G1491" i="7"/>
  <c r="I1491" i="7"/>
  <c r="H1491" i="7"/>
  <c r="G1427" i="7"/>
  <c r="H1427" i="7"/>
  <c r="I1427" i="7"/>
  <c r="G1363" i="7"/>
  <c r="H1363" i="7"/>
  <c r="I1363" i="7"/>
  <c r="G1299" i="7"/>
  <c r="H1299" i="7"/>
  <c r="I1299" i="7"/>
  <c r="G1235" i="7"/>
  <c r="H1235" i="7"/>
  <c r="I1235" i="7"/>
  <c r="G1171" i="7"/>
  <c r="H1171" i="7"/>
  <c r="I1171" i="7"/>
  <c r="G1107" i="7"/>
  <c r="H1107" i="7"/>
  <c r="I1107" i="7"/>
  <c r="G1043" i="7"/>
  <c r="H1043" i="7"/>
  <c r="I1043" i="7"/>
  <c r="G979" i="7"/>
  <c r="H979" i="7"/>
  <c r="I979" i="7"/>
  <c r="G883" i="7"/>
  <c r="H883" i="7"/>
  <c r="I883" i="7"/>
  <c r="G755" i="7"/>
  <c r="H755" i="7"/>
  <c r="I755" i="7"/>
  <c r="G627" i="7"/>
  <c r="H627" i="7"/>
  <c r="I627" i="7"/>
  <c r="G499" i="7"/>
  <c r="I499" i="7"/>
  <c r="H499" i="7"/>
  <c r="G1370" i="7"/>
  <c r="H1370" i="7"/>
  <c r="I1370" i="7"/>
  <c r="G1306" i="7"/>
  <c r="H1306" i="7"/>
  <c r="I1306" i="7"/>
  <c r="G1242" i="7"/>
  <c r="H1242" i="7"/>
  <c r="I1242" i="7"/>
  <c r="G1178" i="7"/>
  <c r="H1178" i="7"/>
  <c r="I1178" i="7"/>
  <c r="G1114" i="7"/>
  <c r="H1114" i="7"/>
  <c r="I1114" i="7"/>
  <c r="G1050" i="7"/>
  <c r="H1050" i="7"/>
  <c r="I1050" i="7"/>
  <c r="G986" i="7"/>
  <c r="H986" i="7"/>
  <c r="I986" i="7"/>
  <c r="G896" i="7"/>
  <c r="H896" i="7"/>
  <c r="I896" i="7"/>
  <c r="G768" i="7"/>
  <c r="H768" i="7"/>
  <c r="I768" i="7"/>
  <c r="G640" i="7"/>
  <c r="H640" i="7"/>
  <c r="I640" i="7"/>
  <c r="G512" i="7"/>
  <c r="H512" i="7"/>
  <c r="I512" i="7"/>
  <c r="G1345" i="7"/>
  <c r="I1345" i="7"/>
  <c r="H1345" i="7"/>
  <c r="G1281" i="7"/>
  <c r="I1281" i="7"/>
  <c r="H1281" i="7"/>
  <c r="G1217" i="7"/>
  <c r="I1217" i="7"/>
  <c r="H1217" i="7"/>
  <c r="G1153" i="7"/>
  <c r="I1153" i="7"/>
  <c r="H1153" i="7"/>
  <c r="G1089" i="7"/>
  <c r="I1089" i="7"/>
  <c r="H1089" i="7"/>
  <c r="G1025" i="7"/>
  <c r="I1025" i="7"/>
  <c r="H1025" i="7"/>
  <c r="G956" i="7"/>
  <c r="H956" i="7"/>
  <c r="I956" i="7"/>
  <c r="G845" i="7"/>
  <c r="I845" i="7"/>
  <c r="H845" i="7"/>
  <c r="G717" i="7"/>
  <c r="I717" i="7"/>
  <c r="H717" i="7"/>
  <c r="G589" i="7"/>
  <c r="I589" i="7"/>
  <c r="H589" i="7"/>
  <c r="G461" i="7"/>
  <c r="H461" i="7"/>
  <c r="I461" i="7"/>
  <c r="G1352" i="7"/>
  <c r="H1352" i="7"/>
  <c r="I1352" i="7"/>
  <c r="G1288" i="7"/>
  <c r="H1288" i="7"/>
  <c r="I1288" i="7"/>
  <c r="G1224" i="7"/>
  <c r="H1224" i="7"/>
  <c r="I1224" i="7"/>
  <c r="G1160" i="7"/>
  <c r="H1160" i="7"/>
  <c r="I1160" i="7"/>
  <c r="G1096" i="7"/>
  <c r="H1096" i="7"/>
  <c r="I1096" i="7"/>
  <c r="G1032" i="7"/>
  <c r="H1032" i="7"/>
  <c r="I1032" i="7"/>
  <c r="G965" i="7"/>
  <c r="I965" i="7"/>
  <c r="H965" i="7"/>
  <c r="G860" i="7"/>
  <c r="H860" i="7"/>
  <c r="I860" i="7"/>
  <c r="G732" i="7"/>
  <c r="H732" i="7"/>
  <c r="I732" i="7"/>
  <c r="G604" i="7"/>
  <c r="H604" i="7"/>
  <c r="I604" i="7"/>
  <c r="G476" i="7"/>
  <c r="H476" i="7"/>
  <c r="I476" i="7"/>
  <c r="G1839" i="7"/>
  <c r="I1839" i="7"/>
  <c r="H1839" i="7"/>
  <c r="G1775" i="7"/>
  <c r="I1775" i="7"/>
  <c r="H1775" i="7"/>
  <c r="G1711" i="7"/>
  <c r="I1711" i="7"/>
  <c r="H1711" i="7"/>
  <c r="G1647" i="7"/>
  <c r="I1647" i="7"/>
  <c r="H1647" i="7"/>
  <c r="G1583" i="7"/>
  <c r="I1583" i="7"/>
  <c r="H1583" i="7"/>
  <c r="G1519" i="7"/>
  <c r="I1519" i="7"/>
  <c r="H1519" i="7"/>
  <c r="G1455" i="7"/>
  <c r="H1455" i="7"/>
  <c r="I1455" i="7"/>
  <c r="G1391" i="7"/>
  <c r="H1391" i="7"/>
  <c r="I1391" i="7"/>
  <c r="G1327" i="7"/>
  <c r="H1327" i="7"/>
  <c r="I1327" i="7"/>
  <c r="G1263" i="7"/>
  <c r="H1263" i="7"/>
  <c r="I1263" i="7"/>
  <c r="G1199" i="7"/>
  <c r="H1199" i="7"/>
  <c r="I1199" i="7"/>
  <c r="G1135" i="7"/>
  <c r="H1135" i="7"/>
  <c r="I1135" i="7"/>
  <c r="G1071" i="7"/>
  <c r="H1071" i="7"/>
  <c r="I1071" i="7"/>
  <c r="G1007" i="7"/>
  <c r="H1007" i="7"/>
  <c r="I1007" i="7"/>
  <c r="G932" i="7"/>
  <c r="H932" i="7"/>
  <c r="I932" i="7"/>
  <c r="G811" i="7"/>
  <c r="H811" i="7"/>
  <c r="I811" i="7"/>
  <c r="G683" i="7"/>
  <c r="H683" i="7"/>
  <c r="I683" i="7"/>
  <c r="G555" i="7"/>
  <c r="I555" i="7"/>
  <c r="H555" i="7"/>
  <c r="G420" i="7"/>
  <c r="H420" i="7"/>
  <c r="I420" i="7"/>
  <c r="G921" i="7"/>
  <c r="I921" i="7"/>
  <c r="H921" i="7"/>
  <c r="G857" i="7"/>
  <c r="H857" i="7"/>
  <c r="I857" i="7"/>
  <c r="G793" i="7"/>
  <c r="I793" i="7"/>
  <c r="H793" i="7"/>
  <c r="G729" i="7"/>
  <c r="I729" i="7"/>
  <c r="H729" i="7"/>
  <c r="G665" i="7"/>
  <c r="I665" i="7"/>
  <c r="H665" i="7"/>
  <c r="G601" i="7"/>
  <c r="I601" i="7"/>
  <c r="H601" i="7"/>
  <c r="G537" i="7"/>
  <c r="H537" i="7"/>
  <c r="I537" i="7"/>
  <c r="G473" i="7"/>
  <c r="H473" i="7"/>
  <c r="I473" i="7"/>
  <c r="G409" i="7"/>
  <c r="H409" i="7"/>
  <c r="I409" i="7"/>
  <c r="G345" i="7"/>
  <c r="H345" i="7"/>
  <c r="I345" i="7"/>
  <c r="G281" i="7"/>
  <c r="H281" i="7"/>
  <c r="I281" i="7"/>
  <c r="G217" i="7"/>
  <c r="H217" i="7"/>
  <c r="I217" i="7"/>
  <c r="G153" i="7"/>
  <c r="H153" i="7"/>
  <c r="I153" i="7"/>
  <c r="G63" i="7"/>
  <c r="H63" i="7"/>
  <c r="I63" i="7"/>
  <c r="G392" i="7"/>
  <c r="H392" i="7"/>
  <c r="I392" i="7"/>
  <c r="G328" i="7"/>
  <c r="H328" i="7"/>
  <c r="I328" i="7"/>
  <c r="G264" i="7"/>
  <c r="H264" i="7"/>
  <c r="I264" i="7"/>
  <c r="G200" i="7"/>
  <c r="H200" i="7"/>
  <c r="I200" i="7"/>
  <c r="G136" i="7"/>
  <c r="H136" i="7"/>
  <c r="I136" i="7"/>
  <c r="G28" i="7"/>
  <c r="H28" i="7"/>
  <c r="I28" i="7"/>
  <c r="G919" i="7"/>
  <c r="H919" i="7"/>
  <c r="I919" i="7"/>
  <c r="G855" i="7"/>
  <c r="I855" i="7"/>
  <c r="H855" i="7"/>
  <c r="G791" i="7"/>
  <c r="H791" i="7"/>
  <c r="I791" i="7"/>
  <c r="G727" i="7"/>
  <c r="H727" i="7"/>
  <c r="I727" i="7"/>
  <c r="G663" i="7"/>
  <c r="H663" i="7"/>
  <c r="I663" i="7"/>
  <c r="G599" i="7"/>
  <c r="H599" i="7"/>
  <c r="I599" i="7"/>
  <c r="G535" i="7"/>
  <c r="I535" i="7"/>
  <c r="H535" i="7"/>
  <c r="G471" i="7"/>
  <c r="I471" i="7"/>
  <c r="H471" i="7"/>
  <c r="G407" i="7"/>
  <c r="I407" i="7"/>
  <c r="H407" i="7"/>
  <c r="G343" i="7"/>
  <c r="I343" i="7"/>
  <c r="H343" i="7"/>
  <c r="G279" i="7"/>
  <c r="H279" i="7"/>
  <c r="I279" i="7"/>
  <c r="G215" i="7"/>
  <c r="H215" i="7"/>
  <c r="I215" i="7"/>
  <c r="G151" i="7"/>
  <c r="H151" i="7"/>
  <c r="I151" i="7"/>
  <c r="G57" i="7"/>
  <c r="H57" i="7"/>
  <c r="I57" i="7"/>
  <c r="G878" i="7"/>
  <c r="H878" i="7"/>
  <c r="I878" i="7"/>
  <c r="G814" i="7"/>
  <c r="H814" i="7"/>
  <c r="I814" i="7"/>
  <c r="G750" i="7"/>
  <c r="H750" i="7"/>
  <c r="I750" i="7"/>
  <c r="G686" i="7"/>
  <c r="H686" i="7"/>
  <c r="I686" i="7"/>
  <c r="G622" i="7"/>
  <c r="H622" i="7"/>
  <c r="I622" i="7"/>
  <c r="G558" i="7"/>
  <c r="I558" i="7"/>
  <c r="H558" i="7"/>
  <c r="G494" i="7"/>
  <c r="I494" i="7"/>
  <c r="H494" i="7"/>
  <c r="G430" i="7"/>
  <c r="I430" i="7"/>
  <c r="H430" i="7"/>
  <c r="G366" i="7"/>
  <c r="I366" i="7"/>
  <c r="H366" i="7"/>
  <c r="G302" i="7"/>
  <c r="I302" i="7"/>
  <c r="H302" i="7"/>
  <c r="G238" i="7"/>
  <c r="I238" i="7"/>
  <c r="H238" i="7"/>
  <c r="G174" i="7"/>
  <c r="I174" i="7"/>
  <c r="H174" i="7"/>
  <c r="G104" i="7"/>
  <c r="H104" i="7"/>
  <c r="I104" i="7"/>
  <c r="G421" i="7"/>
  <c r="H421" i="7"/>
  <c r="I421" i="7"/>
  <c r="G357" i="7"/>
  <c r="H357" i="7"/>
  <c r="I357" i="7"/>
  <c r="G293" i="7"/>
  <c r="H293" i="7"/>
  <c r="I293" i="7"/>
  <c r="G229" i="7"/>
  <c r="H229" i="7"/>
  <c r="I229" i="7"/>
  <c r="G165" i="7"/>
  <c r="H165" i="7"/>
  <c r="I165" i="7"/>
  <c r="G87" i="7"/>
  <c r="H87" i="7"/>
  <c r="I87" i="7"/>
  <c r="G396" i="7"/>
  <c r="H396" i="7"/>
  <c r="I396" i="7"/>
  <c r="G332" i="7"/>
  <c r="H332" i="7"/>
  <c r="I332" i="7"/>
  <c r="G268" i="7"/>
  <c r="H268" i="7"/>
  <c r="I268" i="7"/>
  <c r="G204" i="7"/>
  <c r="H204" i="7"/>
  <c r="I204" i="7"/>
  <c r="G140" i="7"/>
  <c r="H140" i="7"/>
  <c r="I140" i="7"/>
  <c r="G36" i="7"/>
  <c r="H36" i="7"/>
  <c r="I36" i="7"/>
  <c r="G379" i="7"/>
  <c r="I379" i="7"/>
  <c r="H379" i="7"/>
  <c r="G315" i="7"/>
  <c r="I315" i="7"/>
  <c r="H315" i="7"/>
  <c r="G251" i="7"/>
  <c r="H251" i="7"/>
  <c r="I251" i="7"/>
  <c r="G187" i="7"/>
  <c r="H187" i="7"/>
  <c r="I187" i="7"/>
  <c r="G123" i="7"/>
  <c r="H123" i="7"/>
  <c r="I123" i="7"/>
  <c r="G922" i="7"/>
  <c r="H922" i="7"/>
  <c r="I922" i="7"/>
  <c r="G858" i="7"/>
  <c r="H858" i="7"/>
  <c r="I858" i="7"/>
  <c r="G794" i="7"/>
  <c r="H794" i="7"/>
  <c r="I794" i="7"/>
  <c r="G730" i="7"/>
  <c r="H730" i="7"/>
  <c r="I730" i="7"/>
  <c r="G666" i="7"/>
  <c r="H666" i="7"/>
  <c r="I666" i="7"/>
  <c r="G602" i="7"/>
  <c r="H602" i="7"/>
  <c r="I602" i="7"/>
  <c r="G538" i="7"/>
  <c r="I538" i="7"/>
  <c r="H538" i="7"/>
  <c r="G474" i="7"/>
  <c r="I474" i="7"/>
  <c r="H474" i="7"/>
  <c r="G410" i="7"/>
  <c r="I410" i="7"/>
  <c r="H410" i="7"/>
  <c r="G346" i="7"/>
  <c r="I346" i="7"/>
  <c r="H346" i="7"/>
  <c r="G282" i="7"/>
  <c r="I282" i="7"/>
  <c r="H282" i="7"/>
  <c r="G218" i="7"/>
  <c r="I218" i="7"/>
  <c r="H218" i="7"/>
  <c r="G154" i="7"/>
  <c r="I154" i="7"/>
  <c r="H154" i="7"/>
  <c r="G64" i="7"/>
  <c r="H64" i="7"/>
  <c r="I64" i="7"/>
  <c r="G85" i="7"/>
  <c r="H85" i="7"/>
  <c r="I85" i="7"/>
  <c r="G21" i="7"/>
  <c r="H21" i="7"/>
  <c r="I21" i="7"/>
  <c r="G75" i="7"/>
  <c r="H75" i="7"/>
  <c r="I75" i="7"/>
  <c r="G11" i="7"/>
  <c r="H11" i="7"/>
  <c r="I11" i="7"/>
  <c r="G50" i="7"/>
  <c r="I50" i="7"/>
  <c r="H50" i="7"/>
  <c r="G102" i="7"/>
  <c r="I102" i="7"/>
  <c r="H102" i="7"/>
  <c r="G38" i="7"/>
  <c r="I38" i="7"/>
  <c r="H38" i="7"/>
  <c r="G1461" i="7"/>
  <c r="I1461" i="7"/>
  <c r="H1461" i="7"/>
  <c r="G1589" i="7"/>
  <c r="H1589" i="7"/>
  <c r="I1589" i="7"/>
  <c r="G1717" i="7"/>
  <c r="H1717" i="7"/>
  <c r="I1717" i="7"/>
  <c r="G1845" i="7"/>
  <c r="H1845" i="7"/>
  <c r="I1845" i="7"/>
  <c r="G1940" i="7"/>
  <c r="I1940" i="7"/>
  <c r="H1940" i="7"/>
  <c r="G1400" i="7"/>
  <c r="H1400" i="7"/>
  <c r="I1400" i="7"/>
  <c r="G1528" i="7"/>
  <c r="I1528" i="7"/>
  <c r="H1528" i="7"/>
  <c r="G1656" i="7"/>
  <c r="I1656" i="7"/>
  <c r="H1656" i="7"/>
  <c r="G1784" i="7"/>
  <c r="I1784" i="7"/>
  <c r="H1784" i="7"/>
  <c r="G1904" i="7"/>
  <c r="I1904" i="7"/>
  <c r="H1904" i="7"/>
  <c r="G1975" i="7"/>
  <c r="I1975" i="7"/>
  <c r="H1975" i="7"/>
  <c r="G1466" i="7"/>
  <c r="H1466" i="7"/>
  <c r="I1466" i="7"/>
  <c r="G1594" i="7"/>
  <c r="H1594" i="7"/>
  <c r="I1594" i="7"/>
  <c r="G1722" i="7"/>
  <c r="H1722" i="7"/>
  <c r="I1722" i="7"/>
  <c r="G1850" i="7"/>
  <c r="H1850" i="7"/>
  <c r="I1850" i="7"/>
  <c r="G1944" i="7"/>
  <c r="I1944" i="7"/>
  <c r="H1944" i="7"/>
  <c r="G1458" i="7"/>
  <c r="H1458" i="7"/>
  <c r="I1458" i="7"/>
  <c r="G1673" i="7"/>
  <c r="H1673" i="7"/>
  <c r="I1673" i="7"/>
  <c r="G1794" i="7"/>
  <c r="H1794" i="7"/>
  <c r="I1794" i="7"/>
  <c r="G1569" i="7"/>
  <c r="H1569" i="7"/>
  <c r="I1569" i="7"/>
  <c r="G1777" i="7"/>
  <c r="H1777" i="7"/>
  <c r="I1777" i="7"/>
  <c r="G1577" i="7"/>
  <c r="H1577" i="7"/>
  <c r="I1577" i="7"/>
  <c r="G1616" i="7"/>
  <c r="I1616" i="7"/>
  <c r="H1616" i="7"/>
  <c r="G1472" i="7"/>
  <c r="H1472" i="7"/>
  <c r="I1472" i="7"/>
  <c r="G1521" i="7"/>
  <c r="H1521" i="7"/>
  <c r="I1521" i="7"/>
  <c r="G1600" i="7"/>
  <c r="I1600" i="7"/>
  <c r="H1600" i="7"/>
  <c r="G1681" i="7"/>
  <c r="H1681" i="7"/>
  <c r="I1681" i="7"/>
  <c r="G1714" i="7"/>
  <c r="H1714" i="7"/>
  <c r="I1714" i="7"/>
  <c r="G1728" i="7"/>
  <c r="I1728" i="7"/>
  <c r="H1728" i="7"/>
  <c r="G1946" i="7"/>
  <c r="H1946" i="7"/>
  <c r="I1946" i="7"/>
  <c r="G1426" i="7"/>
  <c r="H1426" i="7"/>
  <c r="I1426" i="7"/>
  <c r="G1473" i="7"/>
  <c r="I1473" i="7"/>
  <c r="H1473" i="7"/>
  <c r="G1833" i="7"/>
  <c r="H1833" i="7"/>
  <c r="I1833" i="7"/>
  <c r="G1905" i="7"/>
  <c r="H1905" i="7"/>
  <c r="I1905" i="7"/>
  <c r="G1537" i="7"/>
  <c r="H1537" i="7"/>
  <c r="I1537" i="7"/>
  <c r="G1657" i="7"/>
  <c r="H1657" i="7"/>
  <c r="I1657" i="7"/>
  <c r="G1880" i="7"/>
  <c r="I1880" i="7"/>
  <c r="H1880" i="7"/>
  <c r="G1745" i="7"/>
  <c r="H1745" i="7"/>
  <c r="I1745" i="7"/>
  <c r="G1979" i="7"/>
  <c r="I1979" i="7"/>
  <c r="H1979" i="7"/>
  <c r="G1856" i="7"/>
  <c r="I1856" i="7"/>
  <c r="H1856" i="7"/>
  <c r="G1713" i="7"/>
  <c r="H1713" i="7"/>
  <c r="I1713" i="7"/>
  <c r="G1650" i="7"/>
  <c r="H1650" i="7"/>
  <c r="I1650" i="7"/>
  <c r="G1593" i="7"/>
  <c r="H1593" i="7"/>
  <c r="I1593" i="7"/>
  <c r="G1778" i="7"/>
  <c r="H1778" i="7"/>
  <c r="I1778" i="7"/>
  <c r="G1840" i="7"/>
  <c r="I1840" i="7"/>
  <c r="H1840" i="7"/>
  <c r="G1929" i="7"/>
  <c r="H1929" i="7"/>
  <c r="I1929" i="7"/>
  <c r="G1421" i="7"/>
  <c r="I1421" i="7"/>
  <c r="H1421" i="7"/>
  <c r="G1838" i="7"/>
  <c r="H1838" i="7"/>
  <c r="I1838" i="7"/>
  <c r="G1262" i="7"/>
  <c r="H1262" i="7"/>
  <c r="I1262" i="7"/>
  <c r="G552" i="7"/>
  <c r="H552" i="7"/>
  <c r="I552" i="7"/>
  <c r="G1069" i="7"/>
  <c r="I1069" i="7"/>
  <c r="H1069" i="7"/>
  <c r="G1772" i="7"/>
  <c r="I1772" i="7"/>
  <c r="H1772" i="7"/>
  <c r="G1196" i="7"/>
  <c r="H1196" i="7"/>
  <c r="I1196" i="7"/>
  <c r="G676" i="7"/>
  <c r="H676" i="7"/>
  <c r="I676" i="7"/>
  <c r="G1395" i="7"/>
  <c r="H1395" i="7"/>
  <c r="I1395" i="7"/>
  <c r="G819" i="7"/>
  <c r="H819" i="7"/>
  <c r="I819" i="7"/>
  <c r="G1210" i="7"/>
  <c r="H1210" i="7"/>
  <c r="I1210" i="7"/>
  <c r="G704" i="7"/>
  <c r="H704" i="7"/>
  <c r="I704" i="7"/>
  <c r="G1057" i="7"/>
  <c r="I1057" i="7"/>
  <c r="H1057" i="7"/>
  <c r="G1256" i="7"/>
  <c r="H1256" i="7"/>
  <c r="I1256" i="7"/>
  <c r="G668" i="7"/>
  <c r="H668" i="7"/>
  <c r="I668" i="7"/>
  <c r="G1615" i="7"/>
  <c r="I1615" i="7"/>
  <c r="H1615" i="7"/>
  <c r="G1231" i="7"/>
  <c r="H1231" i="7"/>
  <c r="I1231" i="7"/>
  <c r="G747" i="7"/>
  <c r="H747" i="7"/>
  <c r="I747" i="7"/>
  <c r="G633" i="7"/>
  <c r="I633" i="7"/>
  <c r="H633" i="7"/>
  <c r="G424" i="7"/>
  <c r="H424" i="7"/>
  <c r="I424" i="7"/>
  <c r="G823" i="7"/>
  <c r="H823" i="7"/>
  <c r="I823" i="7"/>
  <c r="G375" i="7"/>
  <c r="I375" i="7"/>
  <c r="H375" i="7"/>
  <c r="G782" i="7"/>
  <c r="H782" i="7"/>
  <c r="I782" i="7"/>
  <c r="G334" i="7"/>
  <c r="I334" i="7"/>
  <c r="H334" i="7"/>
  <c r="G389" i="7"/>
  <c r="H389" i="7"/>
  <c r="I389" i="7"/>
  <c r="G364" i="7"/>
  <c r="H364" i="7"/>
  <c r="I364" i="7"/>
  <c r="G219" i="7"/>
  <c r="H219" i="7"/>
  <c r="I219" i="7"/>
  <c r="G698" i="7"/>
  <c r="H698" i="7"/>
  <c r="I698" i="7"/>
  <c r="G314" i="7"/>
  <c r="I314" i="7"/>
  <c r="H314" i="7"/>
  <c r="G82" i="7"/>
  <c r="I82" i="7"/>
  <c r="H82" i="7"/>
  <c r="G1592" i="7"/>
  <c r="I1592" i="7"/>
  <c r="H1592" i="7"/>
  <c r="G1977" i="7"/>
  <c r="H1977" i="7"/>
  <c r="I1977" i="7"/>
  <c r="G1506" i="7"/>
  <c r="H1506" i="7"/>
  <c r="I1506" i="7"/>
  <c r="G1964" i="7"/>
  <c r="I1964" i="7"/>
  <c r="H1964" i="7"/>
  <c r="G1430" i="7"/>
  <c r="H1430" i="7"/>
  <c r="I1430" i="7"/>
  <c r="G1501" i="7"/>
  <c r="H1501" i="7"/>
  <c r="I1501" i="7"/>
  <c r="G1629" i="7"/>
  <c r="H1629" i="7"/>
  <c r="I1629" i="7"/>
  <c r="G1757" i="7"/>
  <c r="H1757" i="7"/>
  <c r="I1757" i="7"/>
  <c r="G1882" i="7"/>
  <c r="H1882" i="7"/>
  <c r="I1882" i="7"/>
  <c r="G1962" i="7"/>
  <c r="H1962" i="7"/>
  <c r="I1962" i="7"/>
  <c r="G1926" i="7"/>
  <c r="H1926" i="7"/>
  <c r="I1926" i="7"/>
  <c r="G1862" i="7"/>
  <c r="H1862" i="7"/>
  <c r="I1862" i="7"/>
  <c r="G1798" i="7"/>
  <c r="H1798" i="7"/>
  <c r="I1798" i="7"/>
  <c r="G1734" i="7"/>
  <c r="H1734" i="7"/>
  <c r="I1734" i="7"/>
  <c r="G1670" i="7"/>
  <c r="H1670" i="7"/>
  <c r="I1670" i="7"/>
  <c r="G1606" i="7"/>
  <c r="H1606" i="7"/>
  <c r="I1606" i="7"/>
  <c r="G1542" i="7"/>
  <c r="H1542" i="7"/>
  <c r="I1542" i="7"/>
  <c r="G1478" i="7"/>
  <c r="H1478" i="7"/>
  <c r="I1478" i="7"/>
  <c r="G1414" i="7"/>
  <c r="H1414" i="7"/>
  <c r="I1414" i="7"/>
  <c r="G1350" i="7"/>
  <c r="H1350" i="7"/>
  <c r="I1350" i="7"/>
  <c r="G1286" i="7"/>
  <c r="H1286" i="7"/>
  <c r="I1286" i="7"/>
  <c r="G1222" i="7"/>
  <c r="H1222" i="7"/>
  <c r="I1222" i="7"/>
  <c r="G1158" i="7"/>
  <c r="H1158" i="7"/>
  <c r="I1158" i="7"/>
  <c r="G1094" i="7"/>
  <c r="H1094" i="7"/>
  <c r="I1094" i="7"/>
  <c r="G1030" i="7"/>
  <c r="H1030" i="7"/>
  <c r="G963" i="7"/>
  <c r="H963" i="7"/>
  <c r="I963" i="7"/>
  <c r="G856" i="7"/>
  <c r="H856" i="7"/>
  <c r="I856" i="7"/>
  <c r="G728" i="7"/>
  <c r="H728" i="7"/>
  <c r="I728" i="7"/>
  <c r="G600" i="7"/>
  <c r="H600" i="7"/>
  <c r="I600" i="7"/>
  <c r="G472" i="7"/>
  <c r="H472" i="7"/>
  <c r="I472" i="7"/>
  <c r="G1349" i="7"/>
  <c r="I1349" i="7"/>
  <c r="H1349" i="7"/>
  <c r="G1285" i="7"/>
  <c r="I1285" i="7"/>
  <c r="H1285" i="7"/>
  <c r="G1221" i="7"/>
  <c r="I1221" i="7"/>
  <c r="H1221" i="7"/>
  <c r="G1157" i="7"/>
  <c r="I1157" i="7"/>
  <c r="H1157" i="7"/>
  <c r="G1093" i="7"/>
  <c r="I1093" i="7"/>
  <c r="H1093" i="7"/>
  <c r="G1029" i="7"/>
  <c r="I1029" i="7"/>
  <c r="H1029" i="7"/>
  <c r="G962" i="7"/>
  <c r="H962" i="7"/>
  <c r="I962" i="7"/>
  <c r="G853" i="7"/>
  <c r="H853" i="7"/>
  <c r="I853" i="7"/>
  <c r="G725" i="7"/>
  <c r="I725" i="7"/>
  <c r="H725" i="7"/>
  <c r="G597" i="7"/>
  <c r="I597" i="7"/>
  <c r="H597" i="7"/>
  <c r="G469" i="7"/>
  <c r="H469" i="7"/>
  <c r="I469" i="7"/>
  <c r="G1860" i="7"/>
  <c r="I1860" i="7"/>
  <c r="H1860" i="7"/>
  <c r="G1796" i="7"/>
  <c r="I1796" i="7"/>
  <c r="H1796" i="7"/>
  <c r="G1732" i="7"/>
  <c r="I1732" i="7"/>
  <c r="H1732" i="7"/>
  <c r="G1668" i="7"/>
  <c r="I1668" i="7"/>
  <c r="H1668" i="7"/>
  <c r="G1604" i="7"/>
  <c r="I1604" i="7"/>
  <c r="H1604" i="7"/>
  <c r="G1540" i="7"/>
  <c r="I1540" i="7"/>
  <c r="H1540" i="7"/>
  <c r="G1476" i="7"/>
  <c r="H1476" i="7"/>
  <c r="I1476" i="7"/>
  <c r="G1412" i="7"/>
  <c r="H1412" i="7"/>
  <c r="I1412" i="7"/>
  <c r="G1348" i="7"/>
  <c r="H1348" i="7"/>
  <c r="I1348" i="7"/>
  <c r="G1284" i="7"/>
  <c r="H1284" i="7"/>
  <c r="I1284" i="7"/>
  <c r="G1220" i="7"/>
  <c r="H1220" i="7"/>
  <c r="I1220" i="7"/>
  <c r="G1156" i="7"/>
  <c r="H1156" i="7"/>
  <c r="I1156" i="7"/>
  <c r="G1092" i="7"/>
  <c r="H1092" i="7"/>
  <c r="I1092" i="7"/>
  <c r="G1028" i="7"/>
  <c r="H1028" i="7"/>
  <c r="I1028" i="7"/>
  <c r="G960" i="7"/>
  <c r="H960" i="7"/>
  <c r="I960" i="7"/>
  <c r="G852" i="7"/>
  <c r="H852" i="7"/>
  <c r="I852" i="7"/>
  <c r="G724" i="7"/>
  <c r="H724" i="7"/>
  <c r="I724" i="7"/>
  <c r="G596" i="7"/>
  <c r="H596" i="7"/>
  <c r="I596" i="7"/>
  <c r="G468" i="7"/>
  <c r="H468" i="7"/>
  <c r="I468" i="7"/>
  <c r="G1867" i="7"/>
  <c r="I1867" i="7"/>
  <c r="H1867" i="7"/>
  <c r="G1803" i="7"/>
  <c r="I1803" i="7"/>
  <c r="H1803" i="7"/>
  <c r="G1739" i="7"/>
  <c r="I1739" i="7"/>
  <c r="H1739" i="7"/>
  <c r="G1675" i="7"/>
  <c r="I1675" i="7"/>
  <c r="H1675" i="7"/>
  <c r="G1611" i="7"/>
  <c r="H1611" i="7"/>
  <c r="I1611" i="7"/>
  <c r="G1547" i="7"/>
  <c r="I1547" i="7"/>
  <c r="H1547" i="7"/>
  <c r="G1483" i="7"/>
  <c r="I1483" i="7"/>
  <c r="H1483" i="7"/>
  <c r="G1419" i="7"/>
  <c r="H1419" i="7"/>
  <c r="I1419" i="7"/>
  <c r="G1355" i="7"/>
  <c r="H1355" i="7"/>
  <c r="I1355" i="7"/>
  <c r="G1291" i="7"/>
  <c r="H1291" i="7"/>
  <c r="I1291" i="7"/>
  <c r="G1227" i="7"/>
  <c r="H1227" i="7"/>
  <c r="I1227" i="7"/>
  <c r="G1163" i="7"/>
  <c r="H1163" i="7"/>
  <c r="I1163" i="7"/>
  <c r="G1099" i="7"/>
  <c r="H1099" i="7"/>
  <c r="I1099" i="7"/>
  <c r="G1035" i="7"/>
  <c r="H1035" i="7"/>
  <c r="I1035" i="7"/>
  <c r="G970" i="7"/>
  <c r="H970" i="7"/>
  <c r="I970" i="7"/>
  <c r="G867" i="7"/>
  <c r="H867" i="7"/>
  <c r="I867" i="7"/>
  <c r="G739" i="7"/>
  <c r="H739" i="7"/>
  <c r="I739" i="7"/>
  <c r="G611" i="7"/>
  <c r="H611" i="7"/>
  <c r="I611" i="7"/>
  <c r="G483" i="7"/>
  <c r="I483" i="7"/>
  <c r="H483" i="7"/>
  <c r="G1362" i="7"/>
  <c r="H1362" i="7"/>
  <c r="I1362" i="7"/>
  <c r="G1298" i="7"/>
  <c r="H1298" i="7"/>
  <c r="I1298" i="7"/>
  <c r="G1234" i="7"/>
  <c r="H1234" i="7"/>
  <c r="I1234" i="7"/>
  <c r="G1170" i="7"/>
  <c r="H1170" i="7"/>
  <c r="I1170" i="7"/>
  <c r="G1106" i="7"/>
  <c r="H1106" i="7"/>
  <c r="I1106" i="7"/>
  <c r="G1042" i="7"/>
  <c r="H1042" i="7"/>
  <c r="I1042" i="7"/>
  <c r="G978" i="7"/>
  <c r="H978" i="7"/>
  <c r="I978" i="7"/>
  <c r="G880" i="7"/>
  <c r="H880" i="7"/>
  <c r="I880" i="7"/>
  <c r="G752" i="7"/>
  <c r="H752" i="7"/>
  <c r="I752" i="7"/>
  <c r="G624" i="7"/>
  <c r="H624" i="7"/>
  <c r="I624" i="7"/>
  <c r="G496" i="7"/>
  <c r="H496" i="7"/>
  <c r="I496" i="7"/>
  <c r="G1337" i="7"/>
  <c r="I1337" i="7"/>
  <c r="H1337" i="7"/>
  <c r="G1273" i="7"/>
  <c r="I1273" i="7"/>
  <c r="H1273" i="7"/>
  <c r="G1209" i="7"/>
  <c r="I1209" i="7"/>
  <c r="H1209" i="7"/>
  <c r="G1145" i="7"/>
  <c r="I1145" i="7"/>
  <c r="H1145" i="7"/>
  <c r="G1081" i="7"/>
  <c r="I1081" i="7"/>
  <c r="H1081" i="7"/>
  <c r="G1017" i="7"/>
  <c r="I1017" i="7"/>
  <c r="H1017" i="7"/>
  <c r="G946" i="7"/>
  <c r="H946" i="7"/>
  <c r="I946" i="7"/>
  <c r="G829" i="7"/>
  <c r="I829" i="7"/>
  <c r="H829" i="7"/>
  <c r="G701" i="7"/>
  <c r="I701" i="7"/>
  <c r="H701" i="7"/>
  <c r="G573" i="7"/>
  <c r="I573" i="7"/>
  <c r="H573" i="7"/>
  <c r="G445" i="7"/>
  <c r="H445" i="7"/>
  <c r="I445" i="7"/>
  <c r="G1344" i="7"/>
  <c r="H1344" i="7"/>
  <c r="I1344" i="7"/>
  <c r="G1280" i="7"/>
  <c r="H1280" i="7"/>
  <c r="I1280" i="7"/>
  <c r="G1216" i="7"/>
  <c r="H1216" i="7"/>
  <c r="I1216" i="7"/>
  <c r="G1152" i="7"/>
  <c r="H1152" i="7"/>
  <c r="I1152" i="7"/>
  <c r="G1088" i="7"/>
  <c r="H1088" i="7"/>
  <c r="I1088" i="7"/>
  <c r="G1024" i="7"/>
  <c r="H1024" i="7"/>
  <c r="I1024" i="7"/>
  <c r="G955" i="7"/>
  <c r="H955" i="7"/>
  <c r="I955" i="7"/>
  <c r="G844" i="7"/>
  <c r="H844" i="7"/>
  <c r="I844" i="7"/>
  <c r="G716" i="7"/>
  <c r="H716" i="7"/>
  <c r="I716" i="7"/>
  <c r="G588" i="7"/>
  <c r="H588" i="7"/>
  <c r="I588" i="7"/>
  <c r="G460" i="7"/>
  <c r="H460" i="7"/>
  <c r="I460" i="7"/>
  <c r="G1831" i="7"/>
  <c r="I1831" i="7"/>
  <c r="H1831" i="7"/>
  <c r="G1767" i="7"/>
  <c r="I1767" i="7"/>
  <c r="H1767" i="7"/>
  <c r="G1703" i="7"/>
  <c r="I1703" i="7"/>
  <c r="H1703" i="7"/>
  <c r="G1639" i="7"/>
  <c r="I1639" i="7"/>
  <c r="H1639" i="7"/>
  <c r="G1575" i="7"/>
  <c r="I1575" i="7"/>
  <c r="H1575" i="7"/>
  <c r="G1511" i="7"/>
  <c r="I1511" i="7"/>
  <c r="H1511" i="7"/>
  <c r="G1447" i="7"/>
  <c r="H1447" i="7"/>
  <c r="I1447" i="7"/>
  <c r="G1383" i="7"/>
  <c r="H1383" i="7"/>
  <c r="I1383" i="7"/>
  <c r="G1319" i="7"/>
  <c r="H1319" i="7"/>
  <c r="I1319" i="7"/>
  <c r="G1255" i="7"/>
  <c r="H1255" i="7"/>
  <c r="I1255" i="7"/>
  <c r="G1191" i="7"/>
  <c r="H1191" i="7"/>
  <c r="I1191" i="7"/>
  <c r="G1127" i="7"/>
  <c r="H1127" i="7"/>
  <c r="I1127" i="7"/>
  <c r="G1063" i="7"/>
  <c r="H1063" i="7"/>
  <c r="I1063" i="7"/>
  <c r="G999" i="7"/>
  <c r="H999" i="7"/>
  <c r="I999" i="7"/>
  <c r="G920" i="7"/>
  <c r="H920" i="7"/>
  <c r="I920" i="7"/>
  <c r="G795" i="7"/>
  <c r="H795" i="7"/>
  <c r="I795" i="7"/>
  <c r="G667" i="7"/>
  <c r="H667" i="7"/>
  <c r="I667" i="7"/>
  <c r="G539" i="7"/>
  <c r="I539" i="7"/>
  <c r="H539" i="7"/>
  <c r="G977" i="7"/>
  <c r="I977" i="7"/>
  <c r="H977" i="7"/>
  <c r="G913" i="7"/>
  <c r="I913" i="7"/>
  <c r="H913" i="7"/>
  <c r="G849" i="7"/>
  <c r="H849" i="7"/>
  <c r="I849" i="7"/>
  <c r="G785" i="7"/>
  <c r="I785" i="7"/>
  <c r="H785" i="7"/>
  <c r="G721" i="7"/>
  <c r="I721" i="7"/>
  <c r="H721" i="7"/>
  <c r="G657" i="7"/>
  <c r="I657" i="7"/>
  <c r="H657" i="7"/>
  <c r="G593" i="7"/>
  <c r="I593" i="7"/>
  <c r="H593" i="7"/>
  <c r="G529" i="7"/>
  <c r="H529" i="7"/>
  <c r="I529" i="7"/>
  <c r="G465" i="7"/>
  <c r="H465" i="7"/>
  <c r="I465" i="7"/>
  <c r="G401" i="7"/>
  <c r="H401" i="7"/>
  <c r="I401" i="7"/>
  <c r="G337" i="7"/>
  <c r="H337" i="7"/>
  <c r="I337" i="7"/>
  <c r="G273" i="7"/>
  <c r="H273" i="7"/>
  <c r="I273" i="7"/>
  <c r="G209" i="7"/>
  <c r="H209" i="7"/>
  <c r="I209" i="7"/>
  <c r="G145" i="7"/>
  <c r="H145" i="7"/>
  <c r="I145" i="7"/>
  <c r="G47" i="7"/>
  <c r="H47" i="7"/>
  <c r="I47" i="7"/>
  <c r="G384" i="7"/>
  <c r="H384" i="7"/>
  <c r="I384" i="7"/>
  <c r="G320" i="7"/>
  <c r="H320" i="7"/>
  <c r="I320" i="7"/>
  <c r="G256" i="7"/>
  <c r="H256" i="7"/>
  <c r="I256" i="7"/>
  <c r="G192" i="7"/>
  <c r="H192" i="7"/>
  <c r="I192" i="7"/>
  <c r="G128" i="7"/>
  <c r="H128" i="7"/>
  <c r="I128" i="7"/>
  <c r="G12" i="7"/>
  <c r="H12" i="7"/>
  <c r="I12" i="7"/>
  <c r="G911" i="7"/>
  <c r="H911" i="7"/>
  <c r="I911" i="7"/>
  <c r="G847" i="7"/>
  <c r="H847" i="7"/>
  <c r="I847" i="7"/>
  <c r="G783" i="7"/>
  <c r="H783" i="7"/>
  <c r="I783" i="7"/>
  <c r="G719" i="7"/>
  <c r="H719" i="7"/>
  <c r="I719" i="7"/>
  <c r="G655" i="7"/>
  <c r="H655" i="7"/>
  <c r="I655" i="7"/>
  <c r="G591" i="7"/>
  <c r="H591" i="7"/>
  <c r="I591" i="7"/>
  <c r="G527" i="7"/>
  <c r="I527" i="7"/>
  <c r="H527" i="7"/>
  <c r="G463" i="7"/>
  <c r="I463" i="7"/>
  <c r="H463" i="7"/>
  <c r="G399" i="7"/>
  <c r="I399" i="7"/>
  <c r="H399" i="7"/>
  <c r="G335" i="7"/>
  <c r="I335" i="7"/>
  <c r="H335" i="7"/>
  <c r="G271" i="7"/>
  <c r="H271" i="7"/>
  <c r="I271" i="7"/>
  <c r="G207" i="7"/>
  <c r="H207" i="7"/>
  <c r="I207" i="7"/>
  <c r="G143" i="7"/>
  <c r="H143" i="7"/>
  <c r="I143" i="7"/>
  <c r="G41" i="7"/>
  <c r="H41" i="7"/>
  <c r="I41" i="7"/>
  <c r="G870" i="7"/>
  <c r="H870" i="7"/>
  <c r="I870" i="7"/>
  <c r="G806" i="7"/>
  <c r="H806" i="7"/>
  <c r="I806" i="7"/>
  <c r="G742" i="7"/>
  <c r="H742" i="7"/>
  <c r="I742" i="7"/>
  <c r="G678" i="7"/>
  <c r="H678" i="7"/>
  <c r="I678" i="7"/>
  <c r="G614" i="7"/>
  <c r="H614" i="7"/>
  <c r="I614" i="7"/>
  <c r="G550" i="7"/>
  <c r="I550" i="7"/>
  <c r="H550" i="7"/>
  <c r="G486" i="7"/>
  <c r="I486" i="7"/>
  <c r="H486" i="7"/>
  <c r="G422" i="7"/>
  <c r="I422" i="7"/>
  <c r="H422" i="7"/>
  <c r="G358" i="7"/>
  <c r="I358" i="7"/>
  <c r="H358" i="7"/>
  <c r="G294" i="7"/>
  <c r="I294" i="7"/>
  <c r="H294" i="7"/>
  <c r="G230" i="7"/>
  <c r="I230" i="7"/>
  <c r="H230" i="7"/>
  <c r="G166" i="7"/>
  <c r="I166" i="7"/>
  <c r="H166" i="7"/>
  <c r="G88" i="7"/>
  <c r="H88" i="7"/>
  <c r="I88" i="7"/>
  <c r="G413" i="7"/>
  <c r="H413" i="7"/>
  <c r="I413" i="7"/>
  <c r="G349" i="7"/>
  <c r="H349" i="7"/>
  <c r="I349" i="7"/>
  <c r="G285" i="7"/>
  <c r="H285" i="7"/>
  <c r="I285" i="7"/>
  <c r="G221" i="7"/>
  <c r="H221" i="7"/>
  <c r="I221" i="7"/>
  <c r="G157" i="7"/>
  <c r="H157" i="7"/>
  <c r="I157" i="7"/>
  <c r="G71" i="7"/>
  <c r="H71" i="7"/>
  <c r="I71" i="7"/>
  <c r="G388" i="7"/>
  <c r="H388" i="7"/>
  <c r="I388" i="7"/>
  <c r="G324" i="7"/>
  <c r="H324" i="7"/>
  <c r="I324" i="7"/>
  <c r="G260" i="7"/>
  <c r="H260" i="7"/>
  <c r="I260" i="7"/>
  <c r="G196" i="7"/>
  <c r="H196" i="7"/>
  <c r="I196" i="7"/>
  <c r="G132" i="7"/>
  <c r="H132" i="7"/>
  <c r="I132" i="7"/>
  <c r="G20" i="7"/>
  <c r="H20" i="7"/>
  <c r="I20" i="7"/>
  <c r="G371" i="7"/>
  <c r="I371" i="7"/>
  <c r="H371" i="7"/>
  <c r="G307" i="7"/>
  <c r="H307" i="7"/>
  <c r="I307" i="7"/>
  <c r="G243" i="7"/>
  <c r="H243" i="7"/>
  <c r="I243" i="7"/>
  <c r="G179" i="7"/>
  <c r="H179" i="7"/>
  <c r="I179" i="7"/>
  <c r="G112" i="7"/>
  <c r="H112" i="7"/>
  <c r="I112" i="7"/>
  <c r="G914" i="7"/>
  <c r="H914" i="7"/>
  <c r="I914" i="7"/>
  <c r="G850" i="7"/>
  <c r="H850" i="7"/>
  <c r="I850" i="7"/>
  <c r="G786" i="7"/>
  <c r="H786" i="7"/>
  <c r="I786" i="7"/>
  <c r="G722" i="7"/>
  <c r="H722" i="7"/>
  <c r="I722" i="7"/>
  <c r="G658" i="7"/>
  <c r="H658" i="7"/>
  <c r="I658" i="7"/>
  <c r="G594" i="7"/>
  <c r="H594" i="7"/>
  <c r="I594" i="7"/>
  <c r="G530" i="7"/>
  <c r="I530" i="7"/>
  <c r="H530" i="7"/>
  <c r="G466" i="7"/>
  <c r="I466" i="7"/>
  <c r="H466" i="7"/>
  <c r="G402" i="7"/>
  <c r="I402" i="7"/>
  <c r="H402" i="7"/>
  <c r="G338" i="7"/>
  <c r="I338" i="7"/>
  <c r="H338" i="7"/>
  <c r="G274" i="7"/>
  <c r="I274" i="7"/>
  <c r="H274" i="7"/>
  <c r="G210" i="7"/>
  <c r="I210" i="7"/>
  <c r="H210" i="7"/>
  <c r="G146" i="7"/>
  <c r="I146" i="7"/>
  <c r="H146" i="7"/>
  <c r="G48" i="7"/>
  <c r="H48" i="7"/>
  <c r="I48" i="7"/>
  <c r="G77" i="7"/>
  <c r="H77" i="7"/>
  <c r="I77" i="7"/>
  <c r="G13" i="7"/>
  <c r="H13" i="7"/>
  <c r="I13" i="7"/>
  <c r="G67" i="7"/>
  <c r="H67" i="7"/>
  <c r="I67" i="7"/>
  <c r="G3" i="7"/>
  <c r="H3" i="7"/>
  <c r="I3" i="7"/>
  <c r="G42" i="7"/>
  <c r="I42" i="7"/>
  <c r="H42" i="7"/>
  <c r="G94" i="7"/>
  <c r="I94" i="7"/>
  <c r="H94" i="7"/>
  <c r="G30" i="7"/>
  <c r="I30" i="7"/>
  <c r="H30" i="7"/>
  <c r="G1477" i="7"/>
  <c r="H1477" i="7"/>
  <c r="I1477" i="7"/>
  <c r="G1605" i="7"/>
  <c r="H1605" i="7"/>
  <c r="I1605" i="7"/>
  <c r="G1733" i="7"/>
  <c r="H1733" i="7"/>
  <c r="I1733" i="7"/>
  <c r="G1861" i="7"/>
  <c r="H1861" i="7"/>
  <c r="I1861" i="7"/>
  <c r="G1949" i="7"/>
  <c r="H1949" i="7"/>
  <c r="I1949" i="7"/>
  <c r="G1416" i="7"/>
  <c r="H1416" i="7"/>
  <c r="I1416" i="7"/>
  <c r="G1544" i="7"/>
  <c r="I1544" i="7"/>
  <c r="H1544" i="7"/>
  <c r="G1672" i="7"/>
  <c r="I1672" i="7"/>
  <c r="H1672" i="7"/>
  <c r="G1800" i="7"/>
  <c r="I1800" i="7"/>
  <c r="H1800" i="7"/>
  <c r="G1914" i="7"/>
  <c r="H1914" i="7"/>
  <c r="I1914" i="7"/>
  <c r="G1983" i="7"/>
  <c r="I1983" i="7"/>
  <c r="H1983" i="7"/>
  <c r="G1482" i="7"/>
  <c r="H1482" i="7"/>
  <c r="I1482" i="7"/>
  <c r="G1610" i="7"/>
  <c r="H1610" i="7"/>
  <c r="I1610" i="7"/>
  <c r="G1738" i="7"/>
  <c r="H1738" i="7"/>
  <c r="I1738" i="7"/>
  <c r="G1866" i="7"/>
  <c r="H1866" i="7"/>
  <c r="I1866" i="7"/>
  <c r="G1953" i="7"/>
  <c r="H1953" i="7"/>
  <c r="I1953" i="7"/>
  <c r="G1553" i="7"/>
  <c r="H1553" i="7"/>
  <c r="I1553" i="7"/>
  <c r="G1601" i="7"/>
  <c r="H1601" i="7"/>
  <c r="I1601" i="7"/>
  <c r="G1440" i="7"/>
  <c r="H1440" i="7"/>
  <c r="I1440" i="7"/>
  <c r="G1536" i="7"/>
  <c r="I1536" i="7"/>
  <c r="H1536" i="7"/>
  <c r="G1987" i="7"/>
  <c r="I1987" i="7"/>
  <c r="H1987" i="7"/>
  <c r="G1442" i="7"/>
  <c r="H1442" i="7"/>
  <c r="I1442" i="7"/>
  <c r="G1960" i="7"/>
  <c r="I1960" i="7"/>
  <c r="H1960" i="7"/>
  <c r="G1793" i="7"/>
  <c r="H1793" i="7"/>
  <c r="I1793" i="7"/>
  <c r="G1841" i="7"/>
  <c r="H1841" i="7"/>
  <c r="I1841" i="7"/>
  <c r="G1417" i="7"/>
  <c r="I1417" i="7"/>
  <c r="H1417" i="7"/>
  <c r="G1664" i="7"/>
  <c r="I1664" i="7"/>
  <c r="H1664" i="7"/>
  <c r="G1995" i="7"/>
  <c r="H1995" i="7"/>
  <c r="I1995" i="7"/>
  <c r="G1956" i="7"/>
  <c r="I1956" i="7"/>
  <c r="H1956" i="7"/>
  <c r="G1584" i="7"/>
  <c r="I1584" i="7"/>
  <c r="H1584" i="7"/>
  <c r="G1948" i="7"/>
  <c r="I1948" i="7"/>
  <c r="H1948" i="7"/>
  <c r="G1939" i="7"/>
  <c r="I1939" i="7"/>
  <c r="H1939" i="7"/>
  <c r="G1973" i="7"/>
  <c r="H1973" i="7"/>
  <c r="I1973" i="7"/>
  <c r="G1377" i="7"/>
  <c r="I1377" i="7"/>
  <c r="H1377" i="7"/>
  <c r="G1981" i="7"/>
  <c r="H1981" i="7"/>
  <c r="I1981" i="7"/>
  <c r="G1677" i="7"/>
  <c r="H1677" i="7"/>
  <c r="I1677" i="7"/>
  <c r="G1646" i="7"/>
  <c r="H1646" i="7"/>
  <c r="I1646" i="7"/>
  <c r="G1198" i="7"/>
  <c r="H1198" i="7"/>
  <c r="I1198" i="7"/>
  <c r="G931" i="7"/>
  <c r="H931" i="7"/>
  <c r="I931" i="7"/>
  <c r="G1133" i="7"/>
  <c r="I1133" i="7"/>
  <c r="H1133" i="7"/>
  <c r="G677" i="7"/>
  <c r="I677" i="7"/>
  <c r="H677" i="7"/>
  <c r="G1644" i="7"/>
  <c r="I1644" i="7"/>
  <c r="H1644" i="7"/>
  <c r="G1068" i="7"/>
  <c r="H1068" i="7"/>
  <c r="I1068" i="7"/>
  <c r="G1779" i="7"/>
  <c r="I1779" i="7"/>
  <c r="H1779" i="7"/>
  <c r="G1331" i="7"/>
  <c r="H1331" i="7"/>
  <c r="I1331" i="7"/>
  <c r="G938" i="7"/>
  <c r="H938" i="7"/>
  <c r="I938" i="7"/>
  <c r="G1338" i="7"/>
  <c r="H1338" i="7"/>
  <c r="I1338" i="7"/>
  <c r="G832" i="7"/>
  <c r="H832" i="7"/>
  <c r="I832" i="7"/>
  <c r="G1121" i="7"/>
  <c r="I1121" i="7"/>
  <c r="H1121" i="7"/>
  <c r="G1384" i="7"/>
  <c r="H1384" i="7"/>
  <c r="I1384" i="7"/>
  <c r="G1000" i="7"/>
  <c r="H1000" i="7"/>
  <c r="I1000" i="7"/>
  <c r="G1487" i="7"/>
  <c r="I1487" i="7"/>
  <c r="H1487" i="7"/>
  <c r="G1039" i="7"/>
  <c r="H1039" i="7"/>
  <c r="I1039" i="7"/>
  <c r="G889" i="7"/>
  <c r="I889" i="7"/>
  <c r="H889" i="7"/>
  <c r="G441" i="7"/>
  <c r="H441" i="7"/>
  <c r="I441" i="7"/>
  <c r="G121" i="7"/>
  <c r="H121" i="7"/>
  <c r="I121" i="7"/>
  <c r="G951" i="7"/>
  <c r="H951" i="7"/>
  <c r="I951" i="7"/>
  <c r="G439" i="7"/>
  <c r="I439" i="7"/>
  <c r="H439" i="7"/>
  <c r="G398" i="7"/>
  <c r="I398" i="7"/>
  <c r="H398" i="7"/>
  <c r="G6" i="7"/>
  <c r="I6" i="7"/>
  <c r="H6" i="7"/>
  <c r="G1903" i="7"/>
  <c r="I1903" i="7"/>
  <c r="H1903" i="7"/>
  <c r="G1402" i="7"/>
  <c r="H1402" i="7"/>
  <c r="I1402" i="7"/>
  <c r="G1465" i="7"/>
  <c r="I1465" i="7"/>
  <c r="H1465" i="7"/>
  <c r="G1424" i="7"/>
  <c r="H1424" i="7"/>
  <c r="I1424" i="7"/>
  <c r="G1696" i="7"/>
  <c r="I1696" i="7"/>
  <c r="H1696" i="7"/>
  <c r="G1369" i="7"/>
  <c r="I1369" i="7"/>
  <c r="H1369" i="7"/>
  <c r="G1517" i="7"/>
  <c r="H1517" i="7"/>
  <c r="I1517" i="7"/>
  <c r="G1645" i="7"/>
  <c r="H1645" i="7"/>
  <c r="I1645" i="7"/>
  <c r="G1773" i="7"/>
  <c r="H1773" i="7"/>
  <c r="I1773" i="7"/>
  <c r="G1896" i="7"/>
  <c r="I1896" i="7"/>
  <c r="H1896" i="7"/>
  <c r="G1970" i="7"/>
  <c r="H1970" i="7"/>
  <c r="I1970" i="7"/>
  <c r="G1918" i="7"/>
  <c r="H1918" i="7"/>
  <c r="I1918" i="7"/>
  <c r="G1854" i="7"/>
  <c r="H1854" i="7"/>
  <c r="I1854" i="7"/>
  <c r="G1790" i="7"/>
  <c r="H1790" i="7"/>
  <c r="I1790" i="7"/>
  <c r="G1726" i="7"/>
  <c r="H1726" i="7"/>
  <c r="I1726" i="7"/>
  <c r="G1662" i="7"/>
  <c r="H1662" i="7"/>
  <c r="I1662" i="7"/>
  <c r="G1598" i="7"/>
  <c r="H1598" i="7"/>
  <c r="I1598" i="7"/>
  <c r="G1534" i="7"/>
  <c r="H1534" i="7"/>
  <c r="I1534" i="7"/>
  <c r="G1470" i="7"/>
  <c r="H1470" i="7"/>
  <c r="I1470" i="7"/>
  <c r="G1406" i="7"/>
  <c r="H1406" i="7"/>
  <c r="I1406" i="7"/>
  <c r="G1342" i="7"/>
  <c r="H1342" i="7"/>
  <c r="I1342" i="7"/>
  <c r="G1278" i="7"/>
  <c r="H1278" i="7"/>
  <c r="I1278" i="7"/>
  <c r="G1214" i="7"/>
  <c r="H1214" i="7"/>
  <c r="I1214" i="7"/>
  <c r="G1150" i="7"/>
  <c r="H1150" i="7"/>
  <c r="I1150" i="7"/>
  <c r="G1086" i="7"/>
  <c r="H1086" i="7"/>
  <c r="I1086" i="7"/>
  <c r="G1022" i="7"/>
  <c r="H1022" i="7"/>
  <c r="I1022" i="7"/>
  <c r="G952" i="7"/>
  <c r="H952" i="7"/>
  <c r="I952" i="7"/>
  <c r="G840" i="7"/>
  <c r="H840" i="7"/>
  <c r="I840" i="7"/>
  <c r="G712" i="7"/>
  <c r="H712" i="7"/>
  <c r="I712" i="7"/>
  <c r="G584" i="7"/>
  <c r="H584" i="7"/>
  <c r="I584" i="7"/>
  <c r="G456" i="7"/>
  <c r="H456" i="7"/>
  <c r="I456" i="7"/>
  <c r="G1341" i="7"/>
  <c r="I1341" i="7"/>
  <c r="H1341" i="7"/>
  <c r="G1277" i="7"/>
  <c r="I1277" i="7"/>
  <c r="H1277" i="7"/>
  <c r="G1213" i="7"/>
  <c r="I1213" i="7"/>
  <c r="H1213" i="7"/>
  <c r="G1149" i="7"/>
  <c r="I1149" i="7"/>
  <c r="H1149" i="7"/>
  <c r="G1085" i="7"/>
  <c r="I1085" i="7"/>
  <c r="H1085" i="7"/>
  <c r="G1021" i="7"/>
  <c r="I1021" i="7"/>
  <c r="H1021" i="7"/>
  <c r="G950" i="7"/>
  <c r="H950" i="7"/>
  <c r="I950" i="7"/>
  <c r="G837" i="7"/>
  <c r="I837" i="7"/>
  <c r="H837" i="7"/>
  <c r="G709" i="7"/>
  <c r="I709" i="7"/>
  <c r="H709" i="7"/>
  <c r="G581" i="7"/>
  <c r="I581" i="7"/>
  <c r="H581" i="7"/>
  <c r="G453" i="7"/>
  <c r="H453" i="7"/>
  <c r="I453" i="7"/>
  <c r="G1852" i="7"/>
  <c r="I1852" i="7"/>
  <c r="H1852" i="7"/>
  <c r="G1788" i="7"/>
  <c r="I1788" i="7"/>
  <c r="H1788" i="7"/>
  <c r="G1724" i="7"/>
  <c r="I1724" i="7"/>
  <c r="H1724" i="7"/>
  <c r="G1660" i="7"/>
  <c r="I1660" i="7"/>
  <c r="H1660" i="7"/>
  <c r="G1596" i="7"/>
  <c r="I1596" i="7"/>
  <c r="H1596" i="7"/>
  <c r="G1532" i="7"/>
  <c r="I1532" i="7"/>
  <c r="H1532" i="7"/>
  <c r="G1468" i="7"/>
  <c r="H1468" i="7"/>
  <c r="I1468" i="7"/>
  <c r="G1404" i="7"/>
  <c r="H1404" i="7"/>
  <c r="I1404" i="7"/>
  <c r="G1340" i="7"/>
  <c r="H1340" i="7"/>
  <c r="I1340" i="7"/>
  <c r="G1276" i="7"/>
  <c r="H1276" i="7"/>
  <c r="I1276" i="7"/>
  <c r="G1212" i="7"/>
  <c r="H1212" i="7"/>
  <c r="I1212" i="7"/>
  <c r="G1148" i="7"/>
  <c r="H1148" i="7"/>
  <c r="I1148" i="7"/>
  <c r="G1084" i="7"/>
  <c r="H1084" i="7"/>
  <c r="I1084" i="7"/>
  <c r="G1020" i="7"/>
  <c r="H1020" i="7"/>
  <c r="I1020" i="7"/>
  <c r="G949" i="7"/>
  <c r="I949" i="7"/>
  <c r="H949" i="7"/>
  <c r="G836" i="7"/>
  <c r="I836" i="7"/>
  <c r="H836" i="7"/>
  <c r="G708" i="7"/>
  <c r="H708" i="7"/>
  <c r="I708" i="7"/>
  <c r="G580" i="7"/>
  <c r="H580" i="7"/>
  <c r="I580" i="7"/>
  <c r="G452" i="7"/>
  <c r="H452" i="7"/>
  <c r="I452" i="7"/>
  <c r="G1859" i="7"/>
  <c r="I1859" i="7"/>
  <c r="H1859" i="7"/>
  <c r="G1795" i="7"/>
  <c r="H1795" i="7"/>
  <c r="I1795" i="7"/>
  <c r="G1731" i="7"/>
  <c r="I1731" i="7"/>
  <c r="H1731" i="7"/>
  <c r="G1667" i="7"/>
  <c r="I1667" i="7"/>
  <c r="H1667" i="7"/>
  <c r="G1603" i="7"/>
  <c r="I1603" i="7"/>
  <c r="H1603" i="7"/>
  <c r="G1539" i="7"/>
  <c r="I1539" i="7"/>
  <c r="H1539" i="7"/>
  <c r="G1475" i="7"/>
  <c r="H1475" i="7"/>
  <c r="I1475" i="7"/>
  <c r="G1411" i="7"/>
  <c r="H1411" i="7"/>
  <c r="I1411" i="7"/>
  <c r="G1347" i="7"/>
  <c r="H1347" i="7"/>
  <c r="I1347" i="7"/>
  <c r="G1283" i="7"/>
  <c r="H1283" i="7"/>
  <c r="I1283" i="7"/>
  <c r="G1219" i="7"/>
  <c r="H1219" i="7"/>
  <c r="I1219" i="7"/>
  <c r="G1155" i="7"/>
  <c r="H1155" i="7"/>
  <c r="I1155" i="7"/>
  <c r="G1091" i="7"/>
  <c r="H1091" i="7"/>
  <c r="I1091" i="7"/>
  <c r="G1027" i="7"/>
  <c r="H1027" i="7"/>
  <c r="I1027" i="7"/>
  <c r="G958" i="7"/>
  <c r="H958" i="7"/>
  <c r="I958" i="7"/>
  <c r="G851" i="7"/>
  <c r="H851" i="7"/>
  <c r="I851" i="7"/>
  <c r="G723" i="7"/>
  <c r="H723" i="7"/>
  <c r="I723" i="7"/>
  <c r="G595" i="7"/>
  <c r="H595" i="7"/>
  <c r="I595" i="7"/>
  <c r="G467" i="7"/>
  <c r="I467" i="7"/>
  <c r="H467" i="7"/>
  <c r="G1354" i="7"/>
  <c r="H1354" i="7"/>
  <c r="I1354" i="7"/>
  <c r="G1290" i="7"/>
  <c r="H1290" i="7"/>
  <c r="I1290" i="7"/>
  <c r="G1226" i="7"/>
  <c r="H1226" i="7"/>
  <c r="I1226" i="7"/>
  <c r="G1162" i="7"/>
  <c r="H1162" i="7"/>
  <c r="I1162" i="7"/>
  <c r="G1098" i="7"/>
  <c r="H1098" i="7"/>
  <c r="I1098" i="7"/>
  <c r="G1034" i="7"/>
  <c r="H1034" i="7"/>
  <c r="I1034" i="7"/>
  <c r="G968" i="7"/>
  <c r="H968" i="7"/>
  <c r="I968" i="7"/>
  <c r="G864" i="7"/>
  <c r="I864" i="7"/>
  <c r="H864" i="7"/>
  <c r="G736" i="7"/>
  <c r="H736" i="7"/>
  <c r="I736" i="7"/>
  <c r="G608" i="7"/>
  <c r="H608" i="7"/>
  <c r="I608" i="7"/>
  <c r="G480" i="7"/>
  <c r="H480" i="7"/>
  <c r="I480" i="7"/>
  <c r="G1329" i="7"/>
  <c r="I1329" i="7"/>
  <c r="H1329" i="7"/>
  <c r="G1265" i="7"/>
  <c r="I1265" i="7"/>
  <c r="H1265" i="7"/>
  <c r="G1201" i="7"/>
  <c r="I1201" i="7"/>
  <c r="H1201" i="7"/>
  <c r="G1137" i="7"/>
  <c r="I1137" i="7"/>
  <c r="H1137" i="7"/>
  <c r="G1073" i="7"/>
  <c r="I1073" i="7"/>
  <c r="H1073" i="7"/>
  <c r="G1009" i="7"/>
  <c r="I1009" i="7"/>
  <c r="H1009" i="7"/>
  <c r="G934" i="7"/>
  <c r="H934" i="7"/>
  <c r="I934" i="7"/>
  <c r="G813" i="7"/>
  <c r="I813" i="7"/>
  <c r="H813" i="7"/>
  <c r="G685" i="7"/>
  <c r="I685" i="7"/>
  <c r="H685" i="7"/>
  <c r="G557" i="7"/>
  <c r="H557" i="7"/>
  <c r="I557" i="7"/>
  <c r="G428" i="7"/>
  <c r="H428" i="7"/>
  <c r="I428" i="7"/>
  <c r="G1336" i="7"/>
  <c r="H1336" i="7"/>
  <c r="I1336" i="7"/>
  <c r="G1272" i="7"/>
  <c r="H1272" i="7"/>
  <c r="I1272" i="7"/>
  <c r="G1208" i="7"/>
  <c r="H1208" i="7"/>
  <c r="I1208" i="7"/>
  <c r="G1144" i="7"/>
  <c r="H1144" i="7"/>
  <c r="I1144" i="7"/>
  <c r="G1080" i="7"/>
  <c r="H1080" i="7"/>
  <c r="I1080" i="7"/>
  <c r="G1016" i="7"/>
  <c r="H1016" i="7"/>
  <c r="I1016" i="7"/>
  <c r="G944" i="7"/>
  <c r="H944" i="7"/>
  <c r="I944" i="7"/>
  <c r="G828" i="7"/>
  <c r="H828" i="7"/>
  <c r="I828" i="7"/>
  <c r="G700" i="7"/>
  <c r="H700" i="7"/>
  <c r="I700" i="7"/>
  <c r="G572" i="7"/>
  <c r="H572" i="7"/>
  <c r="I572" i="7"/>
  <c r="G444" i="7"/>
  <c r="H444" i="7"/>
  <c r="I444" i="7"/>
  <c r="G1823" i="7"/>
  <c r="I1823" i="7"/>
  <c r="H1823" i="7"/>
  <c r="G1759" i="7"/>
  <c r="I1759" i="7"/>
  <c r="H1759" i="7"/>
  <c r="G1695" i="7"/>
  <c r="H1695" i="7"/>
  <c r="I1695" i="7"/>
  <c r="G1631" i="7"/>
  <c r="H1631" i="7"/>
  <c r="I1631" i="7"/>
  <c r="G1567" i="7"/>
  <c r="H1567" i="7"/>
  <c r="I1567" i="7"/>
  <c r="G1503" i="7"/>
  <c r="I1503" i="7"/>
  <c r="H1503" i="7"/>
  <c r="G1439" i="7"/>
  <c r="H1439" i="7"/>
  <c r="I1439" i="7"/>
  <c r="G1375" i="7"/>
  <c r="H1375" i="7"/>
  <c r="I1375" i="7"/>
  <c r="G1311" i="7"/>
  <c r="H1311" i="7"/>
  <c r="I1311" i="7"/>
  <c r="G1247" i="7"/>
  <c r="H1247" i="7"/>
  <c r="I1247" i="7"/>
  <c r="G1183" i="7"/>
  <c r="H1183" i="7"/>
  <c r="I1183" i="7"/>
  <c r="G1119" i="7"/>
  <c r="H1119" i="7"/>
  <c r="I1119" i="7"/>
  <c r="G1055" i="7"/>
  <c r="H1055" i="7"/>
  <c r="I1055" i="7"/>
  <c r="G991" i="7"/>
  <c r="H991" i="7"/>
  <c r="I991" i="7"/>
  <c r="G907" i="7"/>
  <c r="H907" i="7"/>
  <c r="I907" i="7"/>
  <c r="G779" i="7"/>
  <c r="H779" i="7"/>
  <c r="I779" i="7"/>
  <c r="G651" i="7"/>
  <c r="H651" i="7"/>
  <c r="I651" i="7"/>
  <c r="G523" i="7"/>
  <c r="I523" i="7"/>
  <c r="H523" i="7"/>
  <c r="G969" i="7"/>
  <c r="I969" i="7"/>
  <c r="H969" i="7"/>
  <c r="G905" i="7"/>
  <c r="I905" i="7"/>
  <c r="H905" i="7"/>
  <c r="G841" i="7"/>
  <c r="I841" i="7"/>
  <c r="H841" i="7"/>
  <c r="G777" i="7"/>
  <c r="I777" i="7"/>
  <c r="H777" i="7"/>
  <c r="G713" i="7"/>
  <c r="I713" i="7"/>
  <c r="H713" i="7"/>
  <c r="G649" i="7"/>
  <c r="I649" i="7"/>
  <c r="H649" i="7"/>
  <c r="G585" i="7"/>
  <c r="I585" i="7"/>
  <c r="H585" i="7"/>
  <c r="G521" i="7"/>
  <c r="H521" i="7"/>
  <c r="I521" i="7"/>
  <c r="G457" i="7"/>
  <c r="H457" i="7"/>
  <c r="I457" i="7"/>
  <c r="G393" i="7"/>
  <c r="H393" i="7"/>
  <c r="I393" i="7"/>
  <c r="G329" i="7"/>
  <c r="H329" i="7"/>
  <c r="I329" i="7"/>
  <c r="G265" i="7"/>
  <c r="H265" i="7"/>
  <c r="I265" i="7"/>
  <c r="G201" i="7"/>
  <c r="H201" i="7"/>
  <c r="I201" i="7"/>
  <c r="G137" i="7"/>
  <c r="H137" i="7"/>
  <c r="I137" i="7"/>
  <c r="G31" i="7"/>
  <c r="H31" i="7"/>
  <c r="I31" i="7"/>
  <c r="G376" i="7"/>
  <c r="H376" i="7"/>
  <c r="I376" i="7"/>
  <c r="G312" i="7"/>
  <c r="H312" i="7"/>
  <c r="I312" i="7"/>
  <c r="G248" i="7"/>
  <c r="H248" i="7"/>
  <c r="I248" i="7"/>
  <c r="G184" i="7"/>
  <c r="H184" i="7"/>
  <c r="I184" i="7"/>
  <c r="G120" i="7"/>
  <c r="H120" i="7"/>
  <c r="I120" i="7"/>
  <c r="G967" i="7"/>
  <c r="H967" i="7"/>
  <c r="I967" i="7"/>
  <c r="G903" i="7"/>
  <c r="H903" i="7"/>
  <c r="I903" i="7"/>
  <c r="G839" i="7"/>
  <c r="H839" i="7"/>
  <c r="I839" i="7"/>
  <c r="G775" i="7"/>
  <c r="H775" i="7"/>
  <c r="I775" i="7"/>
  <c r="G711" i="7"/>
  <c r="H711" i="7"/>
  <c r="I711" i="7"/>
  <c r="G647" i="7"/>
  <c r="H647" i="7"/>
  <c r="I647" i="7"/>
  <c r="G583" i="7"/>
  <c r="H583" i="7"/>
  <c r="I583" i="7"/>
  <c r="G519" i="7"/>
  <c r="I519" i="7"/>
  <c r="H519" i="7"/>
  <c r="G455" i="7"/>
  <c r="I455" i="7"/>
  <c r="H455" i="7"/>
  <c r="G391" i="7"/>
  <c r="I391" i="7"/>
  <c r="H391" i="7"/>
  <c r="G327" i="7"/>
  <c r="I327" i="7"/>
  <c r="H327" i="7"/>
  <c r="G263" i="7"/>
  <c r="H263" i="7"/>
  <c r="I263" i="7"/>
  <c r="G199" i="7"/>
  <c r="H199" i="7"/>
  <c r="I199" i="7"/>
  <c r="G135" i="7"/>
  <c r="H135" i="7"/>
  <c r="I135" i="7"/>
  <c r="G25" i="7"/>
  <c r="H25" i="7"/>
  <c r="I25" i="7"/>
  <c r="G862" i="7"/>
  <c r="H862" i="7"/>
  <c r="I862" i="7"/>
  <c r="G798" i="7"/>
  <c r="H798" i="7"/>
  <c r="I798" i="7"/>
  <c r="G734" i="7"/>
  <c r="H734" i="7"/>
  <c r="I734" i="7"/>
  <c r="G670" i="7"/>
  <c r="H670" i="7"/>
  <c r="I670" i="7"/>
  <c r="G606" i="7"/>
  <c r="H606" i="7"/>
  <c r="I606" i="7"/>
  <c r="G542" i="7"/>
  <c r="I542" i="7"/>
  <c r="H542" i="7"/>
  <c r="G478" i="7"/>
  <c r="I478" i="7"/>
  <c r="H478" i="7"/>
  <c r="G414" i="7"/>
  <c r="I414" i="7"/>
  <c r="H414" i="7"/>
  <c r="G350" i="7"/>
  <c r="I350" i="7"/>
  <c r="H350" i="7"/>
  <c r="G286" i="7"/>
  <c r="I286" i="7"/>
  <c r="H286" i="7"/>
  <c r="G222" i="7"/>
  <c r="I222" i="7"/>
  <c r="H222" i="7"/>
  <c r="G158" i="7"/>
  <c r="I158" i="7"/>
  <c r="H158" i="7"/>
  <c r="G72" i="7"/>
  <c r="H72" i="7"/>
  <c r="I72" i="7"/>
  <c r="G405" i="7"/>
  <c r="H405" i="7"/>
  <c r="I405" i="7"/>
  <c r="G341" i="7"/>
  <c r="H341" i="7"/>
  <c r="I341" i="7"/>
  <c r="G277" i="7"/>
  <c r="H277" i="7"/>
  <c r="I277" i="7"/>
  <c r="G213" i="7"/>
  <c r="H213" i="7"/>
  <c r="I213" i="7"/>
  <c r="G149" i="7"/>
  <c r="H149" i="7"/>
  <c r="I149" i="7"/>
  <c r="G55" i="7"/>
  <c r="H55" i="7"/>
  <c r="I55" i="7"/>
  <c r="G380" i="7"/>
  <c r="H380" i="7"/>
  <c r="I380" i="7"/>
  <c r="G316" i="7"/>
  <c r="H316" i="7"/>
  <c r="I316" i="7"/>
  <c r="G252" i="7"/>
  <c r="H252" i="7"/>
  <c r="I252" i="7"/>
  <c r="G188" i="7"/>
  <c r="H188" i="7"/>
  <c r="I188" i="7"/>
  <c r="G124" i="7"/>
  <c r="H124" i="7"/>
  <c r="I124" i="7"/>
  <c r="G4" i="7"/>
  <c r="H4" i="7"/>
  <c r="I4" i="7"/>
  <c r="G363" i="7"/>
  <c r="I363" i="7"/>
  <c r="H363" i="7"/>
  <c r="G299" i="7"/>
  <c r="H299" i="7"/>
  <c r="I299" i="7"/>
  <c r="G235" i="7"/>
  <c r="H235" i="7"/>
  <c r="I235" i="7"/>
  <c r="G171" i="7"/>
  <c r="H171" i="7"/>
  <c r="I171" i="7"/>
  <c r="G97" i="7"/>
  <c r="H97" i="7"/>
  <c r="I97" i="7"/>
  <c r="G906" i="7"/>
  <c r="H906" i="7"/>
  <c r="I906" i="7"/>
  <c r="G842" i="7"/>
  <c r="H842" i="7"/>
  <c r="I842" i="7"/>
  <c r="G778" i="7"/>
  <c r="H778" i="7"/>
  <c r="I778" i="7"/>
  <c r="G714" i="7"/>
  <c r="H714" i="7"/>
  <c r="I714" i="7"/>
  <c r="G650" i="7"/>
  <c r="H650" i="7"/>
  <c r="I650" i="7"/>
  <c r="G586" i="7"/>
  <c r="H586" i="7"/>
  <c r="I586" i="7"/>
  <c r="G522" i="7"/>
  <c r="I522" i="7"/>
  <c r="H522" i="7"/>
  <c r="G458" i="7"/>
  <c r="I458" i="7"/>
  <c r="H458" i="7"/>
  <c r="G394" i="7"/>
  <c r="I394" i="7"/>
  <c r="H394" i="7"/>
  <c r="G330" i="7"/>
  <c r="I330" i="7"/>
  <c r="H330" i="7"/>
  <c r="G266" i="7"/>
  <c r="I266" i="7"/>
  <c r="H266" i="7"/>
  <c r="G202" i="7"/>
  <c r="I202" i="7"/>
  <c r="H202" i="7"/>
  <c r="G138" i="7"/>
  <c r="I138" i="7"/>
  <c r="H138" i="7"/>
  <c r="G32" i="7"/>
  <c r="H32" i="7"/>
  <c r="I32" i="7"/>
  <c r="G69" i="7"/>
  <c r="H69" i="7"/>
  <c r="I69" i="7"/>
  <c r="G5" i="7"/>
  <c r="H5" i="7"/>
  <c r="I5" i="7"/>
  <c r="G59" i="7"/>
  <c r="H59" i="7"/>
  <c r="I59" i="7"/>
  <c r="G98" i="7"/>
  <c r="I98" i="7"/>
  <c r="H98" i="7"/>
  <c r="G34" i="7"/>
  <c r="I34" i="7"/>
  <c r="H34" i="7"/>
  <c r="G86" i="7"/>
  <c r="I86" i="7"/>
  <c r="H86" i="7"/>
  <c r="G22" i="7"/>
  <c r="I22" i="7"/>
  <c r="H22" i="7"/>
  <c r="G1493" i="7"/>
  <c r="H1493" i="7"/>
  <c r="I1493" i="7"/>
  <c r="G1621" i="7"/>
  <c r="H1621" i="7"/>
  <c r="I1621" i="7"/>
  <c r="G1749" i="7"/>
  <c r="H1749" i="7"/>
  <c r="I1749" i="7"/>
  <c r="G1877" i="7"/>
  <c r="H1877" i="7"/>
  <c r="I1877" i="7"/>
  <c r="G1958" i="7"/>
  <c r="H1958" i="7"/>
  <c r="I1958" i="7"/>
  <c r="G1432" i="7"/>
  <c r="H1432" i="7"/>
  <c r="I1432" i="7"/>
  <c r="G1560" i="7"/>
  <c r="I1560" i="7"/>
  <c r="H1560" i="7"/>
  <c r="G1688" i="7"/>
  <c r="I1688" i="7"/>
  <c r="H1688" i="7"/>
  <c r="G1816" i="7"/>
  <c r="I1816" i="7"/>
  <c r="H1816" i="7"/>
  <c r="G1923" i="7"/>
  <c r="I1923" i="7"/>
  <c r="H1923" i="7"/>
  <c r="G1991" i="7"/>
  <c r="I1991" i="7"/>
  <c r="H1991" i="7"/>
  <c r="G1498" i="7"/>
  <c r="H1498" i="7"/>
  <c r="I1498" i="7"/>
  <c r="G1626" i="7"/>
  <c r="H1626" i="7"/>
  <c r="I1626" i="7"/>
  <c r="G1754" i="7"/>
  <c r="H1754" i="7"/>
  <c r="I1754" i="7"/>
  <c r="G1881" i="7"/>
  <c r="H1881" i="7"/>
  <c r="I1881" i="7"/>
  <c r="G1961" i="7"/>
  <c r="H1961" i="7"/>
  <c r="I1961" i="7"/>
  <c r="G1488" i="7"/>
  <c r="I1488" i="7"/>
  <c r="H1488" i="7"/>
  <c r="G1505" i="7"/>
  <c r="H1505" i="7"/>
  <c r="I1505" i="7"/>
  <c r="G1538" i="7"/>
  <c r="H1538" i="7"/>
  <c r="I1538" i="7"/>
  <c r="G1633" i="7"/>
  <c r="H1633" i="7"/>
  <c r="I1633" i="7"/>
  <c r="G1457" i="7"/>
  <c r="I1457" i="7"/>
  <c r="H1457" i="7"/>
  <c r="G1618" i="7"/>
  <c r="H1618" i="7"/>
  <c r="I1618" i="7"/>
  <c r="G1641" i="7"/>
  <c r="H1641" i="7"/>
  <c r="I1641" i="7"/>
  <c r="G1712" i="7"/>
  <c r="I1712" i="7"/>
  <c r="H1712" i="7"/>
  <c r="G1817" i="7"/>
  <c r="H1817" i="7"/>
  <c r="I1817" i="7"/>
  <c r="G1872" i="7"/>
  <c r="I1872" i="7"/>
  <c r="H1872" i="7"/>
  <c r="G1924" i="7"/>
  <c r="I1924" i="7"/>
  <c r="H1924" i="7"/>
  <c r="G1552" i="7"/>
  <c r="I1552" i="7"/>
  <c r="H1552" i="7"/>
  <c r="G1697" i="7"/>
  <c r="H1697" i="7"/>
  <c r="I1697" i="7"/>
  <c r="G1554" i="7"/>
  <c r="H1554" i="7"/>
  <c r="I1554" i="7"/>
  <c r="G1930" i="7"/>
  <c r="H1930" i="7"/>
  <c r="I1930" i="7"/>
  <c r="G1971" i="7"/>
  <c r="H1971" i="7"/>
  <c r="I1971" i="7"/>
  <c r="G1989" i="7"/>
  <c r="H1989" i="7"/>
  <c r="I1989" i="7"/>
  <c r="G1441" i="7"/>
  <c r="I1441" i="7"/>
  <c r="H1441" i="7"/>
  <c r="G1785" i="7"/>
  <c r="H1785" i="7"/>
  <c r="I1785" i="7"/>
  <c r="G1849" i="7"/>
  <c r="H1849" i="7"/>
  <c r="I1849" i="7"/>
  <c r="G1928" i="7"/>
  <c r="I1928" i="7"/>
  <c r="H1928" i="7"/>
  <c r="G1649" i="7"/>
  <c r="H1649" i="7"/>
  <c r="I1649" i="7"/>
  <c r="G1938" i="7"/>
  <c r="H1938" i="7"/>
  <c r="I1938" i="7"/>
  <c r="G1826" i="7"/>
  <c r="H1826" i="7"/>
  <c r="I1826" i="7"/>
  <c r="G1490" i="7"/>
  <c r="H1490" i="7"/>
  <c r="I1490" i="7"/>
  <c r="G1721" i="7"/>
  <c r="H1721" i="7"/>
  <c r="I1721" i="7"/>
  <c r="G1666" i="7"/>
  <c r="H1666" i="7"/>
  <c r="I1666" i="7"/>
  <c r="G1520" i="7"/>
  <c r="I1520" i="7"/>
  <c r="H1520" i="7"/>
  <c r="G1988" i="7"/>
  <c r="I1988" i="7"/>
  <c r="H1988" i="7"/>
  <c r="G1917" i="7"/>
  <c r="H1917" i="7"/>
  <c r="I1917" i="7"/>
  <c r="G1582" i="7"/>
  <c r="H1582" i="7"/>
  <c r="I1582" i="7"/>
  <c r="G1134" i="7"/>
  <c r="H1134" i="7"/>
  <c r="I1134" i="7"/>
  <c r="G1389" i="7"/>
  <c r="I1389" i="7"/>
  <c r="H1389" i="7"/>
  <c r="G1005" i="7"/>
  <c r="I1005" i="7"/>
  <c r="H1005" i="7"/>
  <c r="G1836" i="7"/>
  <c r="I1836" i="7"/>
  <c r="H1836" i="7"/>
  <c r="G1388" i="7"/>
  <c r="H1388" i="7"/>
  <c r="I1388" i="7"/>
  <c r="G804" i="7"/>
  <c r="H804" i="7"/>
  <c r="I804" i="7"/>
  <c r="G1651" i="7"/>
  <c r="H1651" i="7"/>
  <c r="I1651" i="7"/>
  <c r="G1267" i="7"/>
  <c r="H1267" i="7"/>
  <c r="I1267" i="7"/>
  <c r="G691" i="7"/>
  <c r="H691" i="7"/>
  <c r="I691" i="7"/>
  <c r="G1018" i="7"/>
  <c r="H1018" i="7"/>
  <c r="I1018" i="7"/>
  <c r="G1313" i="7"/>
  <c r="I1313" i="7"/>
  <c r="H1313" i="7"/>
  <c r="G909" i="7"/>
  <c r="I909" i="7"/>
  <c r="H909" i="7"/>
  <c r="G1192" i="7"/>
  <c r="H1192" i="7"/>
  <c r="I1192" i="7"/>
  <c r="G1871" i="7"/>
  <c r="H1871" i="7"/>
  <c r="I1871" i="7"/>
  <c r="G1423" i="7"/>
  <c r="H1423" i="7"/>
  <c r="I1423" i="7"/>
  <c r="G974" i="7"/>
  <c r="H974" i="7"/>
  <c r="I974" i="7"/>
  <c r="G825" i="7"/>
  <c r="I825" i="7"/>
  <c r="H825" i="7"/>
  <c r="G377" i="7"/>
  <c r="H377" i="7"/>
  <c r="I377" i="7"/>
  <c r="G168" i="7"/>
  <c r="H168" i="7"/>
  <c r="I168" i="7"/>
  <c r="G631" i="7"/>
  <c r="H631" i="7"/>
  <c r="I631" i="7"/>
  <c r="G247" i="7"/>
  <c r="H247" i="7"/>
  <c r="I247" i="7"/>
  <c r="G654" i="7"/>
  <c r="H654" i="7"/>
  <c r="I654" i="7"/>
  <c r="G270" i="7"/>
  <c r="I270" i="7"/>
  <c r="H270" i="7"/>
  <c r="G261" i="7"/>
  <c r="H261" i="7"/>
  <c r="I261" i="7"/>
  <c r="G300" i="7"/>
  <c r="H300" i="7"/>
  <c r="I300" i="7"/>
  <c r="G347" i="7"/>
  <c r="I347" i="7"/>
  <c r="H347" i="7"/>
  <c r="G890" i="7"/>
  <c r="H890" i="7"/>
  <c r="I890" i="7"/>
  <c r="G634" i="7"/>
  <c r="H634" i="7"/>
  <c r="I634" i="7"/>
  <c r="G250" i="7"/>
  <c r="I250" i="7"/>
  <c r="H250" i="7"/>
  <c r="G43" i="7"/>
  <c r="H43" i="7"/>
  <c r="I43" i="7"/>
  <c r="G1653" i="7"/>
  <c r="H1653" i="7"/>
  <c r="I1653" i="7"/>
  <c r="G1720" i="7"/>
  <c r="I1720" i="7"/>
  <c r="H1720" i="7"/>
  <c r="G1786" i="7"/>
  <c r="H1786" i="7"/>
  <c r="I1786" i="7"/>
  <c r="G1952" i="7"/>
  <c r="I1952" i="7"/>
  <c r="H1952" i="7"/>
  <c r="G1568" i="7"/>
  <c r="I1568" i="7"/>
  <c r="H1568" i="7"/>
  <c r="G1405" i="7"/>
  <c r="I1405" i="7"/>
  <c r="H1405" i="7"/>
  <c r="G1533" i="7"/>
  <c r="H1533" i="7"/>
  <c r="I1533" i="7"/>
  <c r="G1661" i="7"/>
  <c r="H1661" i="7"/>
  <c r="I1661" i="7"/>
  <c r="G1789" i="7"/>
  <c r="H1789" i="7"/>
  <c r="I1789" i="7"/>
  <c r="G1908" i="7"/>
  <c r="I1908" i="7"/>
  <c r="H1908" i="7"/>
  <c r="G1978" i="7"/>
  <c r="H1978" i="7"/>
  <c r="I1978" i="7"/>
  <c r="G1910" i="7"/>
  <c r="H1910" i="7"/>
  <c r="I1910" i="7"/>
  <c r="G1846" i="7"/>
  <c r="H1846" i="7"/>
  <c r="I1846" i="7"/>
  <c r="G1782" i="7"/>
  <c r="H1782" i="7"/>
  <c r="I1782" i="7"/>
  <c r="G1718" i="7"/>
  <c r="H1718" i="7"/>
  <c r="I1718" i="7"/>
  <c r="G1654" i="7"/>
  <c r="H1654" i="7"/>
  <c r="I1654" i="7"/>
  <c r="G1590" i="7"/>
  <c r="H1590" i="7"/>
  <c r="I1590" i="7"/>
  <c r="G1526" i="7"/>
  <c r="H1526" i="7"/>
  <c r="I1526" i="7"/>
  <c r="G1462" i="7"/>
  <c r="H1462" i="7"/>
  <c r="I1462" i="7"/>
  <c r="G1398" i="7"/>
  <c r="H1398" i="7"/>
  <c r="I1398" i="7"/>
  <c r="G1334" i="7"/>
  <c r="H1334" i="7"/>
  <c r="I1334" i="7"/>
  <c r="G1270" i="7"/>
  <c r="H1270" i="7"/>
  <c r="I1270" i="7"/>
  <c r="G1206" i="7"/>
  <c r="H1206" i="7"/>
  <c r="I1206" i="7"/>
  <c r="G1142" i="7"/>
  <c r="H1142" i="7"/>
  <c r="I1142" i="7"/>
  <c r="G1078" i="7"/>
  <c r="H1078" i="7"/>
  <c r="I1078" i="7"/>
  <c r="G1014" i="7"/>
  <c r="H1014" i="7"/>
  <c r="I1014" i="7"/>
  <c r="G941" i="7"/>
  <c r="I941" i="7"/>
  <c r="H941" i="7"/>
  <c r="G824" i="7"/>
  <c r="H824" i="7"/>
  <c r="I824" i="7"/>
  <c r="G696" i="7"/>
  <c r="H696" i="7"/>
  <c r="I696" i="7"/>
  <c r="G568" i="7"/>
  <c r="H568" i="7"/>
  <c r="I568" i="7"/>
  <c r="G440" i="7"/>
  <c r="H440" i="7"/>
  <c r="I440" i="7"/>
  <c r="G1333" i="7"/>
  <c r="I1333" i="7"/>
  <c r="H1333" i="7"/>
  <c r="G1269" i="7"/>
  <c r="I1269" i="7"/>
  <c r="H1269" i="7"/>
  <c r="G1205" i="7"/>
  <c r="I1205" i="7"/>
  <c r="H1205" i="7"/>
  <c r="G1141" i="7"/>
  <c r="I1141" i="7"/>
  <c r="H1141" i="7"/>
  <c r="G1077" i="7"/>
  <c r="I1077" i="7"/>
  <c r="H1077" i="7"/>
  <c r="G1013" i="7"/>
  <c r="I1013" i="7"/>
  <c r="H1013" i="7"/>
  <c r="G940" i="7"/>
  <c r="H940" i="7"/>
  <c r="I940" i="7"/>
  <c r="G821" i="7"/>
  <c r="I821" i="7"/>
  <c r="H821" i="7"/>
  <c r="G693" i="7"/>
  <c r="I693" i="7"/>
  <c r="H693" i="7"/>
  <c r="G565" i="7"/>
  <c r="H565" i="7"/>
  <c r="I565" i="7"/>
  <c r="G437" i="7"/>
  <c r="H437" i="7"/>
  <c r="I437" i="7"/>
  <c r="G1844" i="7"/>
  <c r="I1844" i="7"/>
  <c r="H1844" i="7"/>
  <c r="G1780" i="7"/>
  <c r="I1780" i="7"/>
  <c r="H1780" i="7"/>
  <c r="G1716" i="7"/>
  <c r="I1716" i="7"/>
  <c r="H1716" i="7"/>
  <c r="G1652" i="7"/>
  <c r="I1652" i="7"/>
  <c r="H1652" i="7"/>
  <c r="G1588" i="7"/>
  <c r="I1588" i="7"/>
  <c r="H1588" i="7"/>
  <c r="G1524" i="7"/>
  <c r="I1524" i="7"/>
  <c r="H1524" i="7"/>
  <c r="G1460" i="7"/>
  <c r="H1460" i="7"/>
  <c r="I1460" i="7"/>
  <c r="G1396" i="7"/>
  <c r="H1396" i="7"/>
  <c r="I1396" i="7"/>
  <c r="G1332" i="7"/>
  <c r="H1332" i="7"/>
  <c r="I1332" i="7"/>
  <c r="G1268" i="7"/>
  <c r="H1268" i="7"/>
  <c r="I1268" i="7"/>
  <c r="G1204" i="7"/>
  <c r="H1204" i="7"/>
  <c r="I1204" i="7"/>
  <c r="G1140" i="7"/>
  <c r="H1140" i="7"/>
  <c r="I1140" i="7"/>
  <c r="G1076" i="7"/>
  <c r="H1076" i="7"/>
  <c r="I1076" i="7"/>
  <c r="G1012" i="7"/>
  <c r="H1012" i="7"/>
  <c r="I1012" i="7"/>
  <c r="G939" i="7"/>
  <c r="H939" i="7"/>
  <c r="I939" i="7"/>
  <c r="G820" i="7"/>
  <c r="H820" i="7"/>
  <c r="I820" i="7"/>
  <c r="G692" i="7"/>
  <c r="H692" i="7"/>
  <c r="I692" i="7"/>
  <c r="G564" i="7"/>
  <c r="H564" i="7"/>
  <c r="I564" i="7"/>
  <c r="G436" i="7"/>
  <c r="H436" i="7"/>
  <c r="I436" i="7"/>
  <c r="G1851" i="7"/>
  <c r="I1851" i="7"/>
  <c r="H1851" i="7"/>
  <c r="G1787" i="7"/>
  <c r="I1787" i="7"/>
  <c r="H1787" i="7"/>
  <c r="G1723" i="7"/>
  <c r="I1723" i="7"/>
  <c r="H1723" i="7"/>
  <c r="G1659" i="7"/>
  <c r="I1659" i="7"/>
  <c r="H1659" i="7"/>
  <c r="G1595" i="7"/>
  <c r="I1595" i="7"/>
  <c r="H1595" i="7"/>
  <c r="G1531" i="7"/>
  <c r="I1531" i="7"/>
  <c r="H1531" i="7"/>
  <c r="G1467" i="7"/>
  <c r="H1467" i="7"/>
  <c r="I1467" i="7"/>
  <c r="G1403" i="7"/>
  <c r="H1403" i="7"/>
  <c r="I1403" i="7"/>
  <c r="G1339" i="7"/>
  <c r="H1339" i="7"/>
  <c r="I1339" i="7"/>
  <c r="G1275" i="7"/>
  <c r="H1275" i="7"/>
  <c r="I1275" i="7"/>
  <c r="G1211" i="7"/>
  <c r="H1211" i="7"/>
  <c r="I1211" i="7"/>
  <c r="G1147" i="7"/>
  <c r="H1147" i="7"/>
  <c r="I1147" i="7"/>
  <c r="G1083" i="7"/>
  <c r="H1083" i="7"/>
  <c r="I1083" i="7"/>
  <c r="G1019" i="7"/>
  <c r="H1019" i="7"/>
  <c r="I1019" i="7"/>
  <c r="G948" i="7"/>
  <c r="H948" i="7"/>
  <c r="I948" i="7"/>
  <c r="G835" i="7"/>
  <c r="I835" i="7"/>
  <c r="H835" i="7"/>
  <c r="G707" i="7"/>
  <c r="H707" i="7"/>
  <c r="I707" i="7"/>
  <c r="G579" i="7"/>
  <c r="H579" i="7"/>
  <c r="I579" i="7"/>
  <c r="G451" i="7"/>
  <c r="I451" i="7"/>
  <c r="H451" i="7"/>
  <c r="G1346" i="7"/>
  <c r="H1346" i="7"/>
  <c r="I1346" i="7"/>
  <c r="G1282" i="7"/>
  <c r="H1282" i="7"/>
  <c r="I1282" i="7"/>
  <c r="G1218" i="7"/>
  <c r="H1218" i="7"/>
  <c r="I1218" i="7"/>
  <c r="G1154" i="7"/>
  <c r="H1154" i="7"/>
  <c r="I1154" i="7"/>
  <c r="G1090" i="7"/>
  <c r="H1090" i="7"/>
  <c r="I1090" i="7"/>
  <c r="G1026" i="7"/>
  <c r="H1026" i="7"/>
  <c r="I1026" i="7"/>
  <c r="G957" i="7"/>
  <c r="I957" i="7"/>
  <c r="H957" i="7"/>
  <c r="G848" i="7"/>
  <c r="H848" i="7"/>
  <c r="I848" i="7"/>
  <c r="G720" i="7"/>
  <c r="H720" i="7"/>
  <c r="I720" i="7"/>
  <c r="G592" i="7"/>
  <c r="H592" i="7"/>
  <c r="I592" i="7"/>
  <c r="G464" i="7"/>
  <c r="H464" i="7"/>
  <c r="I464" i="7"/>
  <c r="G1321" i="7"/>
  <c r="I1321" i="7"/>
  <c r="H1321" i="7"/>
  <c r="G1257" i="7"/>
  <c r="I1257" i="7"/>
  <c r="H1257" i="7"/>
  <c r="G1193" i="7"/>
  <c r="I1193" i="7"/>
  <c r="H1193" i="7"/>
  <c r="G1129" i="7"/>
  <c r="I1129" i="7"/>
  <c r="H1129" i="7"/>
  <c r="G1065" i="7"/>
  <c r="I1065" i="7"/>
  <c r="H1065" i="7"/>
  <c r="G1001" i="7"/>
  <c r="I1001" i="7"/>
  <c r="H1001" i="7"/>
  <c r="G924" i="7"/>
  <c r="H924" i="7"/>
  <c r="I924" i="7"/>
  <c r="G797" i="7"/>
  <c r="I797" i="7"/>
  <c r="H797" i="7"/>
  <c r="G669" i="7"/>
  <c r="I669" i="7"/>
  <c r="H669" i="7"/>
  <c r="G541" i="7"/>
  <c r="H541" i="7"/>
  <c r="I541" i="7"/>
  <c r="G1392" i="7"/>
  <c r="H1392" i="7"/>
  <c r="I1392" i="7"/>
  <c r="G1328" i="7"/>
  <c r="H1328" i="7"/>
  <c r="I1328" i="7"/>
  <c r="G1264" i="7"/>
  <c r="H1264" i="7"/>
  <c r="I1264" i="7"/>
  <c r="G1200" i="7"/>
  <c r="H1200" i="7"/>
  <c r="I1200" i="7"/>
  <c r="G1136" i="7"/>
  <c r="H1136" i="7"/>
  <c r="I1136" i="7"/>
  <c r="G1072" i="7"/>
  <c r="H1072" i="7"/>
  <c r="I1072" i="7"/>
  <c r="G1008" i="7"/>
  <c r="H1008" i="7"/>
  <c r="I1008" i="7"/>
  <c r="G933" i="7"/>
  <c r="I933" i="7"/>
  <c r="H933" i="7"/>
  <c r="G812" i="7"/>
  <c r="H812" i="7"/>
  <c r="I812" i="7"/>
  <c r="G684" i="7"/>
  <c r="H684" i="7"/>
  <c r="I684" i="7"/>
  <c r="G556" i="7"/>
  <c r="H556" i="7"/>
  <c r="I556" i="7"/>
  <c r="G427" i="7"/>
  <c r="I427" i="7"/>
  <c r="H427" i="7"/>
  <c r="G1815" i="7"/>
  <c r="I1815" i="7"/>
  <c r="H1815" i="7"/>
  <c r="G1751" i="7"/>
  <c r="I1751" i="7"/>
  <c r="H1751" i="7"/>
  <c r="G1687" i="7"/>
  <c r="I1687" i="7"/>
  <c r="H1687" i="7"/>
  <c r="G1623" i="7"/>
  <c r="I1623" i="7"/>
  <c r="H1623" i="7"/>
  <c r="G1559" i="7"/>
  <c r="I1559" i="7"/>
  <c r="H1559" i="7"/>
  <c r="G1495" i="7"/>
  <c r="I1495" i="7"/>
  <c r="H1495" i="7"/>
  <c r="G1431" i="7"/>
  <c r="H1431" i="7"/>
  <c r="I1431" i="7"/>
  <c r="G1367" i="7"/>
  <c r="H1367" i="7"/>
  <c r="I1367" i="7"/>
  <c r="G1303" i="7"/>
  <c r="H1303" i="7"/>
  <c r="I1303" i="7"/>
  <c r="G1239" i="7"/>
  <c r="H1239" i="7"/>
  <c r="I1239" i="7"/>
  <c r="G1175" i="7"/>
  <c r="H1175" i="7"/>
  <c r="I1175" i="7"/>
  <c r="G1111" i="7"/>
  <c r="H1111" i="7"/>
  <c r="I1111" i="7"/>
  <c r="G1047" i="7"/>
  <c r="H1047" i="7"/>
  <c r="I1047" i="7"/>
  <c r="G983" i="7"/>
  <c r="H983" i="7"/>
  <c r="I983" i="7"/>
  <c r="G891" i="7"/>
  <c r="H891" i="7"/>
  <c r="I891" i="7"/>
  <c r="G763" i="7"/>
  <c r="H763" i="7"/>
  <c r="I763" i="7"/>
  <c r="G635" i="7"/>
  <c r="H635" i="7"/>
  <c r="I635" i="7"/>
  <c r="G507" i="7"/>
  <c r="I507" i="7"/>
  <c r="H507" i="7"/>
  <c r="G961" i="7"/>
  <c r="I961" i="7"/>
  <c r="H961" i="7"/>
  <c r="G897" i="7"/>
  <c r="I897" i="7"/>
  <c r="H897" i="7"/>
  <c r="G833" i="7"/>
  <c r="I833" i="7"/>
  <c r="H833" i="7"/>
  <c r="G769" i="7"/>
  <c r="I769" i="7"/>
  <c r="H769" i="7"/>
  <c r="G705" i="7"/>
  <c r="I705" i="7"/>
  <c r="H705" i="7"/>
  <c r="G641" i="7"/>
  <c r="I641" i="7"/>
  <c r="H641" i="7"/>
  <c r="G577" i="7"/>
  <c r="I577" i="7"/>
  <c r="H577" i="7"/>
  <c r="G513" i="7"/>
  <c r="H513" i="7"/>
  <c r="I513" i="7"/>
  <c r="G449" i="7"/>
  <c r="H449" i="7"/>
  <c r="I449" i="7"/>
  <c r="G385" i="7"/>
  <c r="H385" i="7"/>
  <c r="I385" i="7"/>
  <c r="G321" i="7"/>
  <c r="H321" i="7"/>
  <c r="I321" i="7"/>
  <c r="G257" i="7"/>
  <c r="H257" i="7"/>
  <c r="I257" i="7"/>
  <c r="G193" i="7"/>
  <c r="H193" i="7"/>
  <c r="I193" i="7"/>
  <c r="G129" i="7"/>
  <c r="H129" i="7"/>
  <c r="I129" i="7"/>
  <c r="G15" i="7"/>
  <c r="H15" i="7"/>
  <c r="I15" i="7"/>
  <c r="G368" i="7"/>
  <c r="H368" i="7"/>
  <c r="I368" i="7"/>
  <c r="G304" i="7"/>
  <c r="H304" i="7"/>
  <c r="I304" i="7"/>
  <c r="G240" i="7"/>
  <c r="H240" i="7"/>
  <c r="I240" i="7"/>
  <c r="G176" i="7"/>
  <c r="H176" i="7"/>
  <c r="I176" i="7"/>
  <c r="G106" i="7"/>
  <c r="I106" i="7"/>
  <c r="H106" i="7"/>
  <c r="G959" i="7"/>
  <c r="H959" i="7"/>
  <c r="I959" i="7"/>
  <c r="G895" i="7"/>
  <c r="H895" i="7"/>
  <c r="I895" i="7"/>
  <c r="G831" i="7"/>
  <c r="H831" i="7"/>
  <c r="I831" i="7"/>
  <c r="G767" i="7"/>
  <c r="H767" i="7"/>
  <c r="I767" i="7"/>
  <c r="G703" i="7"/>
  <c r="H703" i="7"/>
  <c r="I703" i="7"/>
  <c r="G639" i="7"/>
  <c r="H639" i="7"/>
  <c r="I639" i="7"/>
  <c r="G575" i="7"/>
  <c r="H575" i="7"/>
  <c r="I575" i="7"/>
  <c r="G511" i="7"/>
  <c r="I511" i="7"/>
  <c r="H511" i="7"/>
  <c r="G447" i="7"/>
  <c r="I447" i="7"/>
  <c r="H447" i="7"/>
  <c r="G383" i="7"/>
  <c r="I383" i="7"/>
  <c r="H383" i="7"/>
  <c r="G319" i="7"/>
  <c r="I319" i="7"/>
  <c r="H319" i="7"/>
  <c r="G255" i="7"/>
  <c r="H255" i="7"/>
  <c r="I255" i="7"/>
  <c r="G191" i="7"/>
  <c r="H191" i="7"/>
  <c r="I191" i="7"/>
  <c r="G127" i="7"/>
  <c r="H127" i="7"/>
  <c r="I127" i="7"/>
  <c r="G9" i="7"/>
  <c r="H9" i="7"/>
  <c r="I9" i="7"/>
  <c r="G854" i="7"/>
  <c r="H854" i="7"/>
  <c r="I854" i="7"/>
  <c r="G790" i="7"/>
  <c r="H790" i="7"/>
  <c r="I790" i="7"/>
  <c r="G726" i="7"/>
  <c r="H726" i="7"/>
  <c r="I726" i="7"/>
  <c r="G662" i="7"/>
  <c r="H662" i="7"/>
  <c r="I662" i="7"/>
  <c r="G598" i="7"/>
  <c r="H598" i="7"/>
  <c r="I598" i="7"/>
  <c r="G534" i="7"/>
  <c r="I534" i="7"/>
  <c r="H534" i="7"/>
  <c r="G470" i="7"/>
  <c r="I470" i="7"/>
  <c r="H470" i="7"/>
  <c r="G406" i="7"/>
  <c r="I406" i="7"/>
  <c r="H406" i="7"/>
  <c r="G342" i="7"/>
  <c r="I342" i="7"/>
  <c r="H342" i="7"/>
  <c r="G278" i="7"/>
  <c r="I278" i="7"/>
  <c r="H278" i="7"/>
  <c r="G214" i="7"/>
  <c r="I214" i="7"/>
  <c r="H214" i="7"/>
  <c r="G150" i="7"/>
  <c r="I150" i="7"/>
  <c r="H150" i="7"/>
  <c r="G56" i="7"/>
  <c r="H56" i="7"/>
  <c r="I56" i="7"/>
  <c r="G397" i="7"/>
  <c r="H397" i="7"/>
  <c r="I397" i="7"/>
  <c r="G333" i="7"/>
  <c r="H333" i="7"/>
  <c r="I333" i="7"/>
  <c r="G269" i="7"/>
  <c r="H269" i="7"/>
  <c r="I269" i="7"/>
  <c r="G205" i="7"/>
  <c r="H205" i="7"/>
  <c r="I205" i="7"/>
  <c r="G141" i="7"/>
  <c r="H141" i="7"/>
  <c r="I141" i="7"/>
  <c r="G39" i="7"/>
  <c r="H39" i="7"/>
  <c r="I39" i="7"/>
  <c r="G372" i="7"/>
  <c r="H372" i="7"/>
  <c r="I372" i="7"/>
  <c r="G308" i="7"/>
  <c r="H308" i="7"/>
  <c r="I308" i="7"/>
  <c r="G244" i="7"/>
  <c r="H244" i="7"/>
  <c r="I244" i="7"/>
  <c r="G180" i="7"/>
  <c r="H180" i="7"/>
  <c r="I180" i="7"/>
  <c r="G113" i="7"/>
  <c r="H113" i="7"/>
  <c r="I113" i="7"/>
  <c r="G419" i="7"/>
  <c r="I419" i="7"/>
  <c r="H419" i="7"/>
  <c r="G355" i="7"/>
  <c r="I355" i="7"/>
  <c r="H355" i="7"/>
  <c r="G291" i="7"/>
  <c r="H291" i="7"/>
  <c r="I291" i="7"/>
  <c r="G227" i="7"/>
  <c r="H227" i="7"/>
  <c r="I227" i="7"/>
  <c r="G163" i="7"/>
  <c r="H163" i="7"/>
  <c r="I163" i="7"/>
  <c r="G81" i="7"/>
  <c r="H81" i="7"/>
  <c r="I81" i="7"/>
  <c r="G898" i="7"/>
  <c r="H898" i="7"/>
  <c r="I898" i="7"/>
  <c r="G834" i="7"/>
  <c r="H834" i="7"/>
  <c r="I834" i="7"/>
  <c r="G770" i="7"/>
  <c r="H770" i="7"/>
  <c r="I770" i="7"/>
  <c r="G706" i="7"/>
  <c r="H706" i="7"/>
  <c r="I706" i="7"/>
  <c r="G642" i="7"/>
  <c r="H642" i="7"/>
  <c r="I642" i="7"/>
  <c r="G578" i="7"/>
  <c r="H578" i="7"/>
  <c r="I578" i="7"/>
  <c r="G514" i="7"/>
  <c r="I514" i="7"/>
  <c r="H514" i="7"/>
  <c r="G450" i="7"/>
  <c r="I450" i="7"/>
  <c r="H450" i="7"/>
  <c r="G386" i="7"/>
  <c r="I386" i="7"/>
  <c r="H386" i="7"/>
  <c r="G322" i="7"/>
  <c r="I322" i="7"/>
  <c r="H322" i="7"/>
  <c r="G258" i="7"/>
  <c r="I258" i="7"/>
  <c r="H258" i="7"/>
  <c r="G194" i="7"/>
  <c r="I194" i="7"/>
  <c r="H194" i="7"/>
  <c r="G130" i="7"/>
  <c r="I130" i="7"/>
  <c r="H130" i="7"/>
  <c r="G16" i="7"/>
  <c r="H16" i="7"/>
  <c r="I16" i="7"/>
  <c r="G61" i="7"/>
  <c r="H61" i="7"/>
  <c r="I61" i="7"/>
  <c r="G115" i="7"/>
  <c r="H115" i="7"/>
  <c r="I115" i="7"/>
  <c r="G51" i="7"/>
  <c r="H51" i="7"/>
  <c r="I51" i="7"/>
  <c r="G90" i="7"/>
  <c r="I90" i="7"/>
  <c r="H90" i="7"/>
  <c r="G26" i="7"/>
  <c r="I26" i="7"/>
  <c r="H26" i="7"/>
  <c r="G78" i="7"/>
  <c r="I78" i="7"/>
  <c r="H78" i="7"/>
  <c r="G14" i="7"/>
  <c r="I14" i="7"/>
  <c r="H14" i="7"/>
  <c r="G1509" i="7"/>
  <c r="H1509" i="7"/>
  <c r="I1509" i="7"/>
  <c r="G1637" i="7"/>
  <c r="H1637" i="7"/>
  <c r="I1637" i="7"/>
  <c r="G1765" i="7"/>
  <c r="H1765" i="7"/>
  <c r="I1765" i="7"/>
  <c r="G1889" i="7"/>
  <c r="H1889" i="7"/>
  <c r="I1889" i="7"/>
  <c r="G1966" i="7"/>
  <c r="H1966" i="7"/>
  <c r="I1966" i="7"/>
  <c r="G1448" i="7"/>
  <c r="H1448" i="7"/>
  <c r="I1448" i="7"/>
  <c r="G1576" i="7"/>
  <c r="I1576" i="7"/>
  <c r="H1576" i="7"/>
  <c r="G1704" i="7"/>
  <c r="I1704" i="7"/>
  <c r="H1704" i="7"/>
  <c r="G1832" i="7"/>
  <c r="I1832" i="7"/>
  <c r="H1832" i="7"/>
  <c r="G1932" i="7"/>
  <c r="I1932" i="7"/>
  <c r="H1932" i="7"/>
  <c r="G1999" i="7"/>
  <c r="I1999" i="7"/>
  <c r="H1999" i="7"/>
  <c r="G1514" i="7"/>
  <c r="H1514" i="7"/>
  <c r="I1514" i="7"/>
  <c r="G1642" i="7"/>
  <c r="H1642" i="7"/>
  <c r="I1642" i="7"/>
  <c r="G1770" i="7"/>
  <c r="H1770" i="7"/>
  <c r="I1770" i="7"/>
  <c r="G1895" i="7"/>
  <c r="I1895" i="7"/>
  <c r="H1895" i="7"/>
  <c r="G1969" i="7"/>
  <c r="H1969" i="7"/>
  <c r="I1969" i="7"/>
  <c r="G1385" i="7"/>
  <c r="I1385" i="7"/>
  <c r="H1385" i="7"/>
  <c r="G1481" i="7"/>
  <c r="H1481" i="7"/>
  <c r="I1481" i="7"/>
  <c r="G1689" i="7"/>
  <c r="H1689" i="7"/>
  <c r="I1689" i="7"/>
  <c r="G1992" i="7"/>
  <c r="I1992" i="7"/>
  <c r="H1992" i="7"/>
  <c r="G1762" i="7"/>
  <c r="H1762" i="7"/>
  <c r="I1762" i="7"/>
  <c r="G1609" i="7"/>
  <c r="H1609" i="7"/>
  <c r="I1609" i="7"/>
  <c r="G1648" i="7"/>
  <c r="I1648" i="7"/>
  <c r="H1648" i="7"/>
  <c r="G1746" i="7"/>
  <c r="H1746" i="7"/>
  <c r="I1746" i="7"/>
  <c r="G1897" i="7"/>
  <c r="H1897" i="7"/>
  <c r="I1897" i="7"/>
  <c r="G1632" i="7"/>
  <c r="I1632" i="7"/>
  <c r="H1632" i="7"/>
  <c r="G1980" i="7"/>
  <c r="I1980" i="7"/>
  <c r="H1980" i="7"/>
  <c r="G1744" i="7"/>
  <c r="I1744" i="7"/>
  <c r="H1744" i="7"/>
  <c r="G1885" i="7"/>
  <c r="H1885" i="7"/>
  <c r="I1885" i="7"/>
  <c r="G1680" i="7"/>
  <c r="I1680" i="7"/>
  <c r="H1680" i="7"/>
  <c r="G1769" i="7"/>
  <c r="H1769" i="7"/>
  <c r="I1769" i="7"/>
  <c r="G1760" i="7"/>
  <c r="I1760" i="7"/>
  <c r="H1760" i="7"/>
  <c r="G1996" i="7"/>
  <c r="I1996" i="7"/>
  <c r="H1996" i="7"/>
  <c r="G1898" i="7"/>
  <c r="H1898" i="7"/>
  <c r="I1898" i="7"/>
  <c r="G1921" i="7"/>
  <c r="H1921" i="7"/>
  <c r="I1921" i="7"/>
  <c r="G1842" i="7"/>
  <c r="H1842" i="7"/>
  <c r="I1842" i="7"/>
  <c r="G1808" i="7"/>
  <c r="I1808" i="7"/>
  <c r="H1808" i="7"/>
  <c r="G1984" i="7"/>
  <c r="I1984" i="7"/>
  <c r="H1984" i="7"/>
  <c r="G1965" i="7"/>
  <c r="H1965" i="7"/>
  <c r="I1965" i="7"/>
  <c r="G1901" i="7"/>
  <c r="H1901" i="7"/>
  <c r="I1901" i="7"/>
  <c r="G2" i="7"/>
  <c r="J1" i="7"/>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 r="F604" i="3"/>
  <c r="F605" i="3"/>
  <c r="F606" i="3"/>
  <c r="F607" i="3"/>
  <c r="F608" i="3"/>
  <c r="F609" i="3"/>
  <c r="F610" i="3"/>
  <c r="F611" i="3"/>
  <c r="F612" i="3"/>
  <c r="F613" i="3"/>
  <c r="F614" i="3"/>
  <c r="F615" i="3"/>
  <c r="F616" i="3"/>
  <c r="F617" i="3"/>
  <c r="F618" i="3"/>
  <c r="F619" i="3"/>
  <c r="F620" i="3"/>
  <c r="F621" i="3"/>
  <c r="F622" i="3"/>
  <c r="F623" i="3"/>
  <c r="F624" i="3"/>
  <c r="F625" i="3"/>
  <c r="F626" i="3"/>
  <c r="F627" i="3"/>
  <c r="F628" i="3"/>
  <c r="F629" i="3"/>
  <c r="F630" i="3"/>
  <c r="F631" i="3"/>
  <c r="F632" i="3"/>
  <c r="F633" i="3"/>
  <c r="F634" i="3"/>
  <c r="F635" i="3"/>
  <c r="F636" i="3"/>
  <c r="F637" i="3"/>
  <c r="F638" i="3"/>
  <c r="F639" i="3"/>
  <c r="F640" i="3"/>
  <c r="F641" i="3"/>
  <c r="F642" i="3"/>
  <c r="F643" i="3"/>
  <c r="F644" i="3"/>
  <c r="F645" i="3"/>
  <c r="F646" i="3"/>
  <c r="F647" i="3"/>
  <c r="F648" i="3"/>
  <c r="F649" i="3"/>
  <c r="F650" i="3"/>
  <c r="F651" i="3"/>
  <c r="F652" i="3"/>
  <c r="F653" i="3"/>
  <c r="F654" i="3"/>
  <c r="F655" i="3"/>
  <c r="F656" i="3"/>
  <c r="F657" i="3"/>
  <c r="F658" i="3"/>
  <c r="F659" i="3"/>
  <c r="F660" i="3"/>
  <c r="F661" i="3"/>
  <c r="F662" i="3"/>
  <c r="F663" i="3"/>
  <c r="F664" i="3"/>
  <c r="F665" i="3"/>
  <c r="F666" i="3"/>
  <c r="F667" i="3"/>
  <c r="F668" i="3"/>
  <c r="F669" i="3"/>
  <c r="F670" i="3"/>
  <c r="F671" i="3"/>
  <c r="F672" i="3"/>
  <c r="F673" i="3"/>
  <c r="F674" i="3"/>
  <c r="F675" i="3"/>
  <c r="F676" i="3"/>
  <c r="F677" i="3"/>
  <c r="F678" i="3"/>
  <c r="F679" i="3"/>
  <c r="F680" i="3"/>
  <c r="F681" i="3"/>
  <c r="F682" i="3"/>
  <c r="F683" i="3"/>
  <c r="F684" i="3"/>
  <c r="F685" i="3"/>
  <c r="F686" i="3"/>
  <c r="F687" i="3"/>
  <c r="F688" i="3"/>
  <c r="F689" i="3"/>
  <c r="F690" i="3"/>
  <c r="F691" i="3"/>
  <c r="F692" i="3"/>
  <c r="F693" i="3"/>
  <c r="F694" i="3"/>
  <c r="F695" i="3"/>
  <c r="F696" i="3"/>
  <c r="F697" i="3"/>
  <c r="F698" i="3"/>
  <c r="F699" i="3"/>
  <c r="F700" i="3"/>
  <c r="F701" i="3"/>
  <c r="F702" i="3"/>
  <c r="F703" i="3"/>
  <c r="F704" i="3"/>
  <c r="F705" i="3"/>
  <c r="F706" i="3"/>
  <c r="F707" i="3"/>
  <c r="F708" i="3"/>
  <c r="F709" i="3"/>
  <c r="F710" i="3"/>
  <c r="F711" i="3"/>
  <c r="F712" i="3"/>
  <c r="F713" i="3"/>
  <c r="F714" i="3"/>
  <c r="F715" i="3"/>
  <c r="F716" i="3"/>
  <c r="F717" i="3"/>
  <c r="F718" i="3"/>
  <c r="F719" i="3"/>
  <c r="F720" i="3"/>
  <c r="F721" i="3"/>
  <c r="F722" i="3"/>
  <c r="F723" i="3"/>
  <c r="F724" i="3"/>
  <c r="F725" i="3"/>
  <c r="F726" i="3"/>
  <c r="F727" i="3"/>
  <c r="F728" i="3"/>
  <c r="F729" i="3"/>
  <c r="F730" i="3"/>
  <c r="F731" i="3"/>
  <c r="F732" i="3"/>
  <c r="F733" i="3"/>
  <c r="F734" i="3"/>
  <c r="F735" i="3"/>
  <c r="F736" i="3"/>
  <c r="F737" i="3"/>
  <c r="F738" i="3"/>
  <c r="F739" i="3"/>
  <c r="F740" i="3"/>
  <c r="F741" i="3"/>
  <c r="F742" i="3"/>
  <c r="F743" i="3"/>
  <c r="F744" i="3"/>
  <c r="F745" i="3"/>
  <c r="F746" i="3"/>
  <c r="F747" i="3"/>
  <c r="F748" i="3"/>
  <c r="F749" i="3"/>
  <c r="F750" i="3"/>
  <c r="F751" i="3"/>
  <c r="F752" i="3"/>
  <c r="F753" i="3"/>
  <c r="F754" i="3"/>
  <c r="F755" i="3"/>
  <c r="F756" i="3"/>
  <c r="F757" i="3"/>
  <c r="F758" i="3"/>
  <c r="F759" i="3"/>
  <c r="F760" i="3"/>
  <c r="F761" i="3"/>
  <c r="F762" i="3"/>
  <c r="F763" i="3"/>
  <c r="F764" i="3"/>
  <c r="F765" i="3"/>
  <c r="F766" i="3"/>
  <c r="F767" i="3"/>
  <c r="F768" i="3"/>
  <c r="F769" i="3"/>
  <c r="F770" i="3"/>
  <c r="F771" i="3"/>
  <c r="F772" i="3"/>
  <c r="F773" i="3"/>
  <c r="F774" i="3"/>
  <c r="F775" i="3"/>
  <c r="F776" i="3"/>
  <c r="F777" i="3"/>
  <c r="F778" i="3"/>
  <c r="F779" i="3"/>
  <c r="F780" i="3"/>
  <c r="F781" i="3"/>
  <c r="F782" i="3"/>
  <c r="F783" i="3"/>
  <c r="F784" i="3"/>
  <c r="F785" i="3"/>
  <c r="F786" i="3"/>
  <c r="F787" i="3"/>
  <c r="F788" i="3"/>
  <c r="F789" i="3"/>
  <c r="F790" i="3"/>
  <c r="F791" i="3"/>
  <c r="F792" i="3"/>
  <c r="F793" i="3"/>
  <c r="F794" i="3"/>
  <c r="F795" i="3"/>
  <c r="F796" i="3"/>
  <c r="F797" i="3"/>
  <c r="F798" i="3"/>
  <c r="F799" i="3"/>
  <c r="F800" i="3"/>
  <c r="F801" i="3"/>
  <c r="F802" i="3"/>
  <c r="F803" i="3"/>
  <c r="F804" i="3"/>
  <c r="F805" i="3"/>
  <c r="F806" i="3"/>
  <c r="F807" i="3"/>
  <c r="F808" i="3"/>
  <c r="F809" i="3"/>
  <c r="F810" i="3"/>
  <c r="F811" i="3"/>
  <c r="F812" i="3"/>
  <c r="F813" i="3"/>
  <c r="F814" i="3"/>
  <c r="F815" i="3"/>
  <c r="F816" i="3"/>
  <c r="F817" i="3"/>
  <c r="F818" i="3"/>
  <c r="F819" i="3"/>
  <c r="F820" i="3"/>
  <c r="F821" i="3"/>
  <c r="F822" i="3"/>
  <c r="F823" i="3"/>
  <c r="F824" i="3"/>
  <c r="F825" i="3"/>
  <c r="F826" i="3"/>
  <c r="F827" i="3"/>
  <c r="F828" i="3"/>
  <c r="F829" i="3"/>
  <c r="F830" i="3"/>
  <c r="F831" i="3"/>
  <c r="F832" i="3"/>
  <c r="F833" i="3"/>
  <c r="F834" i="3"/>
  <c r="F835" i="3"/>
  <c r="F836" i="3"/>
  <c r="F837" i="3"/>
  <c r="F838" i="3"/>
  <c r="F839" i="3"/>
  <c r="F840" i="3"/>
  <c r="F841" i="3"/>
  <c r="F842" i="3"/>
  <c r="F843" i="3"/>
  <c r="F844" i="3"/>
  <c r="F845" i="3"/>
  <c r="F846" i="3"/>
  <c r="F847" i="3"/>
  <c r="F848" i="3"/>
  <c r="F849" i="3"/>
  <c r="F850" i="3"/>
  <c r="F851" i="3"/>
  <c r="F852" i="3"/>
  <c r="F853" i="3"/>
  <c r="F854" i="3"/>
  <c r="F855" i="3"/>
  <c r="F856" i="3"/>
  <c r="F857" i="3"/>
  <c r="F858" i="3"/>
  <c r="F859" i="3"/>
  <c r="F860" i="3"/>
  <c r="F861" i="3"/>
  <c r="F862" i="3"/>
  <c r="F863" i="3"/>
  <c r="F864" i="3"/>
  <c r="F865" i="3"/>
  <c r="F866" i="3"/>
  <c r="F867" i="3"/>
  <c r="F868" i="3"/>
  <c r="F869" i="3"/>
  <c r="F870" i="3"/>
  <c r="F871" i="3"/>
  <c r="F872" i="3"/>
  <c r="F873" i="3"/>
  <c r="F874" i="3"/>
  <c r="F875" i="3"/>
  <c r="F876" i="3"/>
  <c r="F877" i="3"/>
  <c r="F878" i="3"/>
  <c r="F879" i="3"/>
  <c r="F880" i="3"/>
  <c r="F881" i="3"/>
  <c r="F882" i="3"/>
  <c r="F883" i="3"/>
  <c r="F884" i="3"/>
  <c r="F885" i="3"/>
  <c r="F886" i="3"/>
  <c r="F887" i="3"/>
  <c r="F888" i="3"/>
  <c r="F889" i="3"/>
  <c r="F890" i="3"/>
  <c r="F891" i="3"/>
  <c r="F892" i="3"/>
  <c r="F893" i="3"/>
  <c r="F894" i="3"/>
  <c r="F895" i="3"/>
  <c r="F896" i="3"/>
  <c r="F897" i="3"/>
  <c r="F898" i="3"/>
  <c r="F899" i="3"/>
  <c r="F900" i="3"/>
  <c r="F901" i="3"/>
  <c r="F902" i="3"/>
  <c r="F903" i="3"/>
  <c r="F904" i="3"/>
  <c r="F905" i="3"/>
  <c r="F906" i="3"/>
  <c r="F907" i="3"/>
  <c r="F908" i="3"/>
  <c r="F909" i="3"/>
  <c r="F910" i="3"/>
  <c r="F911" i="3"/>
  <c r="F912" i="3"/>
  <c r="F913" i="3"/>
  <c r="F914" i="3"/>
  <c r="F915" i="3"/>
  <c r="F916" i="3"/>
  <c r="F917" i="3"/>
  <c r="F918" i="3"/>
  <c r="F919" i="3"/>
  <c r="F920" i="3"/>
  <c r="F921" i="3"/>
  <c r="F922" i="3"/>
  <c r="F923" i="3"/>
  <c r="F924" i="3"/>
  <c r="F925" i="3"/>
  <c r="F926" i="3"/>
  <c r="F927" i="3"/>
  <c r="F928" i="3"/>
  <c r="F929" i="3"/>
  <c r="F930" i="3"/>
  <c r="F931" i="3"/>
  <c r="F932" i="3"/>
  <c r="F933" i="3"/>
  <c r="F934" i="3"/>
  <c r="F935" i="3"/>
  <c r="F936" i="3"/>
  <c r="F937" i="3"/>
  <c r="F938" i="3"/>
  <c r="F939" i="3"/>
  <c r="F940" i="3"/>
  <c r="F941" i="3"/>
  <c r="F942" i="3"/>
  <c r="F943" i="3"/>
  <c r="F944" i="3"/>
  <c r="F945" i="3"/>
  <c r="F946" i="3"/>
  <c r="F947" i="3"/>
  <c r="F948" i="3"/>
  <c r="F949" i="3"/>
  <c r="F950" i="3"/>
  <c r="F951" i="3"/>
  <c r="F952" i="3"/>
  <c r="F953" i="3"/>
  <c r="F954" i="3"/>
  <c r="F955" i="3"/>
  <c r="F956" i="3"/>
  <c r="F957" i="3"/>
  <c r="F958" i="3"/>
  <c r="F959" i="3"/>
  <c r="F960" i="3"/>
  <c r="F961" i="3"/>
  <c r="F962" i="3"/>
  <c r="F963" i="3"/>
  <c r="F964" i="3"/>
  <c r="F965" i="3"/>
  <c r="F966" i="3"/>
  <c r="F967" i="3"/>
  <c r="F968" i="3"/>
  <c r="F969" i="3"/>
  <c r="F970" i="3"/>
  <c r="F971" i="3"/>
  <c r="F972" i="3"/>
  <c r="F973" i="3"/>
  <c r="F974" i="3"/>
  <c r="F975" i="3"/>
  <c r="F976" i="3"/>
  <c r="F977" i="3"/>
  <c r="F978" i="3"/>
  <c r="F979" i="3"/>
  <c r="F980" i="3"/>
  <c r="F981" i="3"/>
  <c r="F982" i="3"/>
  <c r="F983" i="3"/>
  <c r="F984" i="3"/>
  <c r="F985" i="3"/>
  <c r="F986" i="3"/>
  <c r="F987" i="3"/>
  <c r="F988" i="3"/>
  <c r="F989" i="3"/>
  <c r="F990" i="3"/>
  <c r="F991" i="3"/>
  <c r="F992" i="3"/>
  <c r="F993" i="3"/>
  <c r="F994" i="3"/>
  <c r="F995" i="3"/>
  <c r="F996" i="3"/>
  <c r="F997" i="3"/>
  <c r="F998" i="3"/>
  <c r="F999" i="3"/>
  <c r="F1000" i="3"/>
  <c r="F1001" i="3"/>
  <c r="F1002" i="3"/>
  <c r="F1003" i="3"/>
  <c r="F1004" i="3"/>
  <c r="F1005" i="3"/>
  <c r="F1006" i="3"/>
  <c r="F1007" i="3"/>
  <c r="F1008" i="3"/>
  <c r="F1009" i="3"/>
  <c r="F1010" i="3"/>
  <c r="F1011" i="3"/>
  <c r="F1012" i="3"/>
  <c r="F1013" i="3"/>
  <c r="F1014" i="3"/>
  <c r="F1015" i="3"/>
  <c r="F1016" i="3"/>
  <c r="F1017" i="3"/>
  <c r="F1018" i="3"/>
  <c r="F1019" i="3"/>
  <c r="F1020" i="3"/>
  <c r="F1021" i="3"/>
  <c r="F1022" i="3"/>
  <c r="F1023" i="3"/>
  <c r="F1024" i="3"/>
  <c r="F1025" i="3"/>
  <c r="F1026" i="3"/>
  <c r="F1027" i="3"/>
  <c r="F1028" i="3"/>
  <c r="F1029" i="3"/>
  <c r="F1030" i="3"/>
  <c r="F1031" i="3"/>
  <c r="F1032" i="3"/>
  <c r="F1033" i="3"/>
  <c r="F1034" i="3"/>
  <c r="F1035" i="3"/>
  <c r="F1036" i="3"/>
  <c r="F1037" i="3"/>
  <c r="F1038" i="3"/>
  <c r="F1039" i="3"/>
  <c r="F1040" i="3"/>
  <c r="F1041" i="3"/>
  <c r="F1042" i="3"/>
  <c r="F1043" i="3"/>
  <c r="F1044" i="3"/>
  <c r="F1045" i="3"/>
  <c r="F1046" i="3"/>
  <c r="F1047" i="3"/>
  <c r="F1048" i="3"/>
  <c r="F1049" i="3"/>
  <c r="F1050" i="3"/>
  <c r="F1051" i="3"/>
  <c r="F1052" i="3"/>
  <c r="F1053" i="3"/>
  <c r="F1054" i="3"/>
  <c r="F1055" i="3"/>
  <c r="F1056" i="3"/>
  <c r="F1057" i="3"/>
  <c r="F1058" i="3"/>
  <c r="F1059" i="3"/>
  <c r="F1060" i="3"/>
  <c r="F1061" i="3"/>
  <c r="F1062" i="3"/>
  <c r="F1063" i="3"/>
  <c r="F1064" i="3"/>
  <c r="F1065" i="3"/>
  <c r="F1066" i="3"/>
  <c r="F1067" i="3"/>
  <c r="F1068" i="3"/>
  <c r="F1069" i="3"/>
  <c r="F1070" i="3"/>
  <c r="F1071" i="3"/>
  <c r="F1072" i="3"/>
  <c r="F1073" i="3"/>
  <c r="F1074" i="3"/>
  <c r="F1075" i="3"/>
  <c r="F1076" i="3"/>
  <c r="F1077" i="3"/>
  <c r="F1078" i="3"/>
  <c r="F1079" i="3"/>
  <c r="F1080" i="3"/>
  <c r="F1081" i="3"/>
  <c r="F1082" i="3"/>
  <c r="F1083" i="3"/>
  <c r="F1084" i="3"/>
  <c r="F1085" i="3"/>
  <c r="F1086" i="3"/>
  <c r="F1087" i="3"/>
  <c r="F1088" i="3"/>
  <c r="F1089" i="3"/>
  <c r="F1090" i="3"/>
  <c r="F1091" i="3"/>
  <c r="F1092" i="3"/>
  <c r="F1093" i="3"/>
  <c r="F1094" i="3"/>
  <c r="F1095" i="3"/>
  <c r="F1096" i="3"/>
  <c r="F1097" i="3"/>
  <c r="F1098" i="3"/>
  <c r="F1099" i="3"/>
  <c r="F1100" i="3"/>
  <c r="F1101" i="3"/>
  <c r="F1102" i="3"/>
  <c r="F1103" i="3"/>
  <c r="F1104" i="3"/>
  <c r="F1105" i="3"/>
  <c r="F1106" i="3"/>
  <c r="F1107" i="3"/>
  <c r="F1108" i="3"/>
  <c r="F1109" i="3"/>
  <c r="F1110" i="3"/>
  <c r="F1111" i="3"/>
  <c r="F1112" i="3"/>
  <c r="F1113" i="3"/>
  <c r="F1114" i="3"/>
  <c r="F1115" i="3"/>
  <c r="F1116" i="3"/>
  <c r="F1117" i="3"/>
  <c r="F1118" i="3"/>
  <c r="F1119" i="3"/>
  <c r="F1120" i="3"/>
  <c r="F1121" i="3"/>
  <c r="F1122" i="3"/>
  <c r="F1123" i="3"/>
  <c r="F1124" i="3"/>
  <c r="F1125" i="3"/>
  <c r="F1126" i="3"/>
  <c r="F1127" i="3"/>
  <c r="F1128" i="3"/>
  <c r="F1129" i="3"/>
  <c r="F1130" i="3"/>
  <c r="F1131" i="3"/>
  <c r="F1132" i="3"/>
  <c r="F1133" i="3"/>
  <c r="F1134" i="3"/>
  <c r="F1135" i="3"/>
  <c r="F1136" i="3"/>
  <c r="F1137" i="3"/>
  <c r="F1138" i="3"/>
  <c r="F1139" i="3"/>
  <c r="F1140" i="3"/>
  <c r="F1141" i="3"/>
  <c r="F1142" i="3"/>
  <c r="F1143" i="3"/>
  <c r="F1144" i="3"/>
  <c r="F1145" i="3"/>
  <c r="F1146" i="3"/>
  <c r="F1147" i="3"/>
  <c r="F1148" i="3"/>
  <c r="F1149" i="3"/>
  <c r="F1150" i="3"/>
  <c r="F1151" i="3"/>
  <c r="F1152" i="3"/>
  <c r="F1153" i="3"/>
  <c r="F1154" i="3"/>
  <c r="F1155" i="3"/>
  <c r="F1156" i="3"/>
  <c r="F1157" i="3"/>
  <c r="F1158" i="3"/>
  <c r="F1159" i="3"/>
  <c r="F1160" i="3"/>
  <c r="F1161" i="3"/>
  <c r="F1162" i="3"/>
  <c r="F1163" i="3"/>
  <c r="F1164" i="3"/>
  <c r="F1165" i="3"/>
  <c r="F1166" i="3"/>
  <c r="F1167" i="3"/>
  <c r="F1168" i="3"/>
  <c r="F1169" i="3"/>
  <c r="F1170" i="3"/>
  <c r="F1171" i="3"/>
  <c r="F1172" i="3"/>
  <c r="F1173" i="3"/>
  <c r="F1174" i="3"/>
  <c r="F1175" i="3"/>
  <c r="F1176" i="3"/>
  <c r="F1177" i="3"/>
  <c r="F1178" i="3"/>
  <c r="F1179" i="3"/>
  <c r="F1180" i="3"/>
  <c r="F1181" i="3"/>
  <c r="F1182" i="3"/>
  <c r="F1183" i="3"/>
  <c r="F1184" i="3"/>
  <c r="F1185" i="3"/>
  <c r="F1186" i="3"/>
  <c r="F1187" i="3"/>
  <c r="F1188" i="3"/>
  <c r="F1189" i="3"/>
  <c r="F1190" i="3"/>
  <c r="F1191" i="3"/>
  <c r="F1192" i="3"/>
  <c r="F1193" i="3"/>
  <c r="F1194" i="3"/>
  <c r="F1195" i="3"/>
  <c r="F1196" i="3"/>
  <c r="F1197" i="3"/>
  <c r="F1198" i="3"/>
  <c r="F1199" i="3"/>
  <c r="F1200" i="3"/>
  <c r="H1200" i="3" s="1"/>
  <c r="F1201" i="3"/>
  <c r="H1201" i="3" s="1"/>
  <c r="F1202" i="3"/>
  <c r="H1202" i="3" s="1"/>
  <c r="F1203" i="3"/>
  <c r="H1203" i="3" s="1"/>
  <c r="F1204" i="3"/>
  <c r="F1205" i="3"/>
  <c r="H1205" i="3" s="1"/>
  <c r="F1206" i="3"/>
  <c r="H1206" i="3" s="1"/>
  <c r="F1207" i="3"/>
  <c r="H1207" i="3" s="1"/>
  <c r="F1208" i="3"/>
  <c r="H1208" i="3" s="1"/>
  <c r="F1209" i="3"/>
  <c r="H1209" i="3" s="1"/>
  <c r="F1210" i="3"/>
  <c r="H1210" i="3" s="1"/>
  <c r="F1211" i="3"/>
  <c r="H1211" i="3" s="1"/>
  <c r="F1212" i="3"/>
  <c r="F1213" i="3"/>
  <c r="H1213" i="3" s="1"/>
  <c r="F1214" i="3"/>
  <c r="H1214" i="3" s="1"/>
  <c r="F1215" i="3"/>
  <c r="H1215" i="3" s="1"/>
  <c r="F1216" i="3"/>
  <c r="H1216" i="3" s="1"/>
  <c r="F1217" i="3"/>
  <c r="H1217" i="3" s="1"/>
  <c r="F1218" i="3"/>
  <c r="H1218" i="3" s="1"/>
  <c r="F1219" i="3"/>
  <c r="H1219" i="3" s="1"/>
  <c r="F1220" i="3"/>
  <c r="F1221" i="3"/>
  <c r="H1221" i="3" s="1"/>
  <c r="F1222" i="3"/>
  <c r="H1222" i="3" s="1"/>
  <c r="F1223" i="3"/>
  <c r="H1223" i="3" s="1"/>
  <c r="F1224" i="3"/>
  <c r="H1224" i="3" s="1"/>
  <c r="F1225" i="3"/>
  <c r="H1225" i="3" s="1"/>
  <c r="F1226" i="3"/>
  <c r="H1226" i="3" s="1"/>
  <c r="F1227" i="3"/>
  <c r="H1227" i="3" s="1"/>
  <c r="F1228" i="3"/>
  <c r="F1229" i="3"/>
  <c r="H1229" i="3" s="1"/>
  <c r="F1230" i="3"/>
  <c r="H1230" i="3" s="1"/>
  <c r="F1231" i="3"/>
  <c r="H1231" i="3" s="1"/>
  <c r="F1232" i="3"/>
  <c r="H1232" i="3" s="1"/>
  <c r="F1233" i="3"/>
  <c r="H1233" i="3" s="1"/>
  <c r="F1234" i="3"/>
  <c r="H1234" i="3" s="1"/>
  <c r="F1235" i="3"/>
  <c r="H1235" i="3" s="1"/>
  <c r="F1236" i="3"/>
  <c r="F1237" i="3"/>
  <c r="H1237" i="3" s="1"/>
  <c r="F1238" i="3"/>
  <c r="H1238" i="3" s="1"/>
  <c r="F1239" i="3"/>
  <c r="H1239" i="3" s="1"/>
  <c r="F1240" i="3"/>
  <c r="H1240" i="3" s="1"/>
  <c r="F1241" i="3"/>
  <c r="H1241" i="3" s="1"/>
  <c r="F1242" i="3"/>
  <c r="H1242" i="3" s="1"/>
  <c r="F1243" i="3"/>
  <c r="H1243" i="3" s="1"/>
  <c r="F1244" i="3"/>
  <c r="F1245" i="3"/>
  <c r="H1245" i="3" s="1"/>
  <c r="F1246" i="3"/>
  <c r="H1246" i="3" s="1"/>
  <c r="F1247" i="3"/>
  <c r="H1247" i="3" s="1"/>
  <c r="F1248" i="3"/>
  <c r="H1248" i="3" s="1"/>
  <c r="F1249" i="3"/>
  <c r="H1249" i="3" s="1"/>
  <c r="F1250" i="3"/>
  <c r="H1250" i="3" s="1"/>
  <c r="F1251" i="3"/>
  <c r="H1251" i="3" s="1"/>
  <c r="F1252" i="3"/>
  <c r="F1253" i="3"/>
  <c r="H1253" i="3" s="1"/>
  <c r="F1254" i="3"/>
  <c r="H1254" i="3" s="1"/>
  <c r="F1255" i="3"/>
  <c r="H1255" i="3" s="1"/>
  <c r="F1256" i="3"/>
  <c r="H1256" i="3" s="1"/>
  <c r="F1257" i="3"/>
  <c r="H1257" i="3" s="1"/>
  <c r="F1258" i="3"/>
  <c r="H1258" i="3" s="1"/>
  <c r="F1259" i="3"/>
  <c r="H1259" i="3" s="1"/>
  <c r="F1260" i="3"/>
  <c r="F1261" i="3"/>
  <c r="H1261" i="3" s="1"/>
  <c r="F1262" i="3"/>
  <c r="H1262" i="3" s="1"/>
  <c r="F1263" i="3"/>
  <c r="H1263" i="3" s="1"/>
  <c r="F1264" i="3"/>
  <c r="H1264" i="3" s="1"/>
  <c r="F1265" i="3"/>
  <c r="H1265" i="3" s="1"/>
  <c r="F1266" i="3"/>
  <c r="H1266" i="3" s="1"/>
  <c r="F1267" i="3"/>
  <c r="H1267" i="3" s="1"/>
  <c r="F1268" i="3"/>
  <c r="F1269" i="3"/>
  <c r="H1269" i="3" s="1"/>
  <c r="F1270" i="3"/>
  <c r="H1270" i="3" s="1"/>
  <c r="F1271" i="3"/>
  <c r="H1271" i="3" s="1"/>
  <c r="F1272" i="3"/>
  <c r="F1273" i="3"/>
  <c r="F1274" i="3"/>
  <c r="F1275" i="3"/>
  <c r="F1276" i="3"/>
  <c r="F1277" i="3"/>
  <c r="F1278" i="3"/>
  <c r="F1279" i="3"/>
  <c r="F1280" i="3"/>
  <c r="F1281" i="3"/>
  <c r="F1282" i="3"/>
  <c r="F1283" i="3"/>
  <c r="F1284" i="3"/>
  <c r="F1285" i="3"/>
  <c r="F1286" i="3"/>
  <c r="F1287" i="3"/>
  <c r="F1288" i="3"/>
  <c r="F1289" i="3"/>
  <c r="F1290" i="3"/>
  <c r="F1291" i="3"/>
  <c r="F1292" i="3"/>
  <c r="F1293" i="3"/>
  <c r="F1294" i="3"/>
  <c r="F1295" i="3"/>
  <c r="F1296" i="3"/>
  <c r="F1297" i="3"/>
  <c r="F1298" i="3"/>
  <c r="F1299" i="3"/>
  <c r="F1300" i="3"/>
  <c r="F1301" i="3"/>
  <c r="F1302" i="3"/>
  <c r="F1303" i="3"/>
  <c r="F1304" i="3"/>
  <c r="F1305" i="3"/>
  <c r="F1306" i="3"/>
  <c r="F1307" i="3"/>
  <c r="F1308" i="3"/>
  <c r="F1309" i="3"/>
  <c r="F1310" i="3"/>
  <c r="F1311" i="3"/>
  <c r="F1312" i="3"/>
  <c r="F1313" i="3"/>
  <c r="F1314" i="3"/>
  <c r="F1315" i="3"/>
  <c r="F1316" i="3"/>
  <c r="F1317" i="3"/>
  <c r="F1318" i="3"/>
  <c r="F1319" i="3"/>
  <c r="F1320" i="3"/>
  <c r="F1321" i="3"/>
  <c r="F1322" i="3"/>
  <c r="F1323" i="3"/>
  <c r="F1324" i="3"/>
  <c r="F1325" i="3"/>
  <c r="F1326" i="3"/>
  <c r="F1327" i="3"/>
  <c r="F1328" i="3"/>
  <c r="F1329" i="3"/>
  <c r="F1330" i="3"/>
  <c r="F1331" i="3"/>
  <c r="F1332" i="3"/>
  <c r="F1333" i="3"/>
  <c r="F1334" i="3"/>
  <c r="F1335" i="3"/>
  <c r="F1336" i="3"/>
  <c r="F1337" i="3"/>
  <c r="F1338" i="3"/>
  <c r="F1339" i="3"/>
  <c r="F1340" i="3"/>
  <c r="F1341" i="3"/>
  <c r="F1342" i="3"/>
  <c r="F1343" i="3"/>
  <c r="F1344" i="3"/>
  <c r="F1345" i="3"/>
  <c r="F1346" i="3"/>
  <c r="F1347" i="3"/>
  <c r="F1348" i="3"/>
  <c r="F1349" i="3"/>
  <c r="F1350" i="3"/>
  <c r="F1351" i="3"/>
  <c r="F1352" i="3"/>
  <c r="F1353" i="3"/>
  <c r="F1354" i="3"/>
  <c r="F1355" i="3"/>
  <c r="F1356" i="3"/>
  <c r="F1357" i="3"/>
  <c r="F1358" i="3"/>
  <c r="F1359" i="3"/>
  <c r="F1360" i="3"/>
  <c r="F1361" i="3"/>
  <c r="F1362" i="3"/>
  <c r="F1363" i="3"/>
  <c r="F1364" i="3"/>
  <c r="F1365" i="3"/>
  <c r="F1366" i="3"/>
  <c r="F1367" i="3"/>
  <c r="F1368" i="3"/>
  <c r="F1369" i="3"/>
  <c r="F1370" i="3"/>
  <c r="F1371" i="3"/>
  <c r="F1372" i="3"/>
  <c r="F1373" i="3"/>
  <c r="F1374" i="3"/>
  <c r="F1375" i="3"/>
  <c r="F1376" i="3"/>
  <c r="F1377" i="3"/>
  <c r="F1378" i="3"/>
  <c r="F1379" i="3"/>
  <c r="F1380" i="3"/>
  <c r="F1381" i="3"/>
  <c r="F1382" i="3"/>
  <c r="F1383" i="3"/>
  <c r="F1384" i="3"/>
  <c r="F1385" i="3"/>
  <c r="F1386" i="3"/>
  <c r="F1387" i="3"/>
  <c r="F1388" i="3"/>
  <c r="F1389" i="3"/>
  <c r="F1390" i="3"/>
  <c r="F1391" i="3"/>
  <c r="F1392" i="3"/>
  <c r="F1393" i="3"/>
  <c r="F1394" i="3"/>
  <c r="F1395" i="3"/>
  <c r="F1396" i="3"/>
  <c r="F1397" i="3"/>
  <c r="F1398" i="3"/>
  <c r="F1399" i="3"/>
  <c r="F1400" i="3"/>
  <c r="F1401" i="3"/>
  <c r="F1402" i="3"/>
  <c r="F1403" i="3"/>
  <c r="F1404" i="3"/>
  <c r="F1405" i="3"/>
  <c r="F1406" i="3"/>
  <c r="F1407" i="3"/>
  <c r="F1408" i="3"/>
  <c r="F1409" i="3"/>
  <c r="F1410" i="3"/>
  <c r="F1411" i="3"/>
  <c r="F1412" i="3"/>
  <c r="F1413" i="3"/>
  <c r="F1414" i="3"/>
  <c r="F1415" i="3"/>
  <c r="F1416" i="3"/>
  <c r="F1417" i="3"/>
  <c r="F1418" i="3"/>
  <c r="F1419" i="3"/>
  <c r="F1420" i="3"/>
  <c r="F1421" i="3"/>
  <c r="F1422" i="3"/>
  <c r="F1423" i="3"/>
  <c r="F1424" i="3"/>
  <c r="F1425" i="3"/>
  <c r="F1426" i="3"/>
  <c r="F1427" i="3"/>
  <c r="F1428" i="3"/>
  <c r="F1429" i="3"/>
  <c r="F1430" i="3"/>
  <c r="F1431" i="3"/>
  <c r="F1432" i="3"/>
  <c r="F1433" i="3"/>
  <c r="F1434" i="3"/>
  <c r="F1435" i="3"/>
  <c r="F1436" i="3"/>
  <c r="F1437" i="3"/>
  <c r="F1438" i="3"/>
  <c r="F1439" i="3"/>
  <c r="F1440" i="3"/>
  <c r="F1441" i="3"/>
  <c r="F1442" i="3"/>
  <c r="F1443" i="3"/>
  <c r="F1444" i="3"/>
  <c r="F1445" i="3"/>
  <c r="F1446" i="3"/>
  <c r="F1447" i="3"/>
  <c r="F1448" i="3"/>
  <c r="F1449" i="3"/>
  <c r="F1450" i="3"/>
  <c r="F1451" i="3"/>
  <c r="F1452" i="3"/>
  <c r="F1453" i="3"/>
  <c r="F1454" i="3"/>
  <c r="F1455" i="3"/>
  <c r="F1456" i="3"/>
  <c r="F1457" i="3"/>
  <c r="F1458" i="3"/>
  <c r="F1459" i="3"/>
  <c r="F1460" i="3"/>
  <c r="F1461" i="3"/>
  <c r="F1462" i="3"/>
  <c r="F1463" i="3"/>
  <c r="F1464" i="3"/>
  <c r="F1465" i="3"/>
  <c r="F1466" i="3"/>
  <c r="F1467" i="3"/>
  <c r="F1468" i="3"/>
  <c r="F1469" i="3"/>
  <c r="F1470" i="3"/>
  <c r="F1471" i="3"/>
  <c r="F1472" i="3"/>
  <c r="F1473" i="3"/>
  <c r="F1474" i="3"/>
  <c r="F1475" i="3"/>
  <c r="F1476" i="3"/>
  <c r="F1477" i="3"/>
  <c r="F1478" i="3"/>
  <c r="F1479" i="3"/>
  <c r="F1480" i="3"/>
  <c r="F1481" i="3"/>
  <c r="F1482" i="3"/>
  <c r="F1483" i="3"/>
  <c r="F1484" i="3"/>
  <c r="F1485" i="3"/>
  <c r="F1486" i="3"/>
  <c r="F1487" i="3"/>
  <c r="F1488" i="3"/>
  <c r="F1489" i="3"/>
  <c r="F1490" i="3"/>
  <c r="F1491" i="3"/>
  <c r="F1492" i="3"/>
  <c r="F1493" i="3"/>
  <c r="F1494" i="3"/>
  <c r="F1495" i="3"/>
  <c r="F1496" i="3"/>
  <c r="F1497" i="3"/>
  <c r="F1498" i="3"/>
  <c r="F1499" i="3"/>
  <c r="F1500" i="3"/>
  <c r="F1501" i="3"/>
  <c r="F1502" i="3"/>
  <c r="F1503" i="3"/>
  <c r="F1504" i="3"/>
  <c r="F1505" i="3"/>
  <c r="F1506" i="3"/>
  <c r="F1507" i="3"/>
  <c r="F1508" i="3"/>
  <c r="F1509" i="3"/>
  <c r="F1510" i="3"/>
  <c r="F1511" i="3"/>
  <c r="F1512" i="3"/>
  <c r="F1513" i="3"/>
  <c r="F1514" i="3"/>
  <c r="F1515" i="3"/>
  <c r="F1516" i="3"/>
  <c r="F1517" i="3"/>
  <c r="F1518" i="3"/>
  <c r="F1519" i="3"/>
  <c r="F1520" i="3"/>
  <c r="F1521" i="3"/>
  <c r="F1522" i="3"/>
  <c r="F1523" i="3"/>
  <c r="F1524" i="3"/>
  <c r="F1525" i="3"/>
  <c r="F1526" i="3"/>
  <c r="F1527" i="3"/>
  <c r="F1528" i="3"/>
  <c r="F1529" i="3"/>
  <c r="F1530" i="3"/>
  <c r="F1531" i="3"/>
  <c r="F1532" i="3"/>
  <c r="F1533" i="3"/>
  <c r="F1534" i="3"/>
  <c r="F1535" i="3"/>
  <c r="F1536" i="3"/>
  <c r="F1537" i="3"/>
  <c r="F1538" i="3"/>
  <c r="F1539" i="3"/>
  <c r="F1540" i="3"/>
  <c r="F1541" i="3"/>
  <c r="F1542" i="3"/>
  <c r="F1543" i="3"/>
  <c r="F1544" i="3"/>
  <c r="F1545" i="3"/>
  <c r="F1546" i="3"/>
  <c r="F1547" i="3"/>
  <c r="F1548" i="3"/>
  <c r="F1549" i="3"/>
  <c r="F1550" i="3"/>
  <c r="F1551" i="3"/>
  <c r="F1552" i="3"/>
  <c r="F1553" i="3"/>
  <c r="F1554" i="3"/>
  <c r="F1555" i="3"/>
  <c r="F1556" i="3"/>
  <c r="F1557" i="3"/>
  <c r="F1558" i="3"/>
  <c r="F1559" i="3"/>
  <c r="F1560" i="3"/>
  <c r="F1561" i="3"/>
  <c r="F1562" i="3"/>
  <c r="F1563" i="3"/>
  <c r="F1564" i="3"/>
  <c r="F1565" i="3"/>
  <c r="F1566" i="3"/>
  <c r="F1567" i="3"/>
  <c r="F1568" i="3"/>
  <c r="F1569" i="3"/>
  <c r="F1570" i="3"/>
  <c r="F1571" i="3"/>
  <c r="F1572" i="3"/>
  <c r="F1573" i="3"/>
  <c r="F1574" i="3"/>
  <c r="F1575" i="3"/>
  <c r="F1576" i="3"/>
  <c r="F1577" i="3"/>
  <c r="F1578" i="3"/>
  <c r="F1579" i="3"/>
  <c r="F1580" i="3"/>
  <c r="F1581" i="3"/>
  <c r="F1582" i="3"/>
  <c r="F1583" i="3"/>
  <c r="F1584" i="3"/>
  <c r="F1585" i="3"/>
  <c r="F1586" i="3"/>
  <c r="F1587" i="3"/>
  <c r="F1588" i="3"/>
  <c r="F1589" i="3"/>
  <c r="F1590" i="3"/>
  <c r="F1591" i="3"/>
  <c r="F1592" i="3"/>
  <c r="F1593" i="3"/>
  <c r="F1594" i="3"/>
  <c r="F1595" i="3"/>
  <c r="F1596" i="3"/>
  <c r="F1597" i="3"/>
  <c r="F1598" i="3"/>
  <c r="F1599" i="3"/>
  <c r="F1600" i="3"/>
  <c r="F1601" i="3"/>
  <c r="F1602" i="3"/>
  <c r="F1603" i="3"/>
  <c r="F1604" i="3"/>
  <c r="F1605" i="3"/>
  <c r="F1606" i="3"/>
  <c r="F1607" i="3"/>
  <c r="F1608" i="3"/>
  <c r="F1609" i="3"/>
  <c r="F1610" i="3"/>
  <c r="F1611" i="3"/>
  <c r="F1612" i="3"/>
  <c r="F1613" i="3"/>
  <c r="F1614" i="3"/>
  <c r="F1615" i="3"/>
  <c r="F1616" i="3"/>
  <c r="F1617" i="3"/>
  <c r="F1618" i="3"/>
  <c r="F1619" i="3"/>
  <c r="F1620" i="3"/>
  <c r="F1621" i="3"/>
  <c r="F1622" i="3"/>
  <c r="F1623" i="3"/>
  <c r="F1624" i="3"/>
  <c r="F1625" i="3"/>
  <c r="F1626" i="3"/>
  <c r="F1627" i="3"/>
  <c r="F1628" i="3"/>
  <c r="F1629" i="3"/>
  <c r="F1630" i="3"/>
  <c r="F1631" i="3"/>
  <c r="F1632" i="3"/>
  <c r="F1633" i="3"/>
  <c r="F1634" i="3"/>
  <c r="F1635" i="3"/>
  <c r="F1636" i="3"/>
  <c r="F1637" i="3"/>
  <c r="F1638" i="3"/>
  <c r="F1639" i="3"/>
  <c r="F1640" i="3"/>
  <c r="F1641" i="3"/>
  <c r="F1642" i="3"/>
  <c r="F1643" i="3"/>
  <c r="F1644" i="3"/>
  <c r="F1645" i="3"/>
  <c r="F1646" i="3"/>
  <c r="F1647" i="3"/>
  <c r="F1648" i="3"/>
  <c r="F1649" i="3"/>
  <c r="F1650" i="3"/>
  <c r="F1651" i="3"/>
  <c r="F1652" i="3"/>
  <c r="F1653" i="3"/>
  <c r="F1654" i="3"/>
  <c r="F1655" i="3"/>
  <c r="F1656" i="3"/>
  <c r="F1657" i="3"/>
  <c r="F1658" i="3"/>
  <c r="F1659" i="3"/>
  <c r="F1660" i="3"/>
  <c r="F1661" i="3"/>
  <c r="F1662" i="3"/>
  <c r="F1663" i="3"/>
  <c r="F1664" i="3"/>
  <c r="F1665" i="3"/>
  <c r="F1666" i="3"/>
  <c r="F1667" i="3"/>
  <c r="F1668" i="3"/>
  <c r="F1669" i="3"/>
  <c r="F1670" i="3"/>
  <c r="F1671" i="3"/>
  <c r="F1672" i="3"/>
  <c r="F1673" i="3"/>
  <c r="F1674" i="3"/>
  <c r="F1675" i="3"/>
  <c r="F1676" i="3"/>
  <c r="F1677" i="3"/>
  <c r="F1678" i="3"/>
  <c r="F1679" i="3"/>
  <c r="F1680" i="3"/>
  <c r="F1681" i="3"/>
  <c r="F1682" i="3"/>
  <c r="F1683" i="3"/>
  <c r="F1684" i="3"/>
  <c r="F1685" i="3"/>
  <c r="F1686" i="3"/>
  <c r="F1687" i="3"/>
  <c r="F1688" i="3"/>
  <c r="F1689" i="3"/>
  <c r="F1690" i="3"/>
  <c r="F1691" i="3"/>
  <c r="F1692" i="3"/>
  <c r="F1693" i="3"/>
  <c r="F1694" i="3"/>
  <c r="F1695" i="3"/>
  <c r="F1696" i="3"/>
  <c r="F1697" i="3"/>
  <c r="F1698" i="3"/>
  <c r="F1699" i="3"/>
  <c r="F1700" i="3"/>
  <c r="F1701" i="3"/>
  <c r="F1702" i="3"/>
  <c r="F1703" i="3"/>
  <c r="F1704" i="3"/>
  <c r="F1705" i="3"/>
  <c r="F1706" i="3"/>
  <c r="F1707" i="3"/>
  <c r="F1708" i="3"/>
  <c r="F1709" i="3"/>
  <c r="F1710" i="3"/>
  <c r="F1711" i="3"/>
  <c r="F1712" i="3"/>
  <c r="F1713" i="3"/>
  <c r="F1714" i="3"/>
  <c r="F1715" i="3"/>
  <c r="F1716" i="3"/>
  <c r="F1717" i="3"/>
  <c r="F1718" i="3"/>
  <c r="F1719" i="3"/>
  <c r="F1720" i="3"/>
  <c r="F1721" i="3"/>
  <c r="F1722" i="3"/>
  <c r="F1723" i="3"/>
  <c r="F1724" i="3"/>
  <c r="F1725" i="3"/>
  <c r="F1726" i="3"/>
  <c r="F1727" i="3"/>
  <c r="F1728" i="3"/>
  <c r="F1729" i="3"/>
  <c r="F1730" i="3"/>
  <c r="F1731" i="3"/>
  <c r="F1732" i="3"/>
  <c r="F1733" i="3"/>
  <c r="F1734" i="3"/>
  <c r="F1735" i="3"/>
  <c r="F1736" i="3"/>
  <c r="F1737" i="3"/>
  <c r="F1738" i="3"/>
  <c r="F1739" i="3"/>
  <c r="F1740" i="3"/>
  <c r="F1741" i="3"/>
  <c r="F1742" i="3"/>
  <c r="F1743" i="3"/>
  <c r="F1744" i="3"/>
  <c r="F1745" i="3"/>
  <c r="F1746" i="3"/>
  <c r="F1747" i="3"/>
  <c r="F1748" i="3"/>
  <c r="F1749" i="3"/>
  <c r="F1750" i="3"/>
  <c r="F1751" i="3"/>
  <c r="F1752" i="3"/>
  <c r="F1753" i="3"/>
  <c r="F1754" i="3"/>
  <c r="F1755" i="3"/>
  <c r="F1756" i="3"/>
  <c r="F1757" i="3"/>
  <c r="F1758" i="3"/>
  <c r="F1759" i="3"/>
  <c r="F1760" i="3"/>
  <c r="F1761" i="3"/>
  <c r="F1762" i="3"/>
  <c r="F1763" i="3"/>
  <c r="F1764" i="3"/>
  <c r="F1765" i="3"/>
  <c r="F1766" i="3"/>
  <c r="F1767" i="3"/>
  <c r="F1768" i="3"/>
  <c r="F1769" i="3"/>
  <c r="F1770" i="3"/>
  <c r="F1771" i="3"/>
  <c r="F1772" i="3"/>
  <c r="F1773" i="3"/>
  <c r="F1774" i="3"/>
  <c r="F1775" i="3"/>
  <c r="F1776" i="3"/>
  <c r="F1777" i="3"/>
  <c r="F1778" i="3"/>
  <c r="F1779" i="3"/>
  <c r="F1780" i="3"/>
  <c r="F1781" i="3"/>
  <c r="F1782" i="3"/>
  <c r="F1783" i="3"/>
  <c r="F1784" i="3"/>
  <c r="F1785" i="3"/>
  <c r="F1786" i="3"/>
  <c r="F1787" i="3"/>
  <c r="F1788" i="3"/>
  <c r="F1789" i="3"/>
  <c r="F1790" i="3"/>
  <c r="F1791" i="3"/>
  <c r="F1792" i="3"/>
  <c r="F1793" i="3"/>
  <c r="F1794" i="3"/>
  <c r="F1795" i="3"/>
  <c r="F1796" i="3"/>
  <c r="F1797" i="3"/>
  <c r="F1798" i="3"/>
  <c r="F1799" i="3"/>
  <c r="F1800" i="3"/>
  <c r="F1801" i="3"/>
  <c r="F1802" i="3"/>
  <c r="F1803" i="3"/>
  <c r="F1804" i="3"/>
  <c r="F1805" i="3"/>
  <c r="F1806" i="3"/>
  <c r="F1807" i="3"/>
  <c r="F1808" i="3"/>
  <c r="F1809" i="3"/>
  <c r="F1810" i="3"/>
  <c r="F1811" i="3"/>
  <c r="F1812" i="3"/>
  <c r="F1813" i="3"/>
  <c r="F1814" i="3"/>
  <c r="F1815" i="3"/>
  <c r="F1816" i="3"/>
  <c r="F1817" i="3"/>
  <c r="F1818" i="3"/>
  <c r="F1819" i="3"/>
  <c r="F1820" i="3"/>
  <c r="F1821" i="3"/>
  <c r="F1822" i="3"/>
  <c r="F1823" i="3"/>
  <c r="F1824" i="3"/>
  <c r="F1825" i="3"/>
  <c r="F1826" i="3"/>
  <c r="F1827" i="3"/>
  <c r="F1828" i="3"/>
  <c r="F1829" i="3"/>
  <c r="F1830" i="3"/>
  <c r="F1831" i="3"/>
  <c r="F1832" i="3"/>
  <c r="F1833" i="3"/>
  <c r="F1834" i="3"/>
  <c r="F1835" i="3"/>
  <c r="F1836" i="3"/>
  <c r="F1837" i="3"/>
  <c r="F1838" i="3"/>
  <c r="F1839" i="3"/>
  <c r="F1840" i="3"/>
  <c r="F1841" i="3"/>
  <c r="F1842" i="3"/>
  <c r="F1843" i="3"/>
  <c r="F1844" i="3"/>
  <c r="F1845" i="3"/>
  <c r="F1846" i="3"/>
  <c r="F1847" i="3"/>
  <c r="F1848" i="3"/>
  <c r="F1849" i="3"/>
  <c r="F1850" i="3"/>
  <c r="F1851" i="3"/>
  <c r="F1852" i="3"/>
  <c r="F1853" i="3"/>
  <c r="F1854" i="3"/>
  <c r="F1855" i="3"/>
  <c r="F1856" i="3"/>
  <c r="F1857" i="3"/>
  <c r="F1858" i="3"/>
  <c r="F1859" i="3"/>
  <c r="F1860" i="3"/>
  <c r="F1861" i="3"/>
  <c r="F1862" i="3"/>
  <c r="F1863" i="3"/>
  <c r="F1864" i="3"/>
  <c r="F1865" i="3"/>
  <c r="F1866" i="3"/>
  <c r="F1867" i="3"/>
  <c r="F1868" i="3"/>
  <c r="F1869" i="3"/>
  <c r="F1870" i="3"/>
  <c r="F1871" i="3"/>
  <c r="F1872" i="3"/>
  <c r="F1873" i="3"/>
  <c r="F1874" i="3"/>
  <c r="F1875" i="3"/>
  <c r="F1876" i="3"/>
  <c r="F1877" i="3"/>
  <c r="F1878" i="3"/>
  <c r="F1879" i="3"/>
  <c r="F1880" i="3"/>
  <c r="F1881" i="3"/>
  <c r="F1882" i="3"/>
  <c r="F1883" i="3"/>
  <c r="F1884" i="3"/>
  <c r="F1885" i="3"/>
  <c r="F1886" i="3"/>
  <c r="F1887" i="3"/>
  <c r="F1888" i="3"/>
  <c r="F1889" i="3"/>
  <c r="F1890" i="3"/>
  <c r="F1891" i="3"/>
  <c r="F1892" i="3"/>
  <c r="F1893" i="3"/>
  <c r="F1894" i="3"/>
  <c r="F1895" i="3"/>
  <c r="F1896" i="3"/>
  <c r="F1897" i="3"/>
  <c r="F1898" i="3"/>
  <c r="F1899" i="3"/>
  <c r="F1900" i="3"/>
  <c r="F1901" i="3"/>
  <c r="F1902" i="3"/>
  <c r="F1903" i="3"/>
  <c r="F1904" i="3"/>
  <c r="F1905" i="3"/>
  <c r="F1906" i="3"/>
  <c r="F1907" i="3"/>
  <c r="F1908" i="3"/>
  <c r="F1909" i="3"/>
  <c r="F1910" i="3"/>
  <c r="F1911" i="3"/>
  <c r="F1912" i="3"/>
  <c r="F1913" i="3"/>
  <c r="F1914" i="3"/>
  <c r="F1915" i="3"/>
  <c r="F1916" i="3"/>
  <c r="F1917" i="3"/>
  <c r="F1918" i="3"/>
  <c r="F1919" i="3"/>
  <c r="F1920" i="3"/>
  <c r="F1921" i="3"/>
  <c r="F1922" i="3"/>
  <c r="F1923" i="3"/>
  <c r="F1924" i="3"/>
  <c r="F1925" i="3"/>
  <c r="F1926" i="3"/>
  <c r="F1927" i="3"/>
  <c r="F1928" i="3"/>
  <c r="F1929" i="3"/>
  <c r="F1930" i="3"/>
  <c r="F1931" i="3"/>
  <c r="F1932" i="3"/>
  <c r="F1933" i="3"/>
  <c r="F1934" i="3"/>
  <c r="F1935" i="3"/>
  <c r="F1936" i="3"/>
  <c r="F1937" i="3"/>
  <c r="F1938" i="3"/>
  <c r="F1939" i="3"/>
  <c r="F1940" i="3"/>
  <c r="F1941" i="3"/>
  <c r="F1942" i="3"/>
  <c r="F1943" i="3"/>
  <c r="F1944" i="3"/>
  <c r="F1945" i="3"/>
  <c r="F1946" i="3"/>
  <c r="F1947" i="3"/>
  <c r="F1948" i="3"/>
  <c r="F1949" i="3"/>
  <c r="F1950" i="3"/>
  <c r="F1951" i="3"/>
  <c r="F1952" i="3"/>
  <c r="F1953" i="3"/>
  <c r="F1954" i="3"/>
  <c r="F1955" i="3"/>
  <c r="F1956" i="3"/>
  <c r="F1957" i="3"/>
  <c r="F1958" i="3"/>
  <c r="F1959" i="3"/>
  <c r="F1960" i="3"/>
  <c r="F1961" i="3"/>
  <c r="F1962" i="3"/>
  <c r="F1963" i="3"/>
  <c r="F1964" i="3"/>
  <c r="F1965" i="3"/>
  <c r="F1966" i="3"/>
  <c r="F1967" i="3"/>
  <c r="F1968" i="3"/>
  <c r="F1969" i="3"/>
  <c r="F1970" i="3"/>
  <c r="F1971" i="3"/>
  <c r="F1972" i="3"/>
  <c r="F1973" i="3"/>
  <c r="F1974" i="3"/>
  <c r="F1975" i="3"/>
  <c r="F1976" i="3"/>
  <c r="F1977" i="3"/>
  <c r="F1978" i="3"/>
  <c r="F1979" i="3"/>
  <c r="F1980" i="3"/>
  <c r="F1981" i="3"/>
  <c r="F1982" i="3"/>
  <c r="F1983" i="3"/>
  <c r="F1984" i="3"/>
  <c r="F1985" i="3"/>
  <c r="F1986" i="3"/>
  <c r="F1987" i="3"/>
  <c r="F1988" i="3"/>
  <c r="F1989" i="3"/>
  <c r="F1990" i="3"/>
  <c r="F1991" i="3"/>
  <c r="F1992" i="3"/>
  <c r="F1993" i="3"/>
  <c r="F1994" i="3"/>
  <c r="F1995" i="3"/>
  <c r="F1996" i="3"/>
  <c r="F1997" i="3"/>
  <c r="F1998" i="3"/>
  <c r="F1999" i="3"/>
  <c r="F2000" i="3"/>
  <c r="F2001" i="3"/>
  <c r="F2002" i="3"/>
  <c r="F2003" i="3"/>
  <c r="F2004" i="3"/>
  <c r="F2005" i="3"/>
  <c r="F2006" i="3"/>
  <c r="F2007" i="3"/>
  <c r="F2008" i="3"/>
  <c r="F2009" i="3"/>
  <c r="F2010" i="3"/>
  <c r="F2011" i="3"/>
  <c r="F2012" i="3"/>
  <c r="F2013" i="3"/>
  <c r="F2014" i="3"/>
  <c r="F2015" i="3"/>
  <c r="F2016" i="3"/>
  <c r="F2017" i="3"/>
  <c r="F2018" i="3"/>
  <c r="F2019" i="3"/>
  <c r="F2020" i="3"/>
  <c r="F2021" i="3"/>
  <c r="F2022" i="3"/>
  <c r="F2023" i="3"/>
  <c r="F2024" i="3"/>
  <c r="F2025" i="3"/>
  <c r="F2026" i="3"/>
  <c r="F2027" i="3"/>
  <c r="F2028" i="3"/>
  <c r="F2029" i="3"/>
  <c r="F2030" i="3"/>
  <c r="F2031" i="3"/>
  <c r="F2032" i="3"/>
  <c r="F2033" i="3"/>
  <c r="F2034" i="3"/>
  <c r="F2035" i="3"/>
  <c r="F2036" i="3"/>
  <c r="F2037" i="3"/>
  <c r="F2038" i="3"/>
  <c r="F2039" i="3"/>
  <c r="F2040" i="3"/>
  <c r="F2041" i="3"/>
  <c r="F2042" i="3"/>
  <c r="F2043" i="3"/>
  <c r="F2044" i="3"/>
  <c r="F2045" i="3"/>
  <c r="F2046" i="3"/>
  <c r="F2047" i="3"/>
  <c r="F2048" i="3"/>
  <c r="F2049" i="3"/>
  <c r="F2050" i="3"/>
  <c r="F2051" i="3"/>
  <c r="F2052" i="3"/>
  <c r="F2053" i="3"/>
  <c r="F2054" i="3"/>
  <c r="F2055" i="3"/>
  <c r="F2056" i="3"/>
  <c r="F2057" i="3"/>
  <c r="F2058" i="3"/>
  <c r="F2059" i="3"/>
  <c r="F2060" i="3"/>
  <c r="F2061" i="3"/>
  <c r="F2062" i="3"/>
  <c r="F2063" i="3"/>
  <c r="F2064" i="3"/>
  <c r="F2065" i="3"/>
  <c r="F2066" i="3"/>
  <c r="F2067" i="3"/>
  <c r="F2068" i="3"/>
  <c r="F2069" i="3"/>
  <c r="F2070" i="3"/>
  <c r="F2071" i="3"/>
  <c r="F2072" i="3"/>
  <c r="F2073" i="3"/>
  <c r="F2074" i="3"/>
  <c r="F2075" i="3"/>
  <c r="F2076" i="3"/>
  <c r="F2077" i="3"/>
  <c r="F2078" i="3"/>
  <c r="F2079" i="3"/>
  <c r="F2080" i="3"/>
  <c r="F2081" i="3"/>
  <c r="F2082" i="3"/>
  <c r="F2083" i="3"/>
  <c r="F2084" i="3"/>
  <c r="F2085" i="3"/>
  <c r="F2086" i="3"/>
  <c r="F2087" i="3"/>
  <c r="F2088" i="3"/>
  <c r="F2089" i="3"/>
  <c r="F2090" i="3"/>
  <c r="F2091" i="3"/>
  <c r="F2092" i="3"/>
  <c r="F2093" i="3"/>
  <c r="F2094" i="3"/>
  <c r="F2095" i="3"/>
  <c r="F2096" i="3"/>
  <c r="F2097" i="3"/>
  <c r="F2098" i="3"/>
  <c r="F2099" i="3"/>
  <c r="F2100" i="3"/>
  <c r="F2101" i="3"/>
  <c r="F2102" i="3"/>
  <c r="F2103" i="3"/>
  <c r="F2104" i="3"/>
  <c r="F2105" i="3"/>
  <c r="F2106" i="3"/>
  <c r="F2107" i="3"/>
  <c r="F2108" i="3"/>
  <c r="F2109" i="3"/>
  <c r="F2110" i="3"/>
  <c r="F2111" i="3"/>
  <c r="F2112" i="3"/>
  <c r="F2113" i="3"/>
  <c r="F2114" i="3"/>
  <c r="F2115" i="3"/>
  <c r="F2116" i="3"/>
  <c r="F2117" i="3"/>
  <c r="F2118" i="3"/>
  <c r="F2119" i="3"/>
  <c r="F2120" i="3"/>
  <c r="F2121" i="3"/>
  <c r="F2122" i="3"/>
  <c r="F2123" i="3"/>
  <c r="F2124" i="3"/>
  <c r="F2125" i="3"/>
  <c r="F2126" i="3"/>
  <c r="F2127" i="3"/>
  <c r="F2128" i="3"/>
  <c r="F2129" i="3"/>
  <c r="F2130" i="3"/>
  <c r="F2131" i="3"/>
  <c r="F2132" i="3"/>
  <c r="F2133" i="3"/>
  <c r="F2134" i="3"/>
  <c r="F2135" i="3"/>
  <c r="F2136" i="3"/>
  <c r="F2137" i="3"/>
  <c r="F2138" i="3"/>
  <c r="F2139" i="3"/>
  <c r="F2140" i="3"/>
  <c r="F2141" i="3"/>
  <c r="F2142" i="3"/>
  <c r="F2143" i="3"/>
  <c r="F2144" i="3"/>
  <c r="F2145" i="3"/>
  <c r="F2146" i="3"/>
  <c r="F2147" i="3"/>
  <c r="F2148" i="3"/>
  <c r="F2149" i="3"/>
  <c r="F2150" i="3"/>
  <c r="F2151" i="3"/>
  <c r="F2152" i="3"/>
  <c r="F2153" i="3"/>
  <c r="F2154" i="3"/>
  <c r="F2155" i="3"/>
  <c r="F2156" i="3"/>
  <c r="F2157" i="3"/>
  <c r="F2158" i="3"/>
  <c r="F2159" i="3"/>
  <c r="F2160" i="3"/>
  <c r="F2161" i="3"/>
  <c r="F2162" i="3"/>
  <c r="F2163" i="3"/>
  <c r="F2164" i="3"/>
  <c r="F2165" i="3"/>
  <c r="F2166" i="3"/>
  <c r="F2167" i="3"/>
  <c r="F2168" i="3"/>
  <c r="F2169" i="3"/>
  <c r="F2170" i="3"/>
  <c r="F2171" i="3"/>
  <c r="F2172" i="3"/>
  <c r="F2173" i="3"/>
  <c r="F2174" i="3"/>
  <c r="F2175" i="3"/>
  <c r="F2176" i="3"/>
  <c r="F2177" i="3"/>
  <c r="F2178" i="3"/>
  <c r="F2179" i="3"/>
  <c r="F2180" i="3"/>
  <c r="F2181" i="3"/>
  <c r="F2182" i="3"/>
  <c r="F2183" i="3"/>
  <c r="F2184" i="3"/>
  <c r="F2185" i="3"/>
  <c r="F2186" i="3"/>
  <c r="F2187" i="3"/>
  <c r="F2188" i="3"/>
  <c r="F2189" i="3"/>
  <c r="F2190" i="3"/>
  <c r="F2191" i="3"/>
  <c r="F2192" i="3"/>
  <c r="F2193" i="3"/>
  <c r="F2194" i="3"/>
  <c r="F2195" i="3"/>
  <c r="F2196" i="3"/>
  <c r="F2197" i="3"/>
  <c r="F2198" i="3"/>
  <c r="F2199" i="3"/>
  <c r="F2200" i="3"/>
  <c r="F2201" i="3"/>
  <c r="F2202" i="3"/>
  <c r="F2203" i="3"/>
  <c r="F2204" i="3"/>
  <c r="F2205" i="3"/>
  <c r="F2206" i="3"/>
  <c r="F2207" i="3"/>
  <c r="F2208" i="3"/>
  <c r="F2209" i="3"/>
  <c r="F2210" i="3"/>
  <c r="F2211" i="3"/>
  <c r="F2212" i="3"/>
  <c r="F2213" i="3"/>
  <c r="F2214" i="3"/>
  <c r="F2215" i="3"/>
  <c r="F2216" i="3"/>
  <c r="F2217" i="3"/>
  <c r="F2218" i="3"/>
  <c r="F2219" i="3"/>
  <c r="F2220" i="3"/>
  <c r="F2221" i="3"/>
  <c r="F2222" i="3"/>
  <c r="F2223" i="3"/>
  <c r="F2224" i="3"/>
  <c r="F2225" i="3"/>
  <c r="F2226" i="3"/>
  <c r="F2227" i="3"/>
  <c r="F2228" i="3"/>
  <c r="F2229" i="3"/>
  <c r="F2230" i="3"/>
  <c r="F2231" i="3"/>
  <c r="F2232" i="3"/>
  <c r="F2233" i="3"/>
  <c r="F2234" i="3"/>
  <c r="F2235" i="3"/>
  <c r="F2236" i="3"/>
  <c r="F2237" i="3"/>
  <c r="F2238" i="3"/>
  <c r="F2239" i="3"/>
  <c r="F2240" i="3"/>
  <c r="F2241" i="3"/>
  <c r="F2242" i="3"/>
  <c r="F2243" i="3"/>
  <c r="F2244" i="3"/>
  <c r="F2245" i="3"/>
  <c r="F2246" i="3"/>
  <c r="F2247" i="3"/>
  <c r="F2248" i="3"/>
  <c r="F2249" i="3"/>
  <c r="F2250" i="3"/>
  <c r="F2251" i="3"/>
  <c r="F2252" i="3"/>
  <c r="F2253" i="3"/>
  <c r="F2254" i="3"/>
  <c r="F2255" i="3"/>
  <c r="F2256" i="3"/>
  <c r="F2257" i="3"/>
  <c r="F2258" i="3"/>
  <c r="F2259" i="3"/>
  <c r="F2260" i="3"/>
  <c r="F2261" i="3"/>
  <c r="F2262" i="3"/>
  <c r="F2263" i="3"/>
  <c r="F2264" i="3"/>
  <c r="F2265" i="3"/>
  <c r="F2266" i="3"/>
  <c r="F2267" i="3"/>
  <c r="F2268" i="3"/>
  <c r="F2269" i="3"/>
  <c r="F2270" i="3"/>
  <c r="F2271" i="3"/>
  <c r="F2272" i="3"/>
  <c r="F2273" i="3"/>
  <c r="F2274" i="3"/>
  <c r="F2275" i="3"/>
  <c r="F2276" i="3"/>
  <c r="F2277" i="3"/>
  <c r="F2278" i="3"/>
  <c r="F2279" i="3"/>
  <c r="F2280" i="3"/>
  <c r="F2281" i="3"/>
  <c r="F2282" i="3"/>
  <c r="F2283" i="3"/>
  <c r="F2284" i="3"/>
  <c r="F2285" i="3"/>
  <c r="F2286" i="3"/>
  <c r="F2287" i="3"/>
  <c r="F2288" i="3"/>
  <c r="F2289" i="3"/>
  <c r="F2290" i="3"/>
  <c r="F2291" i="3"/>
  <c r="F2292" i="3"/>
  <c r="F2293" i="3"/>
  <c r="F2294" i="3"/>
  <c r="F2295" i="3"/>
  <c r="F2296" i="3"/>
  <c r="F2297" i="3"/>
  <c r="F2298" i="3"/>
  <c r="F2299" i="3"/>
  <c r="F2300" i="3"/>
  <c r="F2301" i="3"/>
  <c r="F2302" i="3"/>
  <c r="F2303" i="3"/>
  <c r="F2304" i="3"/>
  <c r="F2305" i="3"/>
  <c r="F2306" i="3"/>
  <c r="F2307" i="3"/>
  <c r="F2308" i="3"/>
  <c r="F2309" i="3"/>
  <c r="F2310" i="3"/>
  <c r="F2311" i="3"/>
  <c r="F2312" i="3"/>
  <c r="F2313" i="3"/>
  <c r="F2314" i="3"/>
  <c r="F2315" i="3"/>
  <c r="F2316" i="3"/>
  <c r="F2317" i="3"/>
  <c r="F2318" i="3"/>
  <c r="F2319" i="3"/>
  <c r="F2320" i="3"/>
  <c r="F2321" i="3"/>
  <c r="F2322" i="3"/>
  <c r="F2323" i="3"/>
  <c r="F2324" i="3"/>
  <c r="F2325" i="3"/>
  <c r="F2326" i="3"/>
  <c r="F2327" i="3"/>
  <c r="F2328" i="3"/>
  <c r="F2329" i="3"/>
  <c r="F2330" i="3"/>
  <c r="F2331" i="3"/>
  <c r="F2332" i="3"/>
  <c r="F2333" i="3"/>
  <c r="F2334" i="3"/>
  <c r="F2335" i="3"/>
  <c r="F2336" i="3"/>
  <c r="F2337" i="3"/>
  <c r="F2338" i="3"/>
  <c r="F2339" i="3"/>
  <c r="F2340" i="3"/>
  <c r="F2341" i="3"/>
  <c r="F2342" i="3"/>
  <c r="F2343" i="3"/>
  <c r="F2344" i="3"/>
  <c r="F2345" i="3"/>
  <c r="F2346" i="3"/>
  <c r="F2347" i="3"/>
  <c r="F2348" i="3"/>
  <c r="F2349" i="3"/>
  <c r="F2350" i="3"/>
  <c r="F2351" i="3"/>
  <c r="F2352" i="3"/>
  <c r="F2353" i="3"/>
  <c r="F2354" i="3"/>
  <c r="F2355" i="3"/>
  <c r="F2356" i="3"/>
  <c r="F2357" i="3"/>
  <c r="F2358" i="3"/>
  <c r="F2359" i="3"/>
  <c r="F2360" i="3"/>
  <c r="F2361" i="3"/>
  <c r="F2362" i="3"/>
  <c r="F2363" i="3"/>
  <c r="F2364" i="3"/>
  <c r="F2365" i="3"/>
  <c r="F2366" i="3"/>
  <c r="F2367" i="3"/>
  <c r="F2368" i="3"/>
  <c r="F2369" i="3"/>
  <c r="F2370" i="3"/>
  <c r="F2371" i="3"/>
  <c r="F2372" i="3"/>
  <c r="F2373" i="3"/>
  <c r="F2374" i="3"/>
  <c r="F2375" i="3"/>
  <c r="F2376" i="3"/>
  <c r="F2377" i="3"/>
  <c r="F2378" i="3"/>
  <c r="F2379" i="3"/>
  <c r="F2380" i="3"/>
  <c r="F2381" i="3"/>
  <c r="F2382" i="3"/>
  <c r="F2383" i="3"/>
  <c r="F2384" i="3"/>
  <c r="F2385" i="3"/>
  <c r="F2386" i="3"/>
  <c r="F2387" i="3"/>
  <c r="F2388" i="3"/>
  <c r="F2389" i="3"/>
  <c r="F2390" i="3"/>
  <c r="F2391" i="3"/>
  <c r="F2392" i="3"/>
  <c r="F2393" i="3"/>
  <c r="F2394" i="3"/>
  <c r="F2395" i="3"/>
  <c r="F2396" i="3"/>
  <c r="F2397" i="3"/>
  <c r="F2398" i="3"/>
  <c r="F2399" i="3"/>
  <c r="F2400" i="3"/>
  <c r="F2401" i="3"/>
  <c r="F2402" i="3"/>
  <c r="F2403" i="3"/>
  <c r="F2404" i="3"/>
  <c r="F2405" i="3"/>
  <c r="F2406" i="3"/>
  <c r="F2407" i="3"/>
  <c r="F2408" i="3"/>
  <c r="F2409" i="3"/>
  <c r="F2410" i="3"/>
  <c r="F2411" i="3"/>
  <c r="F2412" i="3"/>
  <c r="F2413" i="3"/>
  <c r="F2414" i="3"/>
  <c r="F2415" i="3"/>
  <c r="F2416" i="3"/>
  <c r="F2417" i="3"/>
  <c r="F2418" i="3"/>
  <c r="F2419" i="3"/>
  <c r="F2420" i="3"/>
  <c r="F2421" i="3"/>
  <c r="F2422" i="3"/>
  <c r="F2423" i="3"/>
  <c r="F2424" i="3"/>
  <c r="F2425" i="3"/>
  <c r="F2426" i="3"/>
  <c r="F2427" i="3"/>
  <c r="F2428" i="3"/>
  <c r="F2429" i="3"/>
  <c r="F2430" i="3"/>
  <c r="F2431" i="3"/>
  <c r="F2432" i="3"/>
  <c r="F2433" i="3"/>
  <c r="F2434" i="3"/>
  <c r="F2435" i="3"/>
  <c r="F2436" i="3"/>
  <c r="F2437" i="3"/>
  <c r="F2438" i="3"/>
  <c r="F2439" i="3"/>
  <c r="F2440" i="3"/>
  <c r="F2441" i="3"/>
  <c r="F2442" i="3"/>
  <c r="F2443" i="3"/>
  <c r="F2444" i="3"/>
  <c r="F2445" i="3"/>
  <c r="F2446" i="3"/>
  <c r="F2447" i="3"/>
  <c r="F2448" i="3"/>
  <c r="F2449" i="3"/>
  <c r="F2450" i="3"/>
  <c r="F2451" i="3"/>
  <c r="F2452" i="3"/>
  <c r="F2453" i="3"/>
  <c r="F2454" i="3"/>
  <c r="F2455" i="3"/>
  <c r="F2456" i="3"/>
  <c r="F2457" i="3"/>
  <c r="F2458" i="3"/>
  <c r="F2459" i="3"/>
  <c r="F2460" i="3"/>
  <c r="F2461" i="3"/>
  <c r="F2462" i="3"/>
  <c r="F2463" i="3"/>
  <c r="F2464" i="3"/>
  <c r="F2465" i="3"/>
  <c r="F2466" i="3"/>
  <c r="F2467" i="3"/>
  <c r="F2468" i="3"/>
  <c r="F2469" i="3"/>
  <c r="F2470" i="3"/>
  <c r="F2471" i="3"/>
  <c r="F2472" i="3"/>
  <c r="F2473" i="3"/>
  <c r="F2474" i="3"/>
  <c r="F2475" i="3"/>
  <c r="F2476" i="3"/>
  <c r="F2477" i="3"/>
  <c r="F2478" i="3"/>
  <c r="F2479" i="3"/>
  <c r="F2480" i="3"/>
  <c r="F2481" i="3"/>
  <c r="F2482" i="3"/>
  <c r="F2483" i="3"/>
  <c r="F2484" i="3"/>
  <c r="F2485" i="3"/>
  <c r="F2486" i="3"/>
  <c r="F2487" i="3"/>
  <c r="F2488" i="3"/>
  <c r="F2489" i="3"/>
  <c r="F2490" i="3"/>
  <c r="F2491" i="3"/>
  <c r="F2492" i="3"/>
  <c r="F2493" i="3"/>
  <c r="F2494" i="3"/>
  <c r="F2495" i="3"/>
  <c r="F2496" i="3"/>
  <c r="F2497" i="3"/>
  <c r="F2498" i="3"/>
  <c r="F2499" i="3"/>
  <c r="F2500" i="3"/>
  <c r="E2" i="3"/>
  <c r="F2" i="3" s="1"/>
  <c r="I77" i="11" l="1"/>
  <c r="H77" i="11"/>
  <c r="G77" i="11"/>
  <c r="I84" i="11"/>
  <c r="G84" i="11"/>
  <c r="H84" i="11"/>
  <c r="I42" i="11"/>
  <c r="H42" i="11"/>
  <c r="G42" i="11"/>
  <c r="I74" i="11"/>
  <c r="G74" i="11"/>
  <c r="H74" i="11"/>
  <c r="I53" i="11"/>
  <c r="H53" i="11"/>
  <c r="G53" i="11"/>
  <c r="I79" i="11"/>
  <c r="H79" i="11"/>
  <c r="G79" i="11"/>
  <c r="I39" i="11"/>
  <c r="H39" i="11"/>
  <c r="G39" i="11"/>
  <c r="I61" i="11"/>
  <c r="H61" i="11"/>
  <c r="G61" i="11"/>
  <c r="I34" i="11"/>
  <c r="H34" i="11"/>
  <c r="G34" i="11"/>
  <c r="I22" i="11"/>
  <c r="H22" i="11"/>
  <c r="G22" i="11"/>
  <c r="I20" i="11"/>
  <c r="G20" i="11"/>
  <c r="H20" i="11"/>
  <c r="I46" i="11"/>
  <c r="H46" i="11"/>
  <c r="G46" i="11"/>
  <c r="I45" i="11"/>
  <c r="G45" i="11"/>
  <c r="H45" i="11"/>
  <c r="I41" i="11"/>
  <c r="G41" i="11"/>
  <c r="H41" i="11"/>
  <c r="I50" i="11"/>
  <c r="H50" i="11"/>
  <c r="G50" i="11"/>
  <c r="I49" i="11"/>
  <c r="G49" i="11"/>
  <c r="H49" i="11"/>
  <c r="I33" i="11"/>
  <c r="H33" i="11"/>
  <c r="G33" i="11"/>
  <c r="I28" i="11"/>
  <c r="H28" i="11"/>
  <c r="G28" i="11"/>
  <c r="I105" i="11"/>
  <c r="G105" i="11"/>
  <c r="H105" i="11"/>
  <c r="I38" i="11"/>
  <c r="G38" i="11"/>
  <c r="H38" i="11"/>
  <c r="I97" i="11"/>
  <c r="G97" i="11"/>
  <c r="H97" i="11"/>
  <c r="I93" i="11"/>
  <c r="G93" i="11"/>
  <c r="H93" i="11"/>
  <c r="I81" i="11"/>
  <c r="G81" i="11"/>
  <c r="H81" i="11"/>
  <c r="I85" i="11"/>
  <c r="G85" i="11"/>
  <c r="H85" i="11"/>
  <c r="I73" i="11"/>
  <c r="G73" i="11"/>
  <c r="H73" i="11"/>
  <c r="I69" i="11"/>
  <c r="G69" i="11"/>
  <c r="H69" i="11"/>
  <c r="I107" i="11"/>
  <c r="G107" i="11"/>
  <c r="H107" i="11"/>
  <c r="I88" i="11"/>
  <c r="G88" i="11"/>
  <c r="H88" i="11"/>
  <c r="I21" i="11"/>
  <c r="G21" i="11"/>
  <c r="H21" i="11"/>
  <c r="G1" i="11"/>
  <c r="I35" i="11"/>
  <c r="G35" i="11"/>
  <c r="H35" i="11"/>
  <c r="I127" i="11"/>
  <c r="G127" i="11"/>
  <c r="H127" i="11"/>
  <c r="I68" i="11"/>
  <c r="G68" i="11"/>
  <c r="H68" i="11"/>
  <c r="I122" i="11"/>
  <c r="G122" i="11"/>
  <c r="H122" i="11"/>
  <c r="I78" i="11"/>
  <c r="G78" i="11"/>
  <c r="H78" i="11"/>
  <c r="I36" i="11"/>
  <c r="G36" i="11"/>
  <c r="H36" i="11"/>
  <c r="I66" i="11"/>
  <c r="G66" i="11"/>
  <c r="H66" i="11"/>
  <c r="I70" i="11"/>
  <c r="G70" i="11"/>
  <c r="H70" i="11"/>
  <c r="K3" i="7"/>
  <c r="K2" i="7"/>
  <c r="K4" i="7"/>
  <c r="K5" i="7"/>
  <c r="K6" i="7"/>
  <c r="K7" i="7"/>
  <c r="K8" i="7"/>
  <c r="K9" i="7"/>
  <c r="K10" i="7"/>
  <c r="G2485" i="3"/>
  <c r="H2485" i="3"/>
  <c r="G2421" i="3"/>
  <c r="H2421" i="3"/>
  <c r="G2468" i="3"/>
  <c r="H2468" i="3"/>
  <c r="G2428" i="3"/>
  <c r="H2428" i="3"/>
  <c r="G2380" i="3"/>
  <c r="H2380" i="3"/>
  <c r="G2332" i="3"/>
  <c r="H2332" i="3"/>
  <c r="G2284" i="3"/>
  <c r="H2284" i="3"/>
  <c r="G2244" i="3"/>
  <c r="H2244" i="3"/>
  <c r="G2188" i="3"/>
  <c r="H2188" i="3"/>
  <c r="G2164" i="3"/>
  <c r="H2164" i="3"/>
  <c r="G2491" i="3"/>
  <c r="H2491" i="3"/>
  <c r="G2483" i="3"/>
  <c r="H2483" i="3"/>
  <c r="G2459" i="3"/>
  <c r="H2459" i="3"/>
  <c r="G2451" i="3"/>
  <c r="H2451" i="3"/>
  <c r="G2435" i="3"/>
  <c r="H2435" i="3"/>
  <c r="G2419" i="3"/>
  <c r="H2419" i="3"/>
  <c r="G2403" i="3"/>
  <c r="H2403" i="3"/>
  <c r="G2387" i="3"/>
  <c r="H2387" i="3"/>
  <c r="G2371" i="3"/>
  <c r="H2371" i="3"/>
  <c r="G2363" i="3"/>
  <c r="H2363" i="3"/>
  <c r="G2347" i="3"/>
  <c r="H2347" i="3"/>
  <c r="G2331" i="3"/>
  <c r="H2331" i="3"/>
  <c r="G2315" i="3"/>
  <c r="H2315" i="3"/>
  <c r="G2307" i="3"/>
  <c r="H2307" i="3"/>
  <c r="G2291" i="3"/>
  <c r="H2291" i="3"/>
  <c r="G2275" i="3"/>
  <c r="H2275" i="3"/>
  <c r="G2251" i="3"/>
  <c r="H2251" i="3"/>
  <c r="G2243" i="3"/>
  <c r="H2243" i="3"/>
  <c r="G2227" i="3"/>
  <c r="H2227" i="3"/>
  <c r="G2211" i="3"/>
  <c r="H2211" i="3"/>
  <c r="G2195" i="3"/>
  <c r="H2195" i="3"/>
  <c r="G2179" i="3"/>
  <c r="H2179" i="3"/>
  <c r="G2163" i="3"/>
  <c r="H2163" i="3"/>
  <c r="G2147" i="3"/>
  <c r="H2147" i="3"/>
  <c r="G2131" i="3"/>
  <c r="H2131" i="3"/>
  <c r="G2115" i="3"/>
  <c r="H2115" i="3"/>
  <c r="G2099" i="3"/>
  <c r="H2099" i="3"/>
  <c r="G2083" i="3"/>
  <c r="H2083" i="3"/>
  <c r="G2075" i="3"/>
  <c r="H2075" i="3"/>
  <c r="G2059" i="3"/>
  <c r="H2059" i="3"/>
  <c r="G2043" i="3"/>
  <c r="H2043" i="3"/>
  <c r="G2027" i="3"/>
  <c r="H2027" i="3"/>
  <c r="G2019" i="3"/>
  <c r="H2019" i="3"/>
  <c r="G2003" i="3"/>
  <c r="H2003" i="3"/>
  <c r="G1987" i="3"/>
  <c r="H1987" i="3"/>
  <c r="G1979" i="3"/>
  <c r="H1979" i="3"/>
  <c r="G1971" i="3"/>
  <c r="H1971" i="3"/>
  <c r="G1963" i="3"/>
  <c r="H1963" i="3"/>
  <c r="G1947" i="3"/>
  <c r="H1947" i="3"/>
  <c r="G1939" i="3"/>
  <c r="H1939" i="3"/>
  <c r="G1931" i="3"/>
  <c r="H1931" i="3"/>
  <c r="G1923" i="3"/>
  <c r="H1923" i="3"/>
  <c r="G1915" i="3"/>
  <c r="H1915" i="3"/>
  <c r="G1907" i="3"/>
  <c r="H1907" i="3"/>
  <c r="G1899" i="3"/>
  <c r="H1899" i="3"/>
  <c r="G1891" i="3"/>
  <c r="H1891" i="3"/>
  <c r="G1883" i="3"/>
  <c r="H1883" i="3"/>
  <c r="G1875" i="3"/>
  <c r="H1875" i="3"/>
  <c r="G1867" i="3"/>
  <c r="H1867" i="3"/>
  <c r="G1859" i="3"/>
  <c r="H1859" i="3"/>
  <c r="G1851" i="3"/>
  <c r="H1851" i="3"/>
  <c r="G1843" i="3"/>
  <c r="H1843" i="3"/>
  <c r="G1835" i="3"/>
  <c r="H1835" i="3"/>
  <c r="G1827" i="3"/>
  <c r="H1827" i="3"/>
  <c r="G1819" i="3"/>
  <c r="H1819" i="3"/>
  <c r="G1811" i="3"/>
  <c r="H1811" i="3"/>
  <c r="G1803" i="3"/>
  <c r="H1803" i="3"/>
  <c r="G1795" i="3"/>
  <c r="H1795" i="3"/>
  <c r="G1787" i="3"/>
  <c r="H1787" i="3"/>
  <c r="G1779" i="3"/>
  <c r="H1779" i="3"/>
  <c r="G1771" i="3"/>
  <c r="H1771" i="3"/>
  <c r="G2498" i="3"/>
  <c r="H2498" i="3"/>
  <c r="G2490" i="3"/>
  <c r="H2490" i="3"/>
  <c r="G2482" i="3"/>
  <c r="H2482" i="3"/>
  <c r="G2474" i="3"/>
  <c r="H2474" i="3"/>
  <c r="G2466" i="3"/>
  <c r="H2466" i="3"/>
  <c r="G2458" i="3"/>
  <c r="H2458" i="3"/>
  <c r="G2450" i="3"/>
  <c r="H2450" i="3"/>
  <c r="G2442" i="3"/>
  <c r="H2442" i="3"/>
  <c r="G2434" i="3"/>
  <c r="H2434" i="3"/>
  <c r="G2426" i="3"/>
  <c r="H2426" i="3"/>
  <c r="G2418" i="3"/>
  <c r="H2418" i="3"/>
  <c r="G2410" i="3"/>
  <c r="H2410" i="3"/>
  <c r="G2402" i="3"/>
  <c r="H2402" i="3"/>
  <c r="G2394" i="3"/>
  <c r="H2394" i="3"/>
  <c r="G2386" i="3"/>
  <c r="H2386" i="3"/>
  <c r="G2378" i="3"/>
  <c r="H2378" i="3"/>
  <c r="G2370" i="3"/>
  <c r="H2370" i="3"/>
  <c r="G2362" i="3"/>
  <c r="H2362" i="3"/>
  <c r="G2437" i="3"/>
  <c r="H2437" i="3"/>
  <c r="G2484" i="3"/>
  <c r="H2484" i="3"/>
  <c r="G2412" i="3"/>
  <c r="H2412" i="3"/>
  <c r="G2356" i="3"/>
  <c r="H2356" i="3"/>
  <c r="G2292" i="3"/>
  <c r="H2292" i="3"/>
  <c r="G2212" i="3"/>
  <c r="H2212" i="3"/>
  <c r="G2473" i="3"/>
  <c r="H2473" i="3"/>
  <c r="G2433" i="3"/>
  <c r="H2433" i="3"/>
  <c r="G2401" i="3"/>
  <c r="H2401" i="3"/>
  <c r="G2369" i="3"/>
  <c r="H2369" i="3"/>
  <c r="G2337" i="3"/>
  <c r="H2337" i="3"/>
  <c r="G2313" i="3"/>
  <c r="H2313" i="3"/>
  <c r="G2281" i="3"/>
  <c r="H2281" i="3"/>
  <c r="G2265" i="3"/>
  <c r="H2265" i="3"/>
  <c r="G2257" i="3"/>
  <c r="H2257" i="3"/>
  <c r="G2249" i="3"/>
  <c r="H2249" i="3"/>
  <c r="G2241" i="3"/>
  <c r="H2241" i="3"/>
  <c r="G2233" i="3"/>
  <c r="H2233" i="3"/>
  <c r="G2225" i="3"/>
  <c r="H2225" i="3"/>
  <c r="G2217" i="3"/>
  <c r="H2217" i="3"/>
  <c r="G2209" i="3"/>
  <c r="H2209" i="3"/>
  <c r="G2201" i="3"/>
  <c r="H2201" i="3"/>
  <c r="G2193" i="3"/>
  <c r="H2193" i="3"/>
  <c r="G2185" i="3"/>
  <c r="H2185" i="3"/>
  <c r="G2177" i="3"/>
  <c r="H2177" i="3"/>
  <c r="G2169" i="3"/>
  <c r="H2169" i="3"/>
  <c r="G2161" i="3"/>
  <c r="H2161" i="3"/>
  <c r="G2153" i="3"/>
  <c r="H2153" i="3"/>
  <c r="G2145" i="3"/>
  <c r="H2145" i="3"/>
  <c r="G2137" i="3"/>
  <c r="H2137" i="3"/>
  <c r="G2129" i="3"/>
  <c r="H2129" i="3"/>
  <c r="G2121" i="3"/>
  <c r="H2121" i="3"/>
  <c r="G2113" i="3"/>
  <c r="H2113" i="3"/>
  <c r="G2105" i="3"/>
  <c r="H2105" i="3"/>
  <c r="G2097" i="3"/>
  <c r="H2097" i="3"/>
  <c r="G2089" i="3"/>
  <c r="H2089" i="3"/>
  <c r="G2081" i="3"/>
  <c r="H2081" i="3"/>
  <c r="G2073" i="3"/>
  <c r="H2073" i="3"/>
  <c r="G2065" i="3"/>
  <c r="H2065" i="3"/>
  <c r="G2057" i="3"/>
  <c r="H2057" i="3"/>
  <c r="G2049" i="3"/>
  <c r="H2049" i="3"/>
  <c r="G2041" i="3"/>
  <c r="H2041" i="3"/>
  <c r="G2033" i="3"/>
  <c r="H2033" i="3"/>
  <c r="G2025" i="3"/>
  <c r="H2025" i="3"/>
  <c r="G2017" i="3"/>
  <c r="H2017" i="3"/>
  <c r="G2009" i="3"/>
  <c r="H2009" i="3"/>
  <c r="G2001" i="3"/>
  <c r="H2001" i="3"/>
  <c r="G2" i="3"/>
  <c r="H2" i="3"/>
  <c r="G2453" i="3"/>
  <c r="H2453" i="3"/>
  <c r="G2500" i="3"/>
  <c r="H2500" i="3"/>
  <c r="G2444" i="3"/>
  <c r="H2444" i="3"/>
  <c r="G2396" i="3"/>
  <c r="H2396" i="3"/>
  <c r="G2340" i="3"/>
  <c r="H2340" i="3"/>
  <c r="G2300" i="3"/>
  <c r="H2300" i="3"/>
  <c r="G2236" i="3"/>
  <c r="H2236" i="3"/>
  <c r="G2497" i="3"/>
  <c r="H2497" i="3"/>
  <c r="G2465" i="3"/>
  <c r="H2465" i="3"/>
  <c r="G2441" i="3"/>
  <c r="H2441" i="3"/>
  <c r="G2409" i="3"/>
  <c r="H2409" i="3"/>
  <c r="G2377" i="3"/>
  <c r="H2377" i="3"/>
  <c r="G2345" i="3"/>
  <c r="H2345" i="3"/>
  <c r="G2289" i="3"/>
  <c r="H2289" i="3"/>
  <c r="G2488" i="3"/>
  <c r="H2488" i="3"/>
  <c r="G2464" i="3"/>
  <c r="H2464" i="3"/>
  <c r="G2448" i="3"/>
  <c r="H2448" i="3"/>
  <c r="G2424" i="3"/>
  <c r="H2424" i="3"/>
  <c r="G2400" i="3"/>
  <c r="H2400" i="3"/>
  <c r="G2376" i="3"/>
  <c r="H2376" i="3"/>
  <c r="G2352" i="3"/>
  <c r="H2352" i="3"/>
  <c r="G2328" i="3"/>
  <c r="H2328" i="3"/>
  <c r="G2304" i="3"/>
  <c r="H2304" i="3"/>
  <c r="G2280" i="3"/>
  <c r="H2280" i="3"/>
  <c r="G2256" i="3"/>
  <c r="H2256" i="3"/>
  <c r="G2232" i="3"/>
  <c r="H2232" i="3"/>
  <c r="G2208" i="3"/>
  <c r="H2208" i="3"/>
  <c r="G2192" i="3"/>
  <c r="H2192" i="3"/>
  <c r="G2168" i="3"/>
  <c r="H2168" i="3"/>
  <c r="G2160" i="3"/>
  <c r="H2160" i="3"/>
  <c r="G2152" i="3"/>
  <c r="H2152" i="3"/>
  <c r="G2144" i="3"/>
  <c r="H2144" i="3"/>
  <c r="G2136" i="3"/>
  <c r="H2136" i="3"/>
  <c r="G2128" i="3"/>
  <c r="H2128" i="3"/>
  <c r="G2120" i="3"/>
  <c r="H2120" i="3"/>
  <c r="G2112" i="3"/>
  <c r="H2112" i="3"/>
  <c r="G2104" i="3"/>
  <c r="H2104" i="3"/>
  <c r="G2096" i="3"/>
  <c r="H2096" i="3"/>
  <c r="G2088" i="3"/>
  <c r="H2088" i="3"/>
  <c r="G2080" i="3"/>
  <c r="H2080" i="3"/>
  <c r="G2072" i="3"/>
  <c r="H2072" i="3"/>
  <c r="G2064" i="3"/>
  <c r="H2064" i="3"/>
  <c r="G2056" i="3"/>
  <c r="H2056" i="3"/>
  <c r="G2048" i="3"/>
  <c r="H2048" i="3"/>
  <c r="G2477" i="3"/>
  <c r="H2477" i="3"/>
  <c r="G2413" i="3"/>
  <c r="H2413" i="3"/>
  <c r="G2452" i="3"/>
  <c r="H2452" i="3"/>
  <c r="G2388" i="3"/>
  <c r="H2388" i="3"/>
  <c r="G2324" i="3"/>
  <c r="H2324" i="3"/>
  <c r="G2268" i="3"/>
  <c r="H2268" i="3"/>
  <c r="G2204" i="3"/>
  <c r="H2204" i="3"/>
  <c r="G2481" i="3"/>
  <c r="H2481" i="3"/>
  <c r="G2449" i="3"/>
  <c r="H2449" i="3"/>
  <c r="G2417" i="3"/>
  <c r="H2417" i="3"/>
  <c r="G2385" i="3"/>
  <c r="H2385" i="3"/>
  <c r="G2353" i="3"/>
  <c r="H2353" i="3"/>
  <c r="G2321" i="3"/>
  <c r="H2321" i="3"/>
  <c r="G2305" i="3"/>
  <c r="H2305" i="3"/>
  <c r="G2273" i="3"/>
  <c r="H2273" i="3"/>
  <c r="G2480" i="3"/>
  <c r="H2480" i="3"/>
  <c r="G2440" i="3"/>
  <c r="H2440" i="3"/>
  <c r="G2416" i="3"/>
  <c r="H2416" i="3"/>
  <c r="G2392" i="3"/>
  <c r="H2392" i="3"/>
  <c r="G2368" i="3"/>
  <c r="H2368" i="3"/>
  <c r="G2344" i="3"/>
  <c r="H2344" i="3"/>
  <c r="G2320" i="3"/>
  <c r="H2320" i="3"/>
  <c r="G2296" i="3"/>
  <c r="H2296" i="3"/>
  <c r="G2272" i="3"/>
  <c r="H2272" i="3"/>
  <c r="G2248" i="3"/>
  <c r="H2248" i="3"/>
  <c r="G2224" i="3"/>
  <c r="H2224" i="3"/>
  <c r="G2184" i="3"/>
  <c r="H2184" i="3"/>
  <c r="G2495" i="3"/>
  <c r="H2495" i="3"/>
  <c r="G2479" i="3"/>
  <c r="H2479" i="3"/>
  <c r="G2463" i="3"/>
  <c r="H2463" i="3"/>
  <c r="G2439" i="3"/>
  <c r="H2439" i="3"/>
  <c r="G2423" i="3"/>
  <c r="H2423" i="3"/>
  <c r="G2407" i="3"/>
  <c r="H2407" i="3"/>
  <c r="G2383" i="3"/>
  <c r="H2383" i="3"/>
  <c r="G2367" i="3"/>
  <c r="H2367" i="3"/>
  <c r="G2319" i="3"/>
  <c r="H2319" i="3"/>
  <c r="G2111" i="3"/>
  <c r="H2111" i="3"/>
  <c r="G2469" i="3"/>
  <c r="H2469" i="3"/>
  <c r="G2405" i="3"/>
  <c r="H2405" i="3"/>
  <c r="G2460" i="3"/>
  <c r="H2460" i="3"/>
  <c r="G2404" i="3"/>
  <c r="H2404" i="3"/>
  <c r="G2348" i="3"/>
  <c r="H2348" i="3"/>
  <c r="G2276" i="3"/>
  <c r="H2276" i="3"/>
  <c r="G2228" i="3"/>
  <c r="H2228" i="3"/>
  <c r="G2489" i="3"/>
  <c r="H2489" i="3"/>
  <c r="G2457" i="3"/>
  <c r="H2457" i="3"/>
  <c r="G2425" i="3"/>
  <c r="H2425" i="3"/>
  <c r="G2393" i="3"/>
  <c r="H2393" i="3"/>
  <c r="G2361" i="3"/>
  <c r="H2361" i="3"/>
  <c r="G2329" i="3"/>
  <c r="H2329" i="3"/>
  <c r="G2297" i="3"/>
  <c r="H2297" i="3"/>
  <c r="G2496" i="3"/>
  <c r="H2496" i="3"/>
  <c r="G2472" i="3"/>
  <c r="H2472" i="3"/>
  <c r="G2456" i="3"/>
  <c r="H2456" i="3"/>
  <c r="G2432" i="3"/>
  <c r="H2432" i="3"/>
  <c r="G2408" i="3"/>
  <c r="H2408" i="3"/>
  <c r="G2384" i="3"/>
  <c r="H2384" i="3"/>
  <c r="G2360" i="3"/>
  <c r="H2360" i="3"/>
  <c r="G2336" i="3"/>
  <c r="H2336" i="3"/>
  <c r="G2312" i="3"/>
  <c r="H2312" i="3"/>
  <c r="G2288" i="3"/>
  <c r="H2288" i="3"/>
  <c r="G2264" i="3"/>
  <c r="H2264" i="3"/>
  <c r="G2240" i="3"/>
  <c r="H2240" i="3"/>
  <c r="G2216" i="3"/>
  <c r="H2216" i="3"/>
  <c r="G2200" i="3"/>
  <c r="H2200" i="3"/>
  <c r="G2176" i="3"/>
  <c r="H2176" i="3"/>
  <c r="G2487" i="3"/>
  <c r="H2487" i="3"/>
  <c r="G2471" i="3"/>
  <c r="H2471" i="3"/>
  <c r="G2455" i="3"/>
  <c r="H2455" i="3"/>
  <c r="G2447" i="3"/>
  <c r="H2447" i="3"/>
  <c r="G2431" i="3"/>
  <c r="H2431" i="3"/>
  <c r="G2415" i="3"/>
  <c r="H2415" i="3"/>
  <c r="G2399" i="3"/>
  <c r="H2399" i="3"/>
  <c r="G2391" i="3"/>
  <c r="H2391" i="3"/>
  <c r="G2375" i="3"/>
  <c r="H2375" i="3"/>
  <c r="G2359" i="3"/>
  <c r="H2359" i="3"/>
  <c r="G2351" i="3"/>
  <c r="H2351" i="3"/>
  <c r="G2343" i="3"/>
  <c r="H2343" i="3"/>
  <c r="G2335" i="3"/>
  <c r="H2335" i="3"/>
  <c r="G2327" i="3"/>
  <c r="H2327" i="3"/>
  <c r="G2311" i="3"/>
  <c r="H2311" i="3"/>
  <c r="G2303" i="3"/>
  <c r="H2303" i="3"/>
  <c r="G2295" i="3"/>
  <c r="H2295" i="3"/>
  <c r="G2287" i="3"/>
  <c r="H2287" i="3"/>
  <c r="G2279" i="3"/>
  <c r="H2279" i="3"/>
  <c r="G2271" i="3"/>
  <c r="H2271" i="3"/>
  <c r="G2263" i="3"/>
  <c r="H2263" i="3"/>
  <c r="G2255" i="3"/>
  <c r="H2255" i="3"/>
  <c r="G2247" i="3"/>
  <c r="H2247" i="3"/>
  <c r="G2239" i="3"/>
  <c r="H2239" i="3"/>
  <c r="G2231" i="3"/>
  <c r="H2231" i="3"/>
  <c r="G2223" i="3"/>
  <c r="H2223" i="3"/>
  <c r="G2215" i="3"/>
  <c r="H2215" i="3"/>
  <c r="G2207" i="3"/>
  <c r="H2207" i="3"/>
  <c r="G2199" i="3"/>
  <c r="H2199" i="3"/>
  <c r="G2191" i="3"/>
  <c r="H2191" i="3"/>
  <c r="G2183" i="3"/>
  <c r="H2183" i="3"/>
  <c r="G2175" i="3"/>
  <c r="H2175" i="3"/>
  <c r="G2167" i="3"/>
  <c r="H2167" i="3"/>
  <c r="G2159" i="3"/>
  <c r="H2159" i="3"/>
  <c r="G2151" i="3"/>
  <c r="H2151" i="3"/>
  <c r="G2143" i="3"/>
  <c r="H2143" i="3"/>
  <c r="G2135" i="3"/>
  <c r="H2135" i="3"/>
  <c r="G2127" i="3"/>
  <c r="H2127" i="3"/>
  <c r="G2119" i="3"/>
  <c r="H2119" i="3"/>
  <c r="G2494" i="3"/>
  <c r="H2494" i="3"/>
  <c r="G2486" i="3"/>
  <c r="H2486" i="3"/>
  <c r="G2478" i="3"/>
  <c r="H2478" i="3"/>
  <c r="G2470" i="3"/>
  <c r="H2470" i="3"/>
  <c r="G2462" i="3"/>
  <c r="H2462" i="3"/>
  <c r="G2454" i="3"/>
  <c r="H2454" i="3"/>
  <c r="G2446" i="3"/>
  <c r="H2446" i="3"/>
  <c r="G2438" i="3"/>
  <c r="H2438" i="3"/>
  <c r="G2430" i="3"/>
  <c r="H2430" i="3"/>
  <c r="G2422" i="3"/>
  <c r="H2422" i="3"/>
  <c r="G2414" i="3"/>
  <c r="H2414" i="3"/>
  <c r="G2406" i="3"/>
  <c r="H2406" i="3"/>
  <c r="G2398" i="3"/>
  <c r="H2398" i="3"/>
  <c r="G2390" i="3"/>
  <c r="H2390" i="3"/>
  <c r="G2382" i="3"/>
  <c r="H2382" i="3"/>
  <c r="G2374" i="3"/>
  <c r="H2374" i="3"/>
  <c r="G2366" i="3"/>
  <c r="H2366" i="3"/>
  <c r="G2358" i="3"/>
  <c r="H2358" i="3"/>
  <c r="G2445" i="3"/>
  <c r="H2445" i="3"/>
  <c r="G2397" i="3"/>
  <c r="H2397" i="3"/>
  <c r="G2389" i="3"/>
  <c r="H2389" i="3"/>
  <c r="G2381" i="3"/>
  <c r="H2381" i="3"/>
  <c r="G2373" i="3"/>
  <c r="H2373" i="3"/>
  <c r="G2365" i="3"/>
  <c r="H2365" i="3"/>
  <c r="G2357" i="3"/>
  <c r="H2357" i="3"/>
  <c r="G2349" i="3"/>
  <c r="H2349" i="3"/>
  <c r="G2341" i="3"/>
  <c r="H2341" i="3"/>
  <c r="G2333" i="3"/>
  <c r="H2333" i="3"/>
  <c r="G2325" i="3"/>
  <c r="H2325" i="3"/>
  <c r="G2317" i="3"/>
  <c r="H2317" i="3"/>
  <c r="G2309" i="3"/>
  <c r="H2309" i="3"/>
  <c r="G2301" i="3"/>
  <c r="H2301" i="3"/>
  <c r="G2293" i="3"/>
  <c r="H2293" i="3"/>
  <c r="G2285" i="3"/>
  <c r="H2285" i="3"/>
  <c r="G2277" i="3"/>
  <c r="H2277" i="3"/>
  <c r="G2269" i="3"/>
  <c r="H2269" i="3"/>
  <c r="G2261" i="3"/>
  <c r="H2261" i="3"/>
  <c r="G2253" i="3"/>
  <c r="H2253" i="3"/>
  <c r="G2245" i="3"/>
  <c r="H2245" i="3"/>
  <c r="G2237" i="3"/>
  <c r="H2237" i="3"/>
  <c r="G2229" i="3"/>
  <c r="H2229" i="3"/>
  <c r="G2221" i="3"/>
  <c r="H2221" i="3"/>
  <c r="G2213" i="3"/>
  <c r="H2213" i="3"/>
  <c r="G2205" i="3"/>
  <c r="H2205" i="3"/>
  <c r="G2197" i="3"/>
  <c r="H2197" i="3"/>
  <c r="G2189" i="3"/>
  <c r="H2189" i="3"/>
  <c r="G2181" i="3"/>
  <c r="H2181" i="3"/>
  <c r="G2173" i="3"/>
  <c r="H2173" i="3"/>
  <c r="G2165" i="3"/>
  <c r="H2165" i="3"/>
  <c r="G2157" i="3"/>
  <c r="H2157" i="3"/>
  <c r="G2149" i="3"/>
  <c r="H2149" i="3"/>
  <c r="G2141" i="3"/>
  <c r="H2141" i="3"/>
  <c r="G2133" i="3"/>
  <c r="H2133" i="3"/>
  <c r="G2125" i="3"/>
  <c r="H2125" i="3"/>
  <c r="G2117" i="3"/>
  <c r="H2117" i="3"/>
  <c r="G2109" i="3"/>
  <c r="H2109" i="3"/>
  <c r="G2101" i="3"/>
  <c r="H2101" i="3"/>
  <c r="G2093" i="3"/>
  <c r="H2093" i="3"/>
  <c r="G2085" i="3"/>
  <c r="H2085" i="3"/>
  <c r="G2077" i="3"/>
  <c r="H2077" i="3"/>
  <c r="G2069" i="3"/>
  <c r="H2069" i="3"/>
  <c r="G2061" i="3"/>
  <c r="H2061" i="3"/>
  <c r="G2053" i="3"/>
  <c r="H2053" i="3"/>
  <c r="G2045" i="3"/>
  <c r="H2045" i="3"/>
  <c r="G2037" i="3"/>
  <c r="H2037" i="3"/>
  <c r="G2029" i="3"/>
  <c r="H2029" i="3"/>
  <c r="G2021" i="3"/>
  <c r="H2021" i="3"/>
  <c r="G2013" i="3"/>
  <c r="H2013" i="3"/>
  <c r="G2005" i="3"/>
  <c r="H2005" i="3"/>
  <c r="G1997" i="3"/>
  <c r="H1997" i="3"/>
  <c r="G2461" i="3"/>
  <c r="H2461" i="3"/>
  <c r="G2476" i="3"/>
  <c r="H2476" i="3"/>
  <c r="G2420" i="3"/>
  <c r="H2420" i="3"/>
  <c r="G2364" i="3"/>
  <c r="H2364" i="3"/>
  <c r="G2308" i="3"/>
  <c r="H2308" i="3"/>
  <c r="G2252" i="3"/>
  <c r="H2252" i="3"/>
  <c r="G2196" i="3"/>
  <c r="H2196" i="3"/>
  <c r="G2180" i="3"/>
  <c r="H2180" i="3"/>
  <c r="G2156" i="3"/>
  <c r="H2156" i="3"/>
  <c r="G2148" i="3"/>
  <c r="H2148" i="3"/>
  <c r="G2140" i="3"/>
  <c r="H2140" i="3"/>
  <c r="G2132" i="3"/>
  <c r="H2132" i="3"/>
  <c r="G2124" i="3"/>
  <c r="H2124" i="3"/>
  <c r="G2116" i="3"/>
  <c r="H2116" i="3"/>
  <c r="G2108" i="3"/>
  <c r="H2108" i="3"/>
  <c r="G2100" i="3"/>
  <c r="H2100" i="3"/>
  <c r="G2092" i="3"/>
  <c r="H2092" i="3"/>
  <c r="G2084" i="3"/>
  <c r="H2084" i="3"/>
  <c r="G2076" i="3"/>
  <c r="H2076" i="3"/>
  <c r="G2068" i="3"/>
  <c r="H2068" i="3"/>
  <c r="G2060" i="3"/>
  <c r="H2060" i="3"/>
  <c r="G2052" i="3"/>
  <c r="H2052" i="3"/>
  <c r="G2044" i="3"/>
  <c r="H2044" i="3"/>
  <c r="G2036" i="3"/>
  <c r="H2036" i="3"/>
  <c r="G2028" i="3"/>
  <c r="H2028" i="3"/>
  <c r="G2020" i="3"/>
  <c r="H2020" i="3"/>
  <c r="G2012" i="3"/>
  <c r="H2012" i="3"/>
  <c r="G2004" i="3"/>
  <c r="H2004" i="3"/>
  <c r="G1996" i="3"/>
  <c r="H1996" i="3"/>
  <c r="G1988" i="3"/>
  <c r="H1988" i="3"/>
  <c r="G1980" i="3"/>
  <c r="H1980" i="3"/>
  <c r="G1972" i="3"/>
  <c r="H1972" i="3"/>
  <c r="G1964" i="3"/>
  <c r="H1964" i="3"/>
  <c r="G1956" i="3"/>
  <c r="H1956" i="3"/>
  <c r="G1948" i="3"/>
  <c r="H1948" i="3"/>
  <c r="G1940" i="3"/>
  <c r="H1940" i="3"/>
  <c r="G1932" i="3"/>
  <c r="H1932" i="3"/>
  <c r="G1924" i="3"/>
  <c r="H1924" i="3"/>
  <c r="G1916" i="3"/>
  <c r="H1916" i="3"/>
  <c r="G1908" i="3"/>
  <c r="H1908" i="3"/>
  <c r="G1900" i="3"/>
  <c r="H1900" i="3"/>
  <c r="G1892" i="3"/>
  <c r="H1892" i="3"/>
  <c r="G1884" i="3"/>
  <c r="H1884" i="3"/>
  <c r="G1876" i="3"/>
  <c r="H1876" i="3"/>
  <c r="G1868" i="3"/>
  <c r="H1868" i="3"/>
  <c r="G1860" i="3"/>
  <c r="H1860" i="3"/>
  <c r="G1852" i="3"/>
  <c r="H1852" i="3"/>
  <c r="G1844" i="3"/>
  <c r="H1844" i="3"/>
  <c r="G2493" i="3"/>
  <c r="H2493" i="3"/>
  <c r="G2429" i="3"/>
  <c r="H2429" i="3"/>
  <c r="G2492" i="3"/>
  <c r="H2492" i="3"/>
  <c r="G2436" i="3"/>
  <c r="H2436" i="3"/>
  <c r="G2372" i="3"/>
  <c r="H2372" i="3"/>
  <c r="G2316" i="3"/>
  <c r="H2316" i="3"/>
  <c r="G2260" i="3"/>
  <c r="H2260" i="3"/>
  <c r="G2220" i="3"/>
  <c r="H2220" i="3"/>
  <c r="G2172" i="3"/>
  <c r="H2172" i="3"/>
  <c r="G2499" i="3"/>
  <c r="H2499" i="3"/>
  <c r="G2475" i="3"/>
  <c r="H2475" i="3"/>
  <c r="G2467" i="3"/>
  <c r="H2467" i="3"/>
  <c r="G2443" i="3"/>
  <c r="H2443" i="3"/>
  <c r="G2427" i="3"/>
  <c r="H2427" i="3"/>
  <c r="G2411" i="3"/>
  <c r="H2411" i="3"/>
  <c r="G2395" i="3"/>
  <c r="H2395" i="3"/>
  <c r="G2379" i="3"/>
  <c r="H2379" i="3"/>
  <c r="G2355" i="3"/>
  <c r="H2355" i="3"/>
  <c r="G2339" i="3"/>
  <c r="H2339" i="3"/>
  <c r="G2323" i="3"/>
  <c r="H2323" i="3"/>
  <c r="G2299" i="3"/>
  <c r="H2299" i="3"/>
  <c r="G2283" i="3"/>
  <c r="H2283" i="3"/>
  <c r="G2267" i="3"/>
  <c r="H2267" i="3"/>
  <c r="G2259" i="3"/>
  <c r="H2259" i="3"/>
  <c r="G2235" i="3"/>
  <c r="H2235" i="3"/>
  <c r="G2219" i="3"/>
  <c r="H2219" i="3"/>
  <c r="G2203" i="3"/>
  <c r="H2203" i="3"/>
  <c r="G2187" i="3"/>
  <c r="H2187" i="3"/>
  <c r="G2171" i="3"/>
  <c r="H2171" i="3"/>
  <c r="G2155" i="3"/>
  <c r="H2155" i="3"/>
  <c r="G2139" i="3"/>
  <c r="H2139" i="3"/>
  <c r="G2123" i="3"/>
  <c r="H2123" i="3"/>
  <c r="G2107" i="3"/>
  <c r="H2107" i="3"/>
  <c r="G2091" i="3"/>
  <c r="H2091" i="3"/>
  <c r="G2067" i="3"/>
  <c r="H2067" i="3"/>
  <c r="G2051" i="3"/>
  <c r="H2051" i="3"/>
  <c r="G2035" i="3"/>
  <c r="H2035" i="3"/>
  <c r="G2011" i="3"/>
  <c r="H2011" i="3"/>
  <c r="G1995" i="3"/>
  <c r="H1995" i="3"/>
  <c r="G1955" i="3"/>
  <c r="H1955" i="3"/>
  <c r="G1763" i="3"/>
  <c r="H1763" i="3"/>
  <c r="G2354" i="3"/>
  <c r="H2354" i="3"/>
  <c r="G2346" i="3"/>
  <c r="H2346" i="3"/>
  <c r="G2338" i="3"/>
  <c r="H2338" i="3"/>
  <c r="G2330" i="3"/>
  <c r="H2330" i="3"/>
  <c r="G2322" i="3"/>
  <c r="H2322" i="3"/>
  <c r="G2314" i="3"/>
  <c r="H2314" i="3"/>
  <c r="G2306" i="3"/>
  <c r="H2306" i="3"/>
  <c r="G2298" i="3"/>
  <c r="H2298" i="3"/>
  <c r="G2290" i="3"/>
  <c r="H2290" i="3"/>
  <c r="G2282" i="3"/>
  <c r="H2282" i="3"/>
  <c r="G2274" i="3"/>
  <c r="H2274" i="3"/>
  <c r="G2266" i="3"/>
  <c r="H2266" i="3"/>
  <c r="G2258" i="3"/>
  <c r="H2258" i="3"/>
  <c r="G2250" i="3"/>
  <c r="H2250" i="3"/>
  <c r="G2242" i="3"/>
  <c r="H2242" i="3"/>
  <c r="G2234" i="3"/>
  <c r="H2234" i="3"/>
  <c r="G2226" i="3"/>
  <c r="H2226" i="3"/>
  <c r="G2218" i="3"/>
  <c r="H2218" i="3"/>
  <c r="G2210" i="3"/>
  <c r="H2210" i="3"/>
  <c r="G2202" i="3"/>
  <c r="H2202" i="3"/>
  <c r="G2194" i="3"/>
  <c r="H2194" i="3"/>
  <c r="G2186" i="3"/>
  <c r="H2186" i="3"/>
  <c r="G2178" i="3"/>
  <c r="H2178" i="3"/>
  <c r="G2170" i="3"/>
  <c r="H2170" i="3"/>
  <c r="G2162" i="3"/>
  <c r="H2162" i="3"/>
  <c r="G2154" i="3"/>
  <c r="H2154" i="3"/>
  <c r="G2146" i="3"/>
  <c r="H2146" i="3"/>
  <c r="G2138" i="3"/>
  <c r="H2138" i="3"/>
  <c r="G2130" i="3"/>
  <c r="H2130" i="3"/>
  <c r="G2122" i="3"/>
  <c r="H2122" i="3"/>
  <c r="G2114" i="3"/>
  <c r="H2114" i="3"/>
  <c r="G2106" i="3"/>
  <c r="H2106" i="3"/>
  <c r="G2098" i="3"/>
  <c r="H2098" i="3"/>
  <c r="G2090" i="3"/>
  <c r="H2090" i="3"/>
  <c r="G2082" i="3"/>
  <c r="H2082" i="3"/>
  <c r="G2074" i="3"/>
  <c r="H2074" i="3"/>
  <c r="G2066" i="3"/>
  <c r="H2066" i="3"/>
  <c r="G2058" i="3"/>
  <c r="H2058" i="3"/>
  <c r="G2050" i="3"/>
  <c r="H2050" i="3"/>
  <c r="G2042" i="3"/>
  <c r="H2042" i="3"/>
  <c r="G2034" i="3"/>
  <c r="H2034" i="3"/>
  <c r="G2026" i="3"/>
  <c r="H2026" i="3"/>
  <c r="G2018" i="3"/>
  <c r="H2018" i="3"/>
  <c r="G2010" i="3"/>
  <c r="H2010" i="3"/>
  <c r="G2002" i="3"/>
  <c r="H2002" i="3"/>
  <c r="G1994" i="3"/>
  <c r="H1994" i="3"/>
  <c r="G1986" i="3"/>
  <c r="H1986" i="3"/>
  <c r="G1978" i="3"/>
  <c r="H1978" i="3"/>
  <c r="G1970" i="3"/>
  <c r="H1970" i="3"/>
  <c r="G1962" i="3"/>
  <c r="H1962" i="3"/>
  <c r="G1954" i="3"/>
  <c r="H1954" i="3"/>
  <c r="G1946" i="3"/>
  <c r="H1946" i="3"/>
  <c r="G1938" i="3"/>
  <c r="H1938" i="3"/>
  <c r="G1930" i="3"/>
  <c r="H1930" i="3"/>
  <c r="G1922" i="3"/>
  <c r="H1922" i="3"/>
  <c r="G1914" i="3"/>
  <c r="H1914" i="3"/>
  <c r="G1906" i="3"/>
  <c r="H1906" i="3"/>
  <c r="G1898" i="3"/>
  <c r="H1898" i="3"/>
  <c r="G1890" i="3"/>
  <c r="H1890" i="3"/>
  <c r="G1882" i="3"/>
  <c r="H1882" i="3"/>
  <c r="G1874" i="3"/>
  <c r="H1874" i="3"/>
  <c r="G1866" i="3"/>
  <c r="H1866" i="3"/>
  <c r="G1858" i="3"/>
  <c r="H1858" i="3"/>
  <c r="G1850" i="3"/>
  <c r="H1850" i="3"/>
  <c r="G1842" i="3"/>
  <c r="H1842" i="3"/>
  <c r="G1834" i="3"/>
  <c r="H1834" i="3"/>
  <c r="G1826" i="3"/>
  <c r="H1826" i="3"/>
  <c r="G1818" i="3"/>
  <c r="H1818" i="3"/>
  <c r="G1810" i="3"/>
  <c r="H1810" i="3"/>
  <c r="G1802" i="3"/>
  <c r="H1802" i="3"/>
  <c r="G1794" i="3"/>
  <c r="H1794" i="3"/>
  <c r="G1786" i="3"/>
  <c r="H1786" i="3"/>
  <c r="G1778" i="3"/>
  <c r="H1778" i="3"/>
  <c r="G1770" i="3"/>
  <c r="H1770" i="3"/>
  <c r="G1762" i="3"/>
  <c r="H1762" i="3"/>
  <c r="G1754" i="3"/>
  <c r="H1754" i="3"/>
  <c r="G1746" i="3"/>
  <c r="H1746" i="3"/>
  <c r="G1738" i="3"/>
  <c r="H1738" i="3"/>
  <c r="G1730" i="3"/>
  <c r="H1730" i="3"/>
  <c r="G1722" i="3"/>
  <c r="H1722" i="3"/>
  <c r="G1714" i="3"/>
  <c r="H1714" i="3"/>
  <c r="G1706" i="3"/>
  <c r="H1706" i="3"/>
  <c r="G1698" i="3"/>
  <c r="H1698" i="3"/>
  <c r="G1690" i="3"/>
  <c r="H1690" i="3"/>
  <c r="G1682" i="3"/>
  <c r="H1682" i="3"/>
  <c r="G1674" i="3"/>
  <c r="H1674" i="3"/>
  <c r="G1666" i="3"/>
  <c r="H1666" i="3"/>
  <c r="G1658" i="3"/>
  <c r="H1658" i="3"/>
  <c r="G1650" i="3"/>
  <c r="H1650" i="3"/>
  <c r="G1642" i="3"/>
  <c r="H1642" i="3"/>
  <c r="G1634" i="3"/>
  <c r="H1634" i="3"/>
  <c r="G1626" i="3"/>
  <c r="H1626" i="3"/>
  <c r="G1618" i="3"/>
  <c r="H1618" i="3"/>
  <c r="G1610" i="3"/>
  <c r="H1610" i="3"/>
  <c r="G1602" i="3"/>
  <c r="H1602" i="3"/>
  <c r="G1594" i="3"/>
  <c r="H1594" i="3"/>
  <c r="G1586" i="3"/>
  <c r="H1586" i="3"/>
  <c r="G1578" i="3"/>
  <c r="H1578" i="3"/>
  <c r="G1570" i="3"/>
  <c r="H1570" i="3"/>
  <c r="G1562" i="3"/>
  <c r="H1562" i="3"/>
  <c r="G1554" i="3"/>
  <c r="H1554" i="3"/>
  <c r="G1546" i="3"/>
  <c r="H1546" i="3"/>
  <c r="G1538" i="3"/>
  <c r="H1538" i="3"/>
  <c r="G1530" i="3"/>
  <c r="H1530" i="3"/>
  <c r="G1522" i="3"/>
  <c r="H1522" i="3"/>
  <c r="G1514" i="3"/>
  <c r="H1514" i="3"/>
  <c r="G1506" i="3"/>
  <c r="H1506" i="3"/>
  <c r="G1498" i="3"/>
  <c r="H1498" i="3"/>
  <c r="G1490" i="3"/>
  <c r="H1490" i="3"/>
  <c r="G1482" i="3"/>
  <c r="H1482" i="3"/>
  <c r="G1474" i="3"/>
  <c r="H1474" i="3"/>
  <c r="G1466" i="3"/>
  <c r="H1466" i="3"/>
  <c r="G1458" i="3"/>
  <c r="H1458" i="3"/>
  <c r="G1450" i="3"/>
  <c r="H1450" i="3"/>
  <c r="G1442" i="3"/>
  <c r="H1442" i="3"/>
  <c r="G1434" i="3"/>
  <c r="H1434" i="3"/>
  <c r="G1426" i="3"/>
  <c r="H1426" i="3"/>
  <c r="G1418" i="3"/>
  <c r="H1418" i="3"/>
  <c r="G1410" i="3"/>
  <c r="H1410" i="3"/>
  <c r="G1402" i="3"/>
  <c r="H1402" i="3"/>
  <c r="G1394" i="3"/>
  <c r="H1394" i="3"/>
  <c r="G1386" i="3"/>
  <c r="H1386" i="3"/>
  <c r="G1378" i="3"/>
  <c r="H1378" i="3"/>
  <c r="G1370" i="3"/>
  <c r="H1370" i="3"/>
  <c r="G1362" i="3"/>
  <c r="H1362" i="3"/>
  <c r="G1354" i="3"/>
  <c r="H1354" i="3"/>
  <c r="G1346" i="3"/>
  <c r="H1346" i="3"/>
  <c r="G1338" i="3"/>
  <c r="H1338" i="3"/>
  <c r="G1330" i="3"/>
  <c r="H1330" i="3"/>
  <c r="G1322" i="3"/>
  <c r="H1322" i="3"/>
  <c r="G1314" i="3"/>
  <c r="H1314" i="3"/>
  <c r="G1306" i="3"/>
  <c r="H1306" i="3"/>
  <c r="G1298" i="3"/>
  <c r="H1298" i="3"/>
  <c r="G1290" i="3"/>
  <c r="H1290" i="3"/>
  <c r="G1282" i="3"/>
  <c r="H1282" i="3"/>
  <c r="G1274" i="3"/>
  <c r="H1274" i="3"/>
  <c r="G1194" i="3"/>
  <c r="H1194" i="3"/>
  <c r="G1186" i="3"/>
  <c r="H1186" i="3"/>
  <c r="G1178" i="3"/>
  <c r="H1178" i="3"/>
  <c r="G1170" i="3"/>
  <c r="H1170" i="3"/>
  <c r="G1162" i="3"/>
  <c r="H1162" i="3"/>
  <c r="G1154" i="3"/>
  <c r="H1154" i="3"/>
  <c r="G1146" i="3"/>
  <c r="H1146" i="3"/>
  <c r="G1138" i="3"/>
  <c r="H1138" i="3"/>
  <c r="G1130" i="3"/>
  <c r="H1130" i="3"/>
  <c r="G1122" i="3"/>
  <c r="H1122" i="3"/>
  <c r="G1114" i="3"/>
  <c r="H1114" i="3"/>
  <c r="G1106" i="3"/>
  <c r="H1106" i="3"/>
  <c r="G1098" i="3"/>
  <c r="H1098" i="3"/>
  <c r="G1090" i="3"/>
  <c r="H1090" i="3"/>
  <c r="G1082" i="3"/>
  <c r="H1082" i="3"/>
  <c r="G1074" i="3"/>
  <c r="H1074" i="3"/>
  <c r="G1066" i="3"/>
  <c r="H1066" i="3"/>
  <c r="G1058" i="3"/>
  <c r="H1058" i="3"/>
  <c r="G1050" i="3"/>
  <c r="H1050" i="3"/>
  <c r="G1042" i="3"/>
  <c r="H1042" i="3"/>
  <c r="G1034" i="3"/>
  <c r="H1034" i="3"/>
  <c r="G1026" i="3"/>
  <c r="H1026" i="3"/>
  <c r="G1018" i="3"/>
  <c r="H1018" i="3"/>
  <c r="G1010" i="3"/>
  <c r="H1010" i="3"/>
  <c r="G1002" i="3"/>
  <c r="H1002" i="3"/>
  <c r="G994" i="3"/>
  <c r="H994" i="3"/>
  <c r="G986" i="3"/>
  <c r="H986" i="3"/>
  <c r="G978" i="3"/>
  <c r="H978" i="3"/>
  <c r="G970" i="3"/>
  <c r="H970" i="3"/>
  <c r="G962" i="3"/>
  <c r="H962" i="3"/>
  <c r="G954" i="3"/>
  <c r="H954" i="3"/>
  <c r="G946" i="3"/>
  <c r="H946" i="3"/>
  <c r="G938" i="3"/>
  <c r="H938" i="3"/>
  <c r="G930" i="3"/>
  <c r="H930" i="3"/>
  <c r="G922" i="3"/>
  <c r="H922" i="3"/>
  <c r="G914" i="3"/>
  <c r="H914" i="3"/>
  <c r="G906" i="3"/>
  <c r="H906" i="3"/>
  <c r="G898" i="3"/>
  <c r="H898" i="3"/>
  <c r="G890" i="3"/>
  <c r="H890" i="3"/>
  <c r="G882" i="3"/>
  <c r="H882" i="3"/>
  <c r="G874" i="3"/>
  <c r="H874" i="3"/>
  <c r="G866" i="3"/>
  <c r="H866" i="3"/>
  <c r="G858" i="3"/>
  <c r="H858" i="3"/>
  <c r="G850" i="3"/>
  <c r="H850" i="3"/>
  <c r="G842" i="3"/>
  <c r="H842" i="3"/>
  <c r="G834" i="3"/>
  <c r="H834" i="3"/>
  <c r="G826" i="3"/>
  <c r="H826" i="3"/>
  <c r="G818" i="3"/>
  <c r="H818" i="3"/>
  <c r="G810" i="3"/>
  <c r="H810" i="3"/>
  <c r="G802" i="3"/>
  <c r="H802" i="3"/>
  <c r="G794" i="3"/>
  <c r="H794" i="3"/>
  <c r="G786" i="3"/>
  <c r="H786" i="3"/>
  <c r="G778" i="3"/>
  <c r="H778" i="3"/>
  <c r="G770" i="3"/>
  <c r="H770" i="3"/>
  <c r="G762" i="3"/>
  <c r="H762" i="3"/>
  <c r="G754" i="3"/>
  <c r="H754" i="3"/>
  <c r="G746" i="3"/>
  <c r="H746" i="3"/>
  <c r="G738" i="3"/>
  <c r="H738" i="3"/>
  <c r="G730" i="3"/>
  <c r="H730" i="3"/>
  <c r="G722" i="3"/>
  <c r="H722" i="3"/>
  <c r="G714" i="3"/>
  <c r="H714" i="3"/>
  <c r="G706" i="3"/>
  <c r="H706" i="3"/>
  <c r="G698" i="3"/>
  <c r="H698" i="3"/>
  <c r="G690" i="3"/>
  <c r="H690" i="3"/>
  <c r="G682" i="3"/>
  <c r="H682" i="3"/>
  <c r="G674" i="3"/>
  <c r="H674" i="3"/>
  <c r="G666" i="3"/>
  <c r="H666" i="3"/>
  <c r="G658" i="3"/>
  <c r="H658" i="3"/>
  <c r="G650" i="3"/>
  <c r="H650" i="3"/>
  <c r="G642" i="3"/>
  <c r="H642" i="3"/>
  <c r="G634" i="3"/>
  <c r="H634" i="3"/>
  <c r="G626" i="3"/>
  <c r="H626" i="3"/>
  <c r="G618" i="3"/>
  <c r="H618" i="3"/>
  <c r="G610" i="3"/>
  <c r="H610" i="3"/>
  <c r="G602" i="3"/>
  <c r="H602" i="3"/>
  <c r="G594" i="3"/>
  <c r="H594" i="3"/>
  <c r="G586" i="3"/>
  <c r="H586" i="3"/>
  <c r="G578" i="3"/>
  <c r="H578" i="3"/>
  <c r="G570" i="3"/>
  <c r="H570" i="3"/>
  <c r="G562" i="3"/>
  <c r="H562" i="3"/>
  <c r="G554" i="3"/>
  <c r="H554" i="3"/>
  <c r="G546" i="3"/>
  <c r="H546" i="3"/>
  <c r="G538" i="3"/>
  <c r="H538" i="3"/>
  <c r="G530" i="3"/>
  <c r="H530" i="3"/>
  <c r="G522" i="3"/>
  <c r="H522" i="3"/>
  <c r="G514" i="3"/>
  <c r="H514" i="3"/>
  <c r="G506" i="3"/>
  <c r="H506" i="3"/>
  <c r="G498" i="3"/>
  <c r="H498" i="3"/>
  <c r="G490" i="3"/>
  <c r="H490" i="3"/>
  <c r="G482" i="3"/>
  <c r="H482" i="3"/>
  <c r="G474" i="3"/>
  <c r="H474" i="3"/>
  <c r="G466" i="3"/>
  <c r="H466" i="3"/>
  <c r="G458" i="3"/>
  <c r="H458" i="3"/>
  <c r="G450" i="3"/>
  <c r="H450" i="3"/>
  <c r="G442" i="3"/>
  <c r="H442" i="3"/>
  <c r="G434" i="3"/>
  <c r="H434" i="3"/>
  <c r="G426" i="3"/>
  <c r="H426" i="3"/>
  <c r="G418" i="3"/>
  <c r="H418" i="3"/>
  <c r="G410" i="3"/>
  <c r="H410" i="3"/>
  <c r="G402" i="3"/>
  <c r="H402" i="3"/>
  <c r="G394" i="3"/>
  <c r="H394" i="3"/>
  <c r="G386" i="3"/>
  <c r="H386" i="3"/>
  <c r="G378" i="3"/>
  <c r="H378" i="3"/>
  <c r="G370" i="3"/>
  <c r="H370" i="3"/>
  <c r="G362" i="3"/>
  <c r="H362" i="3"/>
  <c r="G354" i="3"/>
  <c r="H354" i="3"/>
  <c r="G346" i="3"/>
  <c r="H346" i="3"/>
  <c r="G338" i="3"/>
  <c r="H338" i="3"/>
  <c r="G330" i="3"/>
  <c r="H330" i="3"/>
  <c r="G322" i="3"/>
  <c r="H322" i="3"/>
  <c r="G314" i="3"/>
  <c r="H314" i="3"/>
  <c r="G306" i="3"/>
  <c r="H306" i="3"/>
  <c r="G298" i="3"/>
  <c r="H298" i="3"/>
  <c r="G290" i="3"/>
  <c r="H290" i="3"/>
  <c r="G282" i="3"/>
  <c r="H282" i="3"/>
  <c r="G274" i="3"/>
  <c r="H274" i="3"/>
  <c r="G266" i="3"/>
  <c r="H266" i="3"/>
  <c r="G258" i="3"/>
  <c r="H258" i="3"/>
  <c r="G250" i="3"/>
  <c r="H250" i="3"/>
  <c r="G242" i="3"/>
  <c r="H242" i="3"/>
  <c r="G234" i="3"/>
  <c r="H234" i="3"/>
  <c r="G226" i="3"/>
  <c r="H226" i="3"/>
  <c r="G218" i="3"/>
  <c r="H218" i="3"/>
  <c r="G210" i="3"/>
  <c r="H210" i="3"/>
  <c r="G202" i="3"/>
  <c r="H202" i="3"/>
  <c r="G194" i="3"/>
  <c r="H194" i="3"/>
  <c r="G186" i="3"/>
  <c r="H186" i="3"/>
  <c r="G178" i="3"/>
  <c r="H178" i="3"/>
  <c r="G170" i="3"/>
  <c r="H170" i="3"/>
  <c r="G162" i="3"/>
  <c r="H162" i="3"/>
  <c r="G154" i="3"/>
  <c r="H154" i="3"/>
  <c r="G146" i="3"/>
  <c r="H146" i="3"/>
  <c r="G138" i="3"/>
  <c r="H138" i="3"/>
  <c r="G130" i="3"/>
  <c r="H130" i="3"/>
  <c r="G122" i="3"/>
  <c r="H122" i="3"/>
  <c r="G114" i="3"/>
  <c r="H114" i="3"/>
  <c r="G106" i="3"/>
  <c r="H106" i="3"/>
  <c r="G98" i="3"/>
  <c r="H98" i="3"/>
  <c r="G90" i="3"/>
  <c r="H90" i="3"/>
  <c r="G82" i="3"/>
  <c r="H82" i="3"/>
  <c r="G74" i="3"/>
  <c r="H74" i="3"/>
  <c r="G66" i="3"/>
  <c r="H66" i="3"/>
  <c r="G58" i="3"/>
  <c r="H58" i="3"/>
  <c r="G50" i="3"/>
  <c r="H50" i="3"/>
  <c r="G42" i="3"/>
  <c r="H42" i="3"/>
  <c r="G34" i="3"/>
  <c r="H34" i="3"/>
  <c r="G26" i="3"/>
  <c r="H26" i="3"/>
  <c r="G18" i="3"/>
  <c r="H18" i="3"/>
  <c r="G10" i="3"/>
  <c r="H10" i="3"/>
  <c r="G1993" i="3"/>
  <c r="H1993" i="3"/>
  <c r="G1985" i="3"/>
  <c r="H1985" i="3"/>
  <c r="G1977" i="3"/>
  <c r="H1977" i="3"/>
  <c r="G1969" i="3"/>
  <c r="H1969" i="3"/>
  <c r="G1961" i="3"/>
  <c r="H1961" i="3"/>
  <c r="G1953" i="3"/>
  <c r="H1953" i="3"/>
  <c r="G1945" i="3"/>
  <c r="H1945" i="3"/>
  <c r="G1937" i="3"/>
  <c r="H1937" i="3"/>
  <c r="G1929" i="3"/>
  <c r="H1929" i="3"/>
  <c r="G1921" i="3"/>
  <c r="H1921" i="3"/>
  <c r="G1913" i="3"/>
  <c r="H1913" i="3"/>
  <c r="G1905" i="3"/>
  <c r="H1905" i="3"/>
  <c r="G1897" i="3"/>
  <c r="H1897" i="3"/>
  <c r="G1889" i="3"/>
  <c r="H1889" i="3"/>
  <c r="G1881" i="3"/>
  <c r="H1881" i="3"/>
  <c r="G1873" i="3"/>
  <c r="H1873" i="3"/>
  <c r="G1865" i="3"/>
  <c r="H1865" i="3"/>
  <c r="G1857" i="3"/>
  <c r="H1857" i="3"/>
  <c r="G1849" i="3"/>
  <c r="H1849" i="3"/>
  <c r="G1841" i="3"/>
  <c r="H1841" i="3"/>
  <c r="G1833" i="3"/>
  <c r="H1833" i="3"/>
  <c r="G1825" i="3"/>
  <c r="H1825" i="3"/>
  <c r="G1817" i="3"/>
  <c r="H1817" i="3"/>
  <c r="G1809" i="3"/>
  <c r="H1809" i="3"/>
  <c r="G1801" i="3"/>
  <c r="H1801" i="3"/>
  <c r="G1793" i="3"/>
  <c r="H1793" i="3"/>
  <c r="G1785" i="3"/>
  <c r="H1785" i="3"/>
  <c r="G1777" i="3"/>
  <c r="H1777" i="3"/>
  <c r="G1769" i="3"/>
  <c r="H1769" i="3"/>
  <c r="G1761" i="3"/>
  <c r="H1761" i="3"/>
  <c r="G1753" i="3"/>
  <c r="H1753" i="3"/>
  <c r="G1745" i="3"/>
  <c r="H1745" i="3"/>
  <c r="G1737" i="3"/>
  <c r="H1737" i="3"/>
  <c r="G1729" i="3"/>
  <c r="H1729" i="3"/>
  <c r="G1721" i="3"/>
  <c r="H1721" i="3"/>
  <c r="G1713" i="3"/>
  <c r="H1713" i="3"/>
  <c r="G1705" i="3"/>
  <c r="H1705" i="3"/>
  <c r="G1697" i="3"/>
  <c r="H1697" i="3"/>
  <c r="G1689" i="3"/>
  <c r="H1689" i="3"/>
  <c r="G1681" i="3"/>
  <c r="H1681" i="3"/>
  <c r="G1673" i="3"/>
  <c r="H1673" i="3"/>
  <c r="G1665" i="3"/>
  <c r="H1665" i="3"/>
  <c r="G1657" i="3"/>
  <c r="H1657" i="3"/>
  <c r="G1649" i="3"/>
  <c r="H1649" i="3"/>
  <c r="G1641" i="3"/>
  <c r="H1641" i="3"/>
  <c r="G1633" i="3"/>
  <c r="H1633" i="3"/>
  <c r="G1625" i="3"/>
  <c r="H1625" i="3"/>
  <c r="G1617" i="3"/>
  <c r="H1617" i="3"/>
  <c r="G1609" i="3"/>
  <c r="H1609" i="3"/>
  <c r="G1601" i="3"/>
  <c r="H1601" i="3"/>
  <c r="G1593" i="3"/>
  <c r="H1593" i="3"/>
  <c r="G1585" i="3"/>
  <c r="H1585" i="3"/>
  <c r="G1577" i="3"/>
  <c r="H1577" i="3"/>
  <c r="G1569" i="3"/>
  <c r="H1569" i="3"/>
  <c r="G1561" i="3"/>
  <c r="H1561" i="3"/>
  <c r="G1553" i="3"/>
  <c r="H1553" i="3"/>
  <c r="G1545" i="3"/>
  <c r="H1545" i="3"/>
  <c r="G1537" i="3"/>
  <c r="H1537" i="3"/>
  <c r="G1529" i="3"/>
  <c r="H1529" i="3"/>
  <c r="G1521" i="3"/>
  <c r="H1521" i="3"/>
  <c r="G1513" i="3"/>
  <c r="H1513" i="3"/>
  <c r="G1505" i="3"/>
  <c r="H1505" i="3"/>
  <c r="G1497" i="3"/>
  <c r="H1497" i="3"/>
  <c r="G1489" i="3"/>
  <c r="H1489" i="3"/>
  <c r="G1481" i="3"/>
  <c r="H1481" i="3"/>
  <c r="G1473" i="3"/>
  <c r="H1473" i="3"/>
  <c r="G1465" i="3"/>
  <c r="H1465" i="3"/>
  <c r="G1457" i="3"/>
  <c r="H1457" i="3"/>
  <c r="G1449" i="3"/>
  <c r="H1449" i="3"/>
  <c r="G1441" i="3"/>
  <c r="H1441" i="3"/>
  <c r="G1433" i="3"/>
  <c r="H1433" i="3"/>
  <c r="G1425" i="3"/>
  <c r="H1425" i="3"/>
  <c r="G1417" i="3"/>
  <c r="H1417" i="3"/>
  <c r="G1409" i="3"/>
  <c r="H1409" i="3"/>
  <c r="G1401" i="3"/>
  <c r="H1401" i="3"/>
  <c r="G1393" i="3"/>
  <c r="H1393" i="3"/>
  <c r="G1385" i="3"/>
  <c r="H1385" i="3"/>
  <c r="G1377" i="3"/>
  <c r="H1377" i="3"/>
  <c r="G1369" i="3"/>
  <c r="H1369" i="3"/>
  <c r="G1361" i="3"/>
  <c r="H1361" i="3"/>
  <c r="G1353" i="3"/>
  <c r="H1353" i="3"/>
  <c r="G1345" i="3"/>
  <c r="H1345" i="3"/>
  <c r="G1337" i="3"/>
  <c r="H1337" i="3"/>
  <c r="G1329" i="3"/>
  <c r="H1329" i="3"/>
  <c r="G1321" i="3"/>
  <c r="H1321" i="3"/>
  <c r="G1313" i="3"/>
  <c r="H1313" i="3"/>
  <c r="G1305" i="3"/>
  <c r="H1305" i="3"/>
  <c r="G1297" i="3"/>
  <c r="H1297" i="3"/>
  <c r="G1289" i="3"/>
  <c r="H1289" i="3"/>
  <c r="G1281" i="3"/>
  <c r="H1281" i="3"/>
  <c r="G1273" i="3"/>
  <c r="H1273" i="3"/>
  <c r="G1193" i="3"/>
  <c r="H1193" i="3"/>
  <c r="G1185" i="3"/>
  <c r="H1185" i="3"/>
  <c r="G1177" i="3"/>
  <c r="H1177" i="3"/>
  <c r="G1169" i="3"/>
  <c r="H1169" i="3"/>
  <c r="G1161" i="3"/>
  <c r="H1161" i="3"/>
  <c r="G1153" i="3"/>
  <c r="H1153" i="3"/>
  <c r="G1145" i="3"/>
  <c r="H1145" i="3"/>
  <c r="G1137" i="3"/>
  <c r="H1137" i="3"/>
  <c r="G1129" i="3"/>
  <c r="H1129" i="3"/>
  <c r="G1121" i="3"/>
  <c r="H1121" i="3"/>
  <c r="G1113" i="3"/>
  <c r="H1113" i="3"/>
  <c r="G1105" i="3"/>
  <c r="H1105" i="3"/>
  <c r="G1097" i="3"/>
  <c r="H1097" i="3"/>
  <c r="G1089" i="3"/>
  <c r="H1089" i="3"/>
  <c r="G1081" i="3"/>
  <c r="H1081" i="3"/>
  <c r="G1073" i="3"/>
  <c r="H1073" i="3"/>
  <c r="G1065" i="3"/>
  <c r="H1065" i="3"/>
  <c r="G1057" i="3"/>
  <c r="H1057" i="3"/>
  <c r="G1049" i="3"/>
  <c r="H1049" i="3"/>
  <c r="G1041" i="3"/>
  <c r="H1041" i="3"/>
  <c r="G1033" i="3"/>
  <c r="H1033" i="3"/>
  <c r="G1025" i="3"/>
  <c r="H1025" i="3"/>
  <c r="G1017" i="3"/>
  <c r="H1017" i="3"/>
  <c r="G1009" i="3"/>
  <c r="H1009" i="3"/>
  <c r="G1001" i="3"/>
  <c r="H1001" i="3"/>
  <c r="G993" i="3"/>
  <c r="H993" i="3"/>
  <c r="G985" i="3"/>
  <c r="H985" i="3"/>
  <c r="G977" i="3"/>
  <c r="H977" i="3"/>
  <c r="G969" i="3"/>
  <c r="H969" i="3"/>
  <c r="G961" i="3"/>
  <c r="H961" i="3"/>
  <c r="G953" i="3"/>
  <c r="H953" i="3"/>
  <c r="G945" i="3"/>
  <c r="H945" i="3"/>
  <c r="G937" i="3"/>
  <c r="H937" i="3"/>
  <c r="G929" i="3"/>
  <c r="H929" i="3"/>
  <c r="G921" i="3"/>
  <c r="H921" i="3"/>
  <c r="G913" i="3"/>
  <c r="H913" i="3"/>
  <c r="G905" i="3"/>
  <c r="H905" i="3"/>
  <c r="G897" i="3"/>
  <c r="H897" i="3"/>
  <c r="G889" i="3"/>
  <c r="H889" i="3"/>
  <c r="G881" i="3"/>
  <c r="H881" i="3"/>
  <c r="G873" i="3"/>
  <c r="H873" i="3"/>
  <c r="G865" i="3"/>
  <c r="H865" i="3"/>
  <c r="G857" i="3"/>
  <c r="H857" i="3"/>
  <c r="G849" i="3"/>
  <c r="H849" i="3"/>
  <c r="G841" i="3"/>
  <c r="H841" i="3"/>
  <c r="G833" i="3"/>
  <c r="H833" i="3"/>
  <c r="G825" i="3"/>
  <c r="H825" i="3"/>
  <c r="G817" i="3"/>
  <c r="H817" i="3"/>
  <c r="G809" i="3"/>
  <c r="H809" i="3"/>
  <c r="G801" i="3"/>
  <c r="H801" i="3"/>
  <c r="G793" i="3"/>
  <c r="H793" i="3"/>
  <c r="G785" i="3"/>
  <c r="H785" i="3"/>
  <c r="G777" i="3"/>
  <c r="H777" i="3"/>
  <c r="G769" i="3"/>
  <c r="H769" i="3"/>
  <c r="G761" i="3"/>
  <c r="H761" i="3"/>
  <c r="G753" i="3"/>
  <c r="H753" i="3"/>
  <c r="G745" i="3"/>
  <c r="H745" i="3"/>
  <c r="G737" i="3"/>
  <c r="H737" i="3"/>
  <c r="G729" i="3"/>
  <c r="H729" i="3"/>
  <c r="G721" i="3"/>
  <c r="H721" i="3"/>
  <c r="G713" i="3"/>
  <c r="H713" i="3"/>
  <c r="G705" i="3"/>
  <c r="H705" i="3"/>
  <c r="G697" i="3"/>
  <c r="H697" i="3"/>
  <c r="G689" i="3"/>
  <c r="H689" i="3"/>
  <c r="G681" i="3"/>
  <c r="H681" i="3"/>
  <c r="G673" i="3"/>
  <c r="H673" i="3"/>
  <c r="G665" i="3"/>
  <c r="H665" i="3"/>
  <c r="G657" i="3"/>
  <c r="H657" i="3"/>
  <c r="G649" i="3"/>
  <c r="H649" i="3"/>
  <c r="G641" i="3"/>
  <c r="H641" i="3"/>
  <c r="G633" i="3"/>
  <c r="H633" i="3"/>
  <c r="G625" i="3"/>
  <c r="H625" i="3"/>
  <c r="G617" i="3"/>
  <c r="H617" i="3"/>
  <c r="G609" i="3"/>
  <c r="H609" i="3"/>
  <c r="G601" i="3"/>
  <c r="H601" i="3"/>
  <c r="G593" i="3"/>
  <c r="H593" i="3"/>
  <c r="G585" i="3"/>
  <c r="H585" i="3"/>
  <c r="G577" i="3"/>
  <c r="H577" i="3"/>
  <c r="G569" i="3"/>
  <c r="H569" i="3"/>
  <c r="G561" i="3"/>
  <c r="H561" i="3"/>
  <c r="G553" i="3"/>
  <c r="H553" i="3"/>
  <c r="G545" i="3"/>
  <c r="H545" i="3"/>
  <c r="G537" i="3"/>
  <c r="H537" i="3"/>
  <c r="G529" i="3"/>
  <c r="H529" i="3"/>
  <c r="G521" i="3"/>
  <c r="H521" i="3"/>
  <c r="G513" i="3"/>
  <c r="H513" i="3"/>
  <c r="G505" i="3"/>
  <c r="H505" i="3"/>
  <c r="G497" i="3"/>
  <c r="H497" i="3"/>
  <c r="G489" i="3"/>
  <c r="H489" i="3"/>
  <c r="G481" i="3"/>
  <c r="H481" i="3"/>
  <c r="G473" i="3"/>
  <c r="H473" i="3"/>
  <c r="G465" i="3"/>
  <c r="H465" i="3"/>
  <c r="G457" i="3"/>
  <c r="H457" i="3"/>
  <c r="G449" i="3"/>
  <c r="H449" i="3"/>
  <c r="G441" i="3"/>
  <c r="H441" i="3"/>
  <c r="G433" i="3"/>
  <c r="H433" i="3"/>
  <c r="G425" i="3"/>
  <c r="H425" i="3"/>
  <c r="G417" i="3"/>
  <c r="H417" i="3"/>
  <c r="G409" i="3"/>
  <c r="H409" i="3"/>
  <c r="G401" i="3"/>
  <c r="H401" i="3"/>
  <c r="G393" i="3"/>
  <c r="H393" i="3"/>
  <c r="G385" i="3"/>
  <c r="H385" i="3"/>
  <c r="G377" i="3"/>
  <c r="H377" i="3"/>
  <c r="G369" i="3"/>
  <c r="H369" i="3"/>
  <c r="G361" i="3"/>
  <c r="H361" i="3"/>
  <c r="G353" i="3"/>
  <c r="H353" i="3"/>
  <c r="G345" i="3"/>
  <c r="H345" i="3"/>
  <c r="G337" i="3"/>
  <c r="H337" i="3"/>
  <c r="G329" i="3"/>
  <c r="H329" i="3"/>
  <c r="G321" i="3"/>
  <c r="H321" i="3"/>
  <c r="G313" i="3"/>
  <c r="H313" i="3"/>
  <c r="G305" i="3"/>
  <c r="H305" i="3"/>
  <c r="G297" i="3"/>
  <c r="H297" i="3"/>
  <c r="G289" i="3"/>
  <c r="H289" i="3"/>
  <c r="G281" i="3"/>
  <c r="H281" i="3"/>
  <c r="G273" i="3"/>
  <c r="H273" i="3"/>
  <c r="G265" i="3"/>
  <c r="H265" i="3"/>
  <c r="G257" i="3"/>
  <c r="H257" i="3"/>
  <c r="G249" i="3"/>
  <c r="H249" i="3"/>
  <c r="G241" i="3"/>
  <c r="H241" i="3"/>
  <c r="G233" i="3"/>
  <c r="H233" i="3"/>
  <c r="G225" i="3"/>
  <c r="H225" i="3"/>
  <c r="G217" i="3"/>
  <c r="H217" i="3"/>
  <c r="G209" i="3"/>
  <c r="H209" i="3"/>
  <c r="G201" i="3"/>
  <c r="H201" i="3"/>
  <c r="G193" i="3"/>
  <c r="H193" i="3"/>
  <c r="G185" i="3"/>
  <c r="H185" i="3"/>
  <c r="G177" i="3"/>
  <c r="H177" i="3"/>
  <c r="G169" i="3"/>
  <c r="H169" i="3"/>
  <c r="G161" i="3"/>
  <c r="H161" i="3"/>
  <c r="G153" i="3"/>
  <c r="H153" i="3"/>
  <c r="G145" i="3"/>
  <c r="H145" i="3"/>
  <c r="G137" i="3"/>
  <c r="H137" i="3"/>
  <c r="G129" i="3"/>
  <c r="H129" i="3"/>
  <c r="G121" i="3"/>
  <c r="H121" i="3"/>
  <c r="G113" i="3"/>
  <c r="H113" i="3"/>
  <c r="G105" i="3"/>
  <c r="H105" i="3"/>
  <c r="G97" i="3"/>
  <c r="H97" i="3"/>
  <c r="G89" i="3"/>
  <c r="H89" i="3"/>
  <c r="G81" i="3"/>
  <c r="H81" i="3"/>
  <c r="G73" i="3"/>
  <c r="H73" i="3"/>
  <c r="G65" i="3"/>
  <c r="H65" i="3"/>
  <c r="G57" i="3"/>
  <c r="H57" i="3"/>
  <c r="G49" i="3"/>
  <c r="H49" i="3"/>
  <c r="G41" i="3"/>
  <c r="H41" i="3"/>
  <c r="G33" i="3"/>
  <c r="H33" i="3"/>
  <c r="G25" i="3"/>
  <c r="H25" i="3"/>
  <c r="G17" i="3"/>
  <c r="H17" i="3"/>
  <c r="G9" i="3"/>
  <c r="H9" i="3"/>
  <c r="G2040" i="3"/>
  <c r="H2040" i="3"/>
  <c r="G2032" i="3"/>
  <c r="H2032" i="3"/>
  <c r="G2024" i="3"/>
  <c r="H2024" i="3"/>
  <c r="G2016" i="3"/>
  <c r="H2016" i="3"/>
  <c r="G2008" i="3"/>
  <c r="H2008" i="3"/>
  <c r="G2000" i="3"/>
  <c r="H2000" i="3"/>
  <c r="G1992" i="3"/>
  <c r="H1992" i="3"/>
  <c r="G1984" i="3"/>
  <c r="H1984" i="3"/>
  <c r="G1976" i="3"/>
  <c r="H1976" i="3"/>
  <c r="G1968" i="3"/>
  <c r="H1968" i="3"/>
  <c r="G1960" i="3"/>
  <c r="H1960" i="3"/>
  <c r="G1952" i="3"/>
  <c r="H1952" i="3"/>
  <c r="G1944" i="3"/>
  <c r="H1944" i="3"/>
  <c r="G1936" i="3"/>
  <c r="H1936" i="3"/>
  <c r="G1928" i="3"/>
  <c r="H1928" i="3"/>
  <c r="G1920" i="3"/>
  <c r="H1920" i="3"/>
  <c r="G1912" i="3"/>
  <c r="H1912" i="3"/>
  <c r="G1904" i="3"/>
  <c r="H1904" i="3"/>
  <c r="G1896" i="3"/>
  <c r="H1896" i="3"/>
  <c r="G1888" i="3"/>
  <c r="H1888" i="3"/>
  <c r="G1880" i="3"/>
  <c r="H1880" i="3"/>
  <c r="G1872" i="3"/>
  <c r="H1872" i="3"/>
  <c r="G1864" i="3"/>
  <c r="H1864" i="3"/>
  <c r="G1856" i="3"/>
  <c r="H1856" i="3"/>
  <c r="G1848" i="3"/>
  <c r="H1848" i="3"/>
  <c r="G1840" i="3"/>
  <c r="H1840" i="3"/>
  <c r="G1832" i="3"/>
  <c r="H1832" i="3"/>
  <c r="G1824" i="3"/>
  <c r="H1824" i="3"/>
  <c r="G1816" i="3"/>
  <c r="H1816" i="3"/>
  <c r="G1808" i="3"/>
  <c r="H1808" i="3"/>
  <c r="G1800" i="3"/>
  <c r="H1800" i="3"/>
  <c r="G1792" i="3"/>
  <c r="H1792" i="3"/>
  <c r="G1784" i="3"/>
  <c r="H1784" i="3"/>
  <c r="G1776" i="3"/>
  <c r="H1776" i="3"/>
  <c r="G1768" i="3"/>
  <c r="H1768" i="3"/>
  <c r="G1760" i="3"/>
  <c r="H1760" i="3"/>
  <c r="G1752" i="3"/>
  <c r="H1752" i="3"/>
  <c r="G1744" i="3"/>
  <c r="H1744" i="3"/>
  <c r="G1736" i="3"/>
  <c r="H1736" i="3"/>
  <c r="G1728" i="3"/>
  <c r="H1728" i="3"/>
  <c r="G1720" i="3"/>
  <c r="H1720" i="3"/>
  <c r="G1712" i="3"/>
  <c r="H1712" i="3"/>
  <c r="G1704" i="3"/>
  <c r="H1704" i="3"/>
  <c r="G1696" i="3"/>
  <c r="H1696" i="3"/>
  <c r="G1688" i="3"/>
  <c r="H1688" i="3"/>
  <c r="G1680" i="3"/>
  <c r="H1680" i="3"/>
  <c r="G1672" i="3"/>
  <c r="H1672" i="3"/>
  <c r="G1664" i="3"/>
  <c r="H1664" i="3"/>
  <c r="G1656" i="3"/>
  <c r="H1656" i="3"/>
  <c r="G1648" i="3"/>
  <c r="H1648" i="3"/>
  <c r="G1640" i="3"/>
  <c r="H1640" i="3"/>
  <c r="G1632" i="3"/>
  <c r="H1632" i="3"/>
  <c r="G1624" i="3"/>
  <c r="H1624" i="3"/>
  <c r="G1616" i="3"/>
  <c r="H1616" i="3"/>
  <c r="G1608" i="3"/>
  <c r="H1608" i="3"/>
  <c r="G1600" i="3"/>
  <c r="H1600" i="3"/>
  <c r="G1592" i="3"/>
  <c r="H1592" i="3"/>
  <c r="G1584" i="3"/>
  <c r="H1584" i="3"/>
  <c r="G1576" i="3"/>
  <c r="H1576" i="3"/>
  <c r="G1568" i="3"/>
  <c r="H1568" i="3"/>
  <c r="G1560" i="3"/>
  <c r="H1560" i="3"/>
  <c r="G1552" i="3"/>
  <c r="H1552" i="3"/>
  <c r="G1544" i="3"/>
  <c r="H1544" i="3"/>
  <c r="G1536" i="3"/>
  <c r="H1536" i="3"/>
  <c r="G1528" i="3"/>
  <c r="H1528" i="3"/>
  <c r="G1520" i="3"/>
  <c r="H1520" i="3"/>
  <c r="G1512" i="3"/>
  <c r="H1512" i="3"/>
  <c r="G1504" i="3"/>
  <c r="H1504" i="3"/>
  <c r="G1496" i="3"/>
  <c r="H1496" i="3"/>
  <c r="G1488" i="3"/>
  <c r="H1488" i="3"/>
  <c r="G1480" i="3"/>
  <c r="H1480" i="3"/>
  <c r="G1472" i="3"/>
  <c r="H1472" i="3"/>
  <c r="G1464" i="3"/>
  <c r="H1464" i="3"/>
  <c r="G1456" i="3"/>
  <c r="H1456" i="3"/>
  <c r="G1448" i="3"/>
  <c r="H1448" i="3"/>
  <c r="G1440" i="3"/>
  <c r="H1440" i="3"/>
  <c r="G1432" i="3"/>
  <c r="H1432" i="3"/>
  <c r="G1424" i="3"/>
  <c r="H1424" i="3"/>
  <c r="G1416" i="3"/>
  <c r="H1416" i="3"/>
  <c r="G1408" i="3"/>
  <c r="H1408" i="3"/>
  <c r="G1400" i="3"/>
  <c r="H1400" i="3"/>
  <c r="G1392" i="3"/>
  <c r="H1392" i="3"/>
  <c r="G1384" i="3"/>
  <c r="H1384" i="3"/>
  <c r="G1376" i="3"/>
  <c r="H1376" i="3"/>
  <c r="G1368" i="3"/>
  <c r="H1368" i="3"/>
  <c r="G1360" i="3"/>
  <c r="H1360" i="3"/>
  <c r="G1352" i="3"/>
  <c r="H1352" i="3"/>
  <c r="G1344" i="3"/>
  <c r="H1344" i="3"/>
  <c r="G1336" i="3"/>
  <c r="H1336" i="3"/>
  <c r="G1328" i="3"/>
  <c r="H1328" i="3"/>
  <c r="G1320" i="3"/>
  <c r="H1320" i="3"/>
  <c r="G1312" i="3"/>
  <c r="H1312" i="3"/>
  <c r="G1304" i="3"/>
  <c r="H1304" i="3"/>
  <c r="G1296" i="3"/>
  <c r="H1296" i="3"/>
  <c r="G1288" i="3"/>
  <c r="H1288" i="3"/>
  <c r="G1280" i="3"/>
  <c r="H1280" i="3"/>
  <c r="G1272" i="3"/>
  <c r="H1272" i="3"/>
  <c r="G1192" i="3"/>
  <c r="H1192" i="3"/>
  <c r="G1184" i="3"/>
  <c r="H1184" i="3"/>
  <c r="G1176" i="3"/>
  <c r="H1176" i="3"/>
  <c r="G1168" i="3"/>
  <c r="H1168" i="3"/>
  <c r="G1160" i="3"/>
  <c r="H1160" i="3"/>
  <c r="G1152" i="3"/>
  <c r="H1152" i="3"/>
  <c r="G1144" i="3"/>
  <c r="H1144" i="3"/>
  <c r="G1136" i="3"/>
  <c r="H1136" i="3"/>
  <c r="G1128" i="3"/>
  <c r="H1128" i="3"/>
  <c r="G1120" i="3"/>
  <c r="H1120" i="3"/>
  <c r="G1112" i="3"/>
  <c r="H1112" i="3"/>
  <c r="G1104" i="3"/>
  <c r="H1104" i="3"/>
  <c r="G1096" i="3"/>
  <c r="H1096" i="3"/>
  <c r="G1088" i="3"/>
  <c r="H1088" i="3"/>
  <c r="G1080" i="3"/>
  <c r="H1080" i="3"/>
  <c r="G1072" i="3"/>
  <c r="H1072" i="3"/>
  <c r="G1064" i="3"/>
  <c r="H1064" i="3"/>
  <c r="G1056" i="3"/>
  <c r="H1056" i="3"/>
  <c r="G1048" i="3"/>
  <c r="H1048" i="3"/>
  <c r="G1040" i="3"/>
  <c r="H1040" i="3"/>
  <c r="G1032" i="3"/>
  <c r="H1032" i="3"/>
  <c r="G1024" i="3"/>
  <c r="H1024" i="3"/>
  <c r="G1016" i="3"/>
  <c r="H1016" i="3"/>
  <c r="G1008" i="3"/>
  <c r="H1008" i="3"/>
  <c r="G1000" i="3"/>
  <c r="H1000" i="3"/>
  <c r="G992" i="3"/>
  <c r="H992" i="3"/>
  <c r="G984" i="3"/>
  <c r="H984" i="3"/>
  <c r="G976" i="3"/>
  <c r="H976" i="3"/>
  <c r="G968" i="3"/>
  <c r="H968" i="3"/>
  <c r="G960" i="3"/>
  <c r="H960" i="3"/>
  <c r="G952" i="3"/>
  <c r="H952" i="3"/>
  <c r="G944" i="3"/>
  <c r="H944" i="3"/>
  <c r="G936" i="3"/>
  <c r="H936" i="3"/>
  <c r="G928" i="3"/>
  <c r="H928" i="3"/>
  <c r="G920" i="3"/>
  <c r="H920" i="3"/>
  <c r="G912" i="3"/>
  <c r="H912" i="3"/>
  <c r="G904" i="3"/>
  <c r="H904" i="3"/>
  <c r="G896" i="3"/>
  <c r="H896" i="3"/>
  <c r="G888" i="3"/>
  <c r="H888" i="3"/>
  <c r="G880" i="3"/>
  <c r="H880" i="3"/>
  <c r="G872" i="3"/>
  <c r="H872" i="3"/>
  <c r="G864" i="3"/>
  <c r="H864" i="3"/>
  <c r="G856" i="3"/>
  <c r="H856" i="3"/>
  <c r="G848" i="3"/>
  <c r="H848" i="3"/>
  <c r="G840" i="3"/>
  <c r="H840" i="3"/>
  <c r="G832" i="3"/>
  <c r="H832" i="3"/>
  <c r="G824" i="3"/>
  <c r="H824" i="3"/>
  <c r="G816" i="3"/>
  <c r="H816" i="3"/>
  <c r="G808" i="3"/>
  <c r="H808" i="3"/>
  <c r="G800" i="3"/>
  <c r="H800" i="3"/>
  <c r="G792" i="3"/>
  <c r="H792" i="3"/>
  <c r="G784" i="3"/>
  <c r="H784" i="3"/>
  <c r="G776" i="3"/>
  <c r="H776" i="3"/>
  <c r="G768" i="3"/>
  <c r="H768" i="3"/>
  <c r="G760" i="3"/>
  <c r="H760" i="3"/>
  <c r="G752" i="3"/>
  <c r="H752" i="3"/>
  <c r="G744" i="3"/>
  <c r="H744" i="3"/>
  <c r="G736" i="3"/>
  <c r="H736" i="3"/>
  <c r="G728" i="3"/>
  <c r="H728" i="3"/>
  <c r="G720" i="3"/>
  <c r="H720" i="3"/>
  <c r="G712" i="3"/>
  <c r="H712" i="3"/>
  <c r="G704" i="3"/>
  <c r="H704" i="3"/>
  <c r="G696" i="3"/>
  <c r="H696" i="3"/>
  <c r="G688" i="3"/>
  <c r="H688" i="3"/>
  <c r="G680" i="3"/>
  <c r="H680" i="3"/>
  <c r="G672" i="3"/>
  <c r="H672" i="3"/>
  <c r="G664" i="3"/>
  <c r="H664" i="3"/>
  <c r="G656" i="3"/>
  <c r="H656" i="3"/>
  <c r="G648" i="3"/>
  <c r="H648" i="3"/>
  <c r="G640" i="3"/>
  <c r="H640" i="3"/>
  <c r="G632" i="3"/>
  <c r="H632" i="3"/>
  <c r="G624" i="3"/>
  <c r="H624" i="3"/>
  <c r="G616" i="3"/>
  <c r="H616" i="3"/>
  <c r="G608" i="3"/>
  <c r="H608" i="3"/>
  <c r="G600" i="3"/>
  <c r="H600" i="3"/>
  <c r="G592" i="3"/>
  <c r="H592" i="3"/>
  <c r="G584" i="3"/>
  <c r="H584" i="3"/>
  <c r="G576" i="3"/>
  <c r="H576" i="3"/>
  <c r="G568" i="3"/>
  <c r="H568" i="3"/>
  <c r="G560" i="3"/>
  <c r="H560" i="3"/>
  <c r="G552" i="3"/>
  <c r="H552" i="3"/>
  <c r="G544" i="3"/>
  <c r="H544" i="3"/>
  <c r="G536" i="3"/>
  <c r="H536" i="3"/>
  <c r="G528" i="3"/>
  <c r="H528" i="3"/>
  <c r="G520" i="3"/>
  <c r="H520" i="3"/>
  <c r="G512" i="3"/>
  <c r="H512" i="3"/>
  <c r="G504" i="3"/>
  <c r="H504" i="3"/>
  <c r="G496" i="3"/>
  <c r="H496" i="3"/>
  <c r="G488" i="3"/>
  <c r="H488" i="3"/>
  <c r="G480" i="3"/>
  <c r="H480" i="3"/>
  <c r="G472" i="3"/>
  <c r="H472" i="3"/>
  <c r="G464" i="3"/>
  <c r="H464" i="3"/>
  <c r="G456" i="3"/>
  <c r="H456" i="3"/>
  <c r="G448" i="3"/>
  <c r="H448" i="3"/>
  <c r="G440" i="3"/>
  <c r="H440" i="3"/>
  <c r="G432" i="3"/>
  <c r="H432" i="3"/>
  <c r="G424" i="3"/>
  <c r="H424" i="3"/>
  <c r="G416" i="3"/>
  <c r="H416" i="3"/>
  <c r="G408" i="3"/>
  <c r="H408" i="3"/>
  <c r="G400" i="3"/>
  <c r="H400" i="3"/>
  <c r="G392" i="3"/>
  <c r="H392" i="3"/>
  <c r="G384" i="3"/>
  <c r="H384" i="3"/>
  <c r="G376" i="3"/>
  <c r="H376" i="3"/>
  <c r="G368" i="3"/>
  <c r="H368" i="3"/>
  <c r="G360" i="3"/>
  <c r="H360" i="3"/>
  <c r="G352" i="3"/>
  <c r="H352" i="3"/>
  <c r="G344" i="3"/>
  <c r="H344" i="3"/>
  <c r="G336" i="3"/>
  <c r="H336" i="3"/>
  <c r="G328" i="3"/>
  <c r="H328" i="3"/>
  <c r="G320" i="3"/>
  <c r="H320" i="3"/>
  <c r="G312" i="3"/>
  <c r="H312" i="3"/>
  <c r="G304" i="3"/>
  <c r="H304" i="3"/>
  <c r="G296" i="3"/>
  <c r="H296" i="3"/>
  <c r="G288" i="3"/>
  <c r="H288" i="3"/>
  <c r="G280" i="3"/>
  <c r="H280" i="3"/>
  <c r="G272" i="3"/>
  <c r="H272" i="3"/>
  <c r="G264" i="3"/>
  <c r="H264" i="3"/>
  <c r="G256" i="3"/>
  <c r="H256" i="3"/>
  <c r="G248" i="3"/>
  <c r="H248" i="3"/>
  <c r="G240" i="3"/>
  <c r="H240" i="3"/>
  <c r="G232" i="3"/>
  <c r="H232" i="3"/>
  <c r="G224" i="3"/>
  <c r="H224" i="3"/>
  <c r="G216" i="3"/>
  <c r="H216" i="3"/>
  <c r="G208" i="3"/>
  <c r="H208" i="3"/>
  <c r="G200" i="3"/>
  <c r="H200" i="3"/>
  <c r="G192" i="3"/>
  <c r="H192" i="3"/>
  <c r="G184" i="3"/>
  <c r="H184" i="3"/>
  <c r="G176" i="3"/>
  <c r="H176" i="3"/>
  <c r="G168" i="3"/>
  <c r="H168" i="3"/>
  <c r="G160" i="3"/>
  <c r="H160" i="3"/>
  <c r="G152" i="3"/>
  <c r="H152" i="3"/>
  <c r="G144" i="3"/>
  <c r="H144" i="3"/>
  <c r="G136" i="3"/>
  <c r="H136" i="3"/>
  <c r="G128" i="3"/>
  <c r="H128" i="3"/>
  <c r="G120" i="3"/>
  <c r="H120" i="3"/>
  <c r="G112" i="3"/>
  <c r="H112" i="3"/>
  <c r="G104" i="3"/>
  <c r="H104" i="3"/>
  <c r="G96" i="3"/>
  <c r="H96" i="3"/>
  <c r="G88" i="3"/>
  <c r="H88" i="3"/>
  <c r="G80" i="3"/>
  <c r="H80" i="3"/>
  <c r="G72" i="3"/>
  <c r="H72" i="3"/>
  <c r="G64" i="3"/>
  <c r="H64" i="3"/>
  <c r="G56" i="3"/>
  <c r="H56" i="3"/>
  <c r="G48" i="3"/>
  <c r="H48" i="3"/>
  <c r="G40" i="3"/>
  <c r="H40" i="3"/>
  <c r="G32" i="3"/>
  <c r="H32" i="3"/>
  <c r="G24" i="3"/>
  <c r="H24" i="3"/>
  <c r="G16" i="3"/>
  <c r="H16" i="3"/>
  <c r="G8" i="3"/>
  <c r="H8" i="3"/>
  <c r="G2103" i="3"/>
  <c r="H2103" i="3"/>
  <c r="G2095" i="3"/>
  <c r="H2095" i="3"/>
  <c r="G2087" i="3"/>
  <c r="H2087" i="3"/>
  <c r="G2079" i="3"/>
  <c r="H2079" i="3"/>
  <c r="G2071" i="3"/>
  <c r="H2071" i="3"/>
  <c r="G2063" i="3"/>
  <c r="H2063" i="3"/>
  <c r="G2055" i="3"/>
  <c r="H2055" i="3"/>
  <c r="G2047" i="3"/>
  <c r="H2047" i="3"/>
  <c r="G2039" i="3"/>
  <c r="H2039" i="3"/>
  <c r="G2031" i="3"/>
  <c r="H2031" i="3"/>
  <c r="G2023" i="3"/>
  <c r="H2023" i="3"/>
  <c r="G2015" i="3"/>
  <c r="H2015" i="3"/>
  <c r="G2007" i="3"/>
  <c r="H2007" i="3"/>
  <c r="G1999" i="3"/>
  <c r="H1999" i="3"/>
  <c r="G1991" i="3"/>
  <c r="H1991" i="3"/>
  <c r="G1983" i="3"/>
  <c r="H1983" i="3"/>
  <c r="G1975" i="3"/>
  <c r="H1975" i="3"/>
  <c r="G1967" i="3"/>
  <c r="H1967" i="3"/>
  <c r="G1959" i="3"/>
  <c r="H1959" i="3"/>
  <c r="G1951" i="3"/>
  <c r="H1951" i="3"/>
  <c r="G1943" i="3"/>
  <c r="H1943" i="3"/>
  <c r="G1935" i="3"/>
  <c r="H1935" i="3"/>
  <c r="G1927" i="3"/>
  <c r="H1927" i="3"/>
  <c r="G1919" i="3"/>
  <c r="H1919" i="3"/>
  <c r="G1911" i="3"/>
  <c r="H1911" i="3"/>
  <c r="G1903" i="3"/>
  <c r="H1903" i="3"/>
  <c r="G1895" i="3"/>
  <c r="H1895" i="3"/>
  <c r="G1887" i="3"/>
  <c r="H1887" i="3"/>
  <c r="G1879" i="3"/>
  <c r="H1879" i="3"/>
  <c r="G1871" i="3"/>
  <c r="H1871" i="3"/>
  <c r="G1863" i="3"/>
  <c r="H1863" i="3"/>
  <c r="G1855" i="3"/>
  <c r="H1855" i="3"/>
  <c r="G1847" i="3"/>
  <c r="H1847" i="3"/>
  <c r="G1839" i="3"/>
  <c r="H1839" i="3"/>
  <c r="G1831" i="3"/>
  <c r="H1831" i="3"/>
  <c r="G1823" i="3"/>
  <c r="H1823" i="3"/>
  <c r="G1815" i="3"/>
  <c r="H1815" i="3"/>
  <c r="G1807" i="3"/>
  <c r="H1807" i="3"/>
  <c r="G1799" i="3"/>
  <c r="H1799" i="3"/>
  <c r="G1791" i="3"/>
  <c r="H1791" i="3"/>
  <c r="G1783" i="3"/>
  <c r="H1783" i="3"/>
  <c r="G1775" i="3"/>
  <c r="H1775" i="3"/>
  <c r="G1767" i="3"/>
  <c r="H1767" i="3"/>
  <c r="G1759" i="3"/>
  <c r="H1759" i="3"/>
  <c r="G1751" i="3"/>
  <c r="H1751" i="3"/>
  <c r="G1743" i="3"/>
  <c r="H1743" i="3"/>
  <c r="G1735" i="3"/>
  <c r="H1735" i="3"/>
  <c r="G1727" i="3"/>
  <c r="H1727" i="3"/>
  <c r="G1719" i="3"/>
  <c r="H1719" i="3"/>
  <c r="G1711" i="3"/>
  <c r="H1711" i="3"/>
  <c r="G1703" i="3"/>
  <c r="H1703" i="3"/>
  <c r="G1695" i="3"/>
  <c r="H1695" i="3"/>
  <c r="G1687" i="3"/>
  <c r="H1687" i="3"/>
  <c r="G1679" i="3"/>
  <c r="H1679" i="3"/>
  <c r="G1671" i="3"/>
  <c r="H1671" i="3"/>
  <c r="G1663" i="3"/>
  <c r="H1663" i="3"/>
  <c r="G1655" i="3"/>
  <c r="H1655" i="3"/>
  <c r="G1647" i="3"/>
  <c r="H1647" i="3"/>
  <c r="G1639" i="3"/>
  <c r="H1639" i="3"/>
  <c r="G1631" i="3"/>
  <c r="H1631" i="3"/>
  <c r="G1623" i="3"/>
  <c r="H1623" i="3"/>
  <c r="G1615" i="3"/>
  <c r="H1615" i="3"/>
  <c r="G1607" i="3"/>
  <c r="H1607" i="3"/>
  <c r="G1599" i="3"/>
  <c r="H1599" i="3"/>
  <c r="G1591" i="3"/>
  <c r="H1591" i="3"/>
  <c r="G1583" i="3"/>
  <c r="H1583" i="3"/>
  <c r="G1575" i="3"/>
  <c r="H1575" i="3"/>
  <c r="G1567" i="3"/>
  <c r="H1567" i="3"/>
  <c r="G1559" i="3"/>
  <c r="H1559" i="3"/>
  <c r="G1551" i="3"/>
  <c r="H1551" i="3"/>
  <c r="G1543" i="3"/>
  <c r="H1543" i="3"/>
  <c r="G1535" i="3"/>
  <c r="H1535" i="3"/>
  <c r="G1527" i="3"/>
  <c r="H1527" i="3"/>
  <c r="G1519" i="3"/>
  <c r="H1519" i="3"/>
  <c r="G1511" i="3"/>
  <c r="H1511" i="3"/>
  <c r="G1503" i="3"/>
  <c r="H1503" i="3"/>
  <c r="G1495" i="3"/>
  <c r="H1495" i="3"/>
  <c r="G1487" i="3"/>
  <c r="H1487" i="3"/>
  <c r="G1479" i="3"/>
  <c r="H1479" i="3"/>
  <c r="G1471" i="3"/>
  <c r="H1471" i="3"/>
  <c r="G1463" i="3"/>
  <c r="H1463" i="3"/>
  <c r="G1455" i="3"/>
  <c r="H1455" i="3"/>
  <c r="G1447" i="3"/>
  <c r="H1447" i="3"/>
  <c r="G1439" i="3"/>
  <c r="H1439" i="3"/>
  <c r="G1431" i="3"/>
  <c r="H1431" i="3"/>
  <c r="G1423" i="3"/>
  <c r="H1423" i="3"/>
  <c r="G1415" i="3"/>
  <c r="H1415" i="3"/>
  <c r="G1407" i="3"/>
  <c r="H1407" i="3"/>
  <c r="G1399" i="3"/>
  <c r="H1399" i="3"/>
  <c r="G1391" i="3"/>
  <c r="H1391" i="3"/>
  <c r="G1383" i="3"/>
  <c r="H1383" i="3"/>
  <c r="G1375" i="3"/>
  <c r="H1375" i="3"/>
  <c r="G1367" i="3"/>
  <c r="H1367" i="3"/>
  <c r="G1359" i="3"/>
  <c r="H1359" i="3"/>
  <c r="G1351" i="3"/>
  <c r="H1351" i="3"/>
  <c r="G1343" i="3"/>
  <c r="H1343" i="3"/>
  <c r="G1335" i="3"/>
  <c r="H1335" i="3"/>
  <c r="G1327" i="3"/>
  <c r="H1327" i="3"/>
  <c r="G1319" i="3"/>
  <c r="H1319" i="3"/>
  <c r="G1311" i="3"/>
  <c r="H1311" i="3"/>
  <c r="G1303" i="3"/>
  <c r="H1303" i="3"/>
  <c r="G1295" i="3"/>
  <c r="H1295" i="3"/>
  <c r="G1287" i="3"/>
  <c r="H1287" i="3"/>
  <c r="G1279" i="3"/>
  <c r="H1279" i="3"/>
  <c r="G1199" i="3"/>
  <c r="H1199" i="3"/>
  <c r="G1191" i="3"/>
  <c r="H1191" i="3"/>
  <c r="G1183" i="3"/>
  <c r="H1183" i="3"/>
  <c r="G1175" i="3"/>
  <c r="H1175" i="3"/>
  <c r="G1167" i="3"/>
  <c r="H1167" i="3"/>
  <c r="G1159" i="3"/>
  <c r="H1159" i="3"/>
  <c r="G1151" i="3"/>
  <c r="H1151" i="3"/>
  <c r="G1143" i="3"/>
  <c r="H1143" i="3"/>
  <c r="G1135" i="3"/>
  <c r="H1135" i="3"/>
  <c r="G1127" i="3"/>
  <c r="H1127" i="3"/>
  <c r="G1119" i="3"/>
  <c r="H1119" i="3"/>
  <c r="G1111" i="3"/>
  <c r="H1111" i="3"/>
  <c r="G1103" i="3"/>
  <c r="H1103" i="3"/>
  <c r="G1095" i="3"/>
  <c r="H1095" i="3"/>
  <c r="G1087" i="3"/>
  <c r="H1087" i="3"/>
  <c r="G1079" i="3"/>
  <c r="H1079" i="3"/>
  <c r="G1071" i="3"/>
  <c r="H1071" i="3"/>
  <c r="G1063" i="3"/>
  <c r="H1063" i="3"/>
  <c r="G1055" i="3"/>
  <c r="H1055" i="3"/>
  <c r="G1047" i="3"/>
  <c r="H1047" i="3"/>
  <c r="G1039" i="3"/>
  <c r="H1039" i="3"/>
  <c r="G1031" i="3"/>
  <c r="H1031" i="3"/>
  <c r="G1023" i="3"/>
  <c r="H1023" i="3"/>
  <c r="G1015" i="3"/>
  <c r="H1015" i="3"/>
  <c r="G1007" i="3"/>
  <c r="H1007" i="3"/>
  <c r="G999" i="3"/>
  <c r="H999" i="3"/>
  <c r="G991" i="3"/>
  <c r="H991" i="3"/>
  <c r="G983" i="3"/>
  <c r="H983" i="3"/>
  <c r="G975" i="3"/>
  <c r="H975" i="3"/>
  <c r="G967" i="3"/>
  <c r="H967" i="3"/>
  <c r="G959" i="3"/>
  <c r="H959" i="3"/>
  <c r="G951" i="3"/>
  <c r="H951" i="3"/>
  <c r="G943" i="3"/>
  <c r="H943" i="3"/>
  <c r="G935" i="3"/>
  <c r="H935" i="3"/>
  <c r="G927" i="3"/>
  <c r="H927" i="3"/>
  <c r="G919" i="3"/>
  <c r="H919" i="3"/>
  <c r="G911" i="3"/>
  <c r="H911" i="3"/>
  <c r="G903" i="3"/>
  <c r="H903" i="3"/>
  <c r="G895" i="3"/>
  <c r="H895" i="3"/>
  <c r="G887" i="3"/>
  <c r="H887" i="3"/>
  <c r="G879" i="3"/>
  <c r="H879" i="3"/>
  <c r="G871" i="3"/>
  <c r="H871" i="3"/>
  <c r="G863" i="3"/>
  <c r="H863" i="3"/>
  <c r="G855" i="3"/>
  <c r="H855" i="3"/>
  <c r="G847" i="3"/>
  <c r="H847" i="3"/>
  <c r="G839" i="3"/>
  <c r="H839" i="3"/>
  <c r="G831" i="3"/>
  <c r="H831" i="3"/>
  <c r="G823" i="3"/>
  <c r="H823" i="3"/>
  <c r="G815" i="3"/>
  <c r="H815" i="3"/>
  <c r="G807" i="3"/>
  <c r="H807" i="3"/>
  <c r="G799" i="3"/>
  <c r="H799" i="3"/>
  <c r="G791" i="3"/>
  <c r="H791" i="3"/>
  <c r="G783" i="3"/>
  <c r="H783" i="3"/>
  <c r="G775" i="3"/>
  <c r="H775" i="3"/>
  <c r="G767" i="3"/>
  <c r="H767" i="3"/>
  <c r="G759" i="3"/>
  <c r="H759" i="3"/>
  <c r="G751" i="3"/>
  <c r="H751" i="3"/>
  <c r="G743" i="3"/>
  <c r="H743" i="3"/>
  <c r="G735" i="3"/>
  <c r="H735" i="3"/>
  <c r="G727" i="3"/>
  <c r="H727" i="3"/>
  <c r="G719" i="3"/>
  <c r="H719" i="3"/>
  <c r="G711" i="3"/>
  <c r="H711" i="3"/>
  <c r="G703" i="3"/>
  <c r="H703" i="3"/>
  <c r="G695" i="3"/>
  <c r="H695" i="3"/>
  <c r="G687" i="3"/>
  <c r="H687" i="3"/>
  <c r="G679" i="3"/>
  <c r="H679" i="3"/>
  <c r="G671" i="3"/>
  <c r="H671" i="3"/>
  <c r="G663" i="3"/>
  <c r="H663" i="3"/>
  <c r="G655" i="3"/>
  <c r="H655" i="3"/>
  <c r="G647" i="3"/>
  <c r="H647" i="3"/>
  <c r="G639" i="3"/>
  <c r="H639" i="3"/>
  <c r="G631" i="3"/>
  <c r="H631" i="3"/>
  <c r="G623" i="3"/>
  <c r="H623" i="3"/>
  <c r="G615" i="3"/>
  <c r="H615" i="3"/>
  <c r="G607" i="3"/>
  <c r="H607" i="3"/>
  <c r="G599" i="3"/>
  <c r="H599" i="3"/>
  <c r="G591" i="3"/>
  <c r="H591" i="3"/>
  <c r="G583" i="3"/>
  <c r="H583" i="3"/>
  <c r="G575" i="3"/>
  <c r="H575" i="3"/>
  <c r="G567" i="3"/>
  <c r="H567" i="3"/>
  <c r="G559" i="3"/>
  <c r="H559" i="3"/>
  <c r="G551" i="3"/>
  <c r="H551" i="3"/>
  <c r="G543" i="3"/>
  <c r="H543" i="3"/>
  <c r="G535" i="3"/>
  <c r="H535" i="3"/>
  <c r="G527" i="3"/>
  <c r="H527" i="3"/>
  <c r="G519" i="3"/>
  <c r="H519" i="3"/>
  <c r="G511" i="3"/>
  <c r="H511" i="3"/>
  <c r="G503" i="3"/>
  <c r="H503" i="3"/>
  <c r="G495" i="3"/>
  <c r="H495" i="3"/>
  <c r="G487" i="3"/>
  <c r="H487" i="3"/>
  <c r="G479" i="3"/>
  <c r="H479" i="3"/>
  <c r="G471" i="3"/>
  <c r="H471" i="3"/>
  <c r="G463" i="3"/>
  <c r="H463" i="3"/>
  <c r="G455" i="3"/>
  <c r="H455" i="3"/>
  <c r="G447" i="3"/>
  <c r="H447" i="3"/>
  <c r="G439" i="3"/>
  <c r="H439" i="3"/>
  <c r="G431" i="3"/>
  <c r="H431" i="3"/>
  <c r="G423" i="3"/>
  <c r="H423" i="3"/>
  <c r="G415" i="3"/>
  <c r="H415" i="3"/>
  <c r="G407" i="3"/>
  <c r="H407" i="3"/>
  <c r="G399" i="3"/>
  <c r="H399" i="3"/>
  <c r="G391" i="3"/>
  <c r="H391" i="3"/>
  <c r="G383" i="3"/>
  <c r="H383" i="3"/>
  <c r="G375" i="3"/>
  <c r="H375" i="3"/>
  <c r="G367" i="3"/>
  <c r="H367" i="3"/>
  <c r="G359" i="3"/>
  <c r="H359" i="3"/>
  <c r="G351" i="3"/>
  <c r="H351" i="3"/>
  <c r="G343" i="3"/>
  <c r="H343" i="3"/>
  <c r="G335" i="3"/>
  <c r="H335" i="3"/>
  <c r="G327" i="3"/>
  <c r="H327" i="3"/>
  <c r="G319" i="3"/>
  <c r="H319" i="3"/>
  <c r="G311" i="3"/>
  <c r="H311" i="3"/>
  <c r="G303" i="3"/>
  <c r="H303" i="3"/>
  <c r="G295" i="3"/>
  <c r="H295" i="3"/>
  <c r="G287" i="3"/>
  <c r="H287" i="3"/>
  <c r="G279" i="3"/>
  <c r="H279" i="3"/>
  <c r="G271" i="3"/>
  <c r="H271" i="3"/>
  <c r="G263" i="3"/>
  <c r="H263" i="3"/>
  <c r="G255" i="3"/>
  <c r="H255" i="3"/>
  <c r="G247" i="3"/>
  <c r="H247" i="3"/>
  <c r="G239" i="3"/>
  <c r="H239" i="3"/>
  <c r="G231" i="3"/>
  <c r="H231" i="3"/>
  <c r="G223" i="3"/>
  <c r="H223" i="3"/>
  <c r="G215" i="3"/>
  <c r="H215" i="3"/>
  <c r="G207" i="3"/>
  <c r="H207" i="3"/>
  <c r="G199" i="3"/>
  <c r="H199" i="3"/>
  <c r="G191" i="3"/>
  <c r="H191" i="3"/>
  <c r="G183" i="3"/>
  <c r="H183" i="3"/>
  <c r="G175" i="3"/>
  <c r="H175" i="3"/>
  <c r="G167" i="3"/>
  <c r="H167" i="3"/>
  <c r="G159" i="3"/>
  <c r="H159" i="3"/>
  <c r="G151" i="3"/>
  <c r="H151" i="3"/>
  <c r="G143" i="3"/>
  <c r="H143" i="3"/>
  <c r="G135" i="3"/>
  <c r="H135" i="3"/>
  <c r="G127" i="3"/>
  <c r="H127" i="3"/>
  <c r="G119" i="3"/>
  <c r="H119" i="3"/>
  <c r="G111" i="3"/>
  <c r="H111" i="3"/>
  <c r="G103" i="3"/>
  <c r="H103" i="3"/>
  <c r="G95" i="3"/>
  <c r="H95" i="3"/>
  <c r="G87" i="3"/>
  <c r="H87" i="3"/>
  <c r="G79" i="3"/>
  <c r="H79" i="3"/>
  <c r="G71" i="3"/>
  <c r="H71" i="3"/>
  <c r="G63" i="3"/>
  <c r="H63" i="3"/>
  <c r="G55" i="3"/>
  <c r="H55" i="3"/>
  <c r="G47" i="3"/>
  <c r="H47" i="3"/>
  <c r="G39" i="3"/>
  <c r="H39" i="3"/>
  <c r="G31" i="3"/>
  <c r="H31" i="3"/>
  <c r="G23" i="3"/>
  <c r="H23" i="3"/>
  <c r="G15" i="3"/>
  <c r="H15" i="3"/>
  <c r="G7" i="3"/>
  <c r="H7" i="3"/>
  <c r="G2350" i="3"/>
  <c r="H2350" i="3"/>
  <c r="G2342" i="3"/>
  <c r="H2342" i="3"/>
  <c r="G2334" i="3"/>
  <c r="H2334" i="3"/>
  <c r="G2326" i="3"/>
  <c r="H2326" i="3"/>
  <c r="G2318" i="3"/>
  <c r="H2318" i="3"/>
  <c r="G2310" i="3"/>
  <c r="H2310" i="3"/>
  <c r="G2302" i="3"/>
  <c r="H2302" i="3"/>
  <c r="G2294" i="3"/>
  <c r="H2294" i="3"/>
  <c r="G2286" i="3"/>
  <c r="H2286" i="3"/>
  <c r="G2278" i="3"/>
  <c r="H2278" i="3"/>
  <c r="G2270" i="3"/>
  <c r="H2270" i="3"/>
  <c r="G2262" i="3"/>
  <c r="H2262" i="3"/>
  <c r="G2254" i="3"/>
  <c r="H2254" i="3"/>
  <c r="G2246" i="3"/>
  <c r="H2246" i="3"/>
  <c r="G2238" i="3"/>
  <c r="H2238" i="3"/>
  <c r="G2230" i="3"/>
  <c r="H2230" i="3"/>
  <c r="G2222" i="3"/>
  <c r="H2222" i="3"/>
  <c r="G2214" i="3"/>
  <c r="H2214" i="3"/>
  <c r="G2206" i="3"/>
  <c r="H2206" i="3"/>
  <c r="G2198" i="3"/>
  <c r="H2198" i="3"/>
  <c r="G2190" i="3"/>
  <c r="H2190" i="3"/>
  <c r="G2182" i="3"/>
  <c r="H2182" i="3"/>
  <c r="G2174" i="3"/>
  <c r="H2174" i="3"/>
  <c r="G2166" i="3"/>
  <c r="H2166" i="3"/>
  <c r="G2158" i="3"/>
  <c r="H2158" i="3"/>
  <c r="G2150" i="3"/>
  <c r="H2150" i="3"/>
  <c r="G2142" i="3"/>
  <c r="H2142" i="3"/>
  <c r="G2134" i="3"/>
  <c r="H2134" i="3"/>
  <c r="G2126" i="3"/>
  <c r="H2126" i="3"/>
  <c r="G2118" i="3"/>
  <c r="H2118" i="3"/>
  <c r="G2110" i="3"/>
  <c r="H2110" i="3"/>
  <c r="G2102" i="3"/>
  <c r="H2102" i="3"/>
  <c r="G2094" i="3"/>
  <c r="H2094" i="3"/>
  <c r="G2086" i="3"/>
  <c r="H2086" i="3"/>
  <c r="G2078" i="3"/>
  <c r="H2078" i="3"/>
  <c r="G2070" i="3"/>
  <c r="H2070" i="3"/>
  <c r="G2062" i="3"/>
  <c r="H2062" i="3"/>
  <c r="G2054" i="3"/>
  <c r="H2054" i="3"/>
  <c r="G2046" i="3"/>
  <c r="H2046" i="3"/>
  <c r="G2038" i="3"/>
  <c r="H2038" i="3"/>
  <c r="G2030" i="3"/>
  <c r="H2030" i="3"/>
  <c r="G2022" i="3"/>
  <c r="H2022" i="3"/>
  <c r="G2014" i="3"/>
  <c r="H2014" i="3"/>
  <c r="G2006" i="3"/>
  <c r="H2006" i="3"/>
  <c r="G1998" i="3"/>
  <c r="H1998" i="3"/>
  <c r="G1990" i="3"/>
  <c r="H1990" i="3"/>
  <c r="G1982" i="3"/>
  <c r="H1982" i="3"/>
  <c r="G1974" i="3"/>
  <c r="H1974" i="3"/>
  <c r="G1966" i="3"/>
  <c r="H1966" i="3"/>
  <c r="G1958" i="3"/>
  <c r="H1958" i="3"/>
  <c r="G1950" i="3"/>
  <c r="H1950" i="3"/>
  <c r="G1942" i="3"/>
  <c r="H1942" i="3"/>
  <c r="G1934" i="3"/>
  <c r="H1934" i="3"/>
  <c r="G1926" i="3"/>
  <c r="H1926" i="3"/>
  <c r="G1918" i="3"/>
  <c r="H1918" i="3"/>
  <c r="G1910" i="3"/>
  <c r="H1910" i="3"/>
  <c r="G1902" i="3"/>
  <c r="H1902" i="3"/>
  <c r="G1894" i="3"/>
  <c r="H1894" i="3"/>
  <c r="G1886" i="3"/>
  <c r="H1886" i="3"/>
  <c r="G1878" i="3"/>
  <c r="H1878" i="3"/>
  <c r="G1870" i="3"/>
  <c r="H1870" i="3"/>
  <c r="G1862" i="3"/>
  <c r="H1862" i="3"/>
  <c r="G1854" i="3"/>
  <c r="H1854" i="3"/>
  <c r="G1846" i="3"/>
  <c r="H1846" i="3"/>
  <c r="G1838" i="3"/>
  <c r="H1838" i="3"/>
  <c r="G1830" i="3"/>
  <c r="H1830" i="3"/>
  <c r="G1822" i="3"/>
  <c r="H1822" i="3"/>
  <c r="G1814" i="3"/>
  <c r="H1814" i="3"/>
  <c r="G1806" i="3"/>
  <c r="H1806" i="3"/>
  <c r="G1798" i="3"/>
  <c r="H1798" i="3"/>
  <c r="G1790" i="3"/>
  <c r="H1790" i="3"/>
  <c r="G1782" i="3"/>
  <c r="H1782" i="3"/>
  <c r="G1774" i="3"/>
  <c r="H1774" i="3"/>
  <c r="G1766" i="3"/>
  <c r="H1766" i="3"/>
  <c r="G1758" i="3"/>
  <c r="H1758" i="3"/>
  <c r="G1750" i="3"/>
  <c r="H1750" i="3"/>
  <c r="G1742" i="3"/>
  <c r="H1742" i="3"/>
  <c r="G1734" i="3"/>
  <c r="H1734" i="3"/>
  <c r="G1726" i="3"/>
  <c r="H1726" i="3"/>
  <c r="G1718" i="3"/>
  <c r="H1718" i="3"/>
  <c r="G1710" i="3"/>
  <c r="H1710" i="3"/>
  <c r="G1702" i="3"/>
  <c r="H1702" i="3"/>
  <c r="G1694" i="3"/>
  <c r="H1694" i="3"/>
  <c r="G1686" i="3"/>
  <c r="H1686" i="3"/>
  <c r="G1678" i="3"/>
  <c r="H1678" i="3"/>
  <c r="G1670" i="3"/>
  <c r="H1670" i="3"/>
  <c r="G1662" i="3"/>
  <c r="H1662" i="3"/>
  <c r="G1654" i="3"/>
  <c r="H1654" i="3"/>
  <c r="G1646" i="3"/>
  <c r="H1646" i="3"/>
  <c r="G1638" i="3"/>
  <c r="H1638" i="3"/>
  <c r="G1630" i="3"/>
  <c r="H1630" i="3"/>
  <c r="G1622" i="3"/>
  <c r="H1622" i="3"/>
  <c r="G1614" i="3"/>
  <c r="H1614" i="3"/>
  <c r="G1606" i="3"/>
  <c r="H1606" i="3"/>
  <c r="G1598" i="3"/>
  <c r="H1598" i="3"/>
  <c r="G1590" i="3"/>
  <c r="H1590" i="3"/>
  <c r="G1582" i="3"/>
  <c r="H1582" i="3"/>
  <c r="G1574" i="3"/>
  <c r="H1574" i="3"/>
  <c r="G1566" i="3"/>
  <c r="H1566" i="3"/>
  <c r="G1558" i="3"/>
  <c r="H1558" i="3"/>
  <c r="G1550" i="3"/>
  <c r="H1550" i="3"/>
  <c r="G1542" i="3"/>
  <c r="H1542" i="3"/>
  <c r="G1534" i="3"/>
  <c r="H1534" i="3"/>
  <c r="G1526" i="3"/>
  <c r="H1526" i="3"/>
  <c r="G1518" i="3"/>
  <c r="H1518" i="3"/>
  <c r="G1510" i="3"/>
  <c r="H1510" i="3"/>
  <c r="G1502" i="3"/>
  <c r="H1502" i="3"/>
  <c r="G1494" i="3"/>
  <c r="H1494" i="3"/>
  <c r="G1486" i="3"/>
  <c r="H1486" i="3"/>
  <c r="G1478" i="3"/>
  <c r="H1478" i="3"/>
  <c r="G1470" i="3"/>
  <c r="H1470" i="3"/>
  <c r="G1462" i="3"/>
  <c r="H1462" i="3"/>
  <c r="G1454" i="3"/>
  <c r="H1454" i="3"/>
  <c r="G1446" i="3"/>
  <c r="H1446" i="3"/>
  <c r="G1438" i="3"/>
  <c r="H1438" i="3"/>
  <c r="G1430" i="3"/>
  <c r="H1430" i="3"/>
  <c r="G1422" i="3"/>
  <c r="H1422" i="3"/>
  <c r="G1414" i="3"/>
  <c r="H1414" i="3"/>
  <c r="G1406" i="3"/>
  <c r="H1406" i="3"/>
  <c r="G1398" i="3"/>
  <c r="H1398" i="3"/>
  <c r="G1390" i="3"/>
  <c r="H1390" i="3"/>
  <c r="G1382" i="3"/>
  <c r="H1382" i="3"/>
  <c r="G1374" i="3"/>
  <c r="H1374" i="3"/>
  <c r="G1366" i="3"/>
  <c r="H1366" i="3"/>
  <c r="G1358" i="3"/>
  <c r="H1358" i="3"/>
  <c r="G1350" i="3"/>
  <c r="H1350" i="3"/>
  <c r="G1342" i="3"/>
  <c r="H1342" i="3"/>
  <c r="G1334" i="3"/>
  <c r="H1334" i="3"/>
  <c r="G1326" i="3"/>
  <c r="H1326" i="3"/>
  <c r="G1318" i="3"/>
  <c r="H1318" i="3"/>
  <c r="G1310" i="3"/>
  <c r="H1310" i="3"/>
  <c r="G1302" i="3"/>
  <c r="H1302" i="3"/>
  <c r="G1294" i="3"/>
  <c r="H1294" i="3"/>
  <c r="G1286" i="3"/>
  <c r="H1286" i="3"/>
  <c r="G1278" i="3"/>
  <c r="H1278" i="3"/>
  <c r="G1198" i="3"/>
  <c r="H1198" i="3"/>
  <c r="G1190" i="3"/>
  <c r="H1190" i="3"/>
  <c r="G1182" i="3"/>
  <c r="H1182" i="3"/>
  <c r="G1174" i="3"/>
  <c r="H1174" i="3"/>
  <c r="G1166" i="3"/>
  <c r="H1166" i="3"/>
  <c r="G1158" i="3"/>
  <c r="H1158" i="3"/>
  <c r="G1150" i="3"/>
  <c r="H1150" i="3"/>
  <c r="G1142" i="3"/>
  <c r="H1142" i="3"/>
  <c r="G1134" i="3"/>
  <c r="H1134" i="3"/>
  <c r="G1126" i="3"/>
  <c r="H1126" i="3"/>
  <c r="G1118" i="3"/>
  <c r="H1118" i="3"/>
  <c r="G1110" i="3"/>
  <c r="H1110" i="3"/>
  <c r="G1102" i="3"/>
  <c r="H1102" i="3"/>
  <c r="G1094" i="3"/>
  <c r="H1094" i="3"/>
  <c r="G1086" i="3"/>
  <c r="H1086" i="3"/>
  <c r="G1078" i="3"/>
  <c r="H1078" i="3"/>
  <c r="G1070" i="3"/>
  <c r="H1070" i="3"/>
  <c r="G1062" i="3"/>
  <c r="H1062" i="3"/>
  <c r="G1054" i="3"/>
  <c r="H1054" i="3"/>
  <c r="G1046" i="3"/>
  <c r="H1046" i="3"/>
  <c r="G1038" i="3"/>
  <c r="H1038" i="3"/>
  <c r="G1030" i="3"/>
  <c r="H1030" i="3"/>
  <c r="G1022" i="3"/>
  <c r="H1022" i="3"/>
  <c r="G1014" i="3"/>
  <c r="H1014" i="3"/>
  <c r="G1006" i="3"/>
  <c r="H1006" i="3"/>
  <c r="G998" i="3"/>
  <c r="H998" i="3"/>
  <c r="G990" i="3"/>
  <c r="H990" i="3"/>
  <c r="G982" i="3"/>
  <c r="H982" i="3"/>
  <c r="G974" i="3"/>
  <c r="H974" i="3"/>
  <c r="G966" i="3"/>
  <c r="H966" i="3"/>
  <c r="G958" i="3"/>
  <c r="H958" i="3"/>
  <c r="G950" i="3"/>
  <c r="H950" i="3"/>
  <c r="G942" i="3"/>
  <c r="H942" i="3"/>
  <c r="G934" i="3"/>
  <c r="H934" i="3"/>
  <c r="G926" i="3"/>
  <c r="H926" i="3"/>
  <c r="G918" i="3"/>
  <c r="H918" i="3"/>
  <c r="G910" i="3"/>
  <c r="H910" i="3"/>
  <c r="G902" i="3"/>
  <c r="H902" i="3"/>
  <c r="G894" i="3"/>
  <c r="H894" i="3"/>
  <c r="G886" i="3"/>
  <c r="H886" i="3"/>
  <c r="G878" i="3"/>
  <c r="H878" i="3"/>
  <c r="G870" i="3"/>
  <c r="H870" i="3"/>
  <c r="G862" i="3"/>
  <c r="H862" i="3"/>
  <c r="G854" i="3"/>
  <c r="H854" i="3"/>
  <c r="G846" i="3"/>
  <c r="H846" i="3"/>
  <c r="G838" i="3"/>
  <c r="H838" i="3"/>
  <c r="G830" i="3"/>
  <c r="H830" i="3"/>
  <c r="G822" i="3"/>
  <c r="H822" i="3"/>
  <c r="G814" i="3"/>
  <c r="H814" i="3"/>
  <c r="G806" i="3"/>
  <c r="H806" i="3"/>
  <c r="G798" i="3"/>
  <c r="H798" i="3"/>
  <c r="G790" i="3"/>
  <c r="H790" i="3"/>
  <c r="G782" i="3"/>
  <c r="H782" i="3"/>
  <c r="G774" i="3"/>
  <c r="H774" i="3"/>
  <c r="G766" i="3"/>
  <c r="H766" i="3"/>
  <c r="G758" i="3"/>
  <c r="H758" i="3"/>
  <c r="G750" i="3"/>
  <c r="H750" i="3"/>
  <c r="G742" i="3"/>
  <c r="H742" i="3"/>
  <c r="G734" i="3"/>
  <c r="H734" i="3"/>
  <c r="G726" i="3"/>
  <c r="H726" i="3"/>
  <c r="G718" i="3"/>
  <c r="H718" i="3"/>
  <c r="G710" i="3"/>
  <c r="H710" i="3"/>
  <c r="G702" i="3"/>
  <c r="H702" i="3"/>
  <c r="G694" i="3"/>
  <c r="H694" i="3"/>
  <c r="G686" i="3"/>
  <c r="H686" i="3"/>
  <c r="G678" i="3"/>
  <c r="H678" i="3"/>
  <c r="G670" i="3"/>
  <c r="H670" i="3"/>
  <c r="G662" i="3"/>
  <c r="H662" i="3"/>
  <c r="G654" i="3"/>
  <c r="H654" i="3"/>
  <c r="G646" i="3"/>
  <c r="H646" i="3"/>
  <c r="G638" i="3"/>
  <c r="H638" i="3"/>
  <c r="G630" i="3"/>
  <c r="H630" i="3"/>
  <c r="G622" i="3"/>
  <c r="H622" i="3"/>
  <c r="G614" i="3"/>
  <c r="H614" i="3"/>
  <c r="G606" i="3"/>
  <c r="H606" i="3"/>
  <c r="G598" i="3"/>
  <c r="H598" i="3"/>
  <c r="G590" i="3"/>
  <c r="H590" i="3"/>
  <c r="G582" i="3"/>
  <c r="H582" i="3"/>
  <c r="G574" i="3"/>
  <c r="H574" i="3"/>
  <c r="G566" i="3"/>
  <c r="H566" i="3"/>
  <c r="G558" i="3"/>
  <c r="H558" i="3"/>
  <c r="G550" i="3"/>
  <c r="H550" i="3"/>
  <c r="G542" i="3"/>
  <c r="H542" i="3"/>
  <c r="G534" i="3"/>
  <c r="H534" i="3"/>
  <c r="G526" i="3"/>
  <c r="H526" i="3"/>
  <c r="G518" i="3"/>
  <c r="H518" i="3"/>
  <c r="G510" i="3"/>
  <c r="H510" i="3"/>
  <c r="G502" i="3"/>
  <c r="H502" i="3"/>
  <c r="G494" i="3"/>
  <c r="H494" i="3"/>
  <c r="G486" i="3"/>
  <c r="H486" i="3"/>
  <c r="G478" i="3"/>
  <c r="H478" i="3"/>
  <c r="G470" i="3"/>
  <c r="H470" i="3"/>
  <c r="G462" i="3"/>
  <c r="H462" i="3"/>
  <c r="G454" i="3"/>
  <c r="H454" i="3"/>
  <c r="G446" i="3"/>
  <c r="H446" i="3"/>
  <c r="G438" i="3"/>
  <c r="H438" i="3"/>
  <c r="G430" i="3"/>
  <c r="H430" i="3"/>
  <c r="G422" i="3"/>
  <c r="H422" i="3"/>
  <c r="G414" i="3"/>
  <c r="H414" i="3"/>
  <c r="G406" i="3"/>
  <c r="H406" i="3"/>
  <c r="G398" i="3"/>
  <c r="H398" i="3"/>
  <c r="G390" i="3"/>
  <c r="H390" i="3"/>
  <c r="G382" i="3"/>
  <c r="H382" i="3"/>
  <c r="G374" i="3"/>
  <c r="H374" i="3"/>
  <c r="G366" i="3"/>
  <c r="H366" i="3"/>
  <c r="G358" i="3"/>
  <c r="H358" i="3"/>
  <c r="G350" i="3"/>
  <c r="H350" i="3"/>
  <c r="G342" i="3"/>
  <c r="H342" i="3"/>
  <c r="G334" i="3"/>
  <c r="H334" i="3"/>
  <c r="G326" i="3"/>
  <c r="H326" i="3"/>
  <c r="G318" i="3"/>
  <c r="H318" i="3"/>
  <c r="G310" i="3"/>
  <c r="H310" i="3"/>
  <c r="G302" i="3"/>
  <c r="H302" i="3"/>
  <c r="G294" i="3"/>
  <c r="H294" i="3"/>
  <c r="G286" i="3"/>
  <c r="H286" i="3"/>
  <c r="G278" i="3"/>
  <c r="H278" i="3"/>
  <c r="G270" i="3"/>
  <c r="H270" i="3"/>
  <c r="G262" i="3"/>
  <c r="H262" i="3"/>
  <c r="G254" i="3"/>
  <c r="H254" i="3"/>
  <c r="G246" i="3"/>
  <c r="H246" i="3"/>
  <c r="G238" i="3"/>
  <c r="H238" i="3"/>
  <c r="G230" i="3"/>
  <c r="H230" i="3"/>
  <c r="G222" i="3"/>
  <c r="H222" i="3"/>
  <c r="G214" i="3"/>
  <c r="H214" i="3"/>
  <c r="G206" i="3"/>
  <c r="H206" i="3"/>
  <c r="G198" i="3"/>
  <c r="H198" i="3"/>
  <c r="G190" i="3"/>
  <c r="H190" i="3"/>
  <c r="G182" i="3"/>
  <c r="H182" i="3"/>
  <c r="G174" i="3"/>
  <c r="H174" i="3"/>
  <c r="G166" i="3"/>
  <c r="H166" i="3"/>
  <c r="G158" i="3"/>
  <c r="H158" i="3"/>
  <c r="G150" i="3"/>
  <c r="H150" i="3"/>
  <c r="G142" i="3"/>
  <c r="H142" i="3"/>
  <c r="G134" i="3"/>
  <c r="H134" i="3"/>
  <c r="G126" i="3"/>
  <c r="H126" i="3"/>
  <c r="G118" i="3"/>
  <c r="H118" i="3"/>
  <c r="G110" i="3"/>
  <c r="H110" i="3"/>
  <c r="G102" i="3"/>
  <c r="H102" i="3"/>
  <c r="G94" i="3"/>
  <c r="H94" i="3"/>
  <c r="G86" i="3"/>
  <c r="H86" i="3"/>
  <c r="G78" i="3"/>
  <c r="H78" i="3"/>
  <c r="G70" i="3"/>
  <c r="H70" i="3"/>
  <c r="G62" i="3"/>
  <c r="H62" i="3"/>
  <c r="G54" i="3"/>
  <c r="H54" i="3"/>
  <c r="G46" i="3"/>
  <c r="H46" i="3"/>
  <c r="G38" i="3"/>
  <c r="H38" i="3"/>
  <c r="G30" i="3"/>
  <c r="H30" i="3"/>
  <c r="G22" i="3"/>
  <c r="H22" i="3"/>
  <c r="G14" i="3"/>
  <c r="H14" i="3"/>
  <c r="G6" i="3"/>
  <c r="H6" i="3"/>
  <c r="G1989" i="3"/>
  <c r="H1989" i="3"/>
  <c r="G1981" i="3"/>
  <c r="H1981" i="3"/>
  <c r="G1973" i="3"/>
  <c r="H1973" i="3"/>
  <c r="G1965" i="3"/>
  <c r="H1965" i="3"/>
  <c r="G1957" i="3"/>
  <c r="H1957" i="3"/>
  <c r="G1949" i="3"/>
  <c r="H1949" i="3"/>
  <c r="G1941" i="3"/>
  <c r="H1941" i="3"/>
  <c r="G1933" i="3"/>
  <c r="H1933" i="3"/>
  <c r="G1925" i="3"/>
  <c r="H1925" i="3"/>
  <c r="G1917" i="3"/>
  <c r="H1917" i="3"/>
  <c r="G1909" i="3"/>
  <c r="H1909" i="3"/>
  <c r="G1901" i="3"/>
  <c r="H1901" i="3"/>
  <c r="G1893" i="3"/>
  <c r="H1893" i="3"/>
  <c r="G1885" i="3"/>
  <c r="H1885" i="3"/>
  <c r="G1877" i="3"/>
  <c r="H1877" i="3"/>
  <c r="G1869" i="3"/>
  <c r="H1869" i="3"/>
  <c r="G1861" i="3"/>
  <c r="H1861" i="3"/>
  <c r="G1853" i="3"/>
  <c r="H1853" i="3"/>
  <c r="G1845" i="3"/>
  <c r="H1845" i="3"/>
  <c r="G1837" i="3"/>
  <c r="H1837" i="3"/>
  <c r="G1829" i="3"/>
  <c r="H1829" i="3"/>
  <c r="G1821" i="3"/>
  <c r="H1821" i="3"/>
  <c r="G1813" i="3"/>
  <c r="H1813" i="3"/>
  <c r="G1805" i="3"/>
  <c r="H1805" i="3"/>
  <c r="G1797" i="3"/>
  <c r="H1797" i="3"/>
  <c r="G1789" i="3"/>
  <c r="H1789" i="3"/>
  <c r="G1781" i="3"/>
  <c r="H1781" i="3"/>
  <c r="G1773" i="3"/>
  <c r="H1773" i="3"/>
  <c r="G1765" i="3"/>
  <c r="H1765" i="3"/>
  <c r="G1757" i="3"/>
  <c r="H1757" i="3"/>
  <c r="G1749" i="3"/>
  <c r="H1749" i="3"/>
  <c r="G1741" i="3"/>
  <c r="H1741" i="3"/>
  <c r="G1733" i="3"/>
  <c r="H1733" i="3"/>
  <c r="G1725" i="3"/>
  <c r="H1725" i="3"/>
  <c r="G1717" i="3"/>
  <c r="H1717" i="3"/>
  <c r="G1709" i="3"/>
  <c r="H1709" i="3"/>
  <c r="G1701" i="3"/>
  <c r="H1701" i="3"/>
  <c r="G1693" i="3"/>
  <c r="H1693" i="3"/>
  <c r="G1685" i="3"/>
  <c r="H1685" i="3"/>
  <c r="G1677" i="3"/>
  <c r="H1677" i="3"/>
  <c r="G1669" i="3"/>
  <c r="H1669" i="3"/>
  <c r="G1661" i="3"/>
  <c r="H1661" i="3"/>
  <c r="G1653" i="3"/>
  <c r="H1653" i="3"/>
  <c r="G1645" i="3"/>
  <c r="H1645" i="3"/>
  <c r="G1637" i="3"/>
  <c r="H1637" i="3"/>
  <c r="G1629" i="3"/>
  <c r="H1629" i="3"/>
  <c r="G1621" i="3"/>
  <c r="H1621" i="3"/>
  <c r="G1613" i="3"/>
  <c r="H1613" i="3"/>
  <c r="G1605" i="3"/>
  <c r="H1605" i="3"/>
  <c r="G1597" i="3"/>
  <c r="H1597" i="3"/>
  <c r="G1589" i="3"/>
  <c r="H1589" i="3"/>
  <c r="G1581" i="3"/>
  <c r="H1581" i="3"/>
  <c r="G1573" i="3"/>
  <c r="H1573" i="3"/>
  <c r="G1565" i="3"/>
  <c r="H1565" i="3"/>
  <c r="G1557" i="3"/>
  <c r="H1557" i="3"/>
  <c r="G1549" i="3"/>
  <c r="H1549" i="3"/>
  <c r="G1541" i="3"/>
  <c r="H1541" i="3"/>
  <c r="G1533" i="3"/>
  <c r="H1533" i="3"/>
  <c r="G1525" i="3"/>
  <c r="H1525" i="3"/>
  <c r="G1517" i="3"/>
  <c r="H1517" i="3"/>
  <c r="G1509" i="3"/>
  <c r="H1509" i="3"/>
  <c r="G1501" i="3"/>
  <c r="H1501" i="3"/>
  <c r="G1493" i="3"/>
  <c r="H1493" i="3"/>
  <c r="G1485" i="3"/>
  <c r="H1485" i="3"/>
  <c r="G1477" i="3"/>
  <c r="H1477" i="3"/>
  <c r="G1469" i="3"/>
  <c r="H1469" i="3"/>
  <c r="G1461" i="3"/>
  <c r="H1461" i="3"/>
  <c r="G1453" i="3"/>
  <c r="H1453" i="3"/>
  <c r="G1445" i="3"/>
  <c r="H1445" i="3"/>
  <c r="G1437" i="3"/>
  <c r="H1437" i="3"/>
  <c r="G1429" i="3"/>
  <c r="H1429" i="3"/>
  <c r="G1421" i="3"/>
  <c r="H1421" i="3"/>
  <c r="G1413" i="3"/>
  <c r="H1413" i="3"/>
  <c r="G1405" i="3"/>
  <c r="H1405" i="3"/>
  <c r="G1397" i="3"/>
  <c r="H1397" i="3"/>
  <c r="G1389" i="3"/>
  <c r="H1389" i="3"/>
  <c r="G1381" i="3"/>
  <c r="H1381" i="3"/>
  <c r="G1373" i="3"/>
  <c r="H1373" i="3"/>
  <c r="G1365" i="3"/>
  <c r="H1365" i="3"/>
  <c r="G1357" i="3"/>
  <c r="H1357" i="3"/>
  <c r="G1349" i="3"/>
  <c r="H1349" i="3"/>
  <c r="G1341" i="3"/>
  <c r="H1341" i="3"/>
  <c r="G1333" i="3"/>
  <c r="H1333" i="3"/>
  <c r="G1325" i="3"/>
  <c r="H1325" i="3"/>
  <c r="G1317" i="3"/>
  <c r="H1317" i="3"/>
  <c r="G1309" i="3"/>
  <c r="H1309" i="3"/>
  <c r="G1301" i="3"/>
  <c r="H1301" i="3"/>
  <c r="G1293" i="3"/>
  <c r="H1293" i="3"/>
  <c r="G1285" i="3"/>
  <c r="H1285" i="3"/>
  <c r="G1277" i="3"/>
  <c r="H1277" i="3"/>
  <c r="G1197" i="3"/>
  <c r="H1197" i="3"/>
  <c r="G1189" i="3"/>
  <c r="H1189" i="3"/>
  <c r="G1181" i="3"/>
  <c r="H1181" i="3"/>
  <c r="G1173" i="3"/>
  <c r="H1173" i="3"/>
  <c r="G1165" i="3"/>
  <c r="H1165" i="3"/>
  <c r="G1157" i="3"/>
  <c r="H1157" i="3"/>
  <c r="G1149" i="3"/>
  <c r="H1149" i="3"/>
  <c r="G1141" i="3"/>
  <c r="H1141" i="3"/>
  <c r="G1133" i="3"/>
  <c r="H1133" i="3"/>
  <c r="G1125" i="3"/>
  <c r="H1125" i="3"/>
  <c r="G1117" i="3"/>
  <c r="H1117" i="3"/>
  <c r="G1109" i="3"/>
  <c r="H1109" i="3"/>
  <c r="G1101" i="3"/>
  <c r="H1101" i="3"/>
  <c r="G1093" i="3"/>
  <c r="H1093" i="3"/>
  <c r="G1085" i="3"/>
  <c r="H1085" i="3"/>
  <c r="G1077" i="3"/>
  <c r="H1077" i="3"/>
  <c r="G1069" i="3"/>
  <c r="H1069" i="3"/>
  <c r="G1061" i="3"/>
  <c r="H1061" i="3"/>
  <c r="G1053" i="3"/>
  <c r="H1053" i="3"/>
  <c r="G1045" i="3"/>
  <c r="H1045" i="3"/>
  <c r="G1037" i="3"/>
  <c r="H1037" i="3"/>
  <c r="G1029" i="3"/>
  <c r="H1029" i="3"/>
  <c r="G1021" i="3"/>
  <c r="H1021" i="3"/>
  <c r="G1013" i="3"/>
  <c r="H1013" i="3"/>
  <c r="G1005" i="3"/>
  <c r="H1005" i="3"/>
  <c r="G997" i="3"/>
  <c r="H997" i="3"/>
  <c r="G989" i="3"/>
  <c r="H989" i="3"/>
  <c r="G981" i="3"/>
  <c r="H981" i="3"/>
  <c r="G973" i="3"/>
  <c r="H973" i="3"/>
  <c r="G965" i="3"/>
  <c r="H965" i="3"/>
  <c r="G957" i="3"/>
  <c r="H957" i="3"/>
  <c r="G949" i="3"/>
  <c r="H949" i="3"/>
  <c r="G941" i="3"/>
  <c r="H941" i="3"/>
  <c r="G933" i="3"/>
  <c r="H933" i="3"/>
  <c r="G925" i="3"/>
  <c r="H925" i="3"/>
  <c r="G917" i="3"/>
  <c r="H917" i="3"/>
  <c r="G909" i="3"/>
  <c r="H909" i="3"/>
  <c r="G901" i="3"/>
  <c r="H901" i="3"/>
  <c r="G893" i="3"/>
  <c r="H893" i="3"/>
  <c r="G885" i="3"/>
  <c r="H885" i="3"/>
  <c r="G877" i="3"/>
  <c r="H877" i="3"/>
  <c r="G869" i="3"/>
  <c r="H869" i="3"/>
  <c r="G861" i="3"/>
  <c r="H861" i="3"/>
  <c r="G853" i="3"/>
  <c r="H853" i="3"/>
  <c r="G845" i="3"/>
  <c r="H845" i="3"/>
  <c r="G837" i="3"/>
  <c r="H837" i="3"/>
  <c r="G829" i="3"/>
  <c r="H829" i="3"/>
  <c r="G821" i="3"/>
  <c r="H821" i="3"/>
  <c r="G813" i="3"/>
  <c r="H813" i="3"/>
  <c r="G805" i="3"/>
  <c r="H805" i="3"/>
  <c r="G797" i="3"/>
  <c r="H797" i="3"/>
  <c r="G789" i="3"/>
  <c r="H789" i="3"/>
  <c r="G781" i="3"/>
  <c r="H781" i="3"/>
  <c r="G773" i="3"/>
  <c r="H773" i="3"/>
  <c r="G765" i="3"/>
  <c r="H765" i="3"/>
  <c r="G757" i="3"/>
  <c r="H757" i="3"/>
  <c r="G749" i="3"/>
  <c r="H749" i="3"/>
  <c r="G741" i="3"/>
  <c r="H741" i="3"/>
  <c r="G733" i="3"/>
  <c r="H733" i="3"/>
  <c r="G725" i="3"/>
  <c r="H725" i="3"/>
  <c r="G717" i="3"/>
  <c r="H717" i="3"/>
  <c r="G709" i="3"/>
  <c r="H709" i="3"/>
  <c r="G701" i="3"/>
  <c r="H701" i="3"/>
  <c r="G693" i="3"/>
  <c r="H693" i="3"/>
  <c r="G685" i="3"/>
  <c r="H685" i="3"/>
  <c r="G677" i="3"/>
  <c r="H677" i="3"/>
  <c r="G669" i="3"/>
  <c r="H669" i="3"/>
  <c r="G661" i="3"/>
  <c r="H661" i="3"/>
  <c r="G653" i="3"/>
  <c r="H653" i="3"/>
  <c r="G645" i="3"/>
  <c r="H645" i="3"/>
  <c r="G637" i="3"/>
  <c r="H637" i="3"/>
  <c r="G629" i="3"/>
  <c r="H629" i="3"/>
  <c r="G621" i="3"/>
  <c r="H621" i="3"/>
  <c r="G613" i="3"/>
  <c r="H613" i="3"/>
  <c r="G605" i="3"/>
  <c r="H605" i="3"/>
  <c r="G597" i="3"/>
  <c r="H597" i="3"/>
  <c r="G589" i="3"/>
  <c r="H589" i="3"/>
  <c r="G581" i="3"/>
  <c r="H581" i="3"/>
  <c r="G573" i="3"/>
  <c r="H573" i="3"/>
  <c r="G565" i="3"/>
  <c r="H565" i="3"/>
  <c r="G557" i="3"/>
  <c r="H557" i="3"/>
  <c r="G549" i="3"/>
  <c r="H549" i="3"/>
  <c r="G541" i="3"/>
  <c r="H541" i="3"/>
  <c r="G533" i="3"/>
  <c r="H533" i="3"/>
  <c r="G525" i="3"/>
  <c r="H525" i="3"/>
  <c r="G517" i="3"/>
  <c r="H517" i="3"/>
  <c r="G509" i="3"/>
  <c r="H509" i="3"/>
  <c r="G501" i="3"/>
  <c r="H501" i="3"/>
  <c r="G493" i="3"/>
  <c r="H493" i="3"/>
  <c r="G485" i="3"/>
  <c r="H485" i="3"/>
  <c r="G477" i="3"/>
  <c r="H477" i="3"/>
  <c r="G469" i="3"/>
  <c r="H469" i="3"/>
  <c r="G461" i="3"/>
  <c r="H461" i="3"/>
  <c r="G453" i="3"/>
  <c r="H453" i="3"/>
  <c r="G445" i="3"/>
  <c r="H445" i="3"/>
  <c r="G437" i="3"/>
  <c r="H437" i="3"/>
  <c r="G429" i="3"/>
  <c r="H429" i="3"/>
  <c r="G421" i="3"/>
  <c r="H421" i="3"/>
  <c r="G413" i="3"/>
  <c r="H413" i="3"/>
  <c r="G405" i="3"/>
  <c r="H405" i="3"/>
  <c r="G397" i="3"/>
  <c r="H397" i="3"/>
  <c r="G389" i="3"/>
  <c r="H389" i="3"/>
  <c r="G381" i="3"/>
  <c r="H381" i="3"/>
  <c r="G373" i="3"/>
  <c r="H373" i="3"/>
  <c r="G365" i="3"/>
  <c r="H365" i="3"/>
  <c r="G357" i="3"/>
  <c r="H357" i="3"/>
  <c r="G349" i="3"/>
  <c r="H349" i="3"/>
  <c r="G341" i="3"/>
  <c r="H341" i="3"/>
  <c r="G333" i="3"/>
  <c r="H333" i="3"/>
  <c r="G325" i="3"/>
  <c r="H325" i="3"/>
  <c r="G317" i="3"/>
  <c r="H317" i="3"/>
  <c r="G309" i="3"/>
  <c r="H309" i="3"/>
  <c r="G301" i="3"/>
  <c r="H301" i="3"/>
  <c r="G293" i="3"/>
  <c r="H293" i="3"/>
  <c r="G285" i="3"/>
  <c r="H285" i="3"/>
  <c r="G277" i="3"/>
  <c r="H277" i="3"/>
  <c r="G269" i="3"/>
  <c r="H269" i="3"/>
  <c r="G261" i="3"/>
  <c r="H261" i="3"/>
  <c r="G253" i="3"/>
  <c r="H253" i="3"/>
  <c r="G245" i="3"/>
  <c r="H245" i="3"/>
  <c r="G237" i="3"/>
  <c r="H237" i="3"/>
  <c r="G229" i="3"/>
  <c r="H229" i="3"/>
  <c r="G221" i="3"/>
  <c r="H221" i="3"/>
  <c r="G213" i="3"/>
  <c r="H213" i="3"/>
  <c r="G205" i="3"/>
  <c r="H205" i="3"/>
  <c r="G197" i="3"/>
  <c r="H197" i="3"/>
  <c r="G189" i="3"/>
  <c r="H189" i="3"/>
  <c r="G181" i="3"/>
  <c r="H181" i="3"/>
  <c r="G173" i="3"/>
  <c r="H173" i="3"/>
  <c r="G165" i="3"/>
  <c r="H165" i="3"/>
  <c r="G157" i="3"/>
  <c r="H157" i="3"/>
  <c r="G149" i="3"/>
  <c r="H149" i="3"/>
  <c r="G141" i="3"/>
  <c r="H141" i="3"/>
  <c r="G133" i="3"/>
  <c r="H133" i="3"/>
  <c r="G125" i="3"/>
  <c r="H125" i="3"/>
  <c r="G117" i="3"/>
  <c r="H117" i="3"/>
  <c r="G109" i="3"/>
  <c r="H109" i="3"/>
  <c r="G101" i="3"/>
  <c r="H101" i="3"/>
  <c r="G93" i="3"/>
  <c r="H93" i="3"/>
  <c r="G85" i="3"/>
  <c r="H85" i="3"/>
  <c r="G77" i="3"/>
  <c r="H77" i="3"/>
  <c r="G69" i="3"/>
  <c r="H69" i="3"/>
  <c r="G61" i="3"/>
  <c r="H61" i="3"/>
  <c r="G53" i="3"/>
  <c r="H53" i="3"/>
  <c r="G45" i="3"/>
  <c r="H45" i="3"/>
  <c r="G37" i="3"/>
  <c r="H37" i="3"/>
  <c r="G29" i="3"/>
  <c r="H29" i="3"/>
  <c r="G21" i="3"/>
  <c r="H21" i="3"/>
  <c r="G13" i="3"/>
  <c r="H13" i="3"/>
  <c r="G5" i="3"/>
  <c r="H5" i="3"/>
  <c r="G1836" i="3"/>
  <c r="H1836" i="3"/>
  <c r="G1828" i="3"/>
  <c r="H1828" i="3"/>
  <c r="G1820" i="3"/>
  <c r="H1820" i="3"/>
  <c r="G1812" i="3"/>
  <c r="H1812" i="3"/>
  <c r="G1804" i="3"/>
  <c r="H1804" i="3"/>
  <c r="G1796" i="3"/>
  <c r="H1796" i="3"/>
  <c r="G1788" i="3"/>
  <c r="H1788" i="3"/>
  <c r="G1780" i="3"/>
  <c r="H1780" i="3"/>
  <c r="G1772" i="3"/>
  <c r="H1772" i="3"/>
  <c r="G1764" i="3"/>
  <c r="H1764" i="3"/>
  <c r="G1756" i="3"/>
  <c r="H1756" i="3"/>
  <c r="G1748" i="3"/>
  <c r="H1748" i="3"/>
  <c r="G1740" i="3"/>
  <c r="H1740" i="3"/>
  <c r="G1732" i="3"/>
  <c r="H1732" i="3"/>
  <c r="G1724" i="3"/>
  <c r="H1724" i="3"/>
  <c r="G1716" i="3"/>
  <c r="H1716" i="3"/>
  <c r="G1708" i="3"/>
  <c r="H1708" i="3"/>
  <c r="G1700" i="3"/>
  <c r="H1700" i="3"/>
  <c r="G1692" i="3"/>
  <c r="H1692" i="3"/>
  <c r="G1684" i="3"/>
  <c r="H1684" i="3"/>
  <c r="G1676" i="3"/>
  <c r="H1676" i="3"/>
  <c r="G1668" i="3"/>
  <c r="H1668" i="3"/>
  <c r="G1660" i="3"/>
  <c r="H1660" i="3"/>
  <c r="G1652" i="3"/>
  <c r="H1652" i="3"/>
  <c r="G1644" i="3"/>
  <c r="H1644" i="3"/>
  <c r="G1636" i="3"/>
  <c r="H1636" i="3"/>
  <c r="G1628" i="3"/>
  <c r="H1628" i="3"/>
  <c r="G1620" i="3"/>
  <c r="H1620" i="3"/>
  <c r="G1612" i="3"/>
  <c r="H1612" i="3"/>
  <c r="G1604" i="3"/>
  <c r="H1604" i="3"/>
  <c r="G1596" i="3"/>
  <c r="H1596" i="3"/>
  <c r="G1588" i="3"/>
  <c r="H1588" i="3"/>
  <c r="G1580" i="3"/>
  <c r="H1580" i="3"/>
  <c r="G1572" i="3"/>
  <c r="H1572" i="3"/>
  <c r="G1564" i="3"/>
  <c r="H1564" i="3"/>
  <c r="G1556" i="3"/>
  <c r="H1556" i="3"/>
  <c r="G1548" i="3"/>
  <c r="H1548" i="3"/>
  <c r="G1540" i="3"/>
  <c r="H1540" i="3"/>
  <c r="G1532" i="3"/>
  <c r="H1532" i="3"/>
  <c r="G1524" i="3"/>
  <c r="H1524" i="3"/>
  <c r="G1516" i="3"/>
  <c r="H1516" i="3"/>
  <c r="G1508" i="3"/>
  <c r="H1508" i="3"/>
  <c r="G1500" i="3"/>
  <c r="H1500" i="3"/>
  <c r="G1492" i="3"/>
  <c r="H1492" i="3"/>
  <c r="G1484" i="3"/>
  <c r="H1484" i="3"/>
  <c r="G1476" i="3"/>
  <c r="H1476" i="3"/>
  <c r="G1468" i="3"/>
  <c r="H1468" i="3"/>
  <c r="G1460" i="3"/>
  <c r="H1460" i="3"/>
  <c r="G1452" i="3"/>
  <c r="H1452" i="3"/>
  <c r="G1444" i="3"/>
  <c r="H1444" i="3"/>
  <c r="G1436" i="3"/>
  <c r="H1436" i="3"/>
  <c r="G1428" i="3"/>
  <c r="H1428" i="3"/>
  <c r="G1420" i="3"/>
  <c r="H1420" i="3"/>
  <c r="G1412" i="3"/>
  <c r="H1412" i="3"/>
  <c r="G1404" i="3"/>
  <c r="H1404" i="3"/>
  <c r="G1396" i="3"/>
  <c r="H1396" i="3"/>
  <c r="G1388" i="3"/>
  <c r="H1388" i="3"/>
  <c r="G1380" i="3"/>
  <c r="H1380" i="3"/>
  <c r="G1372" i="3"/>
  <c r="H1372" i="3"/>
  <c r="G1364" i="3"/>
  <c r="H1364" i="3"/>
  <c r="G1356" i="3"/>
  <c r="H1356" i="3"/>
  <c r="G1348" i="3"/>
  <c r="H1348" i="3"/>
  <c r="G1340" i="3"/>
  <c r="H1340" i="3"/>
  <c r="G1332" i="3"/>
  <c r="H1332" i="3"/>
  <c r="G1324" i="3"/>
  <c r="H1324" i="3"/>
  <c r="G1316" i="3"/>
  <c r="H1316" i="3"/>
  <c r="G1308" i="3"/>
  <c r="H1308" i="3"/>
  <c r="G1300" i="3"/>
  <c r="H1300" i="3"/>
  <c r="G1292" i="3"/>
  <c r="H1292" i="3"/>
  <c r="G1284" i="3"/>
  <c r="H1284" i="3"/>
  <c r="G1276" i="3"/>
  <c r="H1276" i="3"/>
  <c r="G1268" i="3"/>
  <c r="H1268" i="3"/>
  <c r="G1260" i="3"/>
  <c r="H1260" i="3"/>
  <c r="G1252" i="3"/>
  <c r="H1252" i="3"/>
  <c r="G1244" i="3"/>
  <c r="H1244" i="3"/>
  <c r="G1236" i="3"/>
  <c r="H1236" i="3"/>
  <c r="G1228" i="3"/>
  <c r="H1228" i="3"/>
  <c r="G1220" i="3"/>
  <c r="H1220" i="3"/>
  <c r="G1212" i="3"/>
  <c r="H1212" i="3"/>
  <c r="G1204" i="3"/>
  <c r="H1204" i="3"/>
  <c r="G1196" i="3"/>
  <c r="H1196" i="3"/>
  <c r="G1188" i="3"/>
  <c r="H1188" i="3"/>
  <c r="G1180" i="3"/>
  <c r="H1180" i="3"/>
  <c r="G1172" i="3"/>
  <c r="H1172" i="3"/>
  <c r="G1164" i="3"/>
  <c r="H1164" i="3"/>
  <c r="G1156" i="3"/>
  <c r="H1156" i="3"/>
  <c r="G1148" i="3"/>
  <c r="H1148" i="3"/>
  <c r="G1140" i="3"/>
  <c r="H1140" i="3"/>
  <c r="G1132" i="3"/>
  <c r="H1132" i="3"/>
  <c r="G1124" i="3"/>
  <c r="H1124" i="3"/>
  <c r="G1116" i="3"/>
  <c r="H1116" i="3"/>
  <c r="G1108" i="3"/>
  <c r="H1108" i="3"/>
  <c r="G1100" i="3"/>
  <c r="H1100" i="3"/>
  <c r="G1092" i="3"/>
  <c r="H1092" i="3"/>
  <c r="G1084" i="3"/>
  <c r="H1084" i="3"/>
  <c r="G1076" i="3"/>
  <c r="H1076" i="3"/>
  <c r="G1068" i="3"/>
  <c r="H1068" i="3"/>
  <c r="G1060" i="3"/>
  <c r="H1060" i="3"/>
  <c r="G1052" i="3"/>
  <c r="H1052" i="3"/>
  <c r="G1044" i="3"/>
  <c r="H1044" i="3"/>
  <c r="G1036" i="3"/>
  <c r="H1036" i="3"/>
  <c r="G1028" i="3"/>
  <c r="H1028" i="3"/>
  <c r="G1020" i="3"/>
  <c r="H1020" i="3"/>
  <c r="G1012" i="3"/>
  <c r="H1012" i="3"/>
  <c r="G1004" i="3"/>
  <c r="H1004" i="3"/>
  <c r="G996" i="3"/>
  <c r="H996" i="3"/>
  <c r="G988" i="3"/>
  <c r="H988" i="3"/>
  <c r="G980" i="3"/>
  <c r="H980" i="3"/>
  <c r="G972" i="3"/>
  <c r="H972" i="3"/>
  <c r="G964" i="3"/>
  <c r="H964" i="3"/>
  <c r="G956" i="3"/>
  <c r="H956" i="3"/>
  <c r="G948" i="3"/>
  <c r="H948" i="3"/>
  <c r="G940" i="3"/>
  <c r="H940" i="3"/>
  <c r="G932" i="3"/>
  <c r="H932" i="3"/>
  <c r="G924" i="3"/>
  <c r="H924" i="3"/>
  <c r="G916" i="3"/>
  <c r="H916" i="3"/>
  <c r="G908" i="3"/>
  <c r="H908" i="3"/>
  <c r="G900" i="3"/>
  <c r="H900" i="3"/>
  <c r="G892" i="3"/>
  <c r="H892" i="3"/>
  <c r="G884" i="3"/>
  <c r="H884" i="3"/>
  <c r="G876" i="3"/>
  <c r="H876" i="3"/>
  <c r="G868" i="3"/>
  <c r="H868" i="3"/>
  <c r="G860" i="3"/>
  <c r="H860" i="3"/>
  <c r="G852" i="3"/>
  <c r="H852" i="3"/>
  <c r="G844" i="3"/>
  <c r="H844" i="3"/>
  <c r="G836" i="3"/>
  <c r="H836" i="3"/>
  <c r="G828" i="3"/>
  <c r="H828" i="3"/>
  <c r="G820" i="3"/>
  <c r="H820" i="3"/>
  <c r="G812" i="3"/>
  <c r="H812" i="3"/>
  <c r="G804" i="3"/>
  <c r="H804" i="3"/>
  <c r="G796" i="3"/>
  <c r="H796" i="3"/>
  <c r="G788" i="3"/>
  <c r="H788" i="3"/>
  <c r="G780" i="3"/>
  <c r="H780" i="3"/>
  <c r="G772" i="3"/>
  <c r="H772" i="3"/>
  <c r="G764" i="3"/>
  <c r="H764" i="3"/>
  <c r="G756" i="3"/>
  <c r="H756" i="3"/>
  <c r="G748" i="3"/>
  <c r="H748" i="3"/>
  <c r="G740" i="3"/>
  <c r="H740" i="3"/>
  <c r="G732" i="3"/>
  <c r="H732" i="3"/>
  <c r="G724" i="3"/>
  <c r="H724" i="3"/>
  <c r="G716" i="3"/>
  <c r="H716" i="3"/>
  <c r="G708" i="3"/>
  <c r="H708" i="3"/>
  <c r="G700" i="3"/>
  <c r="H700" i="3"/>
  <c r="G692" i="3"/>
  <c r="H692" i="3"/>
  <c r="G684" i="3"/>
  <c r="H684" i="3"/>
  <c r="G676" i="3"/>
  <c r="H676" i="3"/>
  <c r="G668" i="3"/>
  <c r="H668" i="3"/>
  <c r="G660" i="3"/>
  <c r="H660" i="3"/>
  <c r="G652" i="3"/>
  <c r="H652" i="3"/>
  <c r="G644" i="3"/>
  <c r="H644" i="3"/>
  <c r="G636" i="3"/>
  <c r="H636" i="3"/>
  <c r="G628" i="3"/>
  <c r="H628" i="3"/>
  <c r="G620" i="3"/>
  <c r="H620" i="3"/>
  <c r="G612" i="3"/>
  <c r="H612" i="3"/>
  <c r="G604" i="3"/>
  <c r="H604" i="3"/>
  <c r="G596" i="3"/>
  <c r="H596" i="3"/>
  <c r="G588" i="3"/>
  <c r="H588" i="3"/>
  <c r="G580" i="3"/>
  <c r="H580" i="3"/>
  <c r="G572" i="3"/>
  <c r="H572" i="3"/>
  <c r="G564" i="3"/>
  <c r="H564" i="3"/>
  <c r="G556" i="3"/>
  <c r="H556" i="3"/>
  <c r="G548" i="3"/>
  <c r="H548" i="3"/>
  <c r="G540" i="3"/>
  <c r="H540" i="3"/>
  <c r="G532" i="3"/>
  <c r="H532" i="3"/>
  <c r="G524" i="3"/>
  <c r="H524" i="3"/>
  <c r="G516" i="3"/>
  <c r="H516" i="3"/>
  <c r="G508" i="3"/>
  <c r="H508" i="3"/>
  <c r="G500" i="3"/>
  <c r="H500" i="3"/>
  <c r="G492" i="3"/>
  <c r="H492" i="3"/>
  <c r="G484" i="3"/>
  <c r="H484" i="3"/>
  <c r="G476" i="3"/>
  <c r="H476" i="3"/>
  <c r="G468" i="3"/>
  <c r="H468" i="3"/>
  <c r="G460" i="3"/>
  <c r="H460" i="3"/>
  <c r="G452" i="3"/>
  <c r="H452" i="3"/>
  <c r="G444" i="3"/>
  <c r="H444" i="3"/>
  <c r="G436" i="3"/>
  <c r="H436" i="3"/>
  <c r="G428" i="3"/>
  <c r="H428" i="3"/>
  <c r="G420" i="3"/>
  <c r="H420" i="3"/>
  <c r="G412" i="3"/>
  <c r="H412" i="3"/>
  <c r="G404" i="3"/>
  <c r="H404" i="3"/>
  <c r="G396" i="3"/>
  <c r="H396" i="3"/>
  <c r="G388" i="3"/>
  <c r="H388" i="3"/>
  <c r="G380" i="3"/>
  <c r="H380" i="3"/>
  <c r="G372" i="3"/>
  <c r="H372" i="3"/>
  <c r="G364" i="3"/>
  <c r="H364" i="3"/>
  <c r="G356" i="3"/>
  <c r="H356" i="3"/>
  <c r="G348" i="3"/>
  <c r="H348" i="3"/>
  <c r="G340" i="3"/>
  <c r="H340" i="3"/>
  <c r="G332" i="3"/>
  <c r="H332" i="3"/>
  <c r="G324" i="3"/>
  <c r="H324" i="3"/>
  <c r="G316" i="3"/>
  <c r="H316" i="3"/>
  <c r="G308" i="3"/>
  <c r="H308" i="3"/>
  <c r="G300" i="3"/>
  <c r="H300" i="3"/>
  <c r="G292" i="3"/>
  <c r="H292" i="3"/>
  <c r="G284" i="3"/>
  <c r="H284" i="3"/>
  <c r="G276" i="3"/>
  <c r="H276" i="3"/>
  <c r="G268" i="3"/>
  <c r="H268" i="3"/>
  <c r="G260" i="3"/>
  <c r="H260" i="3"/>
  <c r="G252" i="3"/>
  <c r="H252" i="3"/>
  <c r="G244" i="3"/>
  <c r="H244" i="3"/>
  <c r="G236" i="3"/>
  <c r="H236" i="3"/>
  <c r="G228" i="3"/>
  <c r="H228" i="3"/>
  <c r="G220" i="3"/>
  <c r="H220" i="3"/>
  <c r="G212" i="3"/>
  <c r="H212" i="3"/>
  <c r="G204" i="3"/>
  <c r="H204" i="3"/>
  <c r="G196" i="3"/>
  <c r="H196" i="3"/>
  <c r="G188" i="3"/>
  <c r="H188" i="3"/>
  <c r="G180" i="3"/>
  <c r="H180" i="3"/>
  <c r="G172" i="3"/>
  <c r="H172" i="3"/>
  <c r="G164" i="3"/>
  <c r="H164" i="3"/>
  <c r="G156" i="3"/>
  <c r="H156" i="3"/>
  <c r="G148" i="3"/>
  <c r="H148" i="3"/>
  <c r="G140" i="3"/>
  <c r="H140" i="3"/>
  <c r="G132" i="3"/>
  <c r="H132" i="3"/>
  <c r="G124" i="3"/>
  <c r="H124" i="3"/>
  <c r="G116" i="3"/>
  <c r="H116" i="3"/>
  <c r="G108" i="3"/>
  <c r="H108" i="3"/>
  <c r="G100" i="3"/>
  <c r="H100" i="3"/>
  <c r="G92" i="3"/>
  <c r="H92" i="3"/>
  <c r="G84" i="3"/>
  <c r="H84" i="3"/>
  <c r="G76" i="3"/>
  <c r="H76" i="3"/>
  <c r="G68" i="3"/>
  <c r="H68" i="3"/>
  <c r="G60" i="3"/>
  <c r="H60" i="3"/>
  <c r="G52" i="3"/>
  <c r="H52" i="3"/>
  <c r="G44" i="3"/>
  <c r="H44" i="3"/>
  <c r="G36" i="3"/>
  <c r="H36" i="3"/>
  <c r="G28" i="3"/>
  <c r="H28" i="3"/>
  <c r="G20" i="3"/>
  <c r="H20" i="3"/>
  <c r="G12" i="3"/>
  <c r="H12" i="3"/>
  <c r="G4" i="3"/>
  <c r="H4" i="3"/>
  <c r="G1755" i="3"/>
  <c r="H1755" i="3"/>
  <c r="G1747" i="3"/>
  <c r="H1747" i="3"/>
  <c r="G1739" i="3"/>
  <c r="H1739" i="3"/>
  <c r="G1731" i="3"/>
  <c r="H1731" i="3"/>
  <c r="G1723" i="3"/>
  <c r="H1723" i="3"/>
  <c r="G1715" i="3"/>
  <c r="H1715" i="3"/>
  <c r="G1707" i="3"/>
  <c r="H1707" i="3"/>
  <c r="G1699" i="3"/>
  <c r="H1699" i="3"/>
  <c r="G1691" i="3"/>
  <c r="H1691" i="3"/>
  <c r="G1683" i="3"/>
  <c r="H1683" i="3"/>
  <c r="G1675" i="3"/>
  <c r="H1675" i="3"/>
  <c r="G1667" i="3"/>
  <c r="H1667" i="3"/>
  <c r="G1659" i="3"/>
  <c r="H1659" i="3"/>
  <c r="G1651" i="3"/>
  <c r="H1651" i="3"/>
  <c r="G1643" i="3"/>
  <c r="H1643" i="3"/>
  <c r="G1635" i="3"/>
  <c r="H1635" i="3"/>
  <c r="G1627" i="3"/>
  <c r="H1627" i="3"/>
  <c r="G1619" i="3"/>
  <c r="H1619" i="3"/>
  <c r="G1611" i="3"/>
  <c r="H1611" i="3"/>
  <c r="G1603" i="3"/>
  <c r="H1603" i="3"/>
  <c r="G1595" i="3"/>
  <c r="H1595" i="3"/>
  <c r="G1587" i="3"/>
  <c r="H1587" i="3"/>
  <c r="G1579" i="3"/>
  <c r="H1579" i="3"/>
  <c r="G1571" i="3"/>
  <c r="H1571" i="3"/>
  <c r="G1563" i="3"/>
  <c r="H1563" i="3"/>
  <c r="G1555" i="3"/>
  <c r="H1555" i="3"/>
  <c r="G1547" i="3"/>
  <c r="H1547" i="3"/>
  <c r="G1539" i="3"/>
  <c r="H1539" i="3"/>
  <c r="G1531" i="3"/>
  <c r="H1531" i="3"/>
  <c r="G1523" i="3"/>
  <c r="H1523" i="3"/>
  <c r="G1515" i="3"/>
  <c r="H1515" i="3"/>
  <c r="G1507" i="3"/>
  <c r="H1507" i="3"/>
  <c r="G1499" i="3"/>
  <c r="H1499" i="3"/>
  <c r="G1491" i="3"/>
  <c r="H1491" i="3"/>
  <c r="G1483" i="3"/>
  <c r="H1483" i="3"/>
  <c r="G1475" i="3"/>
  <c r="H1475" i="3"/>
  <c r="G1467" i="3"/>
  <c r="H1467" i="3"/>
  <c r="G1459" i="3"/>
  <c r="H1459" i="3"/>
  <c r="G1451" i="3"/>
  <c r="H1451" i="3"/>
  <c r="G1443" i="3"/>
  <c r="H1443" i="3"/>
  <c r="G1435" i="3"/>
  <c r="H1435" i="3"/>
  <c r="G1427" i="3"/>
  <c r="H1427" i="3"/>
  <c r="G1419" i="3"/>
  <c r="H1419" i="3"/>
  <c r="G1411" i="3"/>
  <c r="H1411" i="3"/>
  <c r="G1403" i="3"/>
  <c r="H1403" i="3"/>
  <c r="G1395" i="3"/>
  <c r="H1395" i="3"/>
  <c r="G1387" i="3"/>
  <c r="H1387" i="3"/>
  <c r="G1379" i="3"/>
  <c r="H1379" i="3"/>
  <c r="G1371" i="3"/>
  <c r="H1371" i="3"/>
  <c r="G1363" i="3"/>
  <c r="H1363" i="3"/>
  <c r="G1355" i="3"/>
  <c r="H1355" i="3"/>
  <c r="G1347" i="3"/>
  <c r="H1347" i="3"/>
  <c r="G1339" i="3"/>
  <c r="H1339" i="3"/>
  <c r="G1331" i="3"/>
  <c r="H1331" i="3"/>
  <c r="G1323" i="3"/>
  <c r="H1323" i="3"/>
  <c r="G1315" i="3"/>
  <c r="H1315" i="3"/>
  <c r="G1307" i="3"/>
  <c r="H1307" i="3"/>
  <c r="G1299" i="3"/>
  <c r="H1299" i="3"/>
  <c r="G1291" i="3"/>
  <c r="H1291" i="3"/>
  <c r="G1283" i="3"/>
  <c r="H1283" i="3"/>
  <c r="G1275" i="3"/>
  <c r="H1275" i="3"/>
  <c r="G1195" i="3"/>
  <c r="H1195" i="3"/>
  <c r="G1187" i="3"/>
  <c r="H1187" i="3"/>
  <c r="G1179" i="3"/>
  <c r="H1179" i="3"/>
  <c r="G1171" i="3"/>
  <c r="H1171" i="3"/>
  <c r="G1163" i="3"/>
  <c r="H1163" i="3"/>
  <c r="G1155" i="3"/>
  <c r="H1155" i="3"/>
  <c r="G1147" i="3"/>
  <c r="H1147" i="3"/>
  <c r="G1139" i="3"/>
  <c r="H1139" i="3"/>
  <c r="G1131" i="3"/>
  <c r="H1131" i="3"/>
  <c r="G1123" i="3"/>
  <c r="H1123" i="3"/>
  <c r="G1115" i="3"/>
  <c r="H1115" i="3"/>
  <c r="G1107" i="3"/>
  <c r="H1107" i="3"/>
  <c r="G1099" i="3"/>
  <c r="H1099" i="3"/>
  <c r="G1091" i="3"/>
  <c r="H1091" i="3"/>
  <c r="G1083" i="3"/>
  <c r="H1083" i="3"/>
  <c r="G1075" i="3"/>
  <c r="H1075" i="3"/>
  <c r="G1067" i="3"/>
  <c r="H1067" i="3"/>
  <c r="G1059" i="3"/>
  <c r="H1059" i="3"/>
  <c r="G1051" i="3"/>
  <c r="H1051" i="3"/>
  <c r="G1043" i="3"/>
  <c r="H1043" i="3"/>
  <c r="G1035" i="3"/>
  <c r="H1035" i="3"/>
  <c r="G1027" i="3"/>
  <c r="H1027" i="3"/>
  <c r="G1019" i="3"/>
  <c r="H1019" i="3"/>
  <c r="G1011" i="3"/>
  <c r="H1011" i="3"/>
  <c r="G1003" i="3"/>
  <c r="H1003" i="3"/>
  <c r="G995" i="3"/>
  <c r="H995" i="3"/>
  <c r="G987" i="3"/>
  <c r="H987" i="3"/>
  <c r="G979" i="3"/>
  <c r="H979" i="3"/>
  <c r="G971" i="3"/>
  <c r="H971" i="3"/>
  <c r="G963" i="3"/>
  <c r="H963" i="3"/>
  <c r="G955" i="3"/>
  <c r="H955" i="3"/>
  <c r="G947" i="3"/>
  <c r="H947" i="3"/>
  <c r="G939" i="3"/>
  <c r="H939" i="3"/>
  <c r="G931" i="3"/>
  <c r="H931" i="3"/>
  <c r="G923" i="3"/>
  <c r="H923" i="3"/>
  <c r="G915" i="3"/>
  <c r="H915" i="3"/>
  <c r="G907" i="3"/>
  <c r="H907" i="3"/>
  <c r="G899" i="3"/>
  <c r="H899" i="3"/>
  <c r="G891" i="3"/>
  <c r="H891" i="3"/>
  <c r="G883" i="3"/>
  <c r="H883" i="3"/>
  <c r="G875" i="3"/>
  <c r="H875" i="3"/>
  <c r="G867" i="3"/>
  <c r="H867" i="3"/>
  <c r="G859" i="3"/>
  <c r="H859" i="3"/>
  <c r="G851" i="3"/>
  <c r="H851" i="3"/>
  <c r="G843" i="3"/>
  <c r="H843" i="3"/>
  <c r="G835" i="3"/>
  <c r="H835" i="3"/>
  <c r="G827" i="3"/>
  <c r="H827" i="3"/>
  <c r="G819" i="3"/>
  <c r="H819" i="3"/>
  <c r="G811" i="3"/>
  <c r="H811" i="3"/>
  <c r="G803" i="3"/>
  <c r="H803" i="3"/>
  <c r="G795" i="3"/>
  <c r="H795" i="3"/>
  <c r="G787" i="3"/>
  <c r="H787" i="3"/>
  <c r="G779" i="3"/>
  <c r="H779" i="3"/>
  <c r="G771" i="3"/>
  <c r="H771" i="3"/>
  <c r="G763" i="3"/>
  <c r="H763" i="3"/>
  <c r="G755" i="3"/>
  <c r="H755" i="3"/>
  <c r="G747" i="3"/>
  <c r="H747" i="3"/>
  <c r="G739" i="3"/>
  <c r="H739" i="3"/>
  <c r="G731" i="3"/>
  <c r="H731" i="3"/>
  <c r="G723" i="3"/>
  <c r="H723" i="3"/>
  <c r="G715" i="3"/>
  <c r="H715" i="3"/>
  <c r="G707" i="3"/>
  <c r="H707" i="3"/>
  <c r="G699" i="3"/>
  <c r="H699" i="3"/>
  <c r="G691" i="3"/>
  <c r="H691" i="3"/>
  <c r="G683" i="3"/>
  <c r="H683" i="3"/>
  <c r="G675" i="3"/>
  <c r="H675" i="3"/>
  <c r="G667" i="3"/>
  <c r="H667" i="3"/>
  <c r="G659" i="3"/>
  <c r="H659" i="3"/>
  <c r="G651" i="3"/>
  <c r="H651" i="3"/>
  <c r="G643" i="3"/>
  <c r="H643" i="3"/>
  <c r="G635" i="3"/>
  <c r="H635" i="3"/>
  <c r="G627" i="3"/>
  <c r="H627" i="3"/>
  <c r="G619" i="3"/>
  <c r="H619" i="3"/>
  <c r="G611" i="3"/>
  <c r="H611" i="3"/>
  <c r="G603" i="3"/>
  <c r="H603" i="3"/>
  <c r="G595" i="3"/>
  <c r="H595" i="3"/>
  <c r="G587" i="3"/>
  <c r="H587" i="3"/>
  <c r="G579" i="3"/>
  <c r="H579" i="3"/>
  <c r="G571" i="3"/>
  <c r="H571" i="3"/>
  <c r="G563" i="3"/>
  <c r="H563" i="3"/>
  <c r="G555" i="3"/>
  <c r="H555" i="3"/>
  <c r="G547" i="3"/>
  <c r="H547" i="3"/>
  <c r="G539" i="3"/>
  <c r="H539" i="3"/>
  <c r="G531" i="3"/>
  <c r="H531" i="3"/>
  <c r="G523" i="3"/>
  <c r="H523" i="3"/>
  <c r="G515" i="3"/>
  <c r="H515" i="3"/>
  <c r="G507" i="3"/>
  <c r="H507" i="3"/>
  <c r="G499" i="3"/>
  <c r="H499" i="3"/>
  <c r="G491" i="3"/>
  <c r="H491" i="3"/>
  <c r="G483" i="3"/>
  <c r="H483" i="3"/>
  <c r="G475" i="3"/>
  <c r="H475" i="3"/>
  <c r="G467" i="3"/>
  <c r="H467" i="3"/>
  <c r="G459" i="3"/>
  <c r="H459" i="3"/>
  <c r="G451" i="3"/>
  <c r="H451" i="3"/>
  <c r="G443" i="3"/>
  <c r="H443" i="3"/>
  <c r="G435" i="3"/>
  <c r="H435" i="3"/>
  <c r="G427" i="3"/>
  <c r="H427" i="3"/>
  <c r="G419" i="3"/>
  <c r="H419" i="3"/>
  <c r="G411" i="3"/>
  <c r="H411" i="3"/>
  <c r="G403" i="3"/>
  <c r="H403" i="3"/>
  <c r="G395" i="3"/>
  <c r="H395" i="3"/>
  <c r="G387" i="3"/>
  <c r="H387" i="3"/>
  <c r="G379" i="3"/>
  <c r="H379" i="3"/>
  <c r="G371" i="3"/>
  <c r="H371" i="3"/>
  <c r="G363" i="3"/>
  <c r="H363" i="3"/>
  <c r="G355" i="3"/>
  <c r="H355" i="3"/>
  <c r="G347" i="3"/>
  <c r="H347" i="3"/>
  <c r="G339" i="3"/>
  <c r="H339" i="3"/>
  <c r="G331" i="3"/>
  <c r="H331" i="3"/>
  <c r="G323" i="3"/>
  <c r="H323" i="3"/>
  <c r="G315" i="3"/>
  <c r="H315" i="3"/>
  <c r="G307" i="3"/>
  <c r="H307" i="3"/>
  <c r="G299" i="3"/>
  <c r="H299" i="3"/>
  <c r="G291" i="3"/>
  <c r="H291" i="3"/>
  <c r="G283" i="3"/>
  <c r="H283" i="3"/>
  <c r="G275" i="3"/>
  <c r="H275" i="3"/>
  <c r="G267" i="3"/>
  <c r="H267" i="3"/>
  <c r="G259" i="3"/>
  <c r="H259" i="3"/>
  <c r="G251" i="3"/>
  <c r="H251" i="3"/>
  <c r="G243" i="3"/>
  <c r="H243" i="3"/>
  <c r="G235" i="3"/>
  <c r="H235" i="3"/>
  <c r="G227" i="3"/>
  <c r="H227" i="3"/>
  <c r="G219" i="3"/>
  <c r="H219" i="3"/>
  <c r="G211" i="3"/>
  <c r="H211" i="3"/>
  <c r="G203" i="3"/>
  <c r="H203" i="3"/>
  <c r="G195" i="3"/>
  <c r="H195" i="3"/>
  <c r="G187" i="3"/>
  <c r="H187" i="3"/>
  <c r="G179" i="3"/>
  <c r="H179" i="3"/>
  <c r="G171" i="3"/>
  <c r="H171" i="3"/>
  <c r="G163" i="3"/>
  <c r="H163" i="3"/>
  <c r="G155" i="3"/>
  <c r="H155" i="3"/>
  <c r="G147" i="3"/>
  <c r="H147" i="3"/>
  <c r="G139" i="3"/>
  <c r="H139" i="3"/>
  <c r="G131" i="3"/>
  <c r="H131" i="3"/>
  <c r="G123" i="3"/>
  <c r="H123" i="3"/>
  <c r="G115" i="3"/>
  <c r="H115" i="3"/>
  <c r="G107" i="3"/>
  <c r="H107" i="3"/>
  <c r="G99" i="3"/>
  <c r="H99" i="3"/>
  <c r="G91" i="3"/>
  <c r="H91" i="3"/>
  <c r="G83" i="3"/>
  <c r="H83" i="3"/>
  <c r="G75" i="3"/>
  <c r="H75" i="3"/>
  <c r="G67" i="3"/>
  <c r="H67" i="3"/>
  <c r="G59" i="3"/>
  <c r="H59" i="3"/>
  <c r="G51" i="3"/>
  <c r="H51" i="3"/>
  <c r="G43" i="3"/>
  <c r="H43" i="3"/>
  <c r="G35" i="3"/>
  <c r="H35" i="3"/>
  <c r="G27" i="3"/>
  <c r="H27" i="3"/>
  <c r="G19" i="3"/>
  <c r="H19" i="3"/>
  <c r="G11" i="3"/>
  <c r="H11" i="3"/>
  <c r="G3" i="3"/>
  <c r="H3" i="3"/>
  <c r="G1219" i="3"/>
  <c r="G1269" i="3"/>
  <c r="G1261" i="3"/>
  <c r="G1253" i="3"/>
  <c r="G1245" i="3"/>
  <c r="G1237" i="3"/>
  <c r="G1229" i="3"/>
  <c r="G1221" i="3"/>
  <c r="G1213" i="3"/>
  <c r="G1205" i="3"/>
  <c r="G1243" i="3"/>
  <c r="G1266" i="3"/>
  <c r="G1258" i="3"/>
  <c r="G1250" i="3"/>
  <c r="G1242" i="3"/>
  <c r="G1234" i="3"/>
  <c r="G1226" i="3"/>
  <c r="G1218" i="3"/>
  <c r="G1210" i="3"/>
  <c r="G1202" i="3"/>
  <c r="G1259" i="3"/>
  <c r="G1211" i="3"/>
  <c r="G1265" i="3"/>
  <c r="G1257" i="3"/>
  <c r="G1249" i="3"/>
  <c r="G1241" i="3"/>
  <c r="G1233" i="3"/>
  <c r="G1225" i="3"/>
  <c r="G1217" i="3"/>
  <c r="G1209" i="3"/>
  <c r="G1201" i="3"/>
  <c r="G1267" i="3"/>
  <c r="G1235" i="3"/>
  <c r="G1264" i="3"/>
  <c r="G1256" i="3"/>
  <c r="G1248" i="3"/>
  <c r="G1240" i="3"/>
  <c r="G1232" i="3"/>
  <c r="G1224" i="3"/>
  <c r="G1216" i="3"/>
  <c r="G1208" i="3"/>
  <c r="G1200" i="3"/>
  <c r="G1227" i="3"/>
  <c r="G1271" i="3"/>
  <c r="G1263" i="3"/>
  <c r="G1255" i="3"/>
  <c r="G1247" i="3"/>
  <c r="G1239" i="3"/>
  <c r="G1231" i="3"/>
  <c r="G1223" i="3"/>
  <c r="G1215" i="3"/>
  <c r="G1207" i="3"/>
  <c r="G1251" i="3"/>
  <c r="G1203" i="3"/>
  <c r="G1270" i="3"/>
  <c r="G1262" i="3"/>
  <c r="G1254" i="3"/>
  <c r="G1246" i="3"/>
  <c r="G1238" i="3"/>
  <c r="G1230" i="3"/>
  <c r="G1222" i="3"/>
  <c r="G1214" i="3"/>
  <c r="G1206" i="3"/>
  <c r="J3" i="11" l="1"/>
  <c r="J11" i="11"/>
  <c r="J19" i="11"/>
  <c r="J4" i="11"/>
  <c r="J12" i="11"/>
  <c r="J20" i="11"/>
  <c r="J5" i="11"/>
  <c r="J13" i="11"/>
  <c r="J21" i="11"/>
  <c r="J6" i="11"/>
  <c r="J14" i="11"/>
  <c r="J2" i="11"/>
  <c r="J7" i="11"/>
  <c r="J15" i="11"/>
  <c r="J8" i="11"/>
  <c r="J16" i="11"/>
  <c r="J9" i="11"/>
  <c r="J17" i="11"/>
  <c r="J10" i="11"/>
  <c r="J18" i="11"/>
  <c r="L8" i="7"/>
  <c r="N8" i="7"/>
  <c r="M8" i="7"/>
  <c r="L7" i="7"/>
  <c r="N7" i="7"/>
  <c r="M7" i="7"/>
  <c r="L6" i="7"/>
  <c r="N6" i="7"/>
  <c r="M6" i="7"/>
  <c r="L5" i="7"/>
  <c r="M5" i="7"/>
  <c r="N5" i="7"/>
  <c r="L4" i="7"/>
  <c r="M4" i="7"/>
  <c r="N4" i="7"/>
  <c r="N2" i="7"/>
  <c r="M2" i="7"/>
  <c r="L2" i="7"/>
  <c r="L10" i="7"/>
  <c r="M10" i="7"/>
  <c r="N10" i="7"/>
  <c r="L3" i="7"/>
  <c r="N3" i="7"/>
  <c r="M3" i="7"/>
  <c r="L9" i="7"/>
  <c r="N9" i="7"/>
  <c r="M9" i="7"/>
  <c r="J1" i="3"/>
  <c r="J5" i="3" s="1"/>
  <c r="K5" i="3" s="1"/>
  <c r="M16" i="11" l="1"/>
  <c r="K16" i="11"/>
  <c r="L16" i="11"/>
  <c r="M13" i="11"/>
  <c r="K13" i="11"/>
  <c r="L13" i="11"/>
  <c r="M8" i="11"/>
  <c r="K8" i="11"/>
  <c r="L8" i="11"/>
  <c r="M5" i="11"/>
  <c r="K5" i="11"/>
  <c r="L5" i="11"/>
  <c r="M15" i="11"/>
  <c r="K15" i="11"/>
  <c r="L15" i="11"/>
  <c r="M20" i="11"/>
  <c r="K20" i="11"/>
  <c r="L20" i="11"/>
  <c r="M7" i="11"/>
  <c r="K7" i="11"/>
  <c r="L7" i="11"/>
  <c r="M12" i="11"/>
  <c r="K12" i="11"/>
  <c r="L12" i="11"/>
  <c r="M18" i="11"/>
  <c r="K18" i="11"/>
  <c r="L18" i="11"/>
  <c r="M2" i="11"/>
  <c r="L2" i="11"/>
  <c r="K2" i="11"/>
  <c r="M4" i="11"/>
  <c r="K4" i="11"/>
  <c r="L4" i="11"/>
  <c r="M10" i="11"/>
  <c r="K10" i="11"/>
  <c r="L10" i="11"/>
  <c r="M14" i="11"/>
  <c r="K14" i="11"/>
  <c r="L14" i="11"/>
  <c r="M19" i="11"/>
  <c r="K19" i="11"/>
  <c r="L19" i="11"/>
  <c r="M17" i="11"/>
  <c r="K17" i="11"/>
  <c r="L17" i="11"/>
  <c r="M6" i="11"/>
  <c r="K6" i="11"/>
  <c r="L6" i="11"/>
  <c r="M11" i="11"/>
  <c r="K11" i="11"/>
  <c r="L11" i="11"/>
  <c r="M9" i="11"/>
  <c r="K9" i="11"/>
  <c r="L9" i="11"/>
  <c r="M21" i="11"/>
  <c r="K21" i="11"/>
  <c r="L21" i="11"/>
  <c r="M3" i="11"/>
  <c r="K3" i="11"/>
  <c r="L3" i="11"/>
  <c r="J58" i="3"/>
  <c r="K58" i="3" s="1"/>
  <c r="J2" i="3"/>
  <c r="K2" i="3" s="1"/>
  <c r="J16" i="3"/>
  <c r="K16" i="3" s="1"/>
  <c r="J31" i="3"/>
  <c r="K31" i="3" s="1"/>
  <c r="J46" i="3"/>
  <c r="K46" i="3" s="1"/>
  <c r="J61" i="3"/>
  <c r="K61" i="3" s="1"/>
  <c r="J75" i="3"/>
  <c r="K75" i="3" s="1"/>
  <c r="J3" i="3"/>
  <c r="K3" i="3" s="1"/>
  <c r="J50" i="3"/>
  <c r="K50" i="3" s="1"/>
  <c r="J57" i="3"/>
  <c r="K57" i="3" s="1"/>
  <c r="J72" i="3"/>
  <c r="K72" i="3" s="1"/>
  <c r="J8" i="3"/>
  <c r="K8" i="3" s="1"/>
  <c r="J23" i="3"/>
  <c r="K23" i="3" s="1"/>
  <c r="J38" i="3"/>
  <c r="K38" i="3" s="1"/>
  <c r="J53" i="3"/>
  <c r="K53" i="3" s="1"/>
  <c r="J44" i="3"/>
  <c r="K44" i="3" s="1"/>
  <c r="J60" i="3"/>
  <c r="K60" i="3" s="1"/>
  <c r="J42" i="3"/>
  <c r="K42" i="3" s="1"/>
  <c r="J49" i="3"/>
  <c r="K49" i="3" s="1"/>
  <c r="J64" i="3"/>
  <c r="K64" i="3" s="1"/>
  <c r="J79" i="3"/>
  <c r="K79" i="3" s="1"/>
  <c r="J15" i="3"/>
  <c r="K15" i="3" s="1"/>
  <c r="J30" i="3"/>
  <c r="K30" i="3" s="1"/>
  <c r="J45" i="3"/>
  <c r="K45" i="3" s="1"/>
  <c r="J35" i="3"/>
  <c r="K35" i="3" s="1"/>
  <c r="J19" i="3"/>
  <c r="K19" i="3" s="1"/>
  <c r="J11" i="3"/>
  <c r="K11" i="3" s="1"/>
  <c r="J28" i="3"/>
  <c r="K28" i="3" s="1"/>
  <c r="J34" i="3"/>
  <c r="K34" i="3" s="1"/>
  <c r="J41" i="3"/>
  <c r="K41" i="3" s="1"/>
  <c r="J56" i="3"/>
  <c r="K56" i="3" s="1"/>
  <c r="J71" i="3"/>
  <c r="K71" i="3" s="1"/>
  <c r="J7" i="3"/>
  <c r="K7" i="3" s="1"/>
  <c r="J22" i="3"/>
  <c r="K22" i="3" s="1"/>
  <c r="J37" i="3"/>
  <c r="K37" i="3" s="1"/>
  <c r="J20" i="3"/>
  <c r="K20" i="3" s="1"/>
  <c r="J43" i="3"/>
  <c r="K43" i="3" s="1"/>
  <c r="J68" i="3"/>
  <c r="K68" i="3" s="1"/>
  <c r="J26" i="3"/>
  <c r="K26" i="3" s="1"/>
  <c r="J48" i="3"/>
  <c r="K48" i="3" s="1"/>
  <c r="J78" i="3"/>
  <c r="K78" i="3" s="1"/>
  <c r="J14" i="3"/>
  <c r="K14" i="3" s="1"/>
  <c r="J29" i="3"/>
  <c r="K29" i="3" s="1"/>
  <c r="J65" i="3"/>
  <c r="K65" i="3" s="1"/>
  <c r="J51" i="3"/>
  <c r="K51" i="3" s="1"/>
  <c r="J59" i="3"/>
  <c r="K59" i="3" s="1"/>
  <c r="J33" i="3"/>
  <c r="K33" i="3" s="1"/>
  <c r="J63" i="3"/>
  <c r="K63" i="3" s="1"/>
  <c r="J12" i="3"/>
  <c r="K12" i="3" s="1"/>
  <c r="J36" i="3"/>
  <c r="K36" i="3" s="1"/>
  <c r="J27" i="3"/>
  <c r="K27" i="3" s="1"/>
  <c r="J18" i="3"/>
  <c r="K18" i="3" s="1"/>
  <c r="J25" i="3"/>
  <c r="K25" i="3" s="1"/>
  <c r="J40" i="3"/>
  <c r="K40" i="3" s="1"/>
  <c r="J55" i="3"/>
  <c r="K55" i="3" s="1"/>
  <c r="J70" i="3"/>
  <c r="K70" i="3" s="1"/>
  <c r="J6" i="3"/>
  <c r="K6" i="3" s="1"/>
  <c r="J21" i="3"/>
  <c r="K21" i="3" s="1"/>
  <c r="J4" i="3"/>
  <c r="K4" i="3" s="1"/>
  <c r="J74" i="3"/>
  <c r="K74" i="3" s="1"/>
  <c r="J10" i="3"/>
  <c r="K10" i="3" s="1"/>
  <c r="J17" i="3"/>
  <c r="K17" i="3" s="1"/>
  <c r="J32" i="3"/>
  <c r="K32" i="3" s="1"/>
  <c r="J47" i="3"/>
  <c r="K47" i="3" s="1"/>
  <c r="J62" i="3"/>
  <c r="K62" i="3" s="1"/>
  <c r="J77" i="3"/>
  <c r="K77" i="3" s="1"/>
  <c r="J13" i="3"/>
  <c r="K13" i="3" s="1"/>
  <c r="J76" i="3"/>
  <c r="K76" i="3" s="1"/>
  <c r="J52" i="3"/>
  <c r="K52" i="3" s="1"/>
  <c r="J67" i="3"/>
  <c r="K67" i="3" s="1"/>
  <c r="J66" i="3"/>
  <c r="K66" i="3" s="1"/>
  <c r="J73" i="3"/>
  <c r="K73" i="3" s="1"/>
  <c r="J9" i="3"/>
  <c r="K9" i="3" s="1"/>
  <c r="J24" i="3"/>
  <c r="K24" i="3" s="1"/>
  <c r="J39" i="3"/>
  <c r="K39" i="3" s="1"/>
  <c r="J54" i="3"/>
  <c r="K54" i="3" s="1"/>
  <c r="J69" i="3"/>
  <c r="K69" i="3" s="1"/>
  <c r="J11" i="7" l="1"/>
  <c r="K12" i="7" s="1"/>
  <c r="N12" i="7" l="1"/>
  <c r="M12" i="7"/>
  <c r="L12" i="7"/>
  <c r="B1" i="12"/>
  <c r="B15" i="9" l="1"/>
  <c r="B16" i="9"/>
  <c r="B17" i="9"/>
  <c r="B18" i="9"/>
  <c r="B19" i="9"/>
  <c r="B14" i="9"/>
  <c r="B20" i="9"/>
  <c r="B13" i="9"/>
  <c r="C11" i="9"/>
  <c r="A3" i="12"/>
  <c r="A10" i="12"/>
  <c r="A2" i="12"/>
  <c r="A6" i="12"/>
  <c r="A4" i="12"/>
  <c r="G12" i="9"/>
  <c r="A5" i="12"/>
  <c r="F12" i="9"/>
  <c r="E12" i="9"/>
  <c r="A7" i="12"/>
  <c r="A13" i="12"/>
  <c r="A9" i="12"/>
  <c r="C12" i="9"/>
  <c r="A8" i="12"/>
  <c r="C2" i="12" l="1"/>
  <c r="F2" i="12"/>
  <c r="F13" i="9" s="1"/>
  <c r="G2" i="12"/>
  <c r="G13" i="9" s="1"/>
  <c r="C8" i="12"/>
  <c r="F8" i="12"/>
  <c r="F19" i="9" s="1"/>
  <c r="G8" i="12"/>
  <c r="G19" i="9" s="1"/>
  <c r="C5" i="12"/>
  <c r="F5" i="12"/>
  <c r="G5" i="12"/>
  <c r="G16" i="9" s="1"/>
  <c r="C10" i="12"/>
  <c r="G10" i="12"/>
  <c r="F10" i="12"/>
  <c r="C3" i="12"/>
  <c r="F3" i="12"/>
  <c r="F14" i="9" s="1"/>
  <c r="G3" i="12"/>
  <c r="G9" i="12"/>
  <c r="G20" i="9" s="1"/>
  <c r="F9" i="12"/>
  <c r="F20" i="9" s="1"/>
  <c r="C9" i="12"/>
  <c r="F7" i="12"/>
  <c r="F18" i="9" s="1"/>
  <c r="C7" i="12"/>
  <c r="G7" i="12"/>
  <c r="G18" i="9" s="1"/>
  <c r="G4" i="12"/>
  <c r="G15" i="9" s="1"/>
  <c r="C4" i="12"/>
  <c r="F4" i="12"/>
  <c r="F15" i="9" s="1"/>
  <c r="F6" i="12"/>
  <c r="F17" i="9" s="1"/>
  <c r="C6" i="12"/>
  <c r="G6" i="12"/>
  <c r="G17" i="9" s="1"/>
  <c r="F16" i="9" l="1"/>
  <c r="G14" i="9"/>
  <c r="D8" i="12"/>
  <c r="C19" i="9" s="1"/>
  <c r="E8" i="12"/>
  <c r="E19" i="9" s="1"/>
  <c r="E2" i="12"/>
  <c r="D2" i="12"/>
  <c r="E6" i="12"/>
  <c r="D6" i="12"/>
  <c r="D10" i="12"/>
  <c r="E10" i="12"/>
  <c r="E7" i="12"/>
  <c r="E18" i="9" s="1"/>
  <c r="D7" i="12"/>
  <c r="C18" i="9" s="1"/>
  <c r="D4" i="12"/>
  <c r="C15" i="9" s="1"/>
  <c r="E4" i="12"/>
  <c r="E15" i="9" s="1"/>
  <c r="E3" i="12"/>
  <c r="D3" i="12"/>
  <c r="E9" i="12"/>
  <c r="E20" i="9" s="1"/>
  <c r="D9" i="12"/>
  <c r="C20" i="9" s="1"/>
  <c r="E5" i="12"/>
  <c r="D5" i="12"/>
  <c r="E17" i="9" l="1"/>
  <c r="C17" i="9"/>
  <c r="C13" i="9"/>
  <c r="C16" i="9"/>
  <c r="E13" i="9"/>
  <c r="E16" i="9"/>
  <c r="C14" i="9"/>
  <c r="E14" i="9"/>
</calcChain>
</file>

<file path=xl/sharedStrings.xml><?xml version="1.0" encoding="utf-8"?>
<sst xmlns="http://schemas.openxmlformats.org/spreadsheetml/2006/main" count="18688" uniqueCount="3084">
  <si>
    <t>Year</t>
  </si>
  <si>
    <t>C. Fund Source</t>
  </si>
  <si>
    <t>SELECT dbo_STB_FUND_YR.YR_NBR, dbo_STB_FUND_YR.CNTY_CD, dbo_STB_FUND_YR.UNIT_TYPE_CD, dbo_STB_FUND_YR.UNIT_CD, dbo_STB_FUND_YR.FUND_CD, dbo_STB_FUNDS.CUM_FUND_INDC, dbo_STB_FUND_YR.CERTD_TAX_RATE_PCNT
FROM dbo_STB_FUND_YR INNER JOIN dbo_STB_FUNDS ON dbo_STB_FUND_YR.FUND_CD = dbo_STB_FUNDS.FUND_CD
WHERE (((dbo_STB_FUND_YR.YR_NBR)="2024") AND ((dbo_STB_FUNDS.CUM_FUND_INDC)="y"));</t>
  </si>
  <si>
    <t>O. Fund Source</t>
  </si>
  <si>
    <t>SELECT dbo_STB_FUND_YR.YR_NBR, dbo_STB_FUND_YR.CNTY_CD, dbo_STB_FUND_YR.UNIT_TYPE_CD, dbo_STB_FUND_YR.UNIT_CD, dbo_STB_FUND_YR.FUND_CD, dbo_STB_FUNDS.FUND_LONG_NAME, dbo_STB_FUND_YR.CERTD_TAX_RATE_PCNT
FROM dbo_STB_FUND_YR INNER JOIN dbo_STB_FUNDS ON dbo_STB_FUND_YR.FUND_CD = dbo_STB_FUNDS.FUND_CD
WHERE (((dbo_STB_FUND_YR.YR_NBR)="2024") AND ((dbo_STB_FUND_YR.FUND_CD)="0901") AND ((dbo_STB_FUNDS.FUND_LONG_NAME)="")) OR (((dbo_STB_FUND_YR.YR_NBR)="2024") AND ((dbo_STB_FUND_YR.FUND_CD)="2129")) OR (((dbo_STB_FUND_YR.YR_NBR)="2024") AND ((dbo_STB_FUND_YR.FUND_CD)="8210")) OR (((dbo_STB_FUND_YR.YR_NBR)="2024") AND ((dbo_STB_FUND_YR.FUND_CD)="8301")) OR (((dbo_STB_FUND_YR.YR_NBR)="2024") AND ((dbo_STB_FUND_YR.FUND_CD)="1230"));</t>
  </si>
  <si>
    <t>CO</t>
  </si>
  <si>
    <t>UT</t>
  </si>
  <si>
    <t>UC</t>
  </si>
  <si>
    <t>Unit Name</t>
  </si>
  <si>
    <t>01</t>
  </si>
  <si>
    <t>1</t>
  </si>
  <si>
    <t>0000</t>
  </si>
  <si>
    <t>ADAMS COUNTY</t>
  </si>
  <si>
    <t>2</t>
  </si>
  <si>
    <t>0001</t>
  </si>
  <si>
    <t>BLUE CREEK TOWNSHIP</t>
  </si>
  <si>
    <t>0002</t>
  </si>
  <si>
    <t>FRENCH TOWNSHIP</t>
  </si>
  <si>
    <t>0003</t>
  </si>
  <si>
    <t>HARTFORD TOWNSHIP</t>
  </si>
  <si>
    <t>0004</t>
  </si>
  <si>
    <t>JEFFERSON TOWNSHIP</t>
  </si>
  <si>
    <t>0005</t>
  </si>
  <si>
    <t>KIRKLAND TOWNSHIP</t>
  </si>
  <si>
    <t>0006</t>
  </si>
  <si>
    <t>MONROE TOWNSHIP</t>
  </si>
  <si>
    <t>0007</t>
  </si>
  <si>
    <t>PREBLE TOWNSHIP</t>
  </si>
  <si>
    <t>0008</t>
  </si>
  <si>
    <t>ROOT TOWNSHIP</t>
  </si>
  <si>
    <t>0009</t>
  </si>
  <si>
    <t>ST. MARYS TOWNSHIP</t>
  </si>
  <si>
    <t>0010</t>
  </si>
  <si>
    <t>UNION TOWNSHIP</t>
  </si>
  <si>
    <t>0011</t>
  </si>
  <si>
    <t>WABASH TOWNSHIP</t>
  </si>
  <si>
    <t>0012</t>
  </si>
  <si>
    <t>WASHINGTON TOWNSHIP</t>
  </si>
  <si>
    <t>3</t>
  </si>
  <si>
    <t>0407</t>
  </si>
  <si>
    <t>DECATUR CIVIL CITY</t>
  </si>
  <si>
    <t>0453</t>
  </si>
  <si>
    <t>BERNE CIVIL CITY</t>
  </si>
  <si>
    <t>0520</t>
  </si>
  <si>
    <t>GENEVA CIVIL TOWN</t>
  </si>
  <si>
    <t>0521</t>
  </si>
  <si>
    <t>MONROE CIVIL TOWN</t>
  </si>
  <si>
    <t>5</t>
  </si>
  <si>
    <t>BERNE PUBLIC LIBRARY</t>
  </si>
  <si>
    <t>0304</t>
  </si>
  <si>
    <t>ADAMS PUBLIC LIBRARY SYSTEM</t>
  </si>
  <si>
    <t>6</t>
  </si>
  <si>
    <t>1011</t>
  </si>
  <si>
    <t>ADAMS COUNTY SOLID WASTE MANAGEMENT</t>
  </si>
  <si>
    <t>02</t>
  </si>
  <si>
    <t>ALLEN COUNTY</t>
  </si>
  <si>
    <t>ABOITE TOWNSHIP</t>
  </si>
  <si>
    <t>ADAMS TOWNSHIP</t>
  </si>
  <si>
    <t>CEDAR CREEK TOWNSHIP</t>
  </si>
  <si>
    <t>EEL RIVER TOWNSHIP</t>
  </si>
  <si>
    <t>JACKSON TOWNSHIP</t>
  </si>
  <si>
    <t>LAFAYETTE TOWNSHIP</t>
  </si>
  <si>
    <t>LAKE TOWNSHIP</t>
  </si>
  <si>
    <t>MADISON TOWNSHIP</t>
  </si>
  <si>
    <t>MARION TOWNSHIP</t>
  </si>
  <si>
    <t>MAUMEE TOWNSHIP</t>
  </si>
  <si>
    <t>MILAN TOWNSHIP</t>
  </si>
  <si>
    <t>0013</t>
  </si>
  <si>
    <t>0014</t>
  </si>
  <si>
    <t>PERRY TOWNSHIP</t>
  </si>
  <si>
    <t>0015</t>
  </si>
  <si>
    <t>PLEASANT TOWNSHIP</t>
  </si>
  <si>
    <t>0016</t>
  </si>
  <si>
    <t>SCIPIO TOWNSHIP</t>
  </si>
  <si>
    <t>0017</t>
  </si>
  <si>
    <t>SPRINGFIELD TOWNSHIP</t>
  </si>
  <si>
    <t>0018</t>
  </si>
  <si>
    <t>ST. JOSEPH TOWNSHIP</t>
  </si>
  <si>
    <t>0019</t>
  </si>
  <si>
    <t>0020</t>
  </si>
  <si>
    <t>WAYNE TOWNSHIP</t>
  </si>
  <si>
    <t>0100</t>
  </si>
  <si>
    <t>FORT WAYNE CIVIL CITY</t>
  </si>
  <si>
    <t>0424</t>
  </si>
  <si>
    <t>NEW HAVEN CIVIL CITY</t>
  </si>
  <si>
    <t>0465</t>
  </si>
  <si>
    <t>WOODBURN CIVIL CITY</t>
  </si>
  <si>
    <t>0522</t>
  </si>
  <si>
    <t>GRABILL CIVIL TOWN</t>
  </si>
  <si>
    <t>0523</t>
  </si>
  <si>
    <t>HUNTERTOWN CIVIL TOWN</t>
  </si>
  <si>
    <t>0524</t>
  </si>
  <si>
    <t>MONROEVILLE CIVIL TOWN</t>
  </si>
  <si>
    <t>0968</t>
  </si>
  <si>
    <t>LEO-CEDARVILLE</t>
  </si>
  <si>
    <t>0260</t>
  </si>
  <si>
    <t>ALLEN COUNTY PUBLIC LIBRARY</t>
  </si>
  <si>
    <t>0800</t>
  </si>
  <si>
    <t>FORT WAYNE PUBLIC TRANSPORTATION</t>
  </si>
  <si>
    <t>0960</t>
  </si>
  <si>
    <t>FORT WAYNE-ALLEN COUNTY AIRPORT AUTHORITY</t>
  </si>
  <si>
    <t>0969</t>
  </si>
  <si>
    <t>SOUTHWEST ALLEN COUNTY FIRE</t>
  </si>
  <si>
    <t>1192</t>
  </si>
  <si>
    <t>West Central Fire District</t>
  </si>
  <si>
    <t>1193</t>
  </si>
  <si>
    <t>Northwest Allen Fire District</t>
  </si>
  <si>
    <t>1194</t>
  </si>
  <si>
    <t xml:space="preserve">Northeast Allen Fire District </t>
  </si>
  <si>
    <t>03</t>
  </si>
  <si>
    <t>BARTHOLOMEW COUNTY</t>
  </si>
  <si>
    <t>CLAY TOWNSHIP</t>
  </si>
  <si>
    <t>CLIFTY TOWNSHIP</t>
  </si>
  <si>
    <t>COLUMBUS TOWNSHIP</t>
  </si>
  <si>
    <t>FLATROCK TOWNSHIP</t>
  </si>
  <si>
    <t>GERMAN TOWNSHIP</t>
  </si>
  <si>
    <t>HARRISON TOWNSHIP</t>
  </si>
  <si>
    <t>HAWCREEK TOWNSHIP</t>
  </si>
  <si>
    <t>OHIO TOWNSHIP</t>
  </si>
  <si>
    <t>ROCKCREEK TOWNSHIP</t>
  </si>
  <si>
    <t>SANDCREEK TOWNSHIP</t>
  </si>
  <si>
    <t>0200</t>
  </si>
  <si>
    <t>COLUMBUS CIVIL CITY</t>
  </si>
  <si>
    <t>0525</t>
  </si>
  <si>
    <t>CLIFFORD CIVIL TOWN</t>
  </si>
  <si>
    <t>0526</t>
  </si>
  <si>
    <t>ELIZABETHTOWN CIVIL TOWN</t>
  </si>
  <si>
    <t>0527</t>
  </si>
  <si>
    <t>HARTSVILLE CIVIL TOWN</t>
  </si>
  <si>
    <t>0528</t>
  </si>
  <si>
    <t>HOPE CIVIL TOWN</t>
  </si>
  <si>
    <t>0529</t>
  </si>
  <si>
    <t>JONESVILLE CIVIL TOWN</t>
  </si>
  <si>
    <t>BARTHOLOMEW COUNTY PUBLIC LIBRARY</t>
  </si>
  <si>
    <t>1039</t>
  </si>
  <si>
    <t>BARTHOLOMEW COUNTY SOLID WASTE MANAGEMENT</t>
  </si>
  <si>
    <t>04</t>
  </si>
  <si>
    <t>BENTON COUNTY</t>
  </si>
  <si>
    <t>BOLIVAR TOWNSHIP</t>
  </si>
  <si>
    <t>CENTER TOWNSHIP</t>
  </si>
  <si>
    <t>GILBOA TOWNSHIP</t>
  </si>
  <si>
    <t>GRANT TOWNSHIP</t>
  </si>
  <si>
    <t>HICKORY GROVE TOWNSHIP</t>
  </si>
  <si>
    <t>OAK GROVE TOWNSHIP</t>
  </si>
  <si>
    <t>PARISH GROVE TOWNSHIP</t>
  </si>
  <si>
    <t>PINE TOWNSHIP</t>
  </si>
  <si>
    <t>RICHLAND TOWNSHIP</t>
  </si>
  <si>
    <t>YORK TOWNSHIP</t>
  </si>
  <si>
    <t>0530</t>
  </si>
  <si>
    <t>AMBIA CIVIL TOWN</t>
  </si>
  <si>
    <t>0531</t>
  </si>
  <si>
    <t>BOSWELL CIVIL TOWN</t>
  </si>
  <si>
    <t>0532</t>
  </si>
  <si>
    <t>EARL PARK CIVIL TOWN</t>
  </si>
  <si>
    <t>0533</t>
  </si>
  <si>
    <t>FOWLER CIVIL TOWN</t>
  </si>
  <si>
    <t>0534</t>
  </si>
  <si>
    <t>OTTERBEIN CIVIL TOWN</t>
  </si>
  <si>
    <t>0535</t>
  </si>
  <si>
    <t>OXFORD CIVIL TOWN</t>
  </si>
  <si>
    <t>BOSWELL PUBLIC LIBRARY</t>
  </si>
  <si>
    <t>EARL PARK PUBLIC LIBRARY</t>
  </si>
  <si>
    <t>OTTERBEIN PUBLIC LIBRARY</t>
  </si>
  <si>
    <t>OXFORD PUBLIC LIBRARY</t>
  </si>
  <si>
    <t>BENTON COUNTY PUBLIC LIBRARY</t>
  </si>
  <si>
    <t>YORK TOWNSHIP PUBLIC LIBRARY</t>
  </si>
  <si>
    <t>05</t>
  </si>
  <si>
    <t>BLACKFORD COUNTY</t>
  </si>
  <si>
    <t>LICKING TOWNSHIP</t>
  </si>
  <si>
    <t>0409</t>
  </si>
  <si>
    <t>HARTFORD CITY CIVIL CITY</t>
  </si>
  <si>
    <t>0464</t>
  </si>
  <si>
    <t>MONTPELIER CIVIL CITY</t>
  </si>
  <si>
    <t>0951</t>
  </si>
  <si>
    <t>SHAMROCK LAKES CIVIL TOWN</t>
  </si>
  <si>
    <t>HARTFORD CITY PUBLIC LIBRARY</t>
  </si>
  <si>
    <t>MONTPELIER PUBLIC LIBRARY</t>
  </si>
  <si>
    <t>1092</t>
  </si>
  <si>
    <t>BLACKFORD COUNTY SOLID WASTE</t>
  </si>
  <si>
    <t>06</t>
  </si>
  <si>
    <t>BOONE COUNTY</t>
  </si>
  <si>
    <t>CLINTON TOWNSHIP</t>
  </si>
  <si>
    <t>SUGAR CREEK TOWNSHIP</t>
  </si>
  <si>
    <t>WORTH TOWNSHIP</t>
  </si>
  <si>
    <t>0402</t>
  </si>
  <si>
    <t>LEBANON CIVIL CITY</t>
  </si>
  <si>
    <t>0536</t>
  </si>
  <si>
    <t>ADVANCE CIVIL TOWN</t>
  </si>
  <si>
    <t>0537</t>
  </si>
  <si>
    <t>JAMESTOWN CIVIL TOWN</t>
  </si>
  <si>
    <t>0538</t>
  </si>
  <si>
    <t>THORNTOWN CIVIL TOWN</t>
  </si>
  <si>
    <t>0539</t>
  </si>
  <si>
    <t>ULEN CIVIL TOWN</t>
  </si>
  <si>
    <t>0540</t>
  </si>
  <si>
    <t>WHITESTOWN CIVIL TOWN</t>
  </si>
  <si>
    <t>0541</t>
  </si>
  <si>
    <t>ZIONSVILLE CIVIL TOWN</t>
  </si>
  <si>
    <t>LEBANON PUBLIC LIBRARY</t>
  </si>
  <si>
    <t>THORNTOWN PUBLIC LIBRARY</t>
  </si>
  <si>
    <t>0296</t>
  </si>
  <si>
    <t>HUSSEY - MAYFIELD MEMORIAL LIBRARY</t>
  </si>
  <si>
    <t>1040</t>
  </si>
  <si>
    <t>BOONE COUNTY SOLID WASTE MANAGEMENT DISTRICT</t>
  </si>
  <si>
    <t>07</t>
  </si>
  <si>
    <t>BROWN COUNTY</t>
  </si>
  <si>
    <t>HAMBLEN TOWNSHIP</t>
  </si>
  <si>
    <t>VAN BUREN TOWNSHIP</t>
  </si>
  <si>
    <t>0542</t>
  </si>
  <si>
    <t>NASHVILLE CIVIL TOWN</t>
  </si>
  <si>
    <t>BROWN COUNTY PUBLIC LIBRARY</t>
  </si>
  <si>
    <t>HAMBLEN TOWNSHIP FIRE PROTECTION DISTRICT</t>
  </si>
  <si>
    <t>1041</t>
  </si>
  <si>
    <t>BROWN COUNTY SOLID WASTE MANAGEMENT</t>
  </si>
  <si>
    <t>7</t>
  </si>
  <si>
    <t>0051</t>
  </si>
  <si>
    <t>CORDRY-SWEETWATER CONSERVANCY DISTRICT</t>
  </si>
  <si>
    <t>08</t>
  </si>
  <si>
    <t>CARROLL COUNTY</t>
  </si>
  <si>
    <t>BURLINGTON TOWNSHIP</t>
  </si>
  <si>
    <t>CARROLLTON TOWNSHIP</t>
  </si>
  <si>
    <t>DEER CREEK TOWNSHIP</t>
  </si>
  <si>
    <t>DEMOCRAT TOWNSHIP</t>
  </si>
  <si>
    <t>LIBERTY TOWNSHIP</t>
  </si>
  <si>
    <t>ROCK CREEK TOWNSHIP</t>
  </si>
  <si>
    <t>TIPPECANOE TOWNSHIP</t>
  </si>
  <si>
    <t>0457</t>
  </si>
  <si>
    <t>DELPHI CIVIL CITY</t>
  </si>
  <si>
    <t>0543</t>
  </si>
  <si>
    <t>BURLINGTON CIVIL TOWN</t>
  </si>
  <si>
    <t>0544</t>
  </si>
  <si>
    <t>CAMDEN CIVIL TOWN</t>
  </si>
  <si>
    <t>0545</t>
  </si>
  <si>
    <t>FLORA CIVIL TOWN</t>
  </si>
  <si>
    <t>0546</t>
  </si>
  <si>
    <t>YEOMAN CIVIL TOWN</t>
  </si>
  <si>
    <t>CAMDEN PUBLIC LIBRARY</t>
  </si>
  <si>
    <t>DELPHI PUBLIC LIBRARY</t>
  </si>
  <si>
    <t>FLORA PUBLIC LIBRARY</t>
  </si>
  <si>
    <t>BACHELOR RUN CONSERVANCY DISTRICT</t>
  </si>
  <si>
    <t>09</t>
  </si>
  <si>
    <t>CASS COUNTY</t>
  </si>
  <si>
    <t>BETHLEHEM TOWNSHIP</t>
  </si>
  <si>
    <t>BOONE TOWNSHIP</t>
  </si>
  <si>
    <t>EEL TOWNSHIP</t>
  </si>
  <si>
    <t>MIAMI TOWNSHIP</t>
  </si>
  <si>
    <t>NOBLE TOWNSHIP</t>
  </si>
  <si>
    <t>TIPTON TOWNSHIP</t>
  </si>
  <si>
    <t>0301</t>
  </si>
  <si>
    <t>LOGANSPORT CIVIL CITY</t>
  </si>
  <si>
    <t>0547</t>
  </si>
  <si>
    <t>GALVESTON CIVIL TOWN</t>
  </si>
  <si>
    <t>0548</t>
  </si>
  <si>
    <t>ONWARD CIVIL TOWN</t>
  </si>
  <si>
    <t>0549</t>
  </si>
  <si>
    <t>ROYAL CENTER CIVIL TOWN</t>
  </si>
  <si>
    <t>0550</t>
  </si>
  <si>
    <t>WALTON CIVIL TOWN</t>
  </si>
  <si>
    <t>0021</t>
  </si>
  <si>
    <t>LOGANSPORT-CASS PUBLIC LIBRARY</t>
  </si>
  <si>
    <t>0022</t>
  </si>
  <si>
    <t>ROYAL CENTER PUBLIC LIBRARY</t>
  </si>
  <si>
    <t>0023</t>
  </si>
  <si>
    <t>WALTON PUBLIC LIBRARY</t>
  </si>
  <si>
    <t>1042</t>
  </si>
  <si>
    <t>CASS COUNTY SOLID WASTE MANAGEMENT DISTRICT</t>
  </si>
  <si>
    <t>1101</t>
  </si>
  <si>
    <t>LOGANSPORT AND CASS CO. AIRPORT AUTHORITY</t>
  </si>
  <si>
    <t>2002</t>
  </si>
  <si>
    <t>CASS COUNTY FIRE DISTRICT #1</t>
  </si>
  <si>
    <t>ROCK CREEK CASS-CARROLL CONSERVANCY DISTRICT</t>
  </si>
  <si>
    <t>10</t>
  </si>
  <si>
    <t>CLARK COUNTY</t>
  </si>
  <si>
    <t>CARR TOWNSHIP</t>
  </si>
  <si>
    <t>CHARLESTOWN TOWNSHIP</t>
  </si>
  <si>
    <t>JEFFERSONVILLE TOWNSHIP</t>
  </si>
  <si>
    <t>OREGON TOWNSHIP</t>
  </si>
  <si>
    <t>OWEN TOWNSHIP</t>
  </si>
  <si>
    <t>SILVER CREEK TOWNSHIP</t>
  </si>
  <si>
    <t>UTICA TOWNSHIP</t>
  </si>
  <si>
    <t>WOOD TOWNSHIP</t>
  </si>
  <si>
    <t>0205</t>
  </si>
  <si>
    <t>JEFFERSONVILLE CIVIL CITY</t>
  </si>
  <si>
    <t>0421</t>
  </si>
  <si>
    <t>CHARLESTOWN CIVIL CITY</t>
  </si>
  <si>
    <t>0500</t>
  </si>
  <si>
    <t>CLARKSVILLE CIVIL TOWN</t>
  </si>
  <si>
    <t>0551</t>
  </si>
  <si>
    <t>TOWN OF BORDEN</t>
  </si>
  <si>
    <t>0552</t>
  </si>
  <si>
    <t>SELLERSBURG CIVIL TOWN</t>
  </si>
  <si>
    <t>0962</t>
  </si>
  <si>
    <t>UTICA CIVIL TOWN</t>
  </si>
  <si>
    <t>0025</t>
  </si>
  <si>
    <t>JEFFERSONVILLE TOWNSHIP PUBLIC LIBRARY</t>
  </si>
  <si>
    <t>0287</t>
  </si>
  <si>
    <t>CHARLESTOWN-CLARK COUNTY CONTRACTUAL LIBRARY</t>
  </si>
  <si>
    <t>0802</t>
  </si>
  <si>
    <t>JEFFERSONVILLE FLOOD CONTROL</t>
  </si>
  <si>
    <t>CHARLESTOWN FIRE</t>
  </si>
  <si>
    <t>0967</t>
  </si>
  <si>
    <t>TRI-TOWNSHIP FIRE PROTECTION DISTRICT</t>
  </si>
  <si>
    <t>0971</t>
  </si>
  <si>
    <t>MONROE TOWNSHIP FIRE PROTECTION</t>
  </si>
  <si>
    <t>0972</t>
  </si>
  <si>
    <t>UTICA TOWNSHIP FIRE DISTRICT</t>
  </si>
  <si>
    <t>0997</t>
  </si>
  <si>
    <t>NEW WASHINGTON FIRE PROTECTION DISTRICT</t>
  </si>
  <si>
    <t>1043</t>
  </si>
  <si>
    <t>CLARK COUNTY SOLID WASTE MANAGEMENT DISTRICT</t>
  </si>
  <si>
    <t>OAK PARK CONSERVANCY</t>
  </si>
  <si>
    <t>0056</t>
  </si>
  <si>
    <t>MUDDY FORK CONSERVANCY DISTRICT</t>
  </si>
  <si>
    <t>11</t>
  </si>
  <si>
    <t>CLAY COUNTY</t>
  </si>
  <si>
    <t>BRAZIL TOWNSHIP</t>
  </si>
  <si>
    <t>CASS TOWNSHIP</t>
  </si>
  <si>
    <t>DICK JOHNSON TOWNSHIP</t>
  </si>
  <si>
    <t>LEWIS TOWNSHIP</t>
  </si>
  <si>
    <t>POSEY TOWNSHIP</t>
  </si>
  <si>
    <t>SUGAR RIDGE TOWNSHIP</t>
  </si>
  <si>
    <t>0410</t>
  </si>
  <si>
    <t>BRAZIL CIVIL CITY</t>
  </si>
  <si>
    <t>0553</t>
  </si>
  <si>
    <t>CARBON CIVIL TOWN</t>
  </si>
  <si>
    <t>0554</t>
  </si>
  <si>
    <t>CENTER POINT CIVIL TOWN</t>
  </si>
  <si>
    <t>0555</t>
  </si>
  <si>
    <t>CLAY CITY CIVIL TOWN</t>
  </si>
  <si>
    <t>0556</t>
  </si>
  <si>
    <t>KNIGHTSVILLE CIVIL TOWN</t>
  </si>
  <si>
    <t>0557</t>
  </si>
  <si>
    <t>STAUNTON CIVIL TOWN</t>
  </si>
  <si>
    <t>0558</t>
  </si>
  <si>
    <t>HARMONY CIVIL TOWN</t>
  </si>
  <si>
    <t>0026</t>
  </si>
  <si>
    <t>BRAZIL PUBLIC LIBRARY</t>
  </si>
  <si>
    <t>0331</t>
  </si>
  <si>
    <t>Lewis Township Fire Protection District</t>
  </si>
  <si>
    <t>0333</t>
  </si>
  <si>
    <t>Clay-Owen Solid Waste Management District</t>
  </si>
  <si>
    <t>0338</t>
  </si>
  <si>
    <t>VAN BUREN FIRE PROTECTION DISTRICT</t>
  </si>
  <si>
    <t>0342</t>
  </si>
  <si>
    <t>Posey Township Fire Protection District</t>
  </si>
  <si>
    <t>12</t>
  </si>
  <si>
    <t>CLINTON COUNTY</t>
  </si>
  <si>
    <t>FOREST TOWNSHIP</t>
  </si>
  <si>
    <t>JOHNSON TOWNSHIP</t>
  </si>
  <si>
    <t>KIRKLIN TOWNSHIP</t>
  </si>
  <si>
    <t>MICHIGAN TOWNSHIP</t>
  </si>
  <si>
    <t>ROSS TOWNSHIP</t>
  </si>
  <si>
    <t>WARREN TOWNSHIP</t>
  </si>
  <si>
    <t>0309</t>
  </si>
  <si>
    <t>FRANKFORT CIVIL CITY</t>
  </si>
  <si>
    <t>0559</t>
  </si>
  <si>
    <t>COLFAX CIVIL TOWN</t>
  </si>
  <si>
    <t>0560</t>
  </si>
  <si>
    <t>KIRKLIN CIVIL TOWN</t>
  </si>
  <si>
    <t>0561</t>
  </si>
  <si>
    <t>MICHIGANTOWN CIVIL TOWN</t>
  </si>
  <si>
    <t>0562</t>
  </si>
  <si>
    <t>MULBERRY CIVIL TOWN</t>
  </si>
  <si>
    <t>0563</t>
  </si>
  <si>
    <t>ROSSVILLE CIVIL TOWN</t>
  </si>
  <si>
    <t>0027</t>
  </si>
  <si>
    <t>COLFAX-PERRY TOWNSHIP PUBLIC LIBRARY</t>
  </si>
  <si>
    <t>0028</t>
  </si>
  <si>
    <t>FRANKFORT COMMUNITY PUBLIC LIBRARY</t>
  </si>
  <si>
    <t>0029</t>
  </si>
  <si>
    <t>KIRKLIN PUBLIC LIBRARY</t>
  </si>
  <si>
    <t>0286</t>
  </si>
  <si>
    <t>CLINTON COUNTY CONTRACTUAL PUBLIC LIBRARY</t>
  </si>
  <si>
    <t>0326</t>
  </si>
  <si>
    <t>FRANKFORT AND CLINTON COUNTY AIRPORT AUTHORITY</t>
  </si>
  <si>
    <t>0329</t>
  </si>
  <si>
    <t>Wild Cat Solid Waste Management District</t>
  </si>
  <si>
    <t>13</t>
  </si>
  <si>
    <t>CRAWFORD COUNTY</t>
  </si>
  <si>
    <t>JENNINGS TOWNSHIP</t>
  </si>
  <si>
    <t>PATOKA TOWNSHIP</t>
  </si>
  <si>
    <t>STERLING TOWNSHIP</t>
  </si>
  <si>
    <t>WHISKEY RUN TOWNSHIP</t>
  </si>
  <si>
    <t>0564</t>
  </si>
  <si>
    <t>ALTON CIVIL TOWN</t>
  </si>
  <si>
    <t>0565</t>
  </si>
  <si>
    <t>ENGLISH CIVIL TOWN</t>
  </si>
  <si>
    <t>0566</t>
  </si>
  <si>
    <t>LEAVENWORTH CIVIL TOWN</t>
  </si>
  <si>
    <t>0567</t>
  </si>
  <si>
    <t>MARENGO CIVIL TOWN</t>
  </si>
  <si>
    <t>0030</t>
  </si>
  <si>
    <t>CRAWFORD COUNTY PUBLIC LIBRARY</t>
  </si>
  <si>
    <t>0965</t>
  </si>
  <si>
    <t>MARENGO-LIBERTY TOWNSHIP FIRE</t>
  </si>
  <si>
    <t>0966</t>
  </si>
  <si>
    <t>ENGLISH FIRE</t>
  </si>
  <si>
    <t>WHISKEY RUN FIRE PROTECTION DISTRICT</t>
  </si>
  <si>
    <t>LEAVENWORTH FIRE PROTECTION DISTRICT</t>
  </si>
  <si>
    <t>1045</t>
  </si>
  <si>
    <t>CRAWFORD COUNTY SOLID WASTE MANAGEMENT DISTRICT</t>
  </si>
  <si>
    <t>14</t>
  </si>
  <si>
    <t>DAVIESS COUNTY</t>
  </si>
  <si>
    <t>BARR TOWNSHIP</t>
  </si>
  <si>
    <t>BOGARD TOWNSHIP</t>
  </si>
  <si>
    <t>ELMORE TOWNSHIP</t>
  </si>
  <si>
    <t>REEVE TOWNSHIP</t>
  </si>
  <si>
    <t>STEELE TOWNSHIP</t>
  </si>
  <si>
    <t>VEALE TOWNSHIP</t>
  </si>
  <si>
    <t>0319</t>
  </si>
  <si>
    <t>WASHINGTON CIVIL CITY</t>
  </si>
  <si>
    <t>0569</t>
  </si>
  <si>
    <t>ALFORDSVILLE CIVIL TOWN</t>
  </si>
  <si>
    <t>0570</t>
  </si>
  <si>
    <t>CANNELBURG CIVIL TOWN</t>
  </si>
  <si>
    <t>0571</t>
  </si>
  <si>
    <t>ELNORA CIVIL TOWN</t>
  </si>
  <si>
    <t>0572</t>
  </si>
  <si>
    <t>MONTGOMERY CIVIL TOWN</t>
  </si>
  <si>
    <t>0573</t>
  </si>
  <si>
    <t>ODON CIVIL TOWN</t>
  </si>
  <si>
    <t>0574</t>
  </si>
  <si>
    <t>PLAINVILLE CIVIL TOWN</t>
  </si>
  <si>
    <t>0031</t>
  </si>
  <si>
    <t>ODON-WINKELPLECK PUBLIC LIBRARY</t>
  </si>
  <si>
    <t>0032</t>
  </si>
  <si>
    <t>WASHINGTON CARNEGIE PUBLIC LIBRARY</t>
  </si>
  <si>
    <t>0984</t>
  </si>
  <si>
    <t>VEALE FIRE DISTRICT</t>
  </si>
  <si>
    <t>0989</t>
  </si>
  <si>
    <t>SOUTHEAST DAVIESS FIRE PROTECTION DISTRICT</t>
  </si>
  <si>
    <t>1022</t>
  </si>
  <si>
    <t>DAVIESS COUNTY SOLID WASTE DISTRICT</t>
  </si>
  <si>
    <t>PRAIRIE CREEK CONSERVANCY DISTRICT</t>
  </si>
  <si>
    <t>15</t>
  </si>
  <si>
    <t>DEARBORN COUNTY</t>
  </si>
  <si>
    <t>CAESAR CREEK TOWNSHIP</t>
  </si>
  <si>
    <t>HOGAN TOWNSHIP</t>
  </si>
  <si>
    <t>KELSO TOWNSHIP</t>
  </si>
  <si>
    <t>LAWRENCEBURG TOWNSHIP</t>
  </si>
  <si>
    <t>LOGAN TOWNSHIP</t>
  </si>
  <si>
    <t>MANCHESTER TOWNSHIP</t>
  </si>
  <si>
    <t>MILLER TOWNSHIP</t>
  </si>
  <si>
    <t>SPARTA TOWNSHIP</t>
  </si>
  <si>
    <t>0439</t>
  </si>
  <si>
    <t>LAWRENCEBURG CIVIL CITY</t>
  </si>
  <si>
    <t>0442</t>
  </si>
  <si>
    <t>AURORA CIVIL CITY</t>
  </si>
  <si>
    <t>0575</t>
  </si>
  <si>
    <t>DILLSBORO CIVIL TOWN</t>
  </si>
  <si>
    <t>0576</t>
  </si>
  <si>
    <t>CITY OF GREENDALE</t>
  </si>
  <si>
    <t>0577</t>
  </si>
  <si>
    <t>MOORES HILL CIVIL TOWN</t>
  </si>
  <si>
    <t>0578</t>
  </si>
  <si>
    <t>ST. LEON CIVIL TOWN</t>
  </si>
  <si>
    <t>0579</t>
  </si>
  <si>
    <t>WEST HARRISON CIVIL TOWN</t>
  </si>
  <si>
    <t>0033</t>
  </si>
  <si>
    <t>AURORA PUBLIC LIBRARY</t>
  </si>
  <si>
    <t>0034</t>
  </si>
  <si>
    <t>LAWRENCEBURG PUBLIC LIBRARY</t>
  </si>
  <si>
    <t>1036</t>
  </si>
  <si>
    <t>DEARBORN COUNTY SOLID WASTE</t>
  </si>
  <si>
    <t>LAWRENCEBURG CONSERVANCY DISTRICT</t>
  </si>
  <si>
    <t>16</t>
  </si>
  <si>
    <t>DECATUR COUNTY</t>
  </si>
  <si>
    <t>FUGIT TOWNSHIP</t>
  </si>
  <si>
    <t>SALTCREEK TOWNSHIP</t>
  </si>
  <si>
    <t>0406</t>
  </si>
  <si>
    <t>GREENSBURG CIVIL CITY</t>
  </si>
  <si>
    <t>0581</t>
  </si>
  <si>
    <t>MILLHOUSEN CIVIL TOWN</t>
  </si>
  <si>
    <t>0582</t>
  </si>
  <si>
    <t>NEW POINT CIVIL TOWN</t>
  </si>
  <si>
    <t>0583</t>
  </si>
  <si>
    <t>ST. PAUL CIVIL TOWN</t>
  </si>
  <si>
    <t>0584</t>
  </si>
  <si>
    <t>WESTPORT CIVIL TOWN</t>
  </si>
  <si>
    <t>0035</t>
  </si>
  <si>
    <t>GREENSBURG PUBLIC LIBRARY</t>
  </si>
  <si>
    <t>0283</t>
  </si>
  <si>
    <t>DECATUR COUNTY CONTRACTUAL LIBRARY</t>
  </si>
  <si>
    <t>1003</t>
  </si>
  <si>
    <t>DECATUR COUNTY SOLID WASTE MANAGEMENT</t>
  </si>
  <si>
    <t>0049</t>
  </si>
  <si>
    <t>LAKE MCCOY CONSERVANCY DISTRICT</t>
  </si>
  <si>
    <t>17</t>
  </si>
  <si>
    <t>DEKALB COUNTY</t>
  </si>
  <si>
    <t>BUTLER TOWNSHIP</t>
  </si>
  <si>
    <t>CONCORD TOWNSHIP</t>
  </si>
  <si>
    <t>FAIRFIELD TOWNSHIP</t>
  </si>
  <si>
    <t>FRANKLIN TOWNSHIP</t>
  </si>
  <si>
    <t>KEYSER TOWNSHIP</t>
  </si>
  <si>
    <t>NEWVILLE TOWNSHIP</t>
  </si>
  <si>
    <t>SMITHFIELD TOWNSHIP</t>
  </si>
  <si>
    <t>SPENCER TOWNSHIP</t>
  </si>
  <si>
    <t>STAFFORD TOWNSHIP</t>
  </si>
  <si>
    <t>TROY TOWNSHIP</t>
  </si>
  <si>
    <t>WILMINGTON TOWNSHIP</t>
  </si>
  <si>
    <t>0416</t>
  </si>
  <si>
    <t>AUBURN CIVIL CITY</t>
  </si>
  <si>
    <t>0436</t>
  </si>
  <si>
    <t>GARRETT CIVIL CITY</t>
  </si>
  <si>
    <t>0460</t>
  </si>
  <si>
    <t>BUTLER CIVIL CITY</t>
  </si>
  <si>
    <t>0585</t>
  </si>
  <si>
    <t>ALTONA CIVIL TOWN</t>
  </si>
  <si>
    <t>0586</t>
  </si>
  <si>
    <t>ASHLEY CIVIL TOWN</t>
  </si>
  <si>
    <t>0587</t>
  </si>
  <si>
    <t>CORUNNA CIVIL TOWN</t>
  </si>
  <si>
    <t>0589</t>
  </si>
  <si>
    <t>ST. JOE CIVIL TOWN</t>
  </si>
  <si>
    <t>0590</t>
  </si>
  <si>
    <t>WATERLOO CIVIL TOWN</t>
  </si>
  <si>
    <t>0036</t>
  </si>
  <si>
    <t>AUBURN-ECKHART PUBLIC LIBRARY</t>
  </si>
  <si>
    <t>0037</t>
  </si>
  <si>
    <t>BUTLER CARNEGIE PUBLIC LIBRARY</t>
  </si>
  <si>
    <t>0038</t>
  </si>
  <si>
    <t>GARRETT PUBLIC LIBRARY</t>
  </si>
  <si>
    <t>0039</t>
  </si>
  <si>
    <t>WATERLOO PUBLIC LIBRARY</t>
  </si>
  <si>
    <t>1103</t>
  </si>
  <si>
    <t>DeKalb County Airport Authority</t>
  </si>
  <si>
    <t>18</t>
  </si>
  <si>
    <t>DELAWARE COUNTY</t>
  </si>
  <si>
    <t>DELAWARE TOWNSHIP</t>
  </si>
  <si>
    <t>HAMILTON TOWNSHIP</t>
  </si>
  <si>
    <t>NILES TOWNSHIP</t>
  </si>
  <si>
    <t>SALEM TOWNSHIP</t>
  </si>
  <si>
    <t>0107</t>
  </si>
  <si>
    <t>MUNCIE CIVIL CITY</t>
  </si>
  <si>
    <t>0591</t>
  </si>
  <si>
    <t>ALBANY CIVIL TOWN</t>
  </si>
  <si>
    <t>0592</t>
  </si>
  <si>
    <t>EATON CIVIL TOWN</t>
  </si>
  <si>
    <t>0593</t>
  </si>
  <si>
    <t>GASTON CIVIL TOWN</t>
  </si>
  <si>
    <t>0594</t>
  </si>
  <si>
    <t>SELMA CIVIL TOWN</t>
  </si>
  <si>
    <t>0595</t>
  </si>
  <si>
    <t>YORKTOWN CIVIL TOWN</t>
  </si>
  <si>
    <t>0963</t>
  </si>
  <si>
    <t>DALEVILLE CIVIL TOWN</t>
  </si>
  <si>
    <t>0040</t>
  </si>
  <si>
    <t>MUNCIE PUBLIC LIBRARY</t>
  </si>
  <si>
    <t>0041</t>
  </si>
  <si>
    <t>YORKTOWN - MT PLEASANT LIBRARY</t>
  </si>
  <si>
    <t>0806</t>
  </si>
  <si>
    <t>MUNCIE SANITARY</t>
  </si>
  <si>
    <t>0935</t>
  </si>
  <si>
    <t>MUNCIE PUBLIC TRANSPORTATION</t>
  </si>
  <si>
    <t>0956</t>
  </si>
  <si>
    <t>DELAWARE AIRPORT</t>
  </si>
  <si>
    <t>19</t>
  </si>
  <si>
    <t>DUBOIS COUNTY</t>
  </si>
  <si>
    <t>BAINBRIDGE TOWNSHIP</t>
  </si>
  <si>
    <t>COLUMBIA TOWNSHIP</t>
  </si>
  <si>
    <t>FERDINAND TOWNSHIP</t>
  </si>
  <si>
    <t>HALL TOWNSHIP</t>
  </si>
  <si>
    <t>HARBISON TOWNSHIP</t>
  </si>
  <si>
    <t>0405</t>
  </si>
  <si>
    <t>JASPER CIVIL CITY</t>
  </si>
  <si>
    <t>0434</t>
  </si>
  <si>
    <t>HUNTINGBURG CIVIL CITY</t>
  </si>
  <si>
    <t>0596</t>
  </si>
  <si>
    <t>BIRDSEYE CIVIL TOWN</t>
  </si>
  <si>
    <t>0597</t>
  </si>
  <si>
    <t>FERDINAND CIVIL TOWN</t>
  </si>
  <si>
    <t>0598</t>
  </si>
  <si>
    <t>HOLLAND CIVIL TOWN</t>
  </si>
  <si>
    <t>HUNTINGBURG PUBLIC LIBRARY</t>
  </si>
  <si>
    <t>0042</t>
  </si>
  <si>
    <t>JASPER PUBLIC LIBRARY</t>
  </si>
  <si>
    <t>0043</t>
  </si>
  <si>
    <t>DUBOIS COUNTY CONTRACTUAL LIBRARY</t>
  </si>
  <si>
    <t>0922</t>
  </si>
  <si>
    <t>DUBOIS COUNTY AIRPORT AUTHORITY</t>
  </si>
  <si>
    <t>1030</t>
  </si>
  <si>
    <t>NORTHEAST DUBOIS COUNTY FIRE PROTECTION</t>
  </si>
  <si>
    <t>1047</t>
  </si>
  <si>
    <t>DUBOIS COUNTY SOLID WASTE MANAGEMENT DISTRICT</t>
  </si>
  <si>
    <t>UPPER PATOKA RIVER CONSERVANCY DISTRICT</t>
  </si>
  <si>
    <t>20</t>
  </si>
  <si>
    <t>ELKHART COUNTY</t>
  </si>
  <si>
    <t>BAUGO TOWNSHIP</t>
  </si>
  <si>
    <t>BENTON TOWNSHIP</t>
  </si>
  <si>
    <t>CLEVELAND TOWNSHIP</t>
  </si>
  <si>
    <t>ELKHART TOWNSHIP</t>
  </si>
  <si>
    <t>LOCKE TOWNSHIP</t>
  </si>
  <si>
    <t>MIDDLEBURY TOWNSHIP</t>
  </si>
  <si>
    <t>OLIVE TOWNSHIP</t>
  </si>
  <si>
    <t>OSOLO TOWNSHIP</t>
  </si>
  <si>
    <t>0112</t>
  </si>
  <si>
    <t>ELKHART CIVIL CITY</t>
  </si>
  <si>
    <t>0305</t>
  </si>
  <si>
    <t>GOSHEN CIVIL CITY</t>
  </si>
  <si>
    <t>0444</t>
  </si>
  <si>
    <t>NAPPANEE CIVIL CITY</t>
  </si>
  <si>
    <t>0599</t>
  </si>
  <si>
    <t>BRISTOL CIVIL TOWN</t>
  </si>
  <si>
    <t>0600</t>
  </si>
  <si>
    <t>MIDDLEBURY CIVIL TOWN</t>
  </si>
  <si>
    <t>0601</t>
  </si>
  <si>
    <t>MILLERSBURG CIVIL TOWN</t>
  </si>
  <si>
    <t>0602</t>
  </si>
  <si>
    <t>WAKARUSA CIVIL TOWN</t>
  </si>
  <si>
    <t>0044</t>
  </si>
  <si>
    <t>BRISTOL PUBLIC LIBRARY</t>
  </si>
  <si>
    <t>0045</t>
  </si>
  <si>
    <t>ELKHART PUBLIC LIBRARY</t>
  </si>
  <si>
    <t>0046</t>
  </si>
  <si>
    <t>GOSHEN PUBLIC LIBRARY</t>
  </si>
  <si>
    <t>0047</t>
  </si>
  <si>
    <t>NAPPANEE PUBLIC LIBRARY</t>
  </si>
  <si>
    <t>0048</t>
  </si>
  <si>
    <t>WAKARUSA-OLIVE TOWNSHIP-HARRISON TOWNSHIP LIBRARY</t>
  </si>
  <si>
    <t>0259</t>
  </si>
  <si>
    <t>MIDDLEBURY PUBLIC LIBRARY</t>
  </si>
  <si>
    <t>9100</t>
  </si>
  <si>
    <t>ELKHART CNTY SW MANAGEMENT DISTRICT</t>
  </si>
  <si>
    <t>SIMONTON LAKE CONSERVANCY DISTRICT</t>
  </si>
  <si>
    <t>0060</t>
  </si>
  <si>
    <t>NEW PARIS CONSERVANCY</t>
  </si>
  <si>
    <t>21</t>
  </si>
  <si>
    <t>FAYETTE COUNTY</t>
  </si>
  <si>
    <t>CONNERSVILLE TOWNSHIP</t>
  </si>
  <si>
    <t>FAIRVIEW TOWNSHIP</t>
  </si>
  <si>
    <t>ORANGE TOWNSHIP</t>
  </si>
  <si>
    <t>WATERLOO TOWNSHIP</t>
  </si>
  <si>
    <t>CONNERSVILLE CIVIL CITY</t>
  </si>
  <si>
    <t>FAYETTE COUNTY PUBLIC LIBRARY</t>
  </si>
  <si>
    <t>22</t>
  </si>
  <si>
    <t>FLOYD COUNTY</t>
  </si>
  <si>
    <t>GEORGETOWN TOWNSHIP</t>
  </si>
  <si>
    <t>GREENVILLE TOWNSHIP</t>
  </si>
  <si>
    <t>NEW ALBANY TOWNSHIP</t>
  </si>
  <si>
    <t>0116</t>
  </si>
  <si>
    <t>NEW ALBANY CIVIL CITY</t>
  </si>
  <si>
    <t>0603</t>
  </si>
  <si>
    <t>GEORGETOWN CIVIL TOWN</t>
  </si>
  <si>
    <t>0604</t>
  </si>
  <si>
    <t>GREENVILLE CIVIL TOWN</t>
  </si>
  <si>
    <t>0050</t>
  </si>
  <si>
    <t>NEW ALBANY-FLOYD COUNTY PUBLIC LIBRARY</t>
  </si>
  <si>
    <t>0183</t>
  </si>
  <si>
    <t>Greenville Township Fire Protection District</t>
  </si>
  <si>
    <t>0807</t>
  </si>
  <si>
    <t>NEW ALBANY FLOOD CONTROL</t>
  </si>
  <si>
    <t>1016</t>
  </si>
  <si>
    <t>FLOYD COUNTY SOLID WASTE</t>
  </si>
  <si>
    <t>1180</t>
  </si>
  <si>
    <t>GEORGETOWN TWP FIRE DISTRCT</t>
  </si>
  <si>
    <t>1181</t>
  </si>
  <si>
    <t>LAFAYETTE TWP FIRE DISTRICT</t>
  </si>
  <si>
    <t>1182</t>
  </si>
  <si>
    <t>NEW ALBANY TWP FIRE DISTRICT</t>
  </si>
  <si>
    <t>1195</t>
  </si>
  <si>
    <t>Highlander Fire Protection District</t>
  </si>
  <si>
    <t>23</t>
  </si>
  <si>
    <t>FOUNTAIN COUNTY</t>
  </si>
  <si>
    <t>CAIN TOWNSHIP</t>
  </si>
  <si>
    <t>DAVIS TOWNSHIP</t>
  </si>
  <si>
    <t>FULTON TOWNSHIP</t>
  </si>
  <si>
    <t>MILLCREEK TOWNSHIP</t>
  </si>
  <si>
    <t>SHAWNEE TOWNSHIP</t>
  </si>
  <si>
    <t>0443</t>
  </si>
  <si>
    <t>ATTICA CIVIL CITY</t>
  </si>
  <si>
    <t>0456</t>
  </si>
  <si>
    <t>COVINGTON CIVIL CITY</t>
  </si>
  <si>
    <t>0605</t>
  </si>
  <si>
    <t>HILLSBORO CIVIL TOWN</t>
  </si>
  <si>
    <t>0606</t>
  </si>
  <si>
    <t>KINGMAN CIVIL TOWN</t>
  </si>
  <si>
    <t>0607</t>
  </si>
  <si>
    <t>MELLOTT CIVIL TOWN</t>
  </si>
  <si>
    <t>0608</t>
  </si>
  <si>
    <t>NEWTOWN CIVIL TOWN</t>
  </si>
  <si>
    <t>0609</t>
  </si>
  <si>
    <t>VEEDERSBURG CIVIL TOWN</t>
  </si>
  <si>
    <t>0610</t>
  </si>
  <si>
    <t>WALLACE CIVIL TOWN</t>
  </si>
  <si>
    <t>0052</t>
  </si>
  <si>
    <t>COVINGTON-VEEDERSBURG PUBLIC LIBRARY</t>
  </si>
  <si>
    <t>0271</t>
  </si>
  <si>
    <t>KINGMAN-MILLCREEK PUBLIC LIBRARY</t>
  </si>
  <si>
    <t>0300</t>
  </si>
  <si>
    <t>ATTICA PUBLIC LIBRARY</t>
  </si>
  <si>
    <t>1050</t>
  </si>
  <si>
    <t>FOUNTAIN COUNTY SOLID WASTE MANAGEMENT DISTRICT</t>
  </si>
  <si>
    <t>1187</t>
  </si>
  <si>
    <t>Allen Brown Fire Protection Territory</t>
  </si>
  <si>
    <t>24</t>
  </si>
  <si>
    <t>FRANKLIN COUNTY</t>
  </si>
  <si>
    <t>BATH TOWNSHIP</t>
  </si>
  <si>
    <t>BLOOMING GROVE TOWNSHIP</t>
  </si>
  <si>
    <t>BROOKVILLE TOWNSHIP</t>
  </si>
  <si>
    <t>HIGHLAND TOWNSHIP</t>
  </si>
  <si>
    <t>LAUREL TOWNSHIP</t>
  </si>
  <si>
    <t>METAMORA TOWNSHIP</t>
  </si>
  <si>
    <t>RAY TOWNSHIP</t>
  </si>
  <si>
    <t>SALT CREEK TOWNSHIP</t>
  </si>
  <si>
    <t>WHITEWATER TOWNSHIP</t>
  </si>
  <si>
    <t>0611</t>
  </si>
  <si>
    <t>CEDAR GROVE CIVIL TOWN</t>
  </si>
  <si>
    <t>0612</t>
  </si>
  <si>
    <t>LAUREL CIVIL TOWN</t>
  </si>
  <si>
    <t>0613</t>
  </si>
  <si>
    <t>MT. CARMEL CIVIL TOWN</t>
  </si>
  <si>
    <t>0614</t>
  </si>
  <si>
    <t>OLDENBURG CIVIL TOWN</t>
  </si>
  <si>
    <t>0952</t>
  </si>
  <si>
    <t>BROOKVILLE CIVIL TOWN</t>
  </si>
  <si>
    <t>0054</t>
  </si>
  <si>
    <t>FRANKLIN COUNTY PUBLIC LIBRARY DISTRICT</t>
  </si>
  <si>
    <t>25</t>
  </si>
  <si>
    <t>FULTON COUNTY</t>
  </si>
  <si>
    <t>AUBBEENAUBBEE TOWNSHIP</t>
  </si>
  <si>
    <t>HENRY TOWNSHIP</t>
  </si>
  <si>
    <t>NEWCASTLE TOWNSHIP</t>
  </si>
  <si>
    <t>ROCHESTER TOWNSHIP</t>
  </si>
  <si>
    <t>0440</t>
  </si>
  <si>
    <t>ROCHESTER CIVIL CITY</t>
  </si>
  <si>
    <t>0615</t>
  </si>
  <si>
    <t>AKRON CIVIL TOWN</t>
  </si>
  <si>
    <t>0616</t>
  </si>
  <si>
    <t>FULTON CIVIL TOWN</t>
  </si>
  <si>
    <t>0617</t>
  </si>
  <si>
    <t>KEWANNA CIVIL TOWN</t>
  </si>
  <si>
    <t>0055</t>
  </si>
  <si>
    <t>AKRON CARNEGIE PUBLIC LIBRARY</t>
  </si>
  <si>
    <t>KEWANNA PUBLIC LIBRARY</t>
  </si>
  <si>
    <t>0057</t>
  </si>
  <si>
    <t>FULTON COUNTY PUBLIC LIBRARY</t>
  </si>
  <si>
    <t>1051</t>
  </si>
  <si>
    <t>FULTON COUNTY SOLID WASTE MANAGEMENT DISTRICT</t>
  </si>
  <si>
    <t>1179</t>
  </si>
  <si>
    <t>FULTON COUNTY AIRPORT AUTHORITY</t>
  </si>
  <si>
    <t>MILL CREEK CONSERVANCY DISTRICT</t>
  </si>
  <si>
    <t>0061</t>
  </si>
  <si>
    <t>LAKE BRUCE CONSERVANCY DISTRICT</t>
  </si>
  <si>
    <t>26</t>
  </si>
  <si>
    <t>GIBSON COUNTY</t>
  </si>
  <si>
    <t>BARTON TOWNSHIP</t>
  </si>
  <si>
    <t>MONTGOMERY TOWNSHIP</t>
  </si>
  <si>
    <t>WHITE RIVER TOWNSHIP</t>
  </si>
  <si>
    <t>0415</t>
  </si>
  <si>
    <t>PRINCETON CIVIL CITY</t>
  </si>
  <si>
    <t>0451</t>
  </si>
  <si>
    <t>OAKLAND CITY CIVIL CITY</t>
  </si>
  <si>
    <t>0618</t>
  </si>
  <si>
    <t>FORT BRANCH CIVIL TOWN</t>
  </si>
  <si>
    <t>0619</t>
  </si>
  <si>
    <t>FRANCISCO CIVIL TOWN</t>
  </si>
  <si>
    <t>0620</t>
  </si>
  <si>
    <t>HAUBSTADT CIVIL TOWN</t>
  </si>
  <si>
    <t>0621</t>
  </si>
  <si>
    <t>HAZLETON CIVIL TOWN</t>
  </si>
  <si>
    <t>0622</t>
  </si>
  <si>
    <t>MACKEY CIVIL TOWN</t>
  </si>
  <si>
    <t>0623</t>
  </si>
  <si>
    <t>OWENSVILLE CIVIL TOWN</t>
  </si>
  <si>
    <t>0624</t>
  </si>
  <si>
    <t>PATOKA CIVIL TOWN</t>
  </si>
  <si>
    <t>0625</t>
  </si>
  <si>
    <t>SOMERVILLE CIVIL TOWN</t>
  </si>
  <si>
    <t>0059</t>
  </si>
  <si>
    <t>OAKLAND CITY-COLUMBIA TOWNSHIP PUBLIC LIBRARY</t>
  </si>
  <si>
    <t>OWENSVILLE CARNEGIE LIBRARY</t>
  </si>
  <si>
    <t>0273</t>
  </si>
  <si>
    <t>FORT BRANCH-JOHNSON TOWNSHIP LIBRARY</t>
  </si>
  <si>
    <t>0274</t>
  </si>
  <si>
    <t>PRINCETON-PATOKA TOWNSHIP PUBLIC LIBRARY</t>
  </si>
  <si>
    <t>0932</t>
  </si>
  <si>
    <t>OWENSVILLE-MONTGOMERY TOWNSHIP FIRE</t>
  </si>
  <si>
    <t>1018</t>
  </si>
  <si>
    <t>GIBSON CO SOLID WASTE MANAGEMENT</t>
  </si>
  <si>
    <t>LOWER PATOKA RIVER CONSERVANCY</t>
  </si>
  <si>
    <t>27</t>
  </si>
  <si>
    <t>GRANT COUNTY</t>
  </si>
  <si>
    <t>FAIRMOUNT TOWNSHIP</t>
  </si>
  <si>
    <t>GREEN TOWNSHIP</t>
  </si>
  <si>
    <t>MILL TOWNSHIP</t>
  </si>
  <si>
    <t>SIMS TOWNSHIP</t>
  </si>
  <si>
    <t>0114</t>
  </si>
  <si>
    <t>MARION CIVIL CITY</t>
  </si>
  <si>
    <t>0422</t>
  </si>
  <si>
    <t>GAS CITY CIVIL CITY</t>
  </si>
  <si>
    <t>0626</t>
  </si>
  <si>
    <t>FAIRMOUNT CIVIL TOWN</t>
  </si>
  <si>
    <t>0627</t>
  </si>
  <si>
    <t>FOWLERTON CIVIL TOWN</t>
  </si>
  <si>
    <t>0628</t>
  </si>
  <si>
    <t>CITY OF JONESBORO</t>
  </si>
  <si>
    <t>0629</t>
  </si>
  <si>
    <t>MATTHEWS CIVIL TOWN</t>
  </si>
  <si>
    <t>0630</t>
  </si>
  <si>
    <t>SWAYZEE CIVIL TOWN</t>
  </si>
  <si>
    <t>0631</t>
  </si>
  <si>
    <t>SWEETSER CIVIL TOWN</t>
  </si>
  <si>
    <t>0632</t>
  </si>
  <si>
    <t>UPLAND CIVIL TOWN</t>
  </si>
  <si>
    <t>0633</t>
  </si>
  <si>
    <t>VAN BUREN CIVIL TOWN</t>
  </si>
  <si>
    <t>0063</t>
  </si>
  <si>
    <t>FAIRMOUNT PUBLIC LIBRARY</t>
  </si>
  <si>
    <t>0064</t>
  </si>
  <si>
    <t>GAS CITY-MILL TOWNSHIP PUBLIC LIBRARY</t>
  </si>
  <si>
    <t>0065</t>
  </si>
  <si>
    <t>JONESBORO PUBLIC LIBRARY</t>
  </si>
  <si>
    <t>0066</t>
  </si>
  <si>
    <t>MARION PUBLIC LIBRARY</t>
  </si>
  <si>
    <t>0067</t>
  </si>
  <si>
    <t>MATTHEWS PUBLIC LIBRARY</t>
  </si>
  <si>
    <t>0068</t>
  </si>
  <si>
    <t>SWAYZEE PUBLIC LIBRARY</t>
  </si>
  <si>
    <t>0069</t>
  </si>
  <si>
    <t>BARTON-REES-POGUE MEMORIAL LIBRARY</t>
  </si>
  <si>
    <t>0070</t>
  </si>
  <si>
    <t>VAN BUREN PUBLIC LIBRARY</t>
  </si>
  <si>
    <t>28</t>
  </si>
  <si>
    <t>GREENE COUNTY</t>
  </si>
  <si>
    <t>BEECH CREEK TOWNSHIP</t>
  </si>
  <si>
    <t>FAIRPLAY TOWNSHIP</t>
  </si>
  <si>
    <t>SMITH TOWNSHIP</t>
  </si>
  <si>
    <t>STOCKTON TOWNSHIP</t>
  </si>
  <si>
    <t>TAYLOR TOWNSHIP</t>
  </si>
  <si>
    <t>WRIGHT TOWNSHIP</t>
  </si>
  <si>
    <t>0426</t>
  </si>
  <si>
    <t>LINTON CIVIL CITY</t>
  </si>
  <si>
    <t>0461</t>
  </si>
  <si>
    <t>JASONVILLE CIVIL CITY</t>
  </si>
  <si>
    <t>0634</t>
  </si>
  <si>
    <t>BLOOMFIELD CIVIL TOWN</t>
  </si>
  <si>
    <t>0635</t>
  </si>
  <si>
    <t>LYONS CIVIL TOWN</t>
  </si>
  <si>
    <t>0636</t>
  </si>
  <si>
    <t>NEWBERRY CIVIL TOWN</t>
  </si>
  <si>
    <t>0637</t>
  </si>
  <si>
    <t>SWITZ CITY CIVIL TOWN</t>
  </si>
  <si>
    <t>0638</t>
  </si>
  <si>
    <t>WORTHINGTON CIVIL TOWN</t>
  </si>
  <si>
    <t>0072</t>
  </si>
  <si>
    <t>JASONVILLE PUBLIC LIBRARY</t>
  </si>
  <si>
    <t>0073</t>
  </si>
  <si>
    <t>LINTON PUBLIC LIBRARY</t>
  </si>
  <si>
    <t>0074</t>
  </si>
  <si>
    <t>WORTHINGTON PUBLIC LIBRARY</t>
  </si>
  <si>
    <t>0291</t>
  </si>
  <si>
    <t>BLOOMFIELD-EASTERN GREENE COUNTY PUBLIC LIBRARY</t>
  </si>
  <si>
    <t>GREENE COUNTY SOLID WASTE</t>
  </si>
  <si>
    <t>LATTAS CREEK CONSERVANCY DISTRICT</t>
  </si>
  <si>
    <t>29</t>
  </si>
  <si>
    <t>HAMILTON COUNTY</t>
  </si>
  <si>
    <t>FALL CREEK TOWNSHIP</t>
  </si>
  <si>
    <t>NOBLESVILLE TOWNSHIP</t>
  </si>
  <si>
    <t>0323</t>
  </si>
  <si>
    <t>CARMEL CIVIL CITY</t>
  </si>
  <si>
    <t>0413</t>
  </si>
  <si>
    <t>NOBLESVILLE CIVIL CITY</t>
  </si>
  <si>
    <t>0639</t>
  </si>
  <si>
    <t>ARCADIA CIVIL TOWN</t>
  </si>
  <si>
    <t>0640</t>
  </si>
  <si>
    <t>ATLANTA CIVIL TOWN</t>
  </si>
  <si>
    <t>0641</t>
  </si>
  <si>
    <t>CICERO CIVIL TOWN</t>
  </si>
  <si>
    <t>0642</t>
  </si>
  <si>
    <t>FISHERS CIVIL CITY</t>
  </si>
  <si>
    <t>0643</t>
  </si>
  <si>
    <t>SHERIDAN CIVIL TOWN</t>
  </si>
  <si>
    <t>0644</t>
  </si>
  <si>
    <t>WESTFIELD CIVIL CITY</t>
  </si>
  <si>
    <t>0075</t>
  </si>
  <si>
    <t>HAMILTON NORTH PUBLIC LIBRARY</t>
  </si>
  <si>
    <t>0076</t>
  </si>
  <si>
    <t>CARMEL-CLAY PUBLIC LIBRARY</t>
  </si>
  <si>
    <t>0077</t>
  </si>
  <si>
    <t>HAMILTON EAST PUBLIC LIBRARY</t>
  </si>
  <si>
    <t>0078</t>
  </si>
  <si>
    <t>SHERIDAN PUBLIC LIBRARY</t>
  </si>
  <si>
    <t>0079</t>
  </si>
  <si>
    <t>WESTFIELD PUBLIC LIBRARY</t>
  </si>
  <si>
    <t>0336</t>
  </si>
  <si>
    <t>Hamilton County Airport Authority</t>
  </si>
  <si>
    <t>1053</t>
  </si>
  <si>
    <t>HAMILTON COUNTY SOLID WASTE MANAGEMENT DISTRICT</t>
  </si>
  <si>
    <t>30</t>
  </si>
  <si>
    <t>HANCOCK COUNTY</t>
  </si>
  <si>
    <t>BLUE RIVER TOWNSHIP</t>
  </si>
  <si>
    <t>BRANDYWINE TOWNSHIP</t>
  </si>
  <si>
    <t>BROWN TOWNSHIP</t>
  </si>
  <si>
    <t>BUCK CREEK TOWNSHIP</t>
  </si>
  <si>
    <t>VERNON TOWNSHIP</t>
  </si>
  <si>
    <t>0400</t>
  </si>
  <si>
    <t>GREENFIELD CIVIL CITY</t>
  </si>
  <si>
    <t>0645</t>
  </si>
  <si>
    <t>FORTVILLE CIVIL TOWN</t>
  </si>
  <si>
    <t>0646</t>
  </si>
  <si>
    <t>NEW PALESTINE CIVIL TOWN</t>
  </si>
  <si>
    <t>0647</t>
  </si>
  <si>
    <t>SHIRLEY CIVIL TOWN</t>
  </si>
  <si>
    <t>0648</t>
  </si>
  <si>
    <t>SPRING LAKE CIVIL TOWN</t>
  </si>
  <si>
    <t>0649</t>
  </si>
  <si>
    <t>WILKINSON CIVIL TOWN</t>
  </si>
  <si>
    <t>0762</t>
  </si>
  <si>
    <t>CUMBERLAND CIVIL TOWN</t>
  </si>
  <si>
    <t>MCCORDSVILLE CIVIL TOWN</t>
  </si>
  <si>
    <t>0080</t>
  </si>
  <si>
    <t>VERNON TOWNSHIP PUBLIC LIBRARY</t>
  </si>
  <si>
    <t>0081</t>
  </si>
  <si>
    <t>HANCOCK COUNTY PUBLIC LIBRARY</t>
  </si>
  <si>
    <t>1178</t>
  </si>
  <si>
    <t>HANCOCK CO SOLID WASTE DISTRICT</t>
  </si>
  <si>
    <t>31</t>
  </si>
  <si>
    <t>HARRISON COUNTY</t>
  </si>
  <si>
    <t>HETH TOWNSHIP</t>
  </si>
  <si>
    <t>MORGAN TOWNSHIP</t>
  </si>
  <si>
    <t>WEBSTER TOWNSHIP</t>
  </si>
  <si>
    <t>0568</t>
  </si>
  <si>
    <t>MILLTOWN CIVIL TOWN</t>
  </si>
  <si>
    <t>0650</t>
  </si>
  <si>
    <t>CORYDON CIVIL TOWN</t>
  </si>
  <si>
    <t>0651</t>
  </si>
  <si>
    <t>CRANDALL CIVIL TOWN</t>
  </si>
  <si>
    <t>0652</t>
  </si>
  <si>
    <t>ELIZABETH CIVIL TOWN</t>
  </si>
  <si>
    <t>0653</t>
  </si>
  <si>
    <t>LACONIA CIVIL TOWN</t>
  </si>
  <si>
    <t>0654</t>
  </si>
  <si>
    <t>LANESVILLE CIVIL TOWN</t>
  </si>
  <si>
    <t>0655</t>
  </si>
  <si>
    <t>MAUCKPORT CIVIL TOWN</t>
  </si>
  <si>
    <t>0656</t>
  </si>
  <si>
    <t>NEW AMSTERDAM CIVIL TOWN</t>
  </si>
  <si>
    <t>0657</t>
  </si>
  <si>
    <t>NEW MIDDLETOWN CIVIL TOWN</t>
  </si>
  <si>
    <t>0658</t>
  </si>
  <si>
    <t>PALMYRA CIVIL TOWN</t>
  </si>
  <si>
    <t>0082</t>
  </si>
  <si>
    <t>HARRISON COUNTY PUBLIC LIBRARY</t>
  </si>
  <si>
    <t>0341</t>
  </si>
  <si>
    <t>Harrison Township Fire Protection District</t>
  </si>
  <si>
    <t>0343</t>
  </si>
  <si>
    <t>Posey-Taylor Fire Protection District</t>
  </si>
  <si>
    <t>0973</t>
  </si>
  <si>
    <t>PALMYRA FIRE</t>
  </si>
  <si>
    <t>0980</t>
  </si>
  <si>
    <t>HETH-WASHINGTON TWP. FIRE PROTECTION DISTRICT</t>
  </si>
  <si>
    <t>0983</t>
  </si>
  <si>
    <t>BOONE TOWNSHIP FIRE DISTRICT</t>
  </si>
  <si>
    <t>1031</t>
  </si>
  <si>
    <t>HARRISON COUNTY SOLID WASTE</t>
  </si>
  <si>
    <t>1087</t>
  </si>
  <si>
    <t>WEBSTER TWP FIRE PROTECTION</t>
  </si>
  <si>
    <t>32</t>
  </si>
  <si>
    <t>HENDRICKS COUNTY</t>
  </si>
  <si>
    <t>GUILFORD TOWNSHIP</t>
  </si>
  <si>
    <t>LINCOLN TOWNSHIP</t>
  </si>
  <si>
    <t>MIDDLE TOWNSHIP</t>
  </si>
  <si>
    <t>0502</t>
  </si>
  <si>
    <t>BROWNSBURG CIVIL TOWN</t>
  </si>
  <si>
    <t>0503</t>
  </si>
  <si>
    <t>PLAINFIELD CIVIL TOWN</t>
  </si>
  <si>
    <t>0659</t>
  </si>
  <si>
    <t>AMO CIVIL TOWN</t>
  </si>
  <si>
    <t>0660</t>
  </si>
  <si>
    <t>CLAYTON CIVIL TOWN</t>
  </si>
  <si>
    <t>0661</t>
  </si>
  <si>
    <t>COATESVILLE CIVIL TOWN</t>
  </si>
  <si>
    <t>0662</t>
  </si>
  <si>
    <t>DANVILLE CIVIL TOWN</t>
  </si>
  <si>
    <t>0663</t>
  </si>
  <si>
    <t>LIZTON CIVIL TOWN</t>
  </si>
  <si>
    <t>0664</t>
  </si>
  <si>
    <t>NORTH SALEM CIVIL TOWN</t>
  </si>
  <si>
    <t>0665</t>
  </si>
  <si>
    <t>PITTSBORO CIVIL TOWN</t>
  </si>
  <si>
    <t>0666</t>
  </si>
  <si>
    <t>STILESVILLE CIVIL TOWN</t>
  </si>
  <si>
    <t>AVON CIVIL TOWN</t>
  </si>
  <si>
    <t>0083</t>
  </si>
  <si>
    <t>AVON-WASHINGTON TOWNSHIP PUBLIC LIBRARY</t>
  </si>
  <si>
    <t>0084</t>
  </si>
  <si>
    <t>BROWNSBURG PUBLIC LIBRARY</t>
  </si>
  <si>
    <t>0085</t>
  </si>
  <si>
    <t>CLAYTON PUBLIC LIBRARY</t>
  </si>
  <si>
    <t>0086</t>
  </si>
  <si>
    <t>COATESVILLE-CLAY TOWNSHIP PUBLIC LIBRARY</t>
  </si>
  <si>
    <t>0087</t>
  </si>
  <si>
    <t>DANVILLE PUBLIC LIBRARY</t>
  </si>
  <si>
    <t>0088</t>
  </si>
  <si>
    <t>PLAINFIELD - GUILFORD TWP PUBLIC LIBRARY</t>
  </si>
  <si>
    <t>1093</t>
  </si>
  <si>
    <t>HENDRICKS COUNTY RECYCLYING DISTRICT</t>
  </si>
  <si>
    <t>WEST CENTRAL CONSERVANCY DISTRICT</t>
  </si>
  <si>
    <t>0097</t>
  </si>
  <si>
    <t>AMO-COATESVILLE CONSERVANCY DISTRICT</t>
  </si>
  <si>
    <t>0327</t>
  </si>
  <si>
    <t>JE-TO LAKE CONSERVANCY DISTRICT</t>
  </si>
  <si>
    <t>33</t>
  </si>
  <si>
    <t>HENRY COUNTY</t>
  </si>
  <si>
    <t>DUDLEY TOWNSHIP</t>
  </si>
  <si>
    <t>GREENSBORO TOWNSHIP</t>
  </si>
  <si>
    <t>PRAIRIE TOWNSHIP</t>
  </si>
  <si>
    <t>SPICELAND TOWNSHIP</t>
  </si>
  <si>
    <t>STONEY CREEK TOWNSHIP</t>
  </si>
  <si>
    <t>0203</t>
  </si>
  <si>
    <t>NEW CASTLE CIVIL CITY</t>
  </si>
  <si>
    <t>0667</t>
  </si>
  <si>
    <t>BLOUNTSVILLE CIVIL TOWN</t>
  </si>
  <si>
    <t>0668</t>
  </si>
  <si>
    <t>CADIZ CIVIL TOWN</t>
  </si>
  <si>
    <t>0669</t>
  </si>
  <si>
    <t>DUNREITH CIVIL TOWN</t>
  </si>
  <si>
    <t>0670</t>
  </si>
  <si>
    <t>GREENSBORO CIVIL TOWN</t>
  </si>
  <si>
    <t>0671</t>
  </si>
  <si>
    <t>KENNARD CIVIL TOWN</t>
  </si>
  <si>
    <t>0672</t>
  </si>
  <si>
    <t>KNIGHTSTOWN CIVIL TOWN</t>
  </si>
  <si>
    <t>0673</t>
  </si>
  <si>
    <t>LEWISVILLE CIVIL TOWN</t>
  </si>
  <si>
    <t>0674</t>
  </si>
  <si>
    <t>MIDDLETOWN CIVIL TOWN</t>
  </si>
  <si>
    <t>0675</t>
  </si>
  <si>
    <t>MOORELAND CIVIL TOWN</t>
  </si>
  <si>
    <t>0676</t>
  </si>
  <si>
    <t>MOUNT SUMMIT CIVIL TOWN</t>
  </si>
  <si>
    <t>0677</t>
  </si>
  <si>
    <t>SPICELAND CIVIL TOWN</t>
  </si>
  <si>
    <t>0678</t>
  </si>
  <si>
    <t>SPRINGPORT CIVIL TOWN</t>
  </si>
  <si>
    <t>0679</t>
  </si>
  <si>
    <t>STRAUGHN CIVIL TOWN</t>
  </si>
  <si>
    <t>0680</t>
  </si>
  <si>
    <t>SULPHUR SPRINGS CIVIL TOWN</t>
  </si>
  <si>
    <t>0089</t>
  </si>
  <si>
    <t>KNIGHTSTOWN PUBLIC LIBRARY</t>
  </si>
  <si>
    <t>0090</t>
  </si>
  <si>
    <t>MIDDLETOWN-FALL CREEK TWP PUBLIC LIBRARY</t>
  </si>
  <si>
    <t>0091</t>
  </si>
  <si>
    <t>SPICELAND PUBLIC LIBRARY</t>
  </si>
  <si>
    <t>0293</t>
  </si>
  <si>
    <t>NEW CASTLE-HENRY COUNTY PUBLIC LIBRARY</t>
  </si>
  <si>
    <t>1071</t>
  </si>
  <si>
    <t>Henry County Solid Waste Management District</t>
  </si>
  <si>
    <t>BIG BLUE RIVER CONSERVANCY DISTRICT</t>
  </si>
  <si>
    <t>34</t>
  </si>
  <si>
    <t>HOWARD COUNTY</t>
  </si>
  <si>
    <t>ERVIN TOWNSHIP</t>
  </si>
  <si>
    <t>HONEY CREEK TOWNSHIP</t>
  </si>
  <si>
    <t>HOWARD TOWNSHIP</t>
  </si>
  <si>
    <t>0110</t>
  </si>
  <si>
    <t>KOKOMO CIVIL CITY</t>
  </si>
  <si>
    <t>0681</t>
  </si>
  <si>
    <t>GREENTOWN CIVIL TOWN</t>
  </si>
  <si>
    <t>0682</t>
  </si>
  <si>
    <t>RUSSIAVILLE CIVIL TOWN</t>
  </si>
  <si>
    <t>0094</t>
  </si>
  <si>
    <t>GREENTOWN PUBLIC LIBRARY</t>
  </si>
  <si>
    <t>0282</t>
  </si>
  <si>
    <t>KOKOMO-HOWARD COUNTY PUBLIC LIBRARY</t>
  </si>
  <si>
    <t>1027</t>
  </si>
  <si>
    <t>HOWARD COUNTY SOLID WASTE MANAGEMENT</t>
  </si>
  <si>
    <t>35</t>
  </si>
  <si>
    <t>HUNTINGTON COUNTY</t>
  </si>
  <si>
    <t>CLEAR CREEK TOWNSHIP</t>
  </si>
  <si>
    <t>DALLAS TOWNSHIP</t>
  </si>
  <si>
    <t>HUNTINGTON TOWNSHIP</t>
  </si>
  <si>
    <t>LANCASTER TOWNSHIP</t>
  </si>
  <si>
    <t>POLK TOWNSHIP</t>
  </si>
  <si>
    <t>SALAMONIE TOWNSHIP</t>
  </si>
  <si>
    <t>0307</t>
  </si>
  <si>
    <t>HUNTINGTON CIVIL CITY</t>
  </si>
  <si>
    <t>0683</t>
  </si>
  <si>
    <t>ANDREWS CIVIL TOWN</t>
  </si>
  <si>
    <t>0685</t>
  </si>
  <si>
    <t>MOUNT ETNA CIVIL TOWN</t>
  </si>
  <si>
    <t>0686</t>
  </si>
  <si>
    <t>ROANOKE CIVIL TOWN</t>
  </si>
  <si>
    <t>0687</t>
  </si>
  <si>
    <t>WARREN CIVIL TOWN</t>
  </si>
  <si>
    <t>0096</t>
  </si>
  <si>
    <t>ANDREWS PUBLIC LIBRARY</t>
  </si>
  <si>
    <t>0098</t>
  </si>
  <si>
    <t>ROANOKE PUBLIC LIBRARY</t>
  </si>
  <si>
    <t>0099</t>
  </si>
  <si>
    <t>WARREN PUBLIC LIBRARY</t>
  </si>
  <si>
    <t>0302</t>
  </si>
  <si>
    <t>HUNTINGTON LIBRARY</t>
  </si>
  <si>
    <t>1055</t>
  </si>
  <si>
    <t>HUNTINGTON COUNTY SOLID WASTE MANAGEMENT</t>
  </si>
  <si>
    <t>36</t>
  </si>
  <si>
    <t>JACKSON COUNTY</t>
  </si>
  <si>
    <t>BROWNSTOWN TOWNSHIP</t>
  </si>
  <si>
    <t>DRIFTWOOD TOWNSHIP</t>
  </si>
  <si>
    <t>GRASSY FORK TOWNSHIP</t>
  </si>
  <si>
    <t>PERSHING TOWNSHIP</t>
  </si>
  <si>
    <t>REDDING TOWNSHIP</t>
  </si>
  <si>
    <t>0314</t>
  </si>
  <si>
    <t>SEYMOUR CIVIL CITY</t>
  </si>
  <si>
    <t>0688</t>
  </si>
  <si>
    <t>BROWNSTOWN CIVIL TOWN</t>
  </si>
  <si>
    <t>0689</t>
  </si>
  <si>
    <t>CROTHERSVILLE CIVIL TOWN</t>
  </si>
  <si>
    <t>0690</t>
  </si>
  <si>
    <t>MEDORA CIVIL TOWN</t>
  </si>
  <si>
    <t>BROWNSTOWN PUBLIC LIBRARY</t>
  </si>
  <si>
    <t>0289</t>
  </si>
  <si>
    <t>JACKSON COUNTY PUBLIC LIBRARY</t>
  </si>
  <si>
    <t>0339</t>
  </si>
  <si>
    <t>Vernon Township Fire Protection District</t>
  </si>
  <si>
    <t>0940</t>
  </si>
  <si>
    <t>SEYMOUR AIRPORT AUTHORITY</t>
  </si>
  <si>
    <t>1014</t>
  </si>
  <si>
    <t>JACKSON COUNTY SOLID WASTE</t>
  </si>
  <si>
    <t>1081</t>
  </si>
  <si>
    <t>PERSHING FIRE DISTRICT</t>
  </si>
  <si>
    <t>1083</t>
  </si>
  <si>
    <t>DRIFTWOOD TOWNSHIP FIRE PROTECTION DISTRICT</t>
  </si>
  <si>
    <t>1084</t>
  </si>
  <si>
    <t>BROWNSTOWN FIRE PROTECTION DISTRICT</t>
  </si>
  <si>
    <t>1085</t>
  </si>
  <si>
    <t>GRASSY FORK TOWNSHIP FIRE PROTECTION DISTRICT</t>
  </si>
  <si>
    <t>1086</t>
  </si>
  <si>
    <t>REDDING TOWNSHIP FIRE PROTECTION DISTRICT</t>
  </si>
  <si>
    <t>OWEN SALT CREEK FIRE PROTECTION DISTRICT</t>
  </si>
  <si>
    <t>1088</t>
  </si>
  <si>
    <t>Hamilton Township Fire Protection District</t>
  </si>
  <si>
    <t>1089</t>
  </si>
  <si>
    <t>JACKSON WASHINGTON FIRE PROTECTION DISTRICT</t>
  </si>
  <si>
    <t>37</t>
  </si>
  <si>
    <t>JASPER COUNTY</t>
  </si>
  <si>
    <t>BARKLEY TOWNSHIP</t>
  </si>
  <si>
    <t>CARPENTER TOWNSHIP</t>
  </si>
  <si>
    <t>GILLAM TOWNSHIP</t>
  </si>
  <si>
    <t>HANGING GROVE TOWNSHIP</t>
  </si>
  <si>
    <t>JORDAN TOWNSHIP</t>
  </si>
  <si>
    <t>KANKAKEE TOWNSHIP</t>
  </si>
  <si>
    <t>KEENER TOWNSHIP</t>
  </si>
  <si>
    <t>MILROY TOWNSHIP</t>
  </si>
  <si>
    <t>NEWTON TOWNSHIP</t>
  </si>
  <si>
    <t>WALKER TOWNSHIP</t>
  </si>
  <si>
    <t>WHEATFIELD TOWNSHIP</t>
  </si>
  <si>
    <t>0437</t>
  </si>
  <si>
    <t>RENSSELAER CIVIL CITY</t>
  </si>
  <si>
    <t>0691</t>
  </si>
  <si>
    <t>DEMOTTE CIVIL TOWN</t>
  </si>
  <si>
    <t>0692</t>
  </si>
  <si>
    <t>REMINGTON CIVIL TOWN</t>
  </si>
  <si>
    <t>0693</t>
  </si>
  <si>
    <t>WHEATFIELD CIVIL TOWN</t>
  </si>
  <si>
    <t>0103</t>
  </si>
  <si>
    <t>REMINGTON PUBLIC LIBRARY</t>
  </si>
  <si>
    <t>0266</t>
  </si>
  <si>
    <t>JASPER COUNTY PUBLIC LIBRARY</t>
  </si>
  <si>
    <t>0328</t>
  </si>
  <si>
    <t>Jasper County Airport Authority</t>
  </si>
  <si>
    <t>1062</t>
  </si>
  <si>
    <t>NORTHWEST INDIANA SOLID WASTE MANAGEMENT</t>
  </si>
  <si>
    <t>IROQUOIS CONSERVANCY DISTRICT</t>
  </si>
  <si>
    <t>38</t>
  </si>
  <si>
    <t>JAY COUNTY</t>
  </si>
  <si>
    <t>BEARCREEK TOWNSHIP</t>
  </si>
  <si>
    <t>GREENE TOWNSHIP</t>
  </si>
  <si>
    <t>KNOX TOWNSHIP</t>
  </si>
  <si>
    <t>PENN TOWNSHIP</t>
  </si>
  <si>
    <t>PIKE TOWNSHIP</t>
  </si>
  <si>
    <t>0417</t>
  </si>
  <si>
    <t>PORTLAND CIVIL CITY</t>
  </si>
  <si>
    <t>0450</t>
  </si>
  <si>
    <t>DUNKIRK CIVIL CITY</t>
  </si>
  <si>
    <t>0694</t>
  </si>
  <si>
    <t>BRYANT CIVIL TOWN</t>
  </si>
  <si>
    <t>0695</t>
  </si>
  <si>
    <t>PENNVILLE CIVIL TOWN</t>
  </si>
  <si>
    <t>0696</t>
  </si>
  <si>
    <t>REDKEY CIVIL TOWN</t>
  </si>
  <si>
    <t>0697</t>
  </si>
  <si>
    <t>SALAMONIA CIVIL TOWN</t>
  </si>
  <si>
    <t>0106</t>
  </si>
  <si>
    <t>DUNKIRK PUBLIC LIBRARY</t>
  </si>
  <si>
    <t>PENN TOWNSHIP PUBLIC LIBRARY</t>
  </si>
  <si>
    <t>0267</t>
  </si>
  <si>
    <t>JAY COUNTY PUBLIC LIBRARY</t>
  </si>
  <si>
    <t>1090</t>
  </si>
  <si>
    <t>JAY COUNTY SOLID WASTE DISTRICT</t>
  </si>
  <si>
    <t>39</t>
  </si>
  <si>
    <t>JEFFERSON COUNTY</t>
  </si>
  <si>
    <t>GRAHAM TOWNSHIP</t>
  </si>
  <si>
    <t>HANOVER TOWNSHIP</t>
  </si>
  <si>
    <t>MILTON TOWNSHIP</t>
  </si>
  <si>
    <t>REPUBLICAN TOWNSHIP</t>
  </si>
  <si>
    <t>SALUDA TOWNSHIP</t>
  </si>
  <si>
    <t>SHELBY TOWNSHIP</t>
  </si>
  <si>
    <t>SMYRNA TOWNSHIP</t>
  </si>
  <si>
    <t>0316</t>
  </si>
  <si>
    <t>MADISON CIVIL CITY</t>
  </si>
  <si>
    <t>0698</t>
  </si>
  <si>
    <t>BROOKSBURG CIVIL TOWN</t>
  </si>
  <si>
    <t>0699</t>
  </si>
  <si>
    <t>DUPONT CIVIL TOWN</t>
  </si>
  <si>
    <t>0700</t>
  </si>
  <si>
    <t>HANOVER CIVIL TOWN</t>
  </si>
  <si>
    <t>0109</t>
  </si>
  <si>
    <t>JEFFERSON COUNTY PUBLIC LIBRARY</t>
  </si>
  <si>
    <t>40</t>
  </si>
  <si>
    <t>JENNINGS COUNTY</t>
  </si>
  <si>
    <t>BIGGER TOWNSHIP</t>
  </si>
  <si>
    <t>CAMPBELL TOWNSHIP</t>
  </si>
  <si>
    <t>GENEVA TOWNSHIP</t>
  </si>
  <si>
    <t>LOVETT TOWNSHIP</t>
  </si>
  <si>
    <t>SAND CREEK TOWNSHIP</t>
  </si>
  <si>
    <t>0441</t>
  </si>
  <si>
    <t>NORTH VERNON CIVIL CITY</t>
  </si>
  <si>
    <t>0701</t>
  </si>
  <si>
    <t>VERNON CIVIL TOWN</t>
  </si>
  <si>
    <t>JENNINGS COUNTY PUBLIC LIBRARY</t>
  </si>
  <si>
    <t>41</t>
  </si>
  <si>
    <t>JOHNSON COUNTY</t>
  </si>
  <si>
    <t>CLARK TOWNSHIP</t>
  </si>
  <si>
    <t>HENSLEY TOWNSHIP</t>
  </si>
  <si>
    <t>NEEDHAM TOWNSHIP</t>
  </si>
  <si>
    <t>NINEVEH TOWNSHIP</t>
  </si>
  <si>
    <t>0317</t>
  </si>
  <si>
    <t>FRANKLIN CIVIL CITY</t>
  </si>
  <si>
    <t>0318</t>
  </si>
  <si>
    <t>GREENWOOD CIVIL CITY</t>
  </si>
  <si>
    <t>0702</t>
  </si>
  <si>
    <t>BARGERSVILLE CIVIL TOWN</t>
  </si>
  <si>
    <t>0703</t>
  </si>
  <si>
    <t>EDINBURGH CIVIL TOWN</t>
  </si>
  <si>
    <t>0704</t>
  </si>
  <si>
    <t>NEW WHITELAND CIVIL TOWN</t>
  </si>
  <si>
    <t>0705</t>
  </si>
  <si>
    <t>PRINCES LAKES CIVIL TOWN</t>
  </si>
  <si>
    <t>0706</t>
  </si>
  <si>
    <t>TRAFALGAR CIVIL TOWN</t>
  </si>
  <si>
    <t>0707</t>
  </si>
  <si>
    <t>WHITELAND CIVIL TOWN</t>
  </si>
  <si>
    <t>0111</t>
  </si>
  <si>
    <t>EDINBURGH-WRIGHT-HAGEMAN PUBLIC LIBRARY</t>
  </si>
  <si>
    <t>GREENWOOD PUBLIC LIBRARY</t>
  </si>
  <si>
    <t>0113</t>
  </si>
  <si>
    <t>JOHNSON COUNTY PUBLIC LIBRARY</t>
  </si>
  <si>
    <t>0970</t>
  </si>
  <si>
    <t>WHITE RIVER TOWNSHIP FIRE</t>
  </si>
  <si>
    <t>0974</t>
  </si>
  <si>
    <t>AMITY FIRE PROTECTION</t>
  </si>
  <si>
    <t>0979</t>
  </si>
  <si>
    <t>NINEVEH FIRE PROTECTION DISTRICT</t>
  </si>
  <si>
    <t>0991</t>
  </si>
  <si>
    <t>NEEDHAM FIRE PROTECTION DISTRICT</t>
  </si>
  <si>
    <t>1028</t>
  </si>
  <si>
    <t>BARGERSVILLE FIRE PROTECTION</t>
  </si>
  <si>
    <t>HENSLEY FIRE PROTECTION</t>
  </si>
  <si>
    <t>1035</t>
  </si>
  <si>
    <t>JOHNSON COUNTY SOLID WASTE</t>
  </si>
  <si>
    <t>WHITE LAKE CONSERVANCY DISTRICT</t>
  </si>
  <si>
    <t>NORTHEAST LAKE CONSERVANCY DISTRICT</t>
  </si>
  <si>
    <t>HANTS LAKE CONSERVANCY DISTRICT</t>
  </si>
  <si>
    <t>NORTH LAKE CONSERVANCY DISTRICT</t>
  </si>
  <si>
    <t>42</t>
  </si>
  <si>
    <t>KNOX COUNTY</t>
  </si>
  <si>
    <t>BUSSERON TOWNSHIP</t>
  </si>
  <si>
    <t>DECKER TOWNSHIP</t>
  </si>
  <si>
    <t>PALMYRA TOWNSHIP</t>
  </si>
  <si>
    <t>STEEN TOWNSHIP</t>
  </si>
  <si>
    <t>VIGO TOWNSHIP</t>
  </si>
  <si>
    <t>VINCENNES TOWNSHIP</t>
  </si>
  <si>
    <t>WIDNER TOWNSHIP</t>
  </si>
  <si>
    <t>VINCENNES CIVIL CITY</t>
  </si>
  <si>
    <t>0448</t>
  </si>
  <si>
    <t>BICKNELL CIVIL CITY</t>
  </si>
  <si>
    <t>0708</t>
  </si>
  <si>
    <t>BRUCEVILLE CIVIL TOWN</t>
  </si>
  <si>
    <t>0709</t>
  </si>
  <si>
    <t>DECKER CIVIL TOWN</t>
  </si>
  <si>
    <t>0710</t>
  </si>
  <si>
    <t>EDWARDSPORT CIVIL TOWN</t>
  </si>
  <si>
    <t>0711</t>
  </si>
  <si>
    <t>MONROE CITY CIVIL TOWN</t>
  </si>
  <si>
    <t>0712</t>
  </si>
  <si>
    <t>OAKTOWN CIVIL TOWN</t>
  </si>
  <si>
    <t>0713</t>
  </si>
  <si>
    <t>SANDBORN CIVIL TOWN</t>
  </si>
  <si>
    <t>0714</t>
  </si>
  <si>
    <t>WHEATLAND CIVIL TOWN</t>
  </si>
  <si>
    <t>BICKNELL PUBLIC LIBRARY</t>
  </si>
  <si>
    <t>KNOX COUNTY PUBLIC LIBRARY</t>
  </si>
  <si>
    <t>0936</t>
  </si>
  <si>
    <t>VINCENNES TOWNSHIP FIRE</t>
  </si>
  <si>
    <t>SOUTH VIGO TOWNSHIP FIRE</t>
  </si>
  <si>
    <t>0953</t>
  </si>
  <si>
    <t>VIGO CENTRAL COMMUNITY FIRE</t>
  </si>
  <si>
    <t>0954</t>
  </si>
  <si>
    <t>JOHNSON TOWNSHIP COMMUNITY FIRE</t>
  </si>
  <si>
    <t>1056</t>
  </si>
  <si>
    <t>KNOX COUNTY SOLID WASTE MANAGEMENT DISTRICT</t>
  </si>
  <si>
    <t>BREVOORT LEVEE CONSERVANCY DISTRICT</t>
  </si>
  <si>
    <t>43</t>
  </si>
  <si>
    <t>KOSCIUSKO COUNTY</t>
  </si>
  <si>
    <t>ETNA TOWNSHIP</t>
  </si>
  <si>
    <t>PLAIN TOWNSHIP</t>
  </si>
  <si>
    <t>SCOTT TOWNSHIP</t>
  </si>
  <si>
    <t>SEWARD TOWNSHIP</t>
  </si>
  <si>
    <t>TURKEY CREEK TOWNSHIP</t>
  </si>
  <si>
    <t>0414</t>
  </si>
  <si>
    <t>WARSAW CIVIL CITY</t>
  </si>
  <si>
    <t>0715</t>
  </si>
  <si>
    <t>BURKET CIVIL TOWN</t>
  </si>
  <si>
    <t>0716</t>
  </si>
  <si>
    <t>CLAYPOOL CIVIL TOWN</t>
  </si>
  <si>
    <t>0717</t>
  </si>
  <si>
    <t>ETNA GREEN CIVIL TOWN</t>
  </si>
  <si>
    <t>0718</t>
  </si>
  <si>
    <t>LEESBURG CIVIL TOWN</t>
  </si>
  <si>
    <t>0719</t>
  </si>
  <si>
    <t>MENTONE CIVIL TOWN</t>
  </si>
  <si>
    <t>0720</t>
  </si>
  <si>
    <t>MILFORD CIVIL TOWN</t>
  </si>
  <si>
    <t>0721</t>
  </si>
  <si>
    <t>NORTH WEBSTER CIVIL TOWN</t>
  </si>
  <si>
    <t>0722</t>
  </si>
  <si>
    <t>PIERCETON CIVIL TOWN</t>
  </si>
  <si>
    <t>0723</t>
  </si>
  <si>
    <t>SIDNEY CIVIL TOWN</t>
  </si>
  <si>
    <t>0724</t>
  </si>
  <si>
    <t>SILVER LAKE CIVIL TOWN</t>
  </si>
  <si>
    <t>0725</t>
  </si>
  <si>
    <t>SYRACUSE CIVIL TOWN</t>
  </si>
  <si>
    <t>0726</t>
  </si>
  <si>
    <t>WINONA LAKE CIVIL TOWN</t>
  </si>
  <si>
    <t>0118</t>
  </si>
  <si>
    <t>MILFORD PUBLIC LIBRARY</t>
  </si>
  <si>
    <t>0119</t>
  </si>
  <si>
    <t>PIERCETON PUBLIC LIBRARY</t>
  </si>
  <si>
    <t>0120</t>
  </si>
  <si>
    <t>SYRACUSE PUBLIC LIBRARY</t>
  </si>
  <si>
    <t>0121</t>
  </si>
  <si>
    <t>WARSAW COMMUNITY PUBLIC LIBRARY</t>
  </si>
  <si>
    <t>0268</t>
  </si>
  <si>
    <t>BELL MEMORIAL PUBLIC LIBRARY</t>
  </si>
  <si>
    <t>0303</t>
  </si>
  <si>
    <t>NORTH WEBSTER COMMUNITY PUBLIC LIBRARY</t>
  </si>
  <si>
    <t>1057</t>
  </si>
  <si>
    <t>KOSCIUSKO COUNTY SOLID WASTE MANAGEMENT</t>
  </si>
  <si>
    <t>Turkey Creek Dam and Dike Conservancy District</t>
  </si>
  <si>
    <t>44</t>
  </si>
  <si>
    <t>LAGRANGE COUNTY</t>
  </si>
  <si>
    <t>BLOOMFIELD TOWNSHIP</t>
  </si>
  <si>
    <t>CLEARSPRING TOWNSHIP</t>
  </si>
  <si>
    <t>EDEN TOWNSHIP</t>
  </si>
  <si>
    <t>GREENFIELD TOWNSHIP</t>
  </si>
  <si>
    <t>LIMA TOWNSHIP</t>
  </si>
  <si>
    <t>MILFORD TOWNSHIP</t>
  </si>
  <si>
    <t>NEWBURY TOWNSHIP</t>
  </si>
  <si>
    <t>0727</t>
  </si>
  <si>
    <t>LAGRANGE CIVIL TOWN</t>
  </si>
  <si>
    <t>0728</t>
  </si>
  <si>
    <t>SHIPSHEWANA CIVIL TOWN</t>
  </si>
  <si>
    <t>0729</t>
  </si>
  <si>
    <t>TOPEKA CIVIL TOWN</t>
  </si>
  <si>
    <t>0811</t>
  </si>
  <si>
    <t>WOLCOTTVILLE CIVIL TOWN</t>
  </si>
  <si>
    <t>0122</t>
  </si>
  <si>
    <t>LAGRANGE COUNTY PUBLIC LIBRARY</t>
  </si>
  <si>
    <t>45</t>
  </si>
  <si>
    <t>LAKE COUNTY</t>
  </si>
  <si>
    <t>CALUMET TOWNSHIP</t>
  </si>
  <si>
    <t>EAGLE CREEK TOWNSHIP</t>
  </si>
  <si>
    <t>HOBART TOWNSHIP</t>
  </si>
  <si>
    <t>NORTH TOWNSHIP</t>
  </si>
  <si>
    <t>ST. JOHN TOWNSHIP</t>
  </si>
  <si>
    <t>WEST CREEK TOWNSHIP</t>
  </si>
  <si>
    <t>WINFIELD TOWNSHIP</t>
  </si>
  <si>
    <t>0101</t>
  </si>
  <si>
    <t>GARY CIVIL CITY</t>
  </si>
  <si>
    <t>0104</t>
  </si>
  <si>
    <t>HAMMOND CIVIL CITY</t>
  </si>
  <si>
    <t>0108</t>
  </si>
  <si>
    <t>EAST CHICAGO CIVIL CITY</t>
  </si>
  <si>
    <t>0202</t>
  </si>
  <si>
    <t>HOBART CIVIL CITY</t>
  </si>
  <si>
    <t>0321</t>
  </si>
  <si>
    <t>CROWN POINT CIVIL CITY</t>
  </si>
  <si>
    <t>0322</t>
  </si>
  <si>
    <t>WHITING CIVIL CITY</t>
  </si>
  <si>
    <t>0401</t>
  </si>
  <si>
    <t>LAKE STATION CIVIL CITY</t>
  </si>
  <si>
    <t>0504</t>
  </si>
  <si>
    <t>CEDAR LAKE CIVIL TOWN</t>
  </si>
  <si>
    <t>0505</t>
  </si>
  <si>
    <t>GRIFFITH CIVIL TOWN</t>
  </si>
  <si>
    <t>0506</t>
  </si>
  <si>
    <t>HIGHLAND CIVIL TOWN</t>
  </si>
  <si>
    <t>0507</t>
  </si>
  <si>
    <t>MUNSTER CIVIL TOWN</t>
  </si>
  <si>
    <t>0512</t>
  </si>
  <si>
    <t>MERRILLVILLE CIVIL TOWN</t>
  </si>
  <si>
    <t>0730</t>
  </si>
  <si>
    <t>DYER CIVIL TOWN</t>
  </si>
  <si>
    <t>0731</t>
  </si>
  <si>
    <t>LOWELL CIVIL TOWN</t>
  </si>
  <si>
    <t>0732</t>
  </si>
  <si>
    <t>NEW CHICAGO CIVIL TOWN</t>
  </si>
  <si>
    <t>0733</t>
  </si>
  <si>
    <t>ST. JOHN CIVIL TOWN</t>
  </si>
  <si>
    <t>0734</t>
  </si>
  <si>
    <t>SCHERERVILLE CIVIL TOWN</t>
  </si>
  <si>
    <t>0735</t>
  </si>
  <si>
    <t>SCHNEIDER CIVIL TOWN</t>
  </si>
  <si>
    <t>0736</t>
  </si>
  <si>
    <t>WINFIELD CIVIL TOWN</t>
  </si>
  <si>
    <t>0124</t>
  </si>
  <si>
    <t>EAST CHICAGO PUBLIC LIBRARY</t>
  </si>
  <si>
    <t>0125</t>
  </si>
  <si>
    <t>GARY PUBLIC LIBRARY</t>
  </si>
  <si>
    <t>0126</t>
  </si>
  <si>
    <t>HAMMOND PUBLIC LIBRARY</t>
  </si>
  <si>
    <t>0127</t>
  </si>
  <si>
    <t>LOWELL PUBLIC LIBRARY</t>
  </si>
  <si>
    <t>0128</t>
  </si>
  <si>
    <t>WHITING PUBLIC LIBRARY</t>
  </si>
  <si>
    <t>0129</t>
  </si>
  <si>
    <t>LAKE COUNTY PUBLIC LIBRARY</t>
  </si>
  <si>
    <t>0276</t>
  </si>
  <si>
    <t>CROWN POINT COMMUNITY PUBLIC LIBRARY</t>
  </si>
  <si>
    <t>0808</t>
  </si>
  <si>
    <t>EAST CHICAGO SANITARY</t>
  </si>
  <si>
    <t>0810</t>
  </si>
  <si>
    <t>HAMMOND SANITARY</t>
  </si>
  <si>
    <t>HIGHLAND SANITARY DISTRICT</t>
  </si>
  <si>
    <t>0812</t>
  </si>
  <si>
    <t>WHITING SANITARY</t>
  </si>
  <si>
    <t>0813</t>
  </si>
  <si>
    <t>GARY AIRPORT</t>
  </si>
  <si>
    <t>0814</t>
  </si>
  <si>
    <t>GARY REDEVELOPMENT</t>
  </si>
  <si>
    <t>0815</t>
  </si>
  <si>
    <t>HAMMOND REDEVELOPMENT</t>
  </si>
  <si>
    <t>0816</t>
  </si>
  <si>
    <t>GARY PUBLIC TRANSPORTATION</t>
  </si>
  <si>
    <t>0901</t>
  </si>
  <si>
    <t>HIGHLAND WATER DISTRICT</t>
  </si>
  <si>
    <t>0959</t>
  </si>
  <si>
    <t>ST. JOHN SANITARY</t>
  </si>
  <si>
    <t>0961</t>
  </si>
  <si>
    <t>LAKE RIDGE FIRE PROTECTION</t>
  </si>
  <si>
    <t>0995</t>
  </si>
  <si>
    <t>ST. JOHN WATER DISTRICT</t>
  </si>
  <si>
    <t>1002</t>
  </si>
  <si>
    <t>TOWN OF DYER SANITARY DISTRICT</t>
  </si>
  <si>
    <t>1058</t>
  </si>
  <si>
    <t>LAKE COUNTY SOLID WASTE MANAGEMENT DISTRICT</t>
  </si>
  <si>
    <t>1104</t>
  </si>
  <si>
    <t>Lake Station Sanitary District</t>
  </si>
  <si>
    <t>9993</t>
  </si>
  <si>
    <t>DYER WATER WORKS</t>
  </si>
  <si>
    <t>MERRILLVILLE CONSERVANCY</t>
  </si>
  <si>
    <t>INDEPENDENCE HILL CONSERVANCY DISTRICT</t>
  </si>
  <si>
    <t>46</t>
  </si>
  <si>
    <t>LAPORTE COUNTY</t>
  </si>
  <si>
    <t>COOLSPRING TOWNSHIP</t>
  </si>
  <si>
    <t>DEWEY TOWNSHIP</t>
  </si>
  <si>
    <t>GALENA TOWNSHIP</t>
  </si>
  <si>
    <t>HANNA TOWNSHIP</t>
  </si>
  <si>
    <t>HUDSON TOWNSHIP</t>
  </si>
  <si>
    <t>NEW DURHAM TOWNSHIP</t>
  </si>
  <si>
    <t>WILLS TOWNSHIP</t>
  </si>
  <si>
    <t>0115</t>
  </si>
  <si>
    <t>MICHIGAN CITY CIVIL CITY</t>
  </si>
  <si>
    <t>0201</t>
  </si>
  <si>
    <t>LAPORTE CIVIL CITY</t>
  </si>
  <si>
    <t>KINGSBURY CIVIL TOWN</t>
  </si>
  <si>
    <t>0737</t>
  </si>
  <si>
    <t>KINGSFORD HEIGHTS CIVIL TOWN</t>
  </si>
  <si>
    <t>0738</t>
  </si>
  <si>
    <t>LACROSSE CIVIL TOWN</t>
  </si>
  <si>
    <t>0739</t>
  </si>
  <si>
    <t>LONG BEACH CIVIL TOWN</t>
  </si>
  <si>
    <t>0740</t>
  </si>
  <si>
    <t>MICHIANA SHORES CIVIL TOWN</t>
  </si>
  <si>
    <t>0741</t>
  </si>
  <si>
    <t>POTTAWATTAMIE PARK CIVIL TOWN</t>
  </si>
  <si>
    <t>0742</t>
  </si>
  <si>
    <t>TRAIL CREEK CIVIL TOWN</t>
  </si>
  <si>
    <t>0743</t>
  </si>
  <si>
    <t>WANATAH CIVIL TOWN</t>
  </si>
  <si>
    <t>0744</t>
  </si>
  <si>
    <t>WESTVILLE CIVIL TOWN</t>
  </si>
  <si>
    <t>0130</t>
  </si>
  <si>
    <t>MICHIGAN CITY PUBLIC LIBRARY</t>
  </si>
  <si>
    <t>0131</t>
  </si>
  <si>
    <t>WANATAH PUBLIC LIBRARY</t>
  </si>
  <si>
    <t>0132</t>
  </si>
  <si>
    <t>WESTVILLE PUBLIC LIBRARY</t>
  </si>
  <si>
    <t>0277</t>
  </si>
  <si>
    <t>LAPORTE COUNTY PUBLIC LIBRARY</t>
  </si>
  <si>
    <t>0281</t>
  </si>
  <si>
    <t>LACROSSE PUBLIC LIBRARY</t>
  </si>
  <si>
    <t>OLIVE-NEW CARLISLE-HUDSON FIRE TERRITORY</t>
  </si>
  <si>
    <t>0817</t>
  </si>
  <si>
    <t>MICHIGAN CITY SANITARY</t>
  </si>
  <si>
    <t>0978</t>
  </si>
  <si>
    <t>LAPORTE MUNICIPAL AIRPORT AUTHORITY</t>
  </si>
  <si>
    <t>1017</t>
  </si>
  <si>
    <t>LAPORTE REDEVELOPMENT</t>
  </si>
  <si>
    <t>1020</t>
  </si>
  <si>
    <t>LAPORTE COUNTY SOLID WASTE MANAGEMENT</t>
  </si>
  <si>
    <t>39 NORTH CONSERVANCY</t>
  </si>
  <si>
    <t>FISH LAKE CONSERVANCY DISTRICT</t>
  </si>
  <si>
    <t>SOUTH COAST CONSERVANCY DISTRICT</t>
  </si>
  <si>
    <t>47</t>
  </si>
  <si>
    <t>LAWRENCE COUNTY</t>
  </si>
  <si>
    <t>BONO TOWNSHIP</t>
  </si>
  <si>
    <t>GUTHRIE TOWNSHIP</t>
  </si>
  <si>
    <t>INDIAN CREEK TOWNSHIP</t>
  </si>
  <si>
    <t>MARSHALL TOWNSHIP</t>
  </si>
  <si>
    <t>PLEASANT RUN TOWNSHIP</t>
  </si>
  <si>
    <t>SHAWSWICK TOWNSHIP</t>
  </si>
  <si>
    <t>SPICE VALLEY TOWNSHIP</t>
  </si>
  <si>
    <t>0315</t>
  </si>
  <si>
    <t>BEDFORD CIVIL CITY</t>
  </si>
  <si>
    <t>0445</t>
  </si>
  <si>
    <t>MITCHELL CIVIL CITY</t>
  </si>
  <si>
    <t>0745</t>
  </si>
  <si>
    <t>OOLITIC CIVIL TOWN</t>
  </si>
  <si>
    <t>0135</t>
  </si>
  <si>
    <t>BEDFORD PUBLIC LIBRARY</t>
  </si>
  <si>
    <t>0136</t>
  </si>
  <si>
    <t>MITCHELL COMMUNITY PUBLIC LIBRARY</t>
  </si>
  <si>
    <t>1001</t>
  </si>
  <si>
    <t>LAWRENCE COUNTY SOLID WASTE MANAGEMENT DISTRICT</t>
  </si>
  <si>
    <t>48</t>
  </si>
  <si>
    <t>MADISON COUNTY</t>
  </si>
  <si>
    <t>ANDERSON TOWNSHIP</t>
  </si>
  <si>
    <t>DUCK CREEK TOWNSHIP</t>
  </si>
  <si>
    <t>PIPE CREEK TOWNSHIP</t>
  </si>
  <si>
    <t>STONY CREEK TOWNSHIP</t>
  </si>
  <si>
    <t>0105</t>
  </si>
  <si>
    <t>ANDERSON CIVIL CITY</t>
  </si>
  <si>
    <t>0320</t>
  </si>
  <si>
    <t>ELWOOD CIVIL CITY</t>
  </si>
  <si>
    <t>0430</t>
  </si>
  <si>
    <t>ALEXANDRIA CIVIL CITY</t>
  </si>
  <si>
    <t>0746</t>
  </si>
  <si>
    <t>CHESTERFIELD CIVIL TOWN</t>
  </si>
  <si>
    <t>0747</t>
  </si>
  <si>
    <t>COUNTRY CLUB HEIGHTS CIVIL TOWN</t>
  </si>
  <si>
    <t>0748</t>
  </si>
  <si>
    <t>EDGEWOOD CIVIL TOWN</t>
  </si>
  <si>
    <t>0749</t>
  </si>
  <si>
    <t>FRANKTON CIVIL TOWN</t>
  </si>
  <si>
    <t>0751</t>
  </si>
  <si>
    <t>INGALLS CIVIL TOWN</t>
  </si>
  <si>
    <t>0752</t>
  </si>
  <si>
    <t>LAPEL CIVIL TOWN</t>
  </si>
  <si>
    <t>0753</t>
  </si>
  <si>
    <t>MARKLEVILLE CIVIL TOWN</t>
  </si>
  <si>
    <t>0754</t>
  </si>
  <si>
    <t>ORESTES CIVIL TOWN</t>
  </si>
  <si>
    <t>0755</t>
  </si>
  <si>
    <t>PENDLETON CIVIL TOWN</t>
  </si>
  <si>
    <t>0756</t>
  </si>
  <si>
    <t>RIVER FOREST CIVIL TOWN</t>
  </si>
  <si>
    <t>0757</t>
  </si>
  <si>
    <t>SUMMITVILLE CIVIL TOWN</t>
  </si>
  <si>
    <t>0758</t>
  </si>
  <si>
    <t>WOODLAWN HEIGHTS CIVIL TOWN</t>
  </si>
  <si>
    <t>0138</t>
  </si>
  <si>
    <t>ALEXANDRIA-MONROE PUBLIC LIBRARY</t>
  </si>
  <si>
    <t>0139</t>
  </si>
  <si>
    <t>Anderson City Anderson Stony Creek Union Twps Pub Lib</t>
  </si>
  <si>
    <t>0141</t>
  </si>
  <si>
    <t>PENDLETON COMMUNITY PUBLIC LIBRARY</t>
  </si>
  <si>
    <t>0290</t>
  </si>
  <si>
    <t>NORTH MADISON COUNTY LIBRARY SYSTEM</t>
  </si>
  <si>
    <t>0955</t>
  </si>
  <si>
    <t>INDEPENDENCE FIRE</t>
  </si>
  <si>
    <t>1034</t>
  </si>
  <si>
    <t>EAST CENTRAL INDIANA SOLID WASTE</t>
  </si>
  <si>
    <t>49</t>
  </si>
  <si>
    <t>MARION COUNTY</t>
  </si>
  <si>
    <t>DECATUR TOWNSHIP</t>
  </si>
  <si>
    <t>LAWRENCE TOWNSHIP</t>
  </si>
  <si>
    <t>0306</t>
  </si>
  <si>
    <t>LAWRENCE CIVIL CITY</t>
  </si>
  <si>
    <t>0312</t>
  </si>
  <si>
    <t>BEECH GROVE CIVIL CITY</t>
  </si>
  <si>
    <t>0459</t>
  </si>
  <si>
    <t>SOUTHPORT CIVIL CITY</t>
  </si>
  <si>
    <t>0508</t>
  </si>
  <si>
    <t>SPEEDWAY CIVIL TOWN</t>
  </si>
  <si>
    <t>0760</t>
  </si>
  <si>
    <t>CLERMONT CIVIL TOWN</t>
  </si>
  <si>
    <t>0764</t>
  </si>
  <si>
    <t>HOMECROFT CIVIL TOWN</t>
  </si>
  <si>
    <t>0766</t>
  </si>
  <si>
    <t>MERIDIAN HILLS CIVIL TOWN</t>
  </si>
  <si>
    <t>0769</t>
  </si>
  <si>
    <t>ROCKY RIPPLE CIVIL TOWN</t>
  </si>
  <si>
    <t>0772</t>
  </si>
  <si>
    <t>WARREN PARK CIVIL TOWN</t>
  </si>
  <si>
    <t>0773</t>
  </si>
  <si>
    <t>WILLIAMS CREEK CIVIL TOWN</t>
  </si>
  <si>
    <t>0774</t>
  </si>
  <si>
    <t>WYNNEDALE CIVIL TOWN</t>
  </si>
  <si>
    <t>SPRING HILL CIVIL TOWN</t>
  </si>
  <si>
    <t>0143</t>
  </si>
  <si>
    <t>SPEEDWAY CITY PUBLIC LIBRARY</t>
  </si>
  <si>
    <t>0144</t>
  </si>
  <si>
    <t>INDIANAPOLIS-MARION COUNTY PUBLIC LIBRARY</t>
  </si>
  <si>
    <t>0820</t>
  </si>
  <si>
    <t>INDIANAPOLIS SANITATION (SOLID)</t>
  </si>
  <si>
    <t>0821</t>
  </si>
  <si>
    <t>INDIANAPOLIS POLICE SPECIAL SERVICE</t>
  </si>
  <si>
    <t>0822</t>
  </si>
  <si>
    <t>INDIANAPOLIS FIRE SPECIAL SERVICE</t>
  </si>
  <si>
    <t>0877</t>
  </si>
  <si>
    <t>INDIANAPOLIS PUBLIC TRANSPORTATION</t>
  </si>
  <si>
    <t>0890</t>
  </si>
  <si>
    <t>MARION COUNTY HEALTH AND HOSPITAL</t>
  </si>
  <si>
    <t>0894</t>
  </si>
  <si>
    <t>Indianapolis Airport Authority</t>
  </si>
  <si>
    <t>0919</t>
  </si>
  <si>
    <t>SPEEDWAY PUBLIC TRANSPORTATION</t>
  </si>
  <si>
    <t>0938</t>
  </si>
  <si>
    <t>INDIANAPOLIS CONSOLIDATED CITY</t>
  </si>
  <si>
    <t>0939</t>
  </si>
  <si>
    <t>INDIANAPOLIS CONSOLIDATED COUNTY</t>
  </si>
  <si>
    <t>1105</t>
  </si>
  <si>
    <t>Capital Improvement Board of Managers (of Marion County , Indiana)</t>
  </si>
  <si>
    <t>BEN DAVIS CONSERVANCY</t>
  </si>
  <si>
    <t>TRI-COUNTY CONSERVANCY DISTRICT</t>
  </si>
  <si>
    <t>50</t>
  </si>
  <si>
    <t>MARSHALL COUNTY</t>
  </si>
  <si>
    <t>BOURBON TOWNSHIP</t>
  </si>
  <si>
    <t>WALNUT TOWNSHIP</t>
  </si>
  <si>
    <t>WEST TOWNSHIP</t>
  </si>
  <si>
    <t>0412</t>
  </si>
  <si>
    <t>PLYMOUTH CIVIL CITY</t>
  </si>
  <si>
    <t>0775</t>
  </si>
  <si>
    <t>ARGOS CIVIL TOWN</t>
  </si>
  <si>
    <t>0776</t>
  </si>
  <si>
    <t>BOURBON CIVIL TOWN</t>
  </si>
  <si>
    <t>0777</t>
  </si>
  <si>
    <t>BREMEN CIVIL TOWN</t>
  </si>
  <si>
    <t>0778</t>
  </si>
  <si>
    <t>CULVER CIVIL TOWN</t>
  </si>
  <si>
    <t>0779</t>
  </si>
  <si>
    <t>LAPAZ CIVIL TOWN</t>
  </si>
  <si>
    <t>0145</t>
  </si>
  <si>
    <t>ARGOS PUBLIC LIBRARY</t>
  </si>
  <si>
    <t>0146</t>
  </si>
  <si>
    <t>BOURBON PUBLIC LIBRARY</t>
  </si>
  <si>
    <t>0147</t>
  </si>
  <si>
    <t>BREMEN PUBLIC LIBRARY</t>
  </si>
  <si>
    <t>0148</t>
  </si>
  <si>
    <t>CULVER PUBLIC LIBRARY</t>
  </si>
  <si>
    <t>0149</t>
  </si>
  <si>
    <t>PLYMOUTH PUBLIC LIBRARY</t>
  </si>
  <si>
    <t>1004</t>
  </si>
  <si>
    <t>MARSHALL COUNTY SOLID WASTE MANAGEMENT</t>
  </si>
  <si>
    <t>SOUTHWEST LAKE MAXINKUCKEE CONSERVANCY</t>
  </si>
  <si>
    <t>0346</t>
  </si>
  <si>
    <t>East Shore Conservancy District</t>
  </si>
  <si>
    <t>51</t>
  </si>
  <si>
    <t>MARTIN COUNTY</t>
  </si>
  <si>
    <t>HALBERT TOWNSHIP</t>
  </si>
  <si>
    <t>LOST RIVER TOWNSHIP</t>
  </si>
  <si>
    <t>MITCHELTREE TOWNSHIP</t>
  </si>
  <si>
    <t>RUTHERFORD TOWNSHIP</t>
  </si>
  <si>
    <t>0454</t>
  </si>
  <si>
    <t>LOOGOOTEE CIVIL CITY</t>
  </si>
  <si>
    <t>0780</t>
  </si>
  <si>
    <t>CRANE CIVIL TOWN</t>
  </si>
  <si>
    <t>0781</t>
  </si>
  <si>
    <t>SHOALS CIVIL TOWN</t>
  </si>
  <si>
    <t>0150</t>
  </si>
  <si>
    <t>LOOGOOTEE PUBLIC LIBRARY</t>
  </si>
  <si>
    <t>0151</t>
  </si>
  <si>
    <t>SHOALS PUBLIC LIBRARY</t>
  </si>
  <si>
    <t>1059</t>
  </si>
  <si>
    <t>MARTIN COUNTY SOLID WASTE MANAGEMENT DISTRICT</t>
  </si>
  <si>
    <t>52</t>
  </si>
  <si>
    <t>MIAMI COUNTY</t>
  </si>
  <si>
    <t>ALLEN TOWNSHIP</t>
  </si>
  <si>
    <t>ERIE TOWNSHIP</t>
  </si>
  <si>
    <t>PERU TOWNSHIP</t>
  </si>
  <si>
    <t>0310</t>
  </si>
  <si>
    <t>PERU CIVIL CITY</t>
  </si>
  <si>
    <t>0782</t>
  </si>
  <si>
    <t>AMBOY CIVIL TOWN</t>
  </si>
  <si>
    <t>0783</t>
  </si>
  <si>
    <t>BUNKER HILL CIVIL TOWN</t>
  </si>
  <si>
    <t>0784</t>
  </si>
  <si>
    <t>CONVERSE CIVIL TOWN</t>
  </si>
  <si>
    <t>0785</t>
  </si>
  <si>
    <t>DENVER CIVIL TOWN</t>
  </si>
  <si>
    <t>0786</t>
  </si>
  <si>
    <t>MACY CIVIL TOWN</t>
  </si>
  <si>
    <t>0152</t>
  </si>
  <si>
    <t>CONVERSE PUBLIC LIBRARY</t>
  </si>
  <si>
    <t>0153</t>
  </si>
  <si>
    <t>PERU PUBLIC LIBRARY</t>
  </si>
  <si>
    <t>1060</t>
  </si>
  <si>
    <t>MIAMI COUNTY SOLID WASTE MANAGEMENT DISTRICT</t>
  </si>
  <si>
    <t>53</t>
  </si>
  <si>
    <t>MONROE COUNTY</t>
  </si>
  <si>
    <t>BEAN BLOSSOM TOWNSHIP</t>
  </si>
  <si>
    <t>BLOOMINGTON TOWNSHIP</t>
  </si>
  <si>
    <t>BLOOMINGTON CIVIL CITY</t>
  </si>
  <si>
    <t>0788</t>
  </si>
  <si>
    <t>ELLETTSVILLE CIVIL TOWN</t>
  </si>
  <si>
    <t>0789</t>
  </si>
  <si>
    <t>STINESVILLE CIVIL TOWN</t>
  </si>
  <si>
    <t>0154</t>
  </si>
  <si>
    <t>MONROE COUNTY PUBLIC LIBRARY</t>
  </si>
  <si>
    <t>BLOOMINGTON TRANSPORTATION</t>
  </si>
  <si>
    <t>Monroe Fire Protection District</t>
  </si>
  <si>
    <t>0990</t>
  </si>
  <si>
    <t>MONROE COUNTY SOLID WASTE MANAGEMENT DISTRICT</t>
  </si>
  <si>
    <t>LAKE LEMON CONSERVANCY DISTRICT</t>
  </si>
  <si>
    <t>54</t>
  </si>
  <si>
    <t>MONTGOMERY COUNTY</t>
  </si>
  <si>
    <t>COAL CREEK TOWNSHIP</t>
  </si>
  <si>
    <t>RIPLEY TOWNSHIP</t>
  </si>
  <si>
    <t>0311</t>
  </si>
  <si>
    <t>CRAWFORDSVILLE CIVIL CITY</t>
  </si>
  <si>
    <t>0790</t>
  </si>
  <si>
    <t>ALAMO CIVIL TOWN</t>
  </si>
  <si>
    <t>0791</t>
  </si>
  <si>
    <t>DARLINGTON CIVIL TOWN</t>
  </si>
  <si>
    <t>0792</t>
  </si>
  <si>
    <t>LADOGA CIVIL TOWN</t>
  </si>
  <si>
    <t>0793</t>
  </si>
  <si>
    <t>LINDEN CIVIL TOWN</t>
  </si>
  <si>
    <t>0794</t>
  </si>
  <si>
    <t>NEW MARKET CIVIL TOWN</t>
  </si>
  <si>
    <t>0795</t>
  </si>
  <si>
    <t>WAVELAND CIVIL TOWN</t>
  </si>
  <si>
    <t>0796</t>
  </si>
  <si>
    <t>WAYNETOWN CIVIL TOWN</t>
  </si>
  <si>
    <t>0797</t>
  </si>
  <si>
    <t>WINGATE CIVIL TOWN</t>
  </si>
  <si>
    <t>NEW RICHMOND CIVIL TOWN</t>
  </si>
  <si>
    <t>NEW ROSS CIVIL TOWN</t>
  </si>
  <si>
    <t>0155</t>
  </si>
  <si>
    <t>CRAWFORDSVILLE PUBLIC LIBRARY</t>
  </si>
  <si>
    <t>0156</t>
  </si>
  <si>
    <t>DARLINGTON PUBLIC LIBRARY</t>
  </si>
  <si>
    <t>0157</t>
  </si>
  <si>
    <t>LADOGA PUBLIC LIBRARY</t>
  </si>
  <si>
    <t>0158</t>
  </si>
  <si>
    <t>LINDEN PUBLIC LIBRARY</t>
  </si>
  <si>
    <t>0159</t>
  </si>
  <si>
    <t>WAVELAND PUBLIC LIBRARY</t>
  </si>
  <si>
    <t xml:space="preserve">MONTGOMERY COUNTY SOLID WASTE DISTRICT </t>
  </si>
  <si>
    <t>2000</t>
  </si>
  <si>
    <t>LAKE HOLIDAY CONSERVANCY DISTRICT</t>
  </si>
  <si>
    <t>55</t>
  </si>
  <si>
    <t>MORGAN COUNTY</t>
  </si>
  <si>
    <t>ASHLAND TOWNSHIP</t>
  </si>
  <si>
    <t>BAKER TOWNSHIP</t>
  </si>
  <si>
    <t>GREGG TOWNSHIP</t>
  </si>
  <si>
    <t>0403</t>
  </si>
  <si>
    <t>MARTINSVILLE CIVIL CITY</t>
  </si>
  <si>
    <t>0509</t>
  </si>
  <si>
    <t>MOORESVILLE CIVIL TOWN</t>
  </si>
  <si>
    <t>0798</t>
  </si>
  <si>
    <t>BETHANY CIVIL TOWN</t>
  </si>
  <si>
    <t>0799</t>
  </si>
  <si>
    <t>BROOKLYN CIVIL TOWN</t>
  </si>
  <si>
    <t>MORGANTOWN CIVIL TOWN</t>
  </si>
  <si>
    <t>0801</t>
  </si>
  <si>
    <t>PARAGON CIVIL TOWN</t>
  </si>
  <si>
    <t>MONROVIA CIVIL TOWN</t>
  </si>
  <si>
    <t>0160</t>
  </si>
  <si>
    <t>MORGAN COUNTY PUBLIC LIBRARY</t>
  </si>
  <si>
    <t>0161</t>
  </si>
  <si>
    <t>MOORESVILLE PUBLIC LIBRARY</t>
  </si>
  <si>
    <t>HARRISON TOWNSHIP FIRE #7</t>
  </si>
  <si>
    <t>MONROE TOWNSHIP FIRE DISTRICT</t>
  </si>
  <si>
    <t>1191</t>
  </si>
  <si>
    <t>MORGAN COUNTY SOLID WASTE MANAGEMENT DISTRICT</t>
  </si>
  <si>
    <t>HART LAKE CONSERVANCY DISTRICT</t>
  </si>
  <si>
    <t>WILDWOOD DAM CONSERVANCY DISTRICT</t>
  </si>
  <si>
    <t>LAKE EDGEWOOD CONSERVANCY DISTRICT</t>
  </si>
  <si>
    <t>Upper Wildwood Shores Conservancy District</t>
  </si>
  <si>
    <t>0325</t>
  </si>
  <si>
    <t>LAKE DETURK CONSERVANCY DISTRICT</t>
  </si>
  <si>
    <t>0345</t>
  </si>
  <si>
    <t>Tall Oaks Lake Conservancy District</t>
  </si>
  <si>
    <t>56</t>
  </si>
  <si>
    <t>NEWTON COUNTY</t>
  </si>
  <si>
    <t>BEAVER TOWNSHIP</t>
  </si>
  <si>
    <t>COLFAX TOWNSHIP</t>
  </si>
  <si>
    <t>IROQUOIS TOWNSHIP</t>
  </si>
  <si>
    <t>MCCLELLAN TOWNSHIP</t>
  </si>
  <si>
    <t>BROOK CIVIL TOWN</t>
  </si>
  <si>
    <t>0803</t>
  </si>
  <si>
    <t>GOODLAND CIVIL TOWN</t>
  </si>
  <si>
    <t>0804</t>
  </si>
  <si>
    <t>KENTLAND CIVIL TOWN</t>
  </si>
  <si>
    <t>0805</t>
  </si>
  <si>
    <t>MOROCCO CIVIL TOWN</t>
  </si>
  <si>
    <t>MT. AYR CIVIL TOWN</t>
  </si>
  <si>
    <t>0162</t>
  </si>
  <si>
    <t>BROOK PUBLIC LIBRARY</t>
  </si>
  <si>
    <t>0163</t>
  </si>
  <si>
    <t>GOODLAND PUBLIC LIBRARY</t>
  </si>
  <si>
    <t>0164</t>
  </si>
  <si>
    <t>KENTLAND PUBLIC LIBRARY</t>
  </si>
  <si>
    <t>0166</t>
  </si>
  <si>
    <t>NEWTON COUNTY PUBLIC LIBRARY</t>
  </si>
  <si>
    <t>KENTLAND CONSERVANCY DISTRICT</t>
  </si>
  <si>
    <t>MOROCCO CONSERVANCY DISTRICT</t>
  </si>
  <si>
    <t>57</t>
  </si>
  <si>
    <t>NOBLE COUNTY</t>
  </si>
  <si>
    <t>ALBION TOWNSHIP</t>
  </si>
  <si>
    <t>SWAN TOWNSHIP</t>
  </si>
  <si>
    <t>0418</t>
  </si>
  <si>
    <t>KENDALLVILLE CIVIL CITY</t>
  </si>
  <si>
    <t>0452</t>
  </si>
  <si>
    <t>LIGONIER CIVIL CITY</t>
  </si>
  <si>
    <t>ALBION CIVIL TOWN</t>
  </si>
  <si>
    <t>AVILLA CIVIL TOWN</t>
  </si>
  <si>
    <t>0809</t>
  </si>
  <si>
    <t>CROMWELL CIVIL TOWN</t>
  </si>
  <si>
    <t>ROME CITY CIVIL TOWN</t>
  </si>
  <si>
    <t>0167</t>
  </si>
  <si>
    <t>KENDALLVILLE PUBLIC LIBRARY</t>
  </si>
  <si>
    <t>0168</t>
  </si>
  <si>
    <t>LIGONIER PUBLIC LIBRARY</t>
  </si>
  <si>
    <t>0169</t>
  </si>
  <si>
    <t>NOBLE COUNTY PUBLIC LIBRARY</t>
  </si>
  <si>
    <t>ROME CITY CONSERVANCY</t>
  </si>
  <si>
    <t>58</t>
  </si>
  <si>
    <t>OHIO COUNTY</t>
  </si>
  <si>
    <t>RANDOLPH TOWNSHIP</t>
  </si>
  <si>
    <t>0462</t>
  </si>
  <si>
    <t>RISING SUN CIVIL CITY</t>
  </si>
  <si>
    <t>0170</t>
  </si>
  <si>
    <t>OHIO COUNTY PUBLIC LIBRARY</t>
  </si>
  <si>
    <t>59</t>
  </si>
  <si>
    <t>ORANGE COUNTY</t>
  </si>
  <si>
    <t>FRENCH LICK TOWNSHIP</t>
  </si>
  <si>
    <t>NORTHEAST TOWNSHIP</t>
  </si>
  <si>
    <t>NORTHWEST TOWNSHIP</t>
  </si>
  <si>
    <t>ORANGEVILLE TOWNSHIP</t>
  </si>
  <si>
    <t>ORLEANS TOWNSHIP</t>
  </si>
  <si>
    <t>PAOLI TOWNSHIP</t>
  </si>
  <si>
    <t>SOUTHEAST TOWNSHIP</t>
  </si>
  <si>
    <t>STAMPERSCREEK TOWNSHIP</t>
  </si>
  <si>
    <t>FRENCH LICK CIVIL TOWN</t>
  </si>
  <si>
    <t>ORLEANS CIVIL TOWN</t>
  </si>
  <si>
    <t>PAOLI CIVIL TOWN</t>
  </si>
  <si>
    <t>TOWN OF WEST BADEN SPRINGS</t>
  </si>
  <si>
    <t>0171</t>
  </si>
  <si>
    <t>ORLEANS PUBLIC LIBRARY</t>
  </si>
  <si>
    <t>0172</t>
  </si>
  <si>
    <t>PAOLI PUBLIC LIBRARY</t>
  </si>
  <si>
    <t>0173</t>
  </si>
  <si>
    <t>FRENCH LICK-MELTON PUBLIC LIBRARY</t>
  </si>
  <si>
    <t>0992</t>
  </si>
  <si>
    <t>ORANGE COUNTY FIRE PROTECTION DISTRICT</t>
  </si>
  <si>
    <t>1063</t>
  </si>
  <si>
    <t>ORANGE COUNTY SOLID WASTE MANAGEMENT DISTRICT</t>
  </si>
  <si>
    <t>SPRINGS VALLEY CONSERVANCY DISTRICT</t>
  </si>
  <si>
    <t>60</t>
  </si>
  <si>
    <t>OWEN COUNTY</t>
  </si>
  <si>
    <t>GOSPORT CIVIL TOWN</t>
  </si>
  <si>
    <t>SPENCER CIVIL TOWN</t>
  </si>
  <si>
    <t>0264</t>
  </si>
  <si>
    <t>SPENCER-OWEN COUNTY PUBLIC LIBRARY</t>
  </si>
  <si>
    <t>1186</t>
  </si>
  <si>
    <t>POLAND FIRE TERRITORY (JACKSON TOWNSHIP)</t>
  </si>
  <si>
    <t>0102</t>
  </si>
  <si>
    <t>GRAYBROOK CONSERVANCY DISTRICT</t>
  </si>
  <si>
    <t>61</t>
  </si>
  <si>
    <t>PARKE COUNTY</t>
  </si>
  <si>
    <t>FLORIDA TOWNSHIP</t>
  </si>
  <si>
    <t>RACCOON TOWNSHIP</t>
  </si>
  <si>
    <t>RESERVE TOWNSHIP</t>
  </si>
  <si>
    <t>0818</t>
  </si>
  <si>
    <t>BLOOMINGDALE CIVIL TOWN</t>
  </si>
  <si>
    <t>MARSHALL CIVIL TOWN</t>
  </si>
  <si>
    <t>MONTEZUMA CIVIL TOWN</t>
  </si>
  <si>
    <t>ROCKVILLE CIVIL TOWN</t>
  </si>
  <si>
    <t>0823</t>
  </si>
  <si>
    <t>ROSEDALE CIVIL TOWN</t>
  </si>
  <si>
    <t>MECCA CIVIL TOWN</t>
  </si>
  <si>
    <t>0176</t>
  </si>
  <si>
    <t>MONTEZUMA PUBLIC LIBRARY</t>
  </si>
  <si>
    <t>0292</t>
  </si>
  <si>
    <t>Parke County Public Library</t>
  </si>
  <si>
    <t>LITTLE RACCOON CONSERVANCY DISTRICT</t>
  </si>
  <si>
    <t>62</t>
  </si>
  <si>
    <t>PERRY COUNTY</t>
  </si>
  <si>
    <t>LEOPOLD TOWNSHIP</t>
  </si>
  <si>
    <t>OIL TOWNSHIP</t>
  </si>
  <si>
    <t>TOBIN TOWNSHIP</t>
  </si>
  <si>
    <t>0411</t>
  </si>
  <si>
    <t>TELL CITY CIVIL CITY</t>
  </si>
  <si>
    <t>0463</t>
  </si>
  <si>
    <t>CANNELTON CIVIL CITY</t>
  </si>
  <si>
    <t>0824</t>
  </si>
  <si>
    <t>TROY CIVIL TOWN</t>
  </si>
  <si>
    <t>0324</t>
  </si>
  <si>
    <t>PERRY COUNTY PUBLIC LIBRARY</t>
  </si>
  <si>
    <t>0993</t>
  </si>
  <si>
    <t>PERRY COUNTY AIRPORT AUTHORITY</t>
  </si>
  <si>
    <t>1064</t>
  </si>
  <si>
    <t>PERRY COUNTY SOLID WASTE MANAGEMENT DISTRICT</t>
  </si>
  <si>
    <t>MIDDLEFORK WATERSHED CONSERVANCY DISTRICT</t>
  </si>
  <si>
    <t>63</t>
  </si>
  <si>
    <t>PIKE COUNTY</t>
  </si>
  <si>
    <t>LOCKHART TOWNSHIP</t>
  </si>
  <si>
    <t>0455</t>
  </si>
  <si>
    <t>PETERSBURG CIVIL CITY</t>
  </si>
  <si>
    <t>0825</t>
  </si>
  <si>
    <t>SPURGEON CIVIL TOWN</t>
  </si>
  <si>
    <t>0826</t>
  </si>
  <si>
    <t>WINSLOW CIVIL TOWN</t>
  </si>
  <si>
    <t>0288</t>
  </si>
  <si>
    <t>PIKE COUNTY PUBLIC LIBRARY</t>
  </si>
  <si>
    <t>0964</t>
  </si>
  <si>
    <t>PATOKA TOWNSHIP FIRE</t>
  </si>
  <si>
    <t>JEFFERSON-MARION TOWNSHIP FIRE</t>
  </si>
  <si>
    <t>1065</t>
  </si>
  <si>
    <t>PIKE COUNTY SOLID WASTE DISTRICT</t>
  </si>
  <si>
    <t>0024</t>
  </si>
  <si>
    <t>PRIDES CREEK CONSERVANCY</t>
  </si>
  <si>
    <t>64</t>
  </si>
  <si>
    <t>PORTER COUNTY</t>
  </si>
  <si>
    <t>PORTAGE TOWNSHIP</t>
  </si>
  <si>
    <t>PORTER TOWNSHIP</t>
  </si>
  <si>
    <t>WESTCHESTER TOWNSHIP</t>
  </si>
  <si>
    <t>0204</t>
  </si>
  <si>
    <t>VALPARAISO CIVIL CITY</t>
  </si>
  <si>
    <t>PORTAGE CIVIL CITY</t>
  </si>
  <si>
    <t>0510</t>
  </si>
  <si>
    <t>CHESTERTON CIVIL TOWN</t>
  </si>
  <si>
    <t>0827</t>
  </si>
  <si>
    <t>BEVERLY SHORES CIVIL TOWN</t>
  </si>
  <si>
    <t>0828</t>
  </si>
  <si>
    <t>BURNS HARBOR CIVIL TOWN</t>
  </si>
  <si>
    <t>0829</t>
  </si>
  <si>
    <t>DUNE ACRES CIVIL TOWN</t>
  </si>
  <si>
    <t>0830</t>
  </si>
  <si>
    <t>HEBRON CIVIL TOWN</t>
  </si>
  <si>
    <t>0831</t>
  </si>
  <si>
    <t>KOUTS CIVIL TOWN</t>
  </si>
  <si>
    <t>0832</t>
  </si>
  <si>
    <t>OGDEN DUNES CIVIL TOWN</t>
  </si>
  <si>
    <t>0833</t>
  </si>
  <si>
    <t>PORTER CIVIL TOWN</t>
  </si>
  <si>
    <t>0834</t>
  </si>
  <si>
    <t>PINES CIVIL TOWN</t>
  </si>
  <si>
    <t>0184</t>
  </si>
  <si>
    <t>WESTCHESTER PUBLIC LIBRARY</t>
  </si>
  <si>
    <t>0185</t>
  </si>
  <si>
    <t>PORTER COUNTY PUBLIC LIBRARY</t>
  </si>
  <si>
    <t>0975</t>
  </si>
  <si>
    <t>WEST PORTER TOWNSHIP FIRE PROTECTION</t>
  </si>
  <si>
    <t>1066</t>
  </si>
  <si>
    <t>PORTER CO SW DISTRICT</t>
  </si>
  <si>
    <t>PORTER CO AIRPORT AUTHORITY</t>
  </si>
  <si>
    <t>WHITE OAK CONSERVANCY DISTRICT</t>
  </si>
  <si>
    <t>VALPARAISO LAKES CONSERVANCY</t>
  </si>
  <si>
    <t>INDIAN BOUNDARY CONSERVANCY DISTRICT</t>
  </si>
  <si>
    <t>DAMON RUN CONSERVANCY DISTRICT</t>
  </si>
  <si>
    <t>TWIN CREEKS CONSERVANCY DISTRICT</t>
  </si>
  <si>
    <t>NATURE WORKS CONSERVANCY DISTRICT</t>
  </si>
  <si>
    <t>65</t>
  </si>
  <si>
    <t>POSEY COUNTY</t>
  </si>
  <si>
    <t>BETHEL TOWNSHIP</t>
  </si>
  <si>
    <t>BLACK TOWNSHIP</t>
  </si>
  <si>
    <t>HARMONY TOWNSHIP</t>
  </si>
  <si>
    <t>LYNN TOWNSHIP</t>
  </si>
  <si>
    <t>MARRS TOWNSHIP</t>
  </si>
  <si>
    <t>POINT TOWNSHIP</t>
  </si>
  <si>
    <t>ROBB TOWNSHIP</t>
  </si>
  <si>
    <t>ROBINSON TOWNSHIP</t>
  </si>
  <si>
    <t>0419</t>
  </si>
  <si>
    <t>MOUNT VERNON CIVIL CITY</t>
  </si>
  <si>
    <t>0835</t>
  </si>
  <si>
    <t>CYNTHIANA CIVIL TOWN</t>
  </si>
  <si>
    <t>0836</t>
  </si>
  <si>
    <t>GRIFFIN CIVIL TOWN</t>
  </si>
  <si>
    <t>0837</t>
  </si>
  <si>
    <t>NEW HARMONY CIVIL TOWN</t>
  </si>
  <si>
    <t>0838</t>
  </si>
  <si>
    <t>POSEYVILLE CIVIL TOWN</t>
  </si>
  <si>
    <t>0187</t>
  </si>
  <si>
    <t>NEW HARMONY WORKINGMENS INSTITUTE</t>
  </si>
  <si>
    <t>0188</t>
  </si>
  <si>
    <t>POSEYVILLE CARNEGIE LIBRARY</t>
  </si>
  <si>
    <t>0269</t>
  </si>
  <si>
    <t>ALEXANDRIAN FREE PUBLIC LIBRARY</t>
  </si>
  <si>
    <t>0920</t>
  </si>
  <si>
    <t>GRIFFIN-BETHEL TOWNSHIP FIRE PROTECTION</t>
  </si>
  <si>
    <t>0957</t>
  </si>
  <si>
    <t>WADESVILLE-CENTER TOWNSHIP FIRE</t>
  </si>
  <si>
    <t>1067</t>
  </si>
  <si>
    <t>POSEY COUNTY SOLID WASTE MANAGEMENT DISTRICT</t>
  </si>
  <si>
    <t>66</t>
  </si>
  <si>
    <t>PULASKI COUNTY</t>
  </si>
  <si>
    <t>RICH GROVE TOWNSHIP</t>
  </si>
  <si>
    <t>WHITE POST TOWNSHIP</t>
  </si>
  <si>
    <t>0839</t>
  </si>
  <si>
    <t>FRANCESVILLE CIVIL TOWN</t>
  </si>
  <si>
    <t>0840</t>
  </si>
  <si>
    <t>MEDARYVILLE CIVIL TOWN</t>
  </si>
  <si>
    <t>0841</t>
  </si>
  <si>
    <t>MONTEREY CIVIL TOWN</t>
  </si>
  <si>
    <t>0842</t>
  </si>
  <si>
    <t>WINAMAC CIVIL TOWN</t>
  </si>
  <si>
    <t>0189</t>
  </si>
  <si>
    <t>FRANCESVILLE PUBLIC LIBRARY</t>
  </si>
  <si>
    <t>0190</t>
  </si>
  <si>
    <t>MONTEREY PUBLIC LIBRARY</t>
  </si>
  <si>
    <t>0191</t>
  </si>
  <si>
    <t>PULASKI COUNTY PUBLIC LIBRARY</t>
  </si>
  <si>
    <t>67</t>
  </si>
  <si>
    <t>PUTNAM COUNTY</t>
  </si>
  <si>
    <t>CLOVERDALE TOWNSHIP</t>
  </si>
  <si>
    <t>FLOYD TOWNSHIP</t>
  </si>
  <si>
    <t>GREENCASTLE TOWNSHIP</t>
  </si>
  <si>
    <t>RUSSELL TOWNSHIP</t>
  </si>
  <si>
    <t>0404</t>
  </si>
  <si>
    <t>GREENCASTLE CIVIL CITY</t>
  </si>
  <si>
    <t>0843</t>
  </si>
  <si>
    <t>BAINBRIDGE CIVIL TOWN</t>
  </si>
  <si>
    <t>0844</t>
  </si>
  <si>
    <t>CLOVERDALE CIVIL TOWN</t>
  </si>
  <si>
    <t>0845</t>
  </si>
  <si>
    <t>ROACHDALE CIVIL TOWN</t>
  </si>
  <si>
    <t>0846</t>
  </si>
  <si>
    <t>RUSSELLVILLE CIVIL TOWN</t>
  </si>
  <si>
    <t>FILLMORE CIVIL TOWN</t>
  </si>
  <si>
    <t>0192</t>
  </si>
  <si>
    <t>ROACHDALE PUBLIC LIBRARY</t>
  </si>
  <si>
    <t>0193</t>
  </si>
  <si>
    <t>PUTNAM COUNTY PUBLIC LIBRARY</t>
  </si>
  <si>
    <t>0337</t>
  </si>
  <si>
    <t>Putnam County Airport Authority</t>
  </si>
  <si>
    <t>0976</t>
  </si>
  <si>
    <t>ROACHDALE FIRE PROTECTION</t>
  </si>
  <si>
    <t>0977</t>
  </si>
  <si>
    <t>WALNUT CREEK FIRE PROTECTION</t>
  </si>
  <si>
    <t>FLOYD TWP FIRE DISTRICT</t>
  </si>
  <si>
    <t>1079</t>
  </si>
  <si>
    <t>WEST CENTRAL INDIANA SOLID WASTE MANAGEMENT</t>
  </si>
  <si>
    <t>CLEAR CREEK CONSERVANCY DISTRICT</t>
  </si>
  <si>
    <t>LITTLE WALNUT CREEK CONSERVANCY DISTRICT</t>
  </si>
  <si>
    <t>9996</t>
  </si>
  <si>
    <t>VAN BIBBER LAKE CONSERVANCY</t>
  </si>
  <si>
    <t>68</t>
  </si>
  <si>
    <t>RANDOLPH COUNTY</t>
  </si>
  <si>
    <t>GREENSFORK TOWNSHIP</t>
  </si>
  <si>
    <t>WARD TOWNSHIP</t>
  </si>
  <si>
    <t>0425</t>
  </si>
  <si>
    <t>WINCHESTER CIVIL CITY</t>
  </si>
  <si>
    <t>0446</t>
  </si>
  <si>
    <t>UNION CITY CIVIL CITY</t>
  </si>
  <si>
    <t>0847</t>
  </si>
  <si>
    <t>FARMLAND CIVIL TOWN</t>
  </si>
  <si>
    <t>0848</t>
  </si>
  <si>
    <t>LOSANTVILLE CIVIL TOWN</t>
  </si>
  <si>
    <t>0849</t>
  </si>
  <si>
    <t>LYNN CIVIL TOWN</t>
  </si>
  <si>
    <t>0850</t>
  </si>
  <si>
    <t>MODOC CIVIL TOWN</t>
  </si>
  <si>
    <t>0851</t>
  </si>
  <si>
    <t>PARKER CIVIL TOWN</t>
  </si>
  <si>
    <t>0852</t>
  </si>
  <si>
    <t>RIDGEVILLE CIVIL TOWN</t>
  </si>
  <si>
    <t>0853</t>
  </si>
  <si>
    <t>SARATOGA CIVIL TOWN</t>
  </si>
  <si>
    <t>0194</t>
  </si>
  <si>
    <t>FARMLAND PUBLIC LIBRARY</t>
  </si>
  <si>
    <t>0195</t>
  </si>
  <si>
    <t>RIDGEVILLE PUBLIC LIBRARY</t>
  </si>
  <si>
    <t>0196</t>
  </si>
  <si>
    <t>UNION CITY PUBLIC LIBRARY</t>
  </si>
  <si>
    <t>0197</t>
  </si>
  <si>
    <t>WINCHESTER PUBLIC LIBRARY</t>
  </si>
  <si>
    <t>0198</t>
  </si>
  <si>
    <t>WASHINGTON TOWNSHIP PUBLIC LIBRARY</t>
  </si>
  <si>
    <t>1099</t>
  </si>
  <si>
    <t>RANDOLPH CO SOLID WASTE</t>
  </si>
  <si>
    <t>69</t>
  </si>
  <si>
    <t>RIPLEY COUNTY</t>
  </si>
  <si>
    <t>LAUGHERY TOWNSHIP</t>
  </si>
  <si>
    <t>OTTER CREEK TOWNSHIP</t>
  </si>
  <si>
    <t>0447</t>
  </si>
  <si>
    <t>BATESVILLE CIVIL CITY</t>
  </si>
  <si>
    <t>0854</t>
  </si>
  <si>
    <t>MILAN CIVIL TOWN</t>
  </si>
  <si>
    <t>0855</t>
  </si>
  <si>
    <t>NAPOLEON CIVIL TOWN</t>
  </si>
  <si>
    <t>0856</t>
  </si>
  <si>
    <t>OSGOOD CIVIL TOWN</t>
  </si>
  <si>
    <t>0857</t>
  </si>
  <si>
    <t>SUNMAN CIVIL TOWN</t>
  </si>
  <si>
    <t>0858</t>
  </si>
  <si>
    <t>VERSAILLES CIVIL TOWN</t>
  </si>
  <si>
    <t>HOLTON CIVIL TOWN</t>
  </si>
  <si>
    <t>0199</t>
  </si>
  <si>
    <t>BATESVILLE PUBLIC LIBRARY</t>
  </si>
  <si>
    <t>OSGOOD PUBLIC LIBRARY</t>
  </si>
  <si>
    <t>1006</t>
  </si>
  <si>
    <t>SOUTHEASTERN INDIANA SOLID WASTE MGT.</t>
  </si>
  <si>
    <t>70</t>
  </si>
  <si>
    <t>RUSH COUNTY</t>
  </si>
  <si>
    <t>RUSHVILLE TOWNSHIP</t>
  </si>
  <si>
    <t>0420</t>
  </si>
  <si>
    <t>RUSHVILLE CIVIL CITY</t>
  </si>
  <si>
    <t>0859</t>
  </si>
  <si>
    <t>CARTHAGE CIVIL TOWN</t>
  </si>
  <si>
    <t>0860</t>
  </si>
  <si>
    <t>GLENWOOD CIVIL TOWN</t>
  </si>
  <si>
    <t>HENRY HENLEY PUBLIC LIBRARY</t>
  </si>
  <si>
    <t>RUSHVILLE PUBLIC LIBRARY</t>
  </si>
  <si>
    <t>1183</t>
  </si>
  <si>
    <t>RUSH COUNTY SOLID WASTE DISTRICT</t>
  </si>
  <si>
    <t>71</t>
  </si>
  <si>
    <t>ST. JOSEPH COUNTY</t>
  </si>
  <si>
    <t>CENTRE TOWNSHIP</t>
  </si>
  <si>
    <t>HARRIS TOWNSHIP</t>
  </si>
  <si>
    <t>SOUTH BEND CIVIL CITY</t>
  </si>
  <si>
    <t>0117</t>
  </si>
  <si>
    <t>MISHAWAKA CIVIL CITY</t>
  </si>
  <si>
    <t>0861</t>
  </si>
  <si>
    <t>INDIAN VILLAGE CIVIL TOWN</t>
  </si>
  <si>
    <t>0862</t>
  </si>
  <si>
    <t>LAKEVILLE CIVIL TOWN</t>
  </si>
  <si>
    <t>0863</t>
  </si>
  <si>
    <t>NEW CARLISLE CIVIL TOWN</t>
  </si>
  <si>
    <t>0864</t>
  </si>
  <si>
    <t>NORTH LIBERTY CIVIL TOWN</t>
  </si>
  <si>
    <t>0865</t>
  </si>
  <si>
    <t>OSCEOLA CIVIL TOWN</t>
  </si>
  <si>
    <t>0866</t>
  </si>
  <si>
    <t>ROSELAND CIVIL TOWN</t>
  </si>
  <si>
    <t>0867</t>
  </si>
  <si>
    <t>WALKERTON CIVIL TOWN</t>
  </si>
  <si>
    <t>MISHAWAKA PUBLIC LIBRARY</t>
  </si>
  <si>
    <t>NEW CARLISLE PUBLIC LIBRARY</t>
  </si>
  <si>
    <t>WALKERTON PUBLIC LIBRARY</t>
  </si>
  <si>
    <t>0206</t>
  </si>
  <si>
    <t>ST. JOSEPH COUNTY PUBLIC LIBRARY</t>
  </si>
  <si>
    <t>ST. JOSEPH AIRPORT</t>
  </si>
  <si>
    <t>SOUTH BEND PUBLIC TRANSPORTATION</t>
  </si>
  <si>
    <t>1008</t>
  </si>
  <si>
    <t>ST. JOSEPH SOLID WASTE MANAGEMENT</t>
  </si>
  <si>
    <t>72</t>
  </si>
  <si>
    <t>SCOTT COUNTY</t>
  </si>
  <si>
    <t>FINLEY TOWNSHIP</t>
  </si>
  <si>
    <t>LEXINGTON TOWNSHIP</t>
  </si>
  <si>
    <t>VIENNA TOWNSHIP</t>
  </si>
  <si>
    <t>0435</t>
  </si>
  <si>
    <t>SCOTTSBURG CIVIL CITY</t>
  </si>
  <si>
    <t>0868</t>
  </si>
  <si>
    <t>CITY OF AUSTIN</t>
  </si>
  <si>
    <t>0207</t>
  </si>
  <si>
    <t>SCOTT COUNTY PUBLIC LIBRARY</t>
  </si>
  <si>
    <t>STUCKER FORK CONSERVANCY DISTRICT</t>
  </si>
  <si>
    <t>73</t>
  </si>
  <si>
    <t>SHELBY COUNTY</t>
  </si>
  <si>
    <t>ADDISON TOWNSHIP</t>
  </si>
  <si>
    <t>HENDRICKS TOWNSHIP</t>
  </si>
  <si>
    <t>MORAL TOWNSHIP</t>
  </si>
  <si>
    <t>0308</t>
  </si>
  <si>
    <t>SHELBYVILLE CIVIL CITY</t>
  </si>
  <si>
    <t>0869</t>
  </si>
  <si>
    <t>MORRISTOWN CIVIL TOWN</t>
  </si>
  <si>
    <t>FAIRLAND CIVIL TOWN</t>
  </si>
  <si>
    <t>0208</t>
  </si>
  <si>
    <t>SHELBY COUNTY PUBLIC LIBRARY</t>
  </si>
  <si>
    <t>1013</t>
  </si>
  <si>
    <t>SHELBY COUNTY RECYCLING DISTRICT</t>
  </si>
  <si>
    <t>WALDRON CONSERVANCY DISTRICT</t>
  </si>
  <si>
    <t>74</t>
  </si>
  <si>
    <t>SPENCER COUNTY</t>
  </si>
  <si>
    <t>CARTER TOWNSHIP</t>
  </si>
  <si>
    <t>GRASS TOWNSHIP</t>
  </si>
  <si>
    <t>HAMMOND TOWNSHIP</t>
  </si>
  <si>
    <t>HUFF TOWNSHIP</t>
  </si>
  <si>
    <t>LUCE TOWNSHIP</t>
  </si>
  <si>
    <t>0458</t>
  </si>
  <si>
    <t>ROCKPORT CIVIL CITY</t>
  </si>
  <si>
    <t>0870</t>
  </si>
  <si>
    <t>CHRISNEY CIVIL TOWN</t>
  </si>
  <si>
    <t>0871</t>
  </si>
  <si>
    <t>DALE CIVIL TOWN</t>
  </si>
  <si>
    <t>0872</t>
  </si>
  <si>
    <t>GENTRYVILLE CIVIL TOWN</t>
  </si>
  <si>
    <t>0873</t>
  </si>
  <si>
    <t>GRANDVIEW CIVIL TOWN</t>
  </si>
  <si>
    <t>0874</t>
  </si>
  <si>
    <t>SANTA CLAUS CIVIL TOWN</t>
  </si>
  <si>
    <t>RICHLAND CIVIL TOWN</t>
  </si>
  <si>
    <t>0294</t>
  </si>
  <si>
    <t>SPENCER COUNTY PUBLIC LIBRARY</t>
  </si>
  <si>
    <t>LINCOLN HERITAGE PUBLIC LIBRARY</t>
  </si>
  <si>
    <t>CARTER FIRE PROTECTION DISTRICT</t>
  </si>
  <si>
    <t>1068</t>
  </si>
  <si>
    <t>SPENCER COUNTY SOLID WASTE MANAGEMENT DISTRICT</t>
  </si>
  <si>
    <t>75</t>
  </si>
  <si>
    <t>STARKE COUNTY</t>
  </si>
  <si>
    <t>CALIFORNIA TOWNSHIP</t>
  </si>
  <si>
    <t>NORTH BEND TOWNSHIP</t>
  </si>
  <si>
    <t>RAILROAD TOWNSHIP</t>
  </si>
  <si>
    <t>0449</t>
  </si>
  <si>
    <t>KNOX CIVIL CITY</t>
  </si>
  <si>
    <t>0875</t>
  </si>
  <si>
    <t>HAMLET CIVIL TOWN</t>
  </si>
  <si>
    <t>0876</t>
  </si>
  <si>
    <t>NORTH JUDSON CIVIL TOWN</t>
  </si>
  <si>
    <t>0213</t>
  </si>
  <si>
    <t>NORTH JUDSON PUBLIC LIBRARY</t>
  </si>
  <si>
    <t>0214</t>
  </si>
  <si>
    <t>STARKE COUNTY PUBLIC LIBRARY</t>
  </si>
  <si>
    <t>STARKE COUNTY AIRPORT AUTHORITY</t>
  </si>
  <si>
    <t>1069</t>
  </si>
  <si>
    <t>STARKE COUNTY SOLID WASTE MANAGEMENT DISTRICT</t>
  </si>
  <si>
    <t>BAILEY-COX-NEWTSON CONSERVANCY DISTRICT</t>
  </si>
  <si>
    <t>0344</t>
  </si>
  <si>
    <t>Koontz Lake Conservancy District</t>
  </si>
  <si>
    <t>76</t>
  </si>
  <si>
    <t>STEUBEN COUNTY</t>
  </si>
  <si>
    <t>CLEAR LAKE TOWNSHIP</t>
  </si>
  <si>
    <t>FREMONT TOWNSHIP</t>
  </si>
  <si>
    <t>JAMESTOWN TOWNSHIP</t>
  </si>
  <si>
    <t>MILLGROVE TOWNSHIP</t>
  </si>
  <si>
    <t>OTSEGO TOWNSHIP</t>
  </si>
  <si>
    <t>STEUBEN TOWNSHIP</t>
  </si>
  <si>
    <t>0429</t>
  </si>
  <si>
    <t>ANGOLA CIVIL CITY</t>
  </si>
  <si>
    <t>CLEAR LAKE CIVIL TOWN</t>
  </si>
  <si>
    <t>0878</t>
  </si>
  <si>
    <t>FREMONT CIVIL TOWN</t>
  </si>
  <si>
    <t>0879</t>
  </si>
  <si>
    <t>HAMILTON CIVIL TOWN</t>
  </si>
  <si>
    <t>0880</t>
  </si>
  <si>
    <t>HUDSON CIVIL TOWN</t>
  </si>
  <si>
    <t>0881</t>
  </si>
  <si>
    <t>ORLAND CIVIL TOWN</t>
  </si>
  <si>
    <t>0215</t>
  </si>
  <si>
    <t>CARNEGIE PUBLIC LIBRARY OF STEUBEN COUNT</t>
  </si>
  <si>
    <t>0216</t>
  </si>
  <si>
    <t>FREMONT PUBLIC LIBRARY</t>
  </si>
  <si>
    <t>0994</t>
  </si>
  <si>
    <t>NORTHEAST INDIANA SOLID WASTE MANAGEMENT</t>
  </si>
  <si>
    <t>77</t>
  </si>
  <si>
    <t>SULLIVAN COUNTY</t>
  </si>
  <si>
    <t>CURRY TOWNSHIP</t>
  </si>
  <si>
    <t>FAIRBANKS TOWNSHIP</t>
  </si>
  <si>
    <t>GILL TOWNSHIP</t>
  </si>
  <si>
    <t>HADDON TOWNSHIP</t>
  </si>
  <si>
    <t>TURMAN TOWNSHIP</t>
  </si>
  <si>
    <t>0438</t>
  </si>
  <si>
    <t>SULLIVAN CIVIL CITY</t>
  </si>
  <si>
    <t>0882</t>
  </si>
  <si>
    <t>CARLISLE CIVIL TOWN</t>
  </si>
  <si>
    <t>0883</t>
  </si>
  <si>
    <t>DUGGER CIVIL TOWN</t>
  </si>
  <si>
    <t>0884</t>
  </si>
  <si>
    <t>FARMERSBURG CIVIL TOWN</t>
  </si>
  <si>
    <t>0885</t>
  </si>
  <si>
    <t>HYMERA CIVIL TOWN</t>
  </si>
  <si>
    <t>0886</t>
  </si>
  <si>
    <t>MEROM CIVIL TOWN</t>
  </si>
  <si>
    <t>0887</t>
  </si>
  <si>
    <t>SHELBURN CIVIL TOWN</t>
  </si>
  <si>
    <t>0217</t>
  </si>
  <si>
    <t>SULLIVAN COUNTY PUBLIC LIBRARY</t>
  </si>
  <si>
    <t>1070</t>
  </si>
  <si>
    <t>SULLIVAN COUNTY SOLID WASTE MANAGEMENT DSTRICT</t>
  </si>
  <si>
    <t>ISLAND LEVEE CONSERVANCY DISTRICT</t>
  </si>
  <si>
    <t>BUSSERON CONSERVANCY DISTRICT</t>
  </si>
  <si>
    <t>78</t>
  </si>
  <si>
    <t>SWITZERLAND COUNTY</t>
  </si>
  <si>
    <t>COTTON TOWNSHIP</t>
  </si>
  <si>
    <t>CRAIG TOWNSHIP</t>
  </si>
  <si>
    <t>0888</t>
  </si>
  <si>
    <t>PATRIOT CIVIL TOWN</t>
  </si>
  <si>
    <t>0889</t>
  </si>
  <si>
    <t>VEVAY CIVIL TOWN</t>
  </si>
  <si>
    <t>0218</t>
  </si>
  <si>
    <t>SWITZERLAND COUNTY PUBLIC LIBRARY</t>
  </si>
  <si>
    <t>79</t>
  </si>
  <si>
    <t>TIPPECANOE COUNTY</t>
  </si>
  <si>
    <t>LAURAMIE TOWNSHIP</t>
  </si>
  <si>
    <t>SHEFFIELD TOWNSHIP</t>
  </si>
  <si>
    <t>WEA TOWNSHIP</t>
  </si>
  <si>
    <t>LAFAYETTE CIVIL CITY</t>
  </si>
  <si>
    <t>WEST LAFAYETTE CIVIL CITY</t>
  </si>
  <si>
    <t>BATTLE GROUND CIVIL TOWN</t>
  </si>
  <si>
    <t>0891</t>
  </si>
  <si>
    <t>CLARKS HILL CIVIL TOWN</t>
  </si>
  <si>
    <t>DAYTON CIVIL TOWN</t>
  </si>
  <si>
    <t>SHADELAND CIVIL TOWN</t>
  </si>
  <si>
    <t>0221</t>
  </si>
  <si>
    <t>WEST LAFAYETTE PUBLIC LIBRARY</t>
  </si>
  <si>
    <t>0280</t>
  </si>
  <si>
    <t>TIPPECANOE COUNTY PUBLIC LIBRARY</t>
  </si>
  <si>
    <t>0330</t>
  </si>
  <si>
    <t>Tippecanoe County Solid Waste Mgmt District</t>
  </si>
  <si>
    <t>GREATER LAFAYETTE PUBLIC TRANSPORTATION</t>
  </si>
  <si>
    <t>1188</t>
  </si>
  <si>
    <t>OTTERBEIN FIRE PROTECTION TERRITORY</t>
  </si>
  <si>
    <t>BATTLE GROUND CONSERVANCY DISTRICT</t>
  </si>
  <si>
    <t>LITTLE WEA CONSERVANCY DISTRICT</t>
  </si>
  <si>
    <t>80</t>
  </si>
  <si>
    <t>TIPTON COUNTY</t>
  </si>
  <si>
    <t>CICERO TOWNSHIP</t>
  </si>
  <si>
    <t>WILDCAT TOWNSHIP</t>
  </si>
  <si>
    <t>0428</t>
  </si>
  <si>
    <t>TIPTON CIVIL CITY</t>
  </si>
  <si>
    <t>0892</t>
  </si>
  <si>
    <t>KEMPTON CIVIL TOWN</t>
  </si>
  <si>
    <t>0893</t>
  </si>
  <si>
    <t>SHARPSVILLE CIVIL TOWN</t>
  </si>
  <si>
    <t>WINDFALL CIVIL TOWN</t>
  </si>
  <si>
    <t>0222</t>
  </si>
  <si>
    <t>TIPTON COUNTY PUBLIC LIBRARY</t>
  </si>
  <si>
    <t>1037</t>
  </si>
  <si>
    <t>TIPTON COUNTY SOLID WASTE</t>
  </si>
  <si>
    <t>81</t>
  </si>
  <si>
    <t>UNION COUNTY</t>
  </si>
  <si>
    <t>BROWNSVILLE TOWNSHIP</t>
  </si>
  <si>
    <t>0895</t>
  </si>
  <si>
    <t>LIBERTY CIVIL TOWN</t>
  </si>
  <si>
    <t>0896</t>
  </si>
  <si>
    <t>WEST COLLEGE CORNER CIVIL TOWN</t>
  </si>
  <si>
    <t>0223</t>
  </si>
  <si>
    <t>UNION COUNTY PUBLIC LIBRARY</t>
  </si>
  <si>
    <t>82</t>
  </si>
  <si>
    <t>VANDERBURGH COUNTY</t>
  </si>
  <si>
    <t>ARMSTRONG TOWNSHIP</t>
  </si>
  <si>
    <t>KNIGHT TOWNSHIP</t>
  </si>
  <si>
    <t>PIGEON TOWNSHIP</t>
  </si>
  <si>
    <t>EVANSVILLE CIVIL CITY</t>
  </si>
  <si>
    <t>0958</t>
  </si>
  <si>
    <t>DARMSTADT CIVIL TOWN</t>
  </si>
  <si>
    <t>0265</t>
  </si>
  <si>
    <t>EVANSVILLE-VANDERBURGH COUNTY PUBLIC LIBRARY</t>
  </si>
  <si>
    <t>1072</t>
  </si>
  <si>
    <t>VANDERBURGH COUNTY SOLID WASTE MANAGEMENT</t>
  </si>
  <si>
    <t>1102</t>
  </si>
  <si>
    <t>EVANSVILLE LEVEE AUTHORITY</t>
  </si>
  <si>
    <t>1190</t>
  </si>
  <si>
    <t>EVANSVILLE-VANDERBURGH AIRPORT AUTHORITY</t>
  </si>
  <si>
    <t>83</t>
  </si>
  <si>
    <t>VERMILLION COUNTY</t>
  </si>
  <si>
    <t>EUGENE TOWNSHIP</t>
  </si>
  <si>
    <t>HELT TOWNSHIP</t>
  </si>
  <si>
    <t>VERMILLION TOWNSHIP</t>
  </si>
  <si>
    <t>0427</t>
  </si>
  <si>
    <t>CLINTON CIVIL CITY</t>
  </si>
  <si>
    <t>0897</t>
  </si>
  <si>
    <t>CAYUGA CIVIL TOWN</t>
  </si>
  <si>
    <t>0898</t>
  </si>
  <si>
    <t>DANA CIVIL TOWN</t>
  </si>
  <si>
    <t>0899</t>
  </si>
  <si>
    <t>FAIRVIEW PARK CIVIL TOWN</t>
  </si>
  <si>
    <t>0900</t>
  </si>
  <si>
    <t>NEWPORT CIVIL TOWN</t>
  </si>
  <si>
    <t>PERRYSVILLE CIVIL TOWN</t>
  </si>
  <si>
    <t>0902</t>
  </si>
  <si>
    <t>UNIVERSAL CIVIL TOWN</t>
  </si>
  <si>
    <t>0227</t>
  </si>
  <si>
    <t>CLINTON PUBLIC LIBRARY</t>
  </si>
  <si>
    <t>0228</t>
  </si>
  <si>
    <t>VERMILLION COUNTY PUBLIC LIBRARY</t>
  </si>
  <si>
    <t>1073</t>
  </si>
  <si>
    <t>VERMILLION COUNTY SOLID WASTE MANAGEMENT</t>
  </si>
  <si>
    <t>84</t>
  </si>
  <si>
    <t>VIGO COUNTY</t>
  </si>
  <si>
    <t>FAYETTE TOWNSHIP</t>
  </si>
  <si>
    <t>LINTON TOWNSHIP</t>
  </si>
  <si>
    <t>LOST CREEK TOWNSHIP</t>
  </si>
  <si>
    <t>NEVINS TOWNSHIP</t>
  </si>
  <si>
    <t>PIERSON TOWNSHIP</t>
  </si>
  <si>
    <t>PRAIRIE CREEK TOWNSHIP</t>
  </si>
  <si>
    <t>PRAIRIETON TOWNSHIP</t>
  </si>
  <si>
    <t>RILEY TOWNSHIP</t>
  </si>
  <si>
    <t>TERRE HAUTE CIVIL CITY</t>
  </si>
  <si>
    <t>0903</t>
  </si>
  <si>
    <t>RILEY CIVIL TOWN</t>
  </si>
  <si>
    <t>0904</t>
  </si>
  <si>
    <t>SEELYVILLE CIVIL TOWN</t>
  </si>
  <si>
    <t>0905</t>
  </si>
  <si>
    <t>WEST TERRE HAUTE CIVIL TOWN</t>
  </si>
  <si>
    <t>0229</t>
  </si>
  <si>
    <t>VIGO COUNTY PUBLIC LIBRARY</t>
  </si>
  <si>
    <t>0334</t>
  </si>
  <si>
    <t>Vigo County Solid Waste Management District</t>
  </si>
  <si>
    <t>TERRE HAUTE SANITARY</t>
  </si>
  <si>
    <t>TERRE HAUTE INTERNATIONAL AIRPORT</t>
  </si>
  <si>
    <t>HONEY CREEK FIRE PROTECTION</t>
  </si>
  <si>
    <t>NEW GOSHEN FIRE PROTECTION DISTRICT</t>
  </si>
  <si>
    <t>0981</t>
  </si>
  <si>
    <t>LOST CREEK FIRE PROTECTION DISTRICT</t>
  </si>
  <si>
    <t>1005</t>
  </si>
  <si>
    <t>PRAIRIETON FIRE PROTECTION DISTRICT</t>
  </si>
  <si>
    <t>1023</t>
  </si>
  <si>
    <t>RILEY FIRE PROTECTION DISTRICT</t>
  </si>
  <si>
    <t>SUGAR CREEK TOWNSHIP FIRE DISTRICT</t>
  </si>
  <si>
    <t>PRAIRIE CREEK-VIGO CONSERVANCY</t>
  </si>
  <si>
    <t>HONEY CREEK-VIGO CONSERVANCY</t>
  </si>
  <si>
    <t>West Vigo Levee Association Conservancy District</t>
  </si>
  <si>
    <t>0332</t>
  </si>
  <si>
    <t>Moveover Lake Conservancy District</t>
  </si>
  <si>
    <t>GREENFIELD BAYOU LEVEE &amp; DITCH CONSERVANCY</t>
  </si>
  <si>
    <t>85</t>
  </si>
  <si>
    <t>WABASH COUNTY</t>
  </si>
  <si>
    <t>CHESTER TOWNSHIP</t>
  </si>
  <si>
    <t>LAGRO TOWNSHIP</t>
  </si>
  <si>
    <t>PAW PAW TOWNSHIP</t>
  </si>
  <si>
    <t>WALTZ TOWNSHIP</t>
  </si>
  <si>
    <t>0313</t>
  </si>
  <si>
    <t>WABASH CIVIL CITY</t>
  </si>
  <si>
    <t>0511</t>
  </si>
  <si>
    <t>NORTH MANCHESTER CIVIL TOWN</t>
  </si>
  <si>
    <t>0906</t>
  </si>
  <si>
    <t>LAFONTAINE CIVIL TOWN</t>
  </si>
  <si>
    <t>0907</t>
  </si>
  <si>
    <t>LAGRO CIVIL TOWN</t>
  </si>
  <si>
    <t>0908</t>
  </si>
  <si>
    <t>ROANN CIVIL TOWN</t>
  </si>
  <si>
    <t>0230</t>
  </si>
  <si>
    <t>NORTH MANCHESTER PUBLIC LIBRARY</t>
  </si>
  <si>
    <t>0231</t>
  </si>
  <si>
    <t>ROANN PUBLIC LIBRARY</t>
  </si>
  <si>
    <t>0232</t>
  </si>
  <si>
    <t>WABASH PUBLIC LIBRARY</t>
  </si>
  <si>
    <t>1075</t>
  </si>
  <si>
    <t>WABASH COUNTY SOLID WASTE MANAGEMENT DISTRICT</t>
  </si>
  <si>
    <t>86</t>
  </si>
  <si>
    <t>WARREN COUNTY</t>
  </si>
  <si>
    <t>KENT TOWNSHIP</t>
  </si>
  <si>
    <t>MEDINA TOWNSHIP</t>
  </si>
  <si>
    <t>MOUND TOWNSHIP</t>
  </si>
  <si>
    <t>0909</t>
  </si>
  <si>
    <t>PINE VILLAGE CIVIL TOWN</t>
  </si>
  <si>
    <t>0910</t>
  </si>
  <si>
    <t>STATE LINE CITY CIVIL TOWN</t>
  </si>
  <si>
    <t>0911</t>
  </si>
  <si>
    <t>WEST LEBANON CIVIL TOWN</t>
  </si>
  <si>
    <t>0912</t>
  </si>
  <si>
    <t>WILLIAMSPORT CIVIL TOWN</t>
  </si>
  <si>
    <t>0233</t>
  </si>
  <si>
    <t>WEST LEBANON PUBLIC LIBRARY</t>
  </si>
  <si>
    <t>0234</t>
  </si>
  <si>
    <t>WILLIAMSPORT PUBLIC LIBRARY</t>
  </si>
  <si>
    <t>1033</t>
  </si>
  <si>
    <t>WARREN COUNTY SOLID WASTE</t>
  </si>
  <si>
    <t>JORDAN CREEK CONSERVANCY</t>
  </si>
  <si>
    <t>KICKAPOO CREEK CONSERVANCY DISTRICT</t>
  </si>
  <si>
    <t>87</t>
  </si>
  <si>
    <t>WARRICK COUNTY</t>
  </si>
  <si>
    <t>BOON TOWNSHIP</t>
  </si>
  <si>
    <t>GREER TOWNSHIP</t>
  </si>
  <si>
    <t>HART TOWNSHIP</t>
  </si>
  <si>
    <t>LANE TOWNSHIP</t>
  </si>
  <si>
    <t>SKELTON TOWNSHIP</t>
  </si>
  <si>
    <t>0423</t>
  </si>
  <si>
    <t>BOONVILLE CIVIL CITY</t>
  </si>
  <si>
    <t>0913</t>
  </si>
  <si>
    <t>CHANDLER CIVIL TOWN</t>
  </si>
  <si>
    <t>0914</t>
  </si>
  <si>
    <t>ELBERFELD CIVIL TOWN</t>
  </si>
  <si>
    <t>0915</t>
  </si>
  <si>
    <t>LYNNVILLE CIVIL TOWN</t>
  </si>
  <si>
    <t>0916</t>
  </si>
  <si>
    <t>NEWBURGH CIVIL TOWN</t>
  </si>
  <si>
    <t>0917</t>
  </si>
  <si>
    <t>TENNYSON CIVIL TOWN</t>
  </si>
  <si>
    <t>0235</t>
  </si>
  <si>
    <t>Newburgh Chandler Public Library</t>
  </si>
  <si>
    <t>0236</t>
  </si>
  <si>
    <t>BOONVILLE-WARRICK COUNTY PUBLIC LIBRARY</t>
  </si>
  <si>
    <t>1032</t>
  </si>
  <si>
    <t>WARRICK COUNTY SOLID WASTE</t>
  </si>
  <si>
    <t>88</t>
  </si>
  <si>
    <t>WASHINGTON COUNTY</t>
  </si>
  <si>
    <t>GIBSON TOWNSHIP</t>
  </si>
  <si>
    <t>PIERCE TOWNSHIP</t>
  </si>
  <si>
    <t>0431</t>
  </si>
  <si>
    <t>SALEM CIVIL CITY</t>
  </si>
  <si>
    <t>0918</t>
  </si>
  <si>
    <t>CAMPBELLSBURG CIVIL TOWN</t>
  </si>
  <si>
    <t>HARDINSBURG CIVIL TOWN</t>
  </si>
  <si>
    <t>0921</t>
  </si>
  <si>
    <t>LITTLE YORK CIVIL TOWN</t>
  </si>
  <si>
    <t>LIVONIA CIVIL TOWN</t>
  </si>
  <si>
    <t>0923</t>
  </si>
  <si>
    <t>NEW PEKIN CIVIL TOWN</t>
  </si>
  <si>
    <t>0924</t>
  </si>
  <si>
    <t>SALTILLO CIVIL TOWN</t>
  </si>
  <si>
    <t>0237</t>
  </si>
  <si>
    <t>SALEM PUBLIC LIBRARY</t>
  </si>
  <si>
    <t>1025</t>
  </si>
  <si>
    <t>BROWN-VERNON FIRE DISTRICT</t>
  </si>
  <si>
    <t>1026</t>
  </si>
  <si>
    <t>WASHINGTON COUNTY SOLID WASTE MANAGEMENT</t>
  </si>
  <si>
    <t>BLUE RIVER FIRE PROTECTION DISTRICT</t>
  </si>
  <si>
    <t>DELANEY CREEK CONSERVANCY</t>
  </si>
  <si>
    <t>TWIN RUSH CREEK CONSERVANCY DISTRICT</t>
  </si>
  <si>
    <t>ELK CREEK CONSERVANCY DISTRICT</t>
  </si>
  <si>
    <t>89</t>
  </si>
  <si>
    <t>WAYNE COUNTY</t>
  </si>
  <si>
    <t>ABINGTON TOWNSHIP</t>
  </si>
  <si>
    <t>BOSTON TOWNSHIP</t>
  </si>
  <si>
    <t>DALTON TOWNSHIP</t>
  </si>
  <si>
    <t>NEW GARDEN TOWNSHIP</t>
  </si>
  <si>
    <t>RICHMOND CIVIL CITY</t>
  </si>
  <si>
    <t>0925</t>
  </si>
  <si>
    <t>BOSTON CIVIL TOWN</t>
  </si>
  <si>
    <t>0926</t>
  </si>
  <si>
    <t>CAMBRIDGE CITY CIVIL TOWN</t>
  </si>
  <si>
    <t>0927</t>
  </si>
  <si>
    <t>CENTERVILLE CIVIL TOWN</t>
  </si>
  <si>
    <t>0928</t>
  </si>
  <si>
    <t>DUBLIN CIVIL TOWN</t>
  </si>
  <si>
    <t>0929</t>
  </si>
  <si>
    <t>EAST GERMANTOWN CIVIL TOWN</t>
  </si>
  <si>
    <t>0930</t>
  </si>
  <si>
    <t>ECONOMY CIVIL TOWN</t>
  </si>
  <si>
    <t>0931</t>
  </si>
  <si>
    <t>FOUNTAIN CITY CIVIL TOWN</t>
  </si>
  <si>
    <t>GREENS FORK CIVIL TOWN</t>
  </si>
  <si>
    <t>0933</t>
  </si>
  <si>
    <t>HAGERSTOWN CIVIL TOWN</t>
  </si>
  <si>
    <t>0934</t>
  </si>
  <si>
    <t>MILTON CIVIL TOWN</t>
  </si>
  <si>
    <t>MOUNT AUBURN CIVIL TOWN</t>
  </si>
  <si>
    <t>SPRING GROVE CIVIL TOWN</t>
  </si>
  <si>
    <t>0937</t>
  </si>
  <si>
    <t>WHITEWATER CIVIL TOWN</t>
  </si>
  <si>
    <t>0238</t>
  </si>
  <si>
    <t>CAMBRIDGE CITY PUBLIC LIBRARY</t>
  </si>
  <si>
    <t>0239</t>
  </si>
  <si>
    <t>Centerville-Center Township Public Library</t>
  </si>
  <si>
    <t>0240</t>
  </si>
  <si>
    <t>DUBLIN PUBLIC LIBRARY</t>
  </si>
  <si>
    <t>0241</t>
  </si>
  <si>
    <t>HAGERSTOWN PUBLIC LIBRARY</t>
  </si>
  <si>
    <t>0242</t>
  </si>
  <si>
    <t>MORRISSON REEVES PUBLIC LIBRARY</t>
  </si>
  <si>
    <t>0243</t>
  </si>
  <si>
    <t>WAYNE COUNTY CONTRACTUAL LIBRARY</t>
  </si>
  <si>
    <t>RICHMOND SANITARY</t>
  </si>
  <si>
    <t>1074</t>
  </si>
  <si>
    <t>W. U. R. SOLID WASTE MANAGEMENT DISTRICT</t>
  </si>
  <si>
    <t>90</t>
  </si>
  <si>
    <t>WELLS COUNTY</t>
  </si>
  <si>
    <t>NOTTINGHAM TOWNSHIP</t>
  </si>
  <si>
    <t>0408</t>
  </si>
  <si>
    <t>BLUFFTON CIVIL CITY</t>
  </si>
  <si>
    <t>0476</t>
  </si>
  <si>
    <t>ZANESVILLE CIVIL TOWN</t>
  </si>
  <si>
    <t>0684</t>
  </si>
  <si>
    <t>MARKLE CIVIL TOWN</t>
  </si>
  <si>
    <t>OSSIAN CIVIL TOWN</t>
  </si>
  <si>
    <t>PONETO CIVIL TOWN</t>
  </si>
  <si>
    <t>UNIONDALE CIVIL TOWN</t>
  </si>
  <si>
    <t>0941</t>
  </si>
  <si>
    <t>VERA CRUZ CIVIL TOWN</t>
  </si>
  <si>
    <t>0244</t>
  </si>
  <si>
    <t>WELLS COUNTY PUBLIC LIBRARY</t>
  </si>
  <si>
    <t>1091</t>
  </si>
  <si>
    <t>WELLS COUNTY SOLID WASTE DISTRICT</t>
  </si>
  <si>
    <t>ROCK CREEK CONSERVANCY</t>
  </si>
  <si>
    <t>91</t>
  </si>
  <si>
    <t>WHITE COUNTY</t>
  </si>
  <si>
    <t>BIG CREEK TOWNSHIP</t>
  </si>
  <si>
    <t>MONON TOWNSHIP</t>
  </si>
  <si>
    <t>PRINCETON TOWNSHIP</t>
  </si>
  <si>
    <t>ROUND GROVE TOWNSHIP</t>
  </si>
  <si>
    <t>WEST POINT TOWNSHIP</t>
  </si>
  <si>
    <t>0433</t>
  </si>
  <si>
    <t>MONTICELLO CIVIL CITY</t>
  </si>
  <si>
    <t>0942</t>
  </si>
  <si>
    <t>BROOKSTON CIVIL TOWN</t>
  </si>
  <si>
    <t>0943</t>
  </si>
  <si>
    <t>BURNETTSVILLE CIVIL TOWN</t>
  </si>
  <si>
    <t>0944</t>
  </si>
  <si>
    <t>CHALMERS CIVIL TOWN</t>
  </si>
  <si>
    <t>0945</t>
  </si>
  <si>
    <t>MONON CIVIL TOWN</t>
  </si>
  <si>
    <t>0946</t>
  </si>
  <si>
    <t>REYNOLDS CIVIL TOWN</t>
  </si>
  <si>
    <t>0947</t>
  </si>
  <si>
    <t>WOLCOTT CIVIL TOWN</t>
  </si>
  <si>
    <t>0245</t>
  </si>
  <si>
    <t>BROOKSTON PUBLIC LIBRARY</t>
  </si>
  <si>
    <t>0246</t>
  </si>
  <si>
    <t>MONON PUBLIC LIBRARY</t>
  </si>
  <si>
    <t>0247</t>
  </si>
  <si>
    <t>MONTICELLO PUBLIC LIBRARY</t>
  </si>
  <si>
    <t>0248</t>
  </si>
  <si>
    <t>WOLCOTT PUBLIC LIBRARY</t>
  </si>
  <si>
    <t>92</t>
  </si>
  <si>
    <t>WHITLEY COUNTY</t>
  </si>
  <si>
    <t>ETNA TROY TOWNSHIP</t>
  </si>
  <si>
    <t>THORNCREEK TOWNSHIP</t>
  </si>
  <si>
    <t>0432</t>
  </si>
  <si>
    <t>COLUMBIA CITY CIVIL CITY</t>
  </si>
  <si>
    <t>0948</t>
  </si>
  <si>
    <t>CHURUBUSCO CIVIL TOWN</t>
  </si>
  <si>
    <t>0949</t>
  </si>
  <si>
    <t>LARWILL CIVIL TOWN</t>
  </si>
  <si>
    <t>0950</t>
  </si>
  <si>
    <t>SOUTH WHITLEY CIVIL TOWN</t>
  </si>
  <si>
    <t>0249</t>
  </si>
  <si>
    <t>CHURUBUSCO PUBLIC LIBRARY</t>
  </si>
  <si>
    <t>0250</t>
  </si>
  <si>
    <t>PEABODY LIBRARY</t>
  </si>
  <si>
    <t>0251</t>
  </si>
  <si>
    <t>South Whitley Community Public Library</t>
  </si>
  <si>
    <t>1078</t>
  </si>
  <si>
    <t>WHITLEY COUNTY SOLID WASTE MANAGEMENT DISTRICT</t>
  </si>
  <si>
    <t>County</t>
  </si>
  <si>
    <t>Unit</t>
  </si>
  <si>
    <t>count</t>
  </si>
  <si>
    <t>Units</t>
  </si>
  <si>
    <t>DLGF Cumulative Fund Quick Chart</t>
  </si>
  <si>
    <t>Draft (For Internal Purposes Only)</t>
  </si>
  <si>
    <t>NOTE: THIS IS INTENDED AS AN INFORMATIVE GUIDE ONLY AND NOT AS A SUBSTITUTE FOR THE LAW. INDIANA CODE ALWAYS CONTROLS.</t>
  </si>
  <si>
    <t>Fund</t>
  </si>
  <si>
    <t>UNIT/CUM FUND</t>
  </si>
  <si>
    <t>DLGF FUND 
NAME</t>
  </si>
  <si>
    <t>CODE CITE</t>
  </si>
  <si>
    <t>REMON. 
(DAYS)</t>
  </si>
  <si>
    <t># OF 
PETITIONERS</t>
  </si>
  <si>
    <t>MAXIMUM
 RATE</t>
  </si>
  <si>
    <t>MAX LEVY TYPE</t>
  </si>
  <si>
    <t>TRENDING?</t>
  </si>
  <si>
    <t>ESTABLISHING BODY</t>
  </si>
  <si>
    <t>COMMENTS</t>
  </si>
  <si>
    <t>COUNTY</t>
  </si>
  <si>
    <t>CUM. BRIDGE</t>
  </si>
  <si>
    <t>CUMULATIVE BRIDGE</t>
  </si>
  <si>
    <t>8-16-3-3</t>
  </si>
  <si>
    <t>No</t>
  </si>
  <si>
    <t>Commissioners</t>
  </si>
  <si>
    <t>Council approves appropriation; DLGF approval not needed for appropriation; Comm. establishes rate</t>
  </si>
  <si>
    <t>MAJOR BRIDGE</t>
  </si>
  <si>
    <t>COUNTY MAJOR BRIDGE</t>
  </si>
  <si>
    <t>8-16-3.1-4</t>
  </si>
  <si>
    <t>CUM. COUNTY COURTHOUSE</t>
  </si>
  <si>
    <t>CUMULATIVE COURT HOUSE</t>
  </si>
  <si>
    <t>36-9-14-1</t>
  </si>
  <si>
    <t>Council</t>
  </si>
  <si>
    <t>CUM. BLDG. FOR JAIL/JUVENILE DET. CTR.</t>
  </si>
  <si>
    <t>CUMULATIVE JAIL</t>
  </si>
  <si>
    <t>36-9-15-1</t>
  </si>
  <si>
    <t>NONE</t>
  </si>
  <si>
    <t>2391</t>
  </si>
  <si>
    <t>CUM. CAP. DEV.</t>
  </si>
  <si>
    <t>CUMULATIVE CAPITAL DEVELOPMENT</t>
  </si>
  <si>
    <t>36-9-14.5-1</t>
  </si>
  <si>
    <t>Commissioners establish; Council approves rate. Exceptions are St. Joseph Co. and Lake Co. - council establishes as legislative body per IC 36-2-3.5.</t>
  </si>
  <si>
    <t xml:space="preserve">Non-Adopting .0133 (Yr. 1), .0233 (Yr. 2); Adopting .0167 (Yr. 1), .0333 (Yr. 2).  May be spent for other purposes if emergency is declared concerning public health, welfare or safety; or under I.C. 36-7-23. </t>
  </si>
  <si>
    <t>1390</t>
  </si>
  <si>
    <t>CUM. BLDG. PARK</t>
  </si>
  <si>
    <t>CUMULATIVE PARK &amp; RECREATION</t>
  </si>
  <si>
    <t>36-10-3-21</t>
  </si>
  <si>
    <t>Park Board; Council must approve</t>
  </si>
  <si>
    <t>CUM. DRAINAGE</t>
  </si>
  <si>
    <t>CUMULATIVE DRAINAGE</t>
  </si>
  <si>
    <t>36-9-27-100</t>
  </si>
  <si>
    <t>CUM. BLDG. HOSPITAL</t>
  </si>
  <si>
    <t>16-22-5-4</t>
  </si>
  <si>
    <t>Limited to 12 years</t>
  </si>
  <si>
    <t>2190</t>
  </si>
  <si>
    <t>CUM. BLDG. AIRPORT</t>
  </si>
  <si>
    <t>CUMULATIVE AIRPORT BUILDING</t>
  </si>
  <si>
    <t>8-22-3-25</t>
  </si>
  <si>
    <t>Airport Authority Board</t>
  </si>
  <si>
    <t>.0033 to .0167 = Rate based on assessed value; outside max. levy</t>
  </si>
  <si>
    <t>CUM. VOTING SYSTEM PURCHASE</t>
  </si>
  <si>
    <t>CUMULATIVE VOTING MACHINE</t>
  </si>
  <si>
    <t>3-11-6-9</t>
  </si>
  <si>
    <t xml:space="preserve">Also post notice in 3 public places </t>
  </si>
  <si>
    <t>CUM. BLDG.</t>
  </si>
  <si>
    <t>CUMULATIVE BUILDING</t>
  </si>
  <si>
    <t>36-9-16-5</t>
  </si>
  <si>
    <t>10 year limit</t>
  </si>
  <si>
    <t>CUM. CAPITAL IMPROVEMENT</t>
  </si>
  <si>
    <t>CUMULATIVE CAPITAL IMPROVEMENT (RATE)</t>
  </si>
  <si>
    <t>36-9-16-6</t>
  </si>
  <si>
    <t>CUM. BLDG. - Levee Authority Vanderburgh Co.</t>
  </si>
  <si>
    <t>14-27-6-48</t>
  </si>
  <si>
    <t>Levee Authority Board</t>
  </si>
  <si>
    <t>CUM. HOSPITAL SINKING FUND</t>
  </si>
  <si>
    <t>16-22-4-1</t>
  </si>
  <si>
    <t>County Officers (hospital board members ?)</t>
  </si>
  <si>
    <t>8790</t>
  </si>
  <si>
    <t>MARION COUNTY HEALTH &amp; HOSPITAL</t>
  </si>
  <si>
    <t xml:space="preserve">SPECL HEALTH/HOSPITAL CUM BLDG          </t>
  </si>
  <si>
    <t>16-22-8-41</t>
  </si>
  <si>
    <t>Hospital Board</t>
  </si>
  <si>
    <t>CUM. CHANNEL MAINT.</t>
  </si>
  <si>
    <t xml:space="preserve">CUMULATIVE CHANNEL MAINTENANCE          </t>
  </si>
  <si>
    <t>8-10-5-17</t>
  </si>
  <si>
    <t>CUM. SURVIVOR'S HEALTH COVERAGE</t>
  </si>
  <si>
    <t>CUMULATIVE PUBLIC SAFETY OFFICERS SURVIVOR'S HEALTH COVERAGE</t>
  </si>
  <si>
    <t>36-8-8-14.2</t>
  </si>
  <si>
    <t>CITY/TOWN</t>
  </si>
  <si>
    <t xml:space="preserve">Non-Adopting .0133 (Yr. 1), .0267 (Yr. 2) , max .04 (Yr. 3); Adopting, .0167 (Yr. 1), .0333 (Yr. 2), and max .05 (yr. 3).  May be spent for other purposes if emergency is declared concerning public health, welfare or safety. </t>
  </si>
  <si>
    <t>36-9-15.5-1</t>
  </si>
  <si>
    <t>City  / Town Council</t>
  </si>
  <si>
    <t>Limited to 10-year periods (then must reestablish)</t>
  </si>
  <si>
    <t>CUM. BLDG</t>
  </si>
  <si>
    <t>CUM. FIRE</t>
  </si>
  <si>
    <t>CUMULATIVE FIRE SPECIAL</t>
  </si>
  <si>
    <t>36-8-14</t>
  </si>
  <si>
    <t>CUM. CHANNEL MAINT. For Port Authority</t>
  </si>
  <si>
    <t>CUMULATIVE CHANNEL MAINTENANCE</t>
  </si>
  <si>
    <t>Port Authority</t>
  </si>
  <si>
    <t>Applies to all Counties and Municipalities</t>
  </si>
  <si>
    <t>Park Board; Town/City Council must approve</t>
  </si>
  <si>
    <t>Park Depts. in certain cities (2nd and 3rd class cities)</t>
  </si>
  <si>
    <t>36-10-4-36</t>
  </si>
  <si>
    <t>City Council</t>
  </si>
  <si>
    <t>In those counties in which a cumulative bridge fund has been established, the county executive is responsible for providing funds for all bridges, including those in municipalities, within the counties except those bridges on the state highway system.</t>
  </si>
  <si>
    <t>.0033 - .0167 = Rate based on assessed value</t>
  </si>
  <si>
    <t>Not to exceed 12 year-period</t>
  </si>
  <si>
    <t>CUM. HOSPITAL</t>
  </si>
  <si>
    <t>16-23-1-40</t>
  </si>
  <si>
    <t>Before Aug. 1</t>
  </si>
  <si>
    <t>Hospital Board; County Comm.  &amp; Council</t>
  </si>
  <si>
    <t>Notice of hearing must be given to municipal executive or chairman of board, as applicable. Not subject to IC 6-1.1-41.</t>
  </si>
  <si>
    <t>8090</t>
  </si>
  <si>
    <t>CUM. TRANSPORTATION</t>
  </si>
  <si>
    <t>SPECL TRANSPORTATION CUMUL</t>
  </si>
  <si>
    <t>36-9-4-48</t>
  </si>
  <si>
    <t>Board of Directors of Public Transportation Corporation or City Council/Town Council, depending on circumstances</t>
  </si>
  <si>
    <t>Any sum may be appropriated or levied under this section in any one year, but the aggregate sum that may be appropriated and levied, including emergency appropriations, may not exceed the equivalent of 0.1667</t>
  </si>
  <si>
    <t>2392</t>
  </si>
  <si>
    <t>GENERAL IMPROVEMENT</t>
  </si>
  <si>
    <t>36-9-17-5</t>
  </si>
  <si>
    <t>6290</t>
  </si>
  <si>
    <t>CUM. SEWER</t>
  </si>
  <si>
    <t>CUMULATIVE SEWER</t>
  </si>
  <si>
    <t>36-9-26-4</t>
  </si>
  <si>
    <t>CUM. BLDG. FOR PARK DISTRICTS</t>
  </si>
  <si>
    <t>CUM. STREET</t>
  </si>
  <si>
    <t>CUMULATIVE BRIDGE AND STREET</t>
  </si>
  <si>
    <t>36-9-16.5</t>
  </si>
  <si>
    <t>N/A</t>
  </si>
  <si>
    <t>not subject to 6-1.1-41**</t>
  </si>
  <si>
    <t>City / Town Council</t>
  </si>
  <si>
    <t>TOWNSHIP</t>
  </si>
  <si>
    <t>Outside max. levy</t>
  </si>
  <si>
    <t>CUMULATIVE FIRE (Township)</t>
  </si>
  <si>
    <t>Township Board</t>
  </si>
  <si>
    <t>CUM. VEHICLE AND BUILDING</t>
  </si>
  <si>
    <t>TOWNSHIP CUMULATIVE VEHICLE</t>
  </si>
  <si>
    <t>36-9-17.5-4</t>
  </si>
  <si>
    <t>CUM. BLDG. PARK &amp; REC</t>
  </si>
  <si>
    <t>36-10-7.5-19</t>
  </si>
  <si>
    <t>AIRPORT AUTHORITIES</t>
  </si>
  <si>
    <t>*Maximum rate based on assessed valuation; refer to IC 8-22-3-25(b).</t>
  </si>
  <si>
    <t>Cum. Airport Bldg.</t>
  </si>
  <si>
    <t>CUMULATIVE AIRPORT BLDG</t>
  </si>
  <si>
    <t>Airport Board</t>
  </si>
  <si>
    <t>Specific to Indianapolis Int'l Airport?</t>
  </si>
  <si>
    <t>8190</t>
  </si>
  <si>
    <t>Specl Airport Cuml Bldg.</t>
  </si>
  <si>
    <t>SPECL AIRPORT CUML BLDG</t>
  </si>
  <si>
    <t>8-22-3-25?</t>
  </si>
  <si>
    <t>30?</t>
  </si>
  <si>
    <t>FIRE DISTRICTS</t>
  </si>
  <si>
    <t>CUMULATIVE FIRE</t>
  </si>
  <si>
    <t>FPD board adopts, county commissioners approve</t>
  </si>
  <si>
    <t>FIRE TERRITORIES</t>
  </si>
  <si>
    <t>8692</t>
  </si>
  <si>
    <t>EQUIPMENT REPLACEMENT</t>
  </si>
  <si>
    <t>SPECL FIRE PROTECTION TERRITORY EQUIPMENT REPLACE</t>
  </si>
  <si>
    <t>36-8-19-8.5</t>
  </si>
  <si>
    <t>All units in the FPT adopt identical ordinances</t>
  </si>
  <si>
    <t>8792</t>
  </si>
  <si>
    <t>SPECL FIRE PROTECTION TERRITORY EQUIPMENT REPLACE (POST 2022)</t>
  </si>
  <si>
    <t>SANITARY DISTRICTS</t>
  </si>
  <si>
    <t>Sanitation departments can adopt special tax levies for capital projects; no cumulative funds.</t>
  </si>
  <si>
    <t>8290</t>
  </si>
  <si>
    <t>Sanitary Cum. Bldg.</t>
  </si>
  <si>
    <t>SPECL SANITARY CUMULATIVE BLDG</t>
  </si>
  <si>
    <t>Unknown</t>
  </si>
  <si>
    <t>CONSERVANCIES</t>
  </si>
  <si>
    <t>Per district plan or cost index source; can transfer from general fund. Max rate equal to 10% of annual maintenance costs. Not subject to IC 6-1.1-41, but must follow procedure in IC 14-33-14-8.</t>
  </si>
  <si>
    <t>CUM. MAINTENANCE</t>
  </si>
  <si>
    <t>14-33-14</t>
  </si>
  <si>
    <t>See Comment</t>
  </si>
  <si>
    <t>District Board</t>
  </si>
  <si>
    <t>Must establish a district plan; may transfer from general fund</t>
  </si>
  <si>
    <t>2393</t>
  </si>
  <si>
    <t>CUM. IMPROVEMENT</t>
  </si>
  <si>
    <t>CUMULATIVE CONSERVANCY IMPROVEMENT</t>
  </si>
  <si>
    <t>14-33-21-5</t>
  </si>
  <si>
    <t>MISC. CUM FUNDS</t>
  </si>
  <si>
    <t>Specific to Marion County?</t>
  </si>
  <si>
    <t>9090</t>
  </si>
  <si>
    <t>SPECIAL CCD</t>
  </si>
  <si>
    <t>SPECL CUML CAPITAL DEVELOPMENT</t>
  </si>
  <si>
    <t>36-9-14.5?</t>
  </si>
  <si>
    <t>2491</t>
  </si>
  <si>
    <t>CUM. REV IMPROVEMENT</t>
  </si>
  <si>
    <t>CUM REV IMPROV</t>
  </si>
  <si>
    <t>Township firefighting building and equipment funds were merged into IFD's firefighting building and equipment fund. Might be what this refers to. Fund establishment exempt from IC 6-1.1-41. Statute added into law after December 31, 2003, but it does not provide a maximum rate.</t>
  </si>
  <si>
    <t>8693</t>
  </si>
  <si>
    <t>INDPLS FIRE CCD</t>
  </si>
  <si>
    <t>INDIANAPOLIS FIRE CUM CAPITAL DEVEL</t>
  </si>
  <si>
    <t>36-3-1-6.1?</t>
  </si>
  <si>
    <t>City-County Council</t>
  </si>
  <si>
    <t>Duplicative, already in "Counties" section</t>
  </si>
  <si>
    <t>SP HEALTH/HOSPITAL CUM BLDG</t>
  </si>
  <si>
    <t>SPECL HEALTH/HOSPTIAL CUM BLDG</t>
  </si>
  <si>
    <t>Hospital board</t>
  </si>
  <si>
    <t>**IC 6-1.1-41 applies only to cumulative funds listed under that chapter or when a statute specifically subjects the establishment of a fund to that chapter.</t>
  </si>
  <si>
    <t>YR_NBR</t>
  </si>
  <si>
    <t>CNTY_CD</t>
  </si>
  <si>
    <t>UNIT_TYPE_CD</t>
  </si>
  <si>
    <t>UNIT_CD</t>
  </si>
  <si>
    <t>FUND_CD</t>
  </si>
  <si>
    <t>CUM_FUND_INDC</t>
  </si>
  <si>
    <t>CERTD_TAX_RATE_PCNT</t>
  </si>
  <si>
    <t>2024</t>
  </si>
  <si>
    <t>Y</t>
  </si>
  <si>
    <t>8691</t>
  </si>
  <si>
    <t>2390</t>
  </si>
  <si>
    <t>Multi Year CCD initial establishments</t>
  </si>
  <si>
    <t>Date Rec'd</t>
  </si>
  <si>
    <t>CXX-</t>
  </si>
  <si>
    <t>Field Rep</t>
  </si>
  <si>
    <t>Legal</t>
  </si>
  <si>
    <t xml:space="preserve">County </t>
  </si>
  <si>
    <t>CC</t>
  </si>
  <si>
    <t>MOD</t>
  </si>
  <si>
    <t>Fund
#</t>
  </si>
  <si>
    <t>Cum Fund</t>
  </si>
  <si>
    <t>New/Re-established</t>
  </si>
  <si>
    <t>Requested Rate</t>
  </si>
  <si>
    <t>Auditor's
Certificate</t>
  </si>
  <si>
    <t>Submission
Status</t>
  </si>
  <si>
    <t>Order Date</t>
  </si>
  <si>
    <t>2025
Rate</t>
  </si>
  <si>
    <t xml:space="preserve">Order
E-Mailed </t>
  </si>
  <si>
    <t>Notes</t>
  </si>
  <si>
    <t>Comments / Other Action</t>
  </si>
  <si>
    <t>C22-026</t>
  </si>
  <si>
    <t>Miranda</t>
  </si>
  <si>
    <t>Marion</t>
  </si>
  <si>
    <t>N</t>
  </si>
  <si>
    <t xml:space="preserve">CUMULATIVE CAPITAL DEVELOPMENT          </t>
  </si>
  <si>
    <t>Multi Year 3 of 3</t>
  </si>
  <si>
    <t>Approved</t>
  </si>
  <si>
    <t>2023 Rate 0.0167 2024 Rate 0.0333 2025 Rate 0.0500</t>
  </si>
  <si>
    <t>C22-031</t>
  </si>
  <si>
    <t>Sam</t>
  </si>
  <si>
    <t>Huntington</t>
  </si>
  <si>
    <t>C22-047</t>
  </si>
  <si>
    <t>Judy</t>
  </si>
  <si>
    <t>Kosciusko</t>
  </si>
  <si>
    <t>C22-080</t>
  </si>
  <si>
    <t>C23-045</t>
  </si>
  <si>
    <t>Dave</t>
  </si>
  <si>
    <t>Cass</t>
  </si>
  <si>
    <t>Multi Year 2 of 3</t>
  </si>
  <si>
    <t>2024 Rate 0.0167 2025 Rate 0.0333 2026 Rate 0.0500</t>
  </si>
  <si>
    <t>Legend</t>
  </si>
  <si>
    <t>Missing Information</t>
  </si>
  <si>
    <t>Sent to Legal</t>
  </si>
  <si>
    <t>Objection filed</t>
  </si>
  <si>
    <t>Pending Auditor's Certificate</t>
  </si>
  <si>
    <t>Submissions for pay 2021</t>
  </si>
  <si>
    <t>C24-</t>
  </si>
  <si>
    <t>Requested
 Rate</t>
  </si>
  <si>
    <t>Order sent to the FR</t>
  </si>
  <si>
    <t>Order Sent to the Unit</t>
  </si>
  <si>
    <t>Sent/
Reviewed
 By</t>
  </si>
  <si>
    <t>C24-001</t>
  </si>
  <si>
    <t>Anna</t>
  </si>
  <si>
    <t>Laporte</t>
  </si>
  <si>
    <t xml:space="preserve">CUMULATIVE FIRE (Township)                        </t>
  </si>
  <si>
    <t>Re-Established</t>
  </si>
  <si>
    <t>AC</t>
  </si>
  <si>
    <t>C24-002</t>
  </si>
  <si>
    <t>Hendricks</t>
  </si>
  <si>
    <t>SV</t>
  </si>
  <si>
    <t>C24-003</t>
  </si>
  <si>
    <t>Lake</t>
  </si>
  <si>
    <t>MB</t>
  </si>
  <si>
    <t>C24-004</t>
  </si>
  <si>
    <t>George</t>
  </si>
  <si>
    <t>Wells</t>
  </si>
  <si>
    <t>GH</t>
  </si>
  <si>
    <t>C24-005</t>
  </si>
  <si>
    <t>C24-006</t>
  </si>
  <si>
    <t>Wayne</t>
  </si>
  <si>
    <t>Emily</t>
  </si>
  <si>
    <t>Lawrence</t>
  </si>
  <si>
    <t>WH</t>
  </si>
  <si>
    <t>C24-007</t>
  </si>
  <si>
    <t>Lagrange</t>
  </si>
  <si>
    <t>C24-008</t>
  </si>
  <si>
    <t>Tina</t>
  </si>
  <si>
    <t>Tippecanoe</t>
  </si>
  <si>
    <t>TM</t>
  </si>
  <si>
    <t>C24-009</t>
  </si>
  <si>
    <t>Johnson</t>
  </si>
  <si>
    <t>SPECIAL CUM FIRE</t>
  </si>
  <si>
    <t>C24-010</t>
  </si>
  <si>
    <t>Vicky</t>
  </si>
  <si>
    <t>Orange</t>
  </si>
  <si>
    <t>VN</t>
  </si>
  <si>
    <t>C24-011</t>
  </si>
  <si>
    <t>Greene</t>
  </si>
  <si>
    <t>C24-012</t>
  </si>
  <si>
    <t>Boone</t>
  </si>
  <si>
    <t xml:space="preserve">CUMULATIVE FIRE SPECIAL                 </t>
  </si>
  <si>
    <t>C24-013</t>
  </si>
  <si>
    <t>Ryan</t>
  </si>
  <si>
    <t>Hamilton</t>
  </si>
  <si>
    <t>RB</t>
  </si>
  <si>
    <t>C24-014</t>
  </si>
  <si>
    <t>Robert</t>
  </si>
  <si>
    <t>Pike</t>
  </si>
  <si>
    <t>RN</t>
  </si>
  <si>
    <t>C24-015</t>
  </si>
  <si>
    <t>C24-016</t>
  </si>
  <si>
    <t>Cathy</t>
  </si>
  <si>
    <t>Clark</t>
  </si>
  <si>
    <t xml:space="preserve">CUMULATIVE PARK &amp; RECREATION            </t>
  </si>
  <si>
    <t>CS</t>
  </si>
  <si>
    <t>C24-017</t>
  </si>
  <si>
    <t>C24-018</t>
  </si>
  <si>
    <t>SPECIAL FIRE PROTECTION TERRITORY EQUIPMENT REPLACE</t>
  </si>
  <si>
    <t>C24-019</t>
  </si>
  <si>
    <t>St. Joseph</t>
  </si>
  <si>
    <t>New</t>
  </si>
  <si>
    <t>C24-020</t>
  </si>
  <si>
    <t>Morgan</t>
  </si>
  <si>
    <t>C24-021</t>
  </si>
  <si>
    <t>C24-022</t>
  </si>
  <si>
    <t>Montgomery</t>
  </si>
  <si>
    <t>C24-023</t>
  </si>
  <si>
    <t>C24-024</t>
  </si>
  <si>
    <t>C24-025</t>
  </si>
  <si>
    <t xml:space="preserve">CUMULATIVE BRIDGE                       </t>
  </si>
  <si>
    <t>C24-026</t>
  </si>
  <si>
    <t>Marshall</t>
  </si>
  <si>
    <t>C24-027</t>
  </si>
  <si>
    <t>Vigo</t>
  </si>
  <si>
    <t>C24-028</t>
  </si>
  <si>
    <t>Jackson</t>
  </si>
  <si>
    <t>C24-029</t>
  </si>
  <si>
    <t>C24-030</t>
  </si>
  <si>
    <t>Vanderburgh</t>
  </si>
  <si>
    <t>C24-031</t>
  </si>
  <si>
    <t>Carroll</t>
  </si>
  <si>
    <t>C24-032</t>
  </si>
  <si>
    <t>C24-033</t>
  </si>
  <si>
    <t>C24-034</t>
  </si>
  <si>
    <t>C24-035</t>
  </si>
  <si>
    <t>Decatur</t>
  </si>
  <si>
    <t>C24-036</t>
  </si>
  <si>
    <t>Putnam</t>
  </si>
  <si>
    <t>C24-037</t>
  </si>
  <si>
    <t>Madison</t>
  </si>
  <si>
    <t>JR</t>
  </si>
  <si>
    <t>C24-038</t>
  </si>
  <si>
    <t>C24-039</t>
  </si>
  <si>
    <t>Newton</t>
  </si>
  <si>
    <t>C24-040</t>
  </si>
  <si>
    <t>Jasper</t>
  </si>
  <si>
    <t>C24-041</t>
  </si>
  <si>
    <t>Delaware</t>
  </si>
  <si>
    <t>C24-042</t>
  </si>
  <si>
    <t>Porter</t>
  </si>
  <si>
    <t>C24-043</t>
  </si>
  <si>
    <t>C24-044</t>
  </si>
  <si>
    <t>C24-045</t>
  </si>
  <si>
    <t>Multi Year 1 of 3</t>
  </si>
  <si>
    <t>2025 Rate .0167 2026 Rate .0333 2027 Rate 0.0500</t>
  </si>
  <si>
    <t>C24-046</t>
  </si>
  <si>
    <t>Should have done the 3 year step up and didn't</t>
  </si>
  <si>
    <t>C24-047</t>
  </si>
  <si>
    <t>Floyd</t>
  </si>
  <si>
    <t>C24-048</t>
  </si>
  <si>
    <t>C24-049</t>
  </si>
  <si>
    <t>Bartholomew</t>
  </si>
  <si>
    <t>C24-050</t>
  </si>
  <si>
    <t>C24-051</t>
  </si>
  <si>
    <t>C24-052</t>
  </si>
  <si>
    <t>C24-053</t>
  </si>
  <si>
    <t>Adams</t>
  </si>
  <si>
    <t>C24-054</t>
  </si>
  <si>
    <t>C24-055</t>
  </si>
  <si>
    <t>Grant</t>
  </si>
  <si>
    <t>C24-056</t>
  </si>
  <si>
    <t>C24-057</t>
  </si>
  <si>
    <t>Benton</t>
  </si>
  <si>
    <t xml:space="preserve">CUMULATIVE JAIL                         </t>
  </si>
  <si>
    <t>C24-058</t>
  </si>
  <si>
    <t>C24-059</t>
  </si>
  <si>
    <t>Henry</t>
  </si>
  <si>
    <t>C24-060</t>
  </si>
  <si>
    <t>C24-061</t>
  </si>
  <si>
    <t>Warrick</t>
  </si>
  <si>
    <t>C24-062</t>
  </si>
  <si>
    <t>Howard</t>
  </si>
  <si>
    <t>C24-063</t>
  </si>
  <si>
    <t>Sullivan</t>
  </si>
  <si>
    <t>C24-064</t>
  </si>
  <si>
    <t>Elkhart</t>
  </si>
  <si>
    <t>DLGF not able to certify adopted rate as it exceeds the max rate permissible</t>
  </si>
  <si>
    <t>C24-065</t>
  </si>
  <si>
    <t>Fountain</t>
  </si>
  <si>
    <t>C24-066</t>
  </si>
  <si>
    <t>C24-067</t>
  </si>
  <si>
    <t>Knox</t>
  </si>
  <si>
    <t>C24-069</t>
  </si>
  <si>
    <t>Auditor's certificate isn't signed and need adoption resolution</t>
  </si>
  <si>
    <t>C24-070</t>
  </si>
  <si>
    <t>Shelby</t>
  </si>
  <si>
    <t>Mod-Fund</t>
  </si>
  <si>
    <t>Status</t>
  </si>
  <si>
    <t>Rate</t>
  </si>
  <si>
    <t>Re-established?</t>
  </si>
  <si>
    <t>Funds</t>
  </si>
  <si>
    <t>FUND_LONG_NAME</t>
  </si>
  <si>
    <t>1230</t>
  </si>
  <si>
    <t>SPECIAL LIBRARY FUND - WILLIARD LIBRARY VANDERBURG</t>
  </si>
  <si>
    <t>2129</t>
  </si>
  <si>
    <t>CEMETERY OUTSIDE MUNICIPALITY</t>
  </si>
  <si>
    <t>8210</t>
  </si>
  <si>
    <t xml:space="preserve">SPECIAL SOLID WASTE MANAGEMENT          </t>
  </si>
  <si>
    <t>8301</t>
  </si>
  <si>
    <t xml:space="preserve">SPECL FLOOD CONTROL GENERAL             </t>
  </si>
  <si>
    <t>Fund #</t>
  </si>
  <si>
    <t>Fund Name</t>
  </si>
  <si>
    <t>IC Code</t>
  </si>
  <si>
    <t>Max</t>
  </si>
  <si>
    <t xml:space="preserve">IC Code </t>
  </si>
  <si>
    <t>Description</t>
  </si>
  <si>
    <t>IC 14-27-6-30(4)</t>
  </si>
  <si>
    <t>Unit will be held to the lessor of 0.0267, the levy advertised or adopted, or the rate adopted.</t>
  </si>
  <si>
    <t>IC 36-12-7-8</t>
  </si>
  <si>
    <t>0.0067-0.0167</t>
  </si>
  <si>
    <t>Unit will be held to the lessor of 0.0167, the levy advertised or adopted, or the rate adopted unless unit adopts rate or a levy that produces a rate below 0.0067.</t>
  </si>
  <si>
    <t>IC 23-14-66-2</t>
  </si>
  <si>
    <t>Unit will be held to the lessor of 0.0300, the levy advertised or adopted, the rate adopted, or the maximum levy.</t>
  </si>
  <si>
    <t>IC 13-21-3-12 (13)(B)</t>
  </si>
  <si>
    <t>Unit will be held to the lessor of 0.0833, the levy advertised or adopted, the rate adopted, or the maximum levy</t>
  </si>
  <si>
    <t>IC 36-9-29-31</t>
  </si>
  <si>
    <t>Unit will be held to the lessor of 0.1167, the levy advertised or adopted, or the rate adopted.</t>
  </si>
  <si>
    <t>Pay 2025 Maximum Rates for Rate Controlled Funds</t>
  </si>
  <si>
    <t>Select Your Unit of Government</t>
  </si>
  <si>
    <t>In the fields below, select your county first and then the name of your unit of government.</t>
  </si>
  <si>
    <t xml:space="preserve">    If you are having trouble, please make sure you have clicked "Enable Editing" at the top of this page.</t>
  </si>
  <si>
    <t>&lt;- Click here and then click on the downward arrow to select your unit.</t>
  </si>
  <si>
    <t>Entering Property Tax Cap Estimates in Gateway's Form 4B</t>
  </si>
  <si>
    <r>
      <rPr>
        <b/>
        <i/>
        <sz val="12"/>
        <color theme="1"/>
        <rFont val="Times New Roman"/>
        <family val="1"/>
      </rPr>
      <t>1.</t>
    </r>
    <r>
      <rPr>
        <i/>
        <sz val="12"/>
        <color theme="1"/>
        <rFont val="Times New Roman"/>
        <family val="1"/>
      </rPr>
      <t xml:space="preserve"> The Rate Cap table will list only the funds affected by a maximum Rate.  </t>
    </r>
  </si>
  <si>
    <t/>
  </si>
  <si>
    <r>
      <rPr>
        <b/>
        <i/>
        <sz val="12"/>
        <color theme="1"/>
        <rFont val="Times New Roman"/>
        <family val="1"/>
      </rPr>
      <t>2.</t>
    </r>
    <r>
      <rPr>
        <i/>
        <sz val="12"/>
        <color theme="1"/>
        <rFont val="Times New Roman"/>
        <family val="1"/>
      </rPr>
      <t xml:space="preserve"> On Form 4B, navigate to the same fund you identified in step 1 and then press the "Click to Edit: Levy, Rate, Tax Cap Impact or School Transfers" button to open the data entry pop up page.</t>
    </r>
  </si>
  <si>
    <r>
      <rPr>
        <b/>
        <i/>
        <sz val="12"/>
        <color theme="1"/>
        <rFont val="Times New Roman"/>
        <family val="1"/>
      </rPr>
      <t>3</t>
    </r>
    <r>
      <rPr>
        <i/>
        <sz val="12"/>
        <color theme="1"/>
        <rFont val="Times New Roman"/>
        <family val="1"/>
      </rPr>
      <t>. On the data entry page shown below, add the assessed value you are using to calculate the levy on.  Do not enter commas in this box.</t>
    </r>
  </si>
  <si>
    <r>
      <rPr>
        <b/>
        <i/>
        <sz val="12"/>
        <color theme="1"/>
        <rFont val="Times New Roman"/>
        <family val="1"/>
      </rPr>
      <t>4</t>
    </r>
    <r>
      <rPr>
        <i/>
        <sz val="12"/>
        <color theme="1"/>
        <rFont val="Times New Roman"/>
        <family val="1"/>
      </rPr>
      <t>. On the data entry page shown below, change the "Select which value to provide in order to calculate the other fields:" to Rate.</t>
    </r>
  </si>
  <si>
    <t>5. On the data entry page shown below, enter the Maximum Rate, or the maximum rate you wish to levy in the Rate Box.  Then click the Save/Close Button.</t>
  </si>
  <si>
    <r>
      <rPr>
        <b/>
        <i/>
        <sz val="11"/>
        <color theme="1"/>
        <rFont val="Times New Roman"/>
        <family val="1"/>
      </rPr>
      <t>6.</t>
    </r>
    <r>
      <rPr>
        <i/>
        <sz val="11"/>
        <color theme="1"/>
        <rFont val="Times New Roman"/>
        <family val="1"/>
      </rPr>
      <t xml:space="preserve"> Repeat these steps for each one of your funds with a maximum rate. </t>
    </r>
  </si>
  <si>
    <t xml:space="preserve">STATE OF INDIANA
</t>
  </si>
  <si>
    <t>DEPARTMENT OF LOCAL GOVERNMENT FINANCE</t>
  </si>
  <si>
    <t>&lt;- Click here and then click on the downward arrow to select your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</si>
</sst>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_(* #,##0.0000_);_(* \(#,##0.0000\);_(* &quot;-&quot;??_);_(@_)"/>
    <numFmt numFmtId="165" formatCode="0.0000"/>
  </numFmts>
  <fonts count="30" x14ac:knownFonts="1">
    <font>
      <sz val="11"/>
      <color theme="1"/>
      <name val="Calibri"/>
      <family val="2"/>
      <scheme val="minor"/>
    </font>
    <font>
      <sz val="11"/>
      <color theme="1"/>
      <name val="Calibri"/>
      <family val="2"/>
      <scheme val="minor"/>
    </font>
    <font>
      <sz val="11"/>
      <color theme="1"/>
      <name val="Times New Roman"/>
      <family val="1"/>
    </font>
    <font>
      <sz val="12"/>
      <color theme="1"/>
      <name val="Times New Roman"/>
      <family val="1"/>
    </font>
    <font>
      <u/>
      <sz val="12"/>
      <color theme="1"/>
      <name val="Times New Roman"/>
      <family val="1"/>
    </font>
    <font>
      <i/>
      <sz val="12"/>
      <color theme="1"/>
      <name val="Times New Roman"/>
      <family val="1"/>
    </font>
    <font>
      <b/>
      <u/>
      <sz val="14"/>
      <color theme="1"/>
      <name val="Times New Roman"/>
      <family val="1"/>
    </font>
    <font>
      <i/>
      <sz val="12"/>
      <color theme="0" tint="-0.499984740745262"/>
      <name val="Times New Roman"/>
      <family val="1"/>
    </font>
    <font>
      <b/>
      <sz val="12"/>
      <color theme="1"/>
      <name val="Times New Roman"/>
      <family val="1"/>
    </font>
    <font>
      <sz val="12"/>
      <name val="Times New Roman"/>
      <family val="1"/>
    </font>
    <font>
      <sz val="11"/>
      <name val="Calibri"/>
      <family val="2"/>
      <scheme val="minor"/>
    </font>
    <font>
      <sz val="12"/>
      <color theme="1"/>
      <name val="Calibri"/>
      <family val="2"/>
      <scheme val="minor"/>
    </font>
    <font>
      <sz val="14"/>
      <name val="Calibri"/>
      <family val="2"/>
      <scheme val="minor"/>
    </font>
    <font>
      <sz val="14"/>
      <color theme="1"/>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sz val="14"/>
      <color rgb="FFFF0000"/>
      <name val="Calibri"/>
      <family val="2"/>
      <scheme val="minor"/>
    </font>
    <font>
      <sz val="12"/>
      <color theme="0"/>
      <name val="Times New Roman"/>
      <family val="1"/>
    </font>
    <font>
      <b/>
      <sz val="12"/>
      <color theme="0"/>
      <name val="Times New Roman"/>
      <family val="1"/>
    </font>
    <font>
      <b/>
      <sz val="12"/>
      <name val="Times New Roman"/>
      <family val="1"/>
    </font>
    <font>
      <b/>
      <i/>
      <sz val="12"/>
      <color theme="0" tint="-0.499984740745262"/>
      <name val="Times New Roman"/>
      <family val="1"/>
    </font>
    <font>
      <i/>
      <sz val="11"/>
      <color theme="1"/>
      <name val="Times New Roman"/>
      <family val="1"/>
    </font>
    <font>
      <b/>
      <i/>
      <sz val="11"/>
      <color theme="1"/>
      <name val="Times New Roman"/>
      <family val="1"/>
    </font>
    <font>
      <b/>
      <u/>
      <sz val="12"/>
      <color theme="1"/>
      <name val="Times New Roman"/>
      <family val="1"/>
    </font>
    <font>
      <b/>
      <i/>
      <sz val="12"/>
      <color theme="1"/>
      <name val="Times New Roman"/>
      <family val="1"/>
    </font>
    <font>
      <sz val="11"/>
      <color rgb="FF000000"/>
      <name val="Aptos Narrow"/>
      <family val="2"/>
    </font>
    <font>
      <i/>
      <sz val="12"/>
      <color rgb="FF0070C0"/>
      <name val="Times New Roman"/>
      <family val="1"/>
    </font>
    <font>
      <b/>
      <sz val="14"/>
      <color theme="1"/>
      <name val="Times New Roman"/>
      <family val="1"/>
    </font>
    <font>
      <b/>
      <sz val="14"/>
      <color theme="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bgColor indexed="64"/>
      </patternFill>
    </fill>
  </fills>
  <borders count="13">
    <border>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ck">
        <color auto="1"/>
      </bottom>
      <diagonal/>
    </border>
    <border>
      <left style="thin">
        <color theme="2"/>
      </left>
      <right/>
      <top style="thin">
        <color theme="2" tint="-9.9978637043366805E-2"/>
      </top>
      <bottom style="thin">
        <color theme="2" tint="-9.9978637043366805E-2"/>
      </bottom>
      <diagonal/>
    </border>
    <border>
      <left style="thin">
        <color theme="2" tint="-9.9978637043366805E-2"/>
      </left>
      <right/>
      <top/>
      <bottom/>
      <diagonal/>
    </border>
    <border>
      <left/>
      <right/>
      <top style="thin">
        <color theme="2" tint="-9.9978637043366805E-2"/>
      </top>
      <bottom/>
      <diagonal/>
    </border>
    <border>
      <left/>
      <right/>
      <top/>
      <bottom style="thin">
        <color auto="1"/>
      </bottom>
      <diagonal/>
    </border>
    <border>
      <left/>
      <right/>
      <top style="thin">
        <color indexed="64"/>
      </top>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right style="thin">
        <color theme="1" tint="0.249977111117893"/>
      </right>
      <top style="thin">
        <color theme="1" tint="0.249977111117893"/>
      </top>
      <bottom style="thin">
        <color theme="1" tint="0.249977111117893"/>
      </bottom>
      <diagonal/>
    </border>
  </borders>
  <cellStyleXfs count="3">
    <xf numFmtId="0" fontId="0" fillId="0" borderId="0"/>
    <xf numFmtId="43" fontId="1" fillId="0" borderId="0" applyFont="0" applyFill="0" applyBorder="0" applyAlignment="0" applyProtection="0"/>
    <xf numFmtId="0" fontId="11" fillId="0" borderId="0"/>
  </cellStyleXfs>
  <cellXfs count="104">
    <xf numFmtId="0" fontId="0" fillId="0" borderId="0" xfId="0"/>
    <xf numFmtId="0" fontId="3" fillId="2" borderId="0" xfId="0" applyFont="1" applyFill="1" applyProtection="1">
      <protection locked="0"/>
    </xf>
    <xf numFmtId="0" fontId="4" fillId="2" borderId="0" xfId="0" applyFont="1" applyFill="1" applyAlignment="1" applyProtection="1">
      <alignment horizontal="center"/>
      <protection locked="0"/>
    </xf>
    <xf numFmtId="0" fontId="5" fillId="2" borderId="0" xfId="0" applyFont="1" applyFill="1" applyProtection="1">
      <protection locked="0"/>
    </xf>
    <xf numFmtId="0" fontId="7" fillId="2" borderId="0" xfId="0" applyFont="1" applyFill="1" applyProtection="1">
      <protection locked="0"/>
    </xf>
    <xf numFmtId="0" fontId="3" fillId="2" borderId="1" xfId="0" applyFont="1" applyFill="1" applyBorder="1" applyProtection="1">
      <protection locked="0"/>
    </xf>
    <xf numFmtId="0" fontId="3" fillId="2" borderId="0" xfId="0" applyFont="1" applyFill="1"/>
    <xf numFmtId="0" fontId="3" fillId="0" borderId="0" xfId="0" applyFont="1"/>
    <xf numFmtId="0" fontId="8" fillId="4" borderId="3" xfId="0" applyFont="1" applyFill="1" applyBorder="1" applyAlignment="1">
      <alignment horizontal="center"/>
    </xf>
    <xf numFmtId="0" fontId="8" fillId="4" borderId="2" xfId="0" applyFont="1" applyFill="1" applyBorder="1" applyAlignment="1">
      <alignment horizontal="center"/>
    </xf>
    <xf numFmtId="0" fontId="0" fillId="0" borderId="0" xfId="0" applyAlignment="1">
      <alignment wrapText="1"/>
    </xf>
    <xf numFmtId="0" fontId="0" fillId="0" borderId="4" xfId="0" applyBorder="1"/>
    <xf numFmtId="0" fontId="10" fillId="5" borderId="0" xfId="0" applyFont="1" applyFill="1"/>
    <xf numFmtId="0" fontId="8" fillId="4" borderId="2" xfId="0" applyFont="1" applyFill="1" applyBorder="1" applyAlignment="1">
      <alignment vertical="center"/>
    </xf>
    <xf numFmtId="0" fontId="0" fillId="0" borderId="0" xfId="0" quotePrefix="1"/>
    <xf numFmtId="0" fontId="12" fillId="0" borderId="0" xfId="2" applyFont="1"/>
    <xf numFmtId="0" fontId="13" fillId="0" borderId="0" xfId="0" applyFont="1" applyAlignment="1">
      <alignment wrapText="1"/>
    </xf>
    <xf numFmtId="0" fontId="13" fillId="0" borderId="0" xfId="0" applyFont="1"/>
    <xf numFmtId="0" fontId="12" fillId="0" borderId="0" xfId="2" applyFont="1" applyAlignment="1">
      <alignment horizontal="center"/>
    </xf>
    <xf numFmtId="0" fontId="14" fillId="0" borderId="0" xfId="0" applyFont="1" applyAlignment="1">
      <alignment horizontal="center" wrapText="1"/>
    </xf>
    <xf numFmtId="0" fontId="14" fillId="0" borderId="0" xfId="0" applyFont="1" applyAlignment="1">
      <alignment horizontal="center"/>
    </xf>
    <xf numFmtId="0" fontId="14" fillId="0" borderId="0" xfId="0" applyFont="1" applyAlignment="1">
      <alignment horizontal="center" textRotation="90"/>
    </xf>
    <xf numFmtId="0" fontId="14" fillId="0" borderId="0" xfId="0" applyFont="1" applyAlignment="1">
      <alignment horizontal="center" textRotation="90" wrapText="1"/>
    </xf>
    <xf numFmtId="0" fontId="15" fillId="0" borderId="0" xfId="2" applyFont="1" applyAlignment="1">
      <alignment horizontal="center"/>
    </xf>
    <xf numFmtId="0" fontId="13" fillId="0" borderId="0" xfId="0" quotePrefix="1" applyFont="1" applyAlignment="1">
      <alignment horizontal="center"/>
    </xf>
    <xf numFmtId="0" fontId="14" fillId="0" borderId="0" xfId="0" applyFont="1"/>
    <xf numFmtId="0" fontId="14" fillId="0" borderId="0" xfId="0" applyFont="1" applyAlignment="1">
      <alignment horizontal="center" textRotation="75"/>
    </xf>
    <xf numFmtId="0" fontId="13" fillId="0" borderId="0" xfId="0" applyFont="1" applyAlignment="1">
      <alignment horizontal="left" wrapText="1"/>
    </xf>
    <xf numFmtId="0" fontId="12" fillId="0" borderId="0" xfId="2" applyFont="1" applyAlignment="1">
      <alignment horizontal="left"/>
    </xf>
    <xf numFmtId="0" fontId="12" fillId="0" borderId="0" xfId="2" applyFont="1" applyAlignment="1">
      <alignment horizontal="left" wrapText="1"/>
    </xf>
    <xf numFmtId="0" fontId="13" fillId="0" borderId="0" xfId="0" applyFont="1" applyAlignment="1">
      <alignment horizontal="center" vertical="top"/>
    </xf>
    <xf numFmtId="0" fontId="13" fillId="0" borderId="0" xfId="0" quotePrefix="1" applyFont="1" applyAlignment="1">
      <alignment horizontal="center" vertical="top"/>
    </xf>
    <xf numFmtId="0" fontId="13" fillId="0" borderId="0" xfId="0" applyFont="1" applyAlignment="1">
      <alignment vertical="top"/>
    </xf>
    <xf numFmtId="0" fontId="13" fillId="0" borderId="0" xfId="0" applyFont="1" applyAlignment="1">
      <alignment horizontal="center" wrapText="1"/>
    </xf>
    <xf numFmtId="0" fontId="13" fillId="3" borderId="0" xfId="0" quotePrefix="1" applyFont="1" applyFill="1" applyAlignment="1">
      <alignment horizontal="center"/>
    </xf>
    <xf numFmtId="0" fontId="13" fillId="3" borderId="0" xfId="0" applyFont="1" applyFill="1"/>
    <xf numFmtId="0" fontId="13" fillId="2" borderId="5" xfId="0" applyFont="1" applyFill="1" applyBorder="1" applyAlignment="1">
      <alignment horizontal="center"/>
    </xf>
    <xf numFmtId="0" fontId="12" fillId="0" borderId="6" xfId="2" applyFont="1" applyBorder="1" applyAlignment="1">
      <alignment horizontal="left"/>
    </xf>
    <xf numFmtId="0" fontId="13" fillId="0" borderId="7" xfId="0" applyFont="1" applyBorder="1" applyAlignment="1">
      <alignment horizontal="center"/>
    </xf>
    <xf numFmtId="0" fontId="12" fillId="0" borderId="8" xfId="2" applyFont="1" applyBorder="1" applyAlignment="1">
      <alignment horizontal="left"/>
    </xf>
    <xf numFmtId="0" fontId="13" fillId="0" borderId="8" xfId="0" applyFont="1" applyBorder="1" applyAlignment="1">
      <alignment horizontal="center"/>
    </xf>
    <xf numFmtId="0" fontId="13" fillId="0" borderId="8" xfId="0" applyFont="1" applyBorder="1"/>
    <xf numFmtId="0" fontId="13" fillId="0" borderId="8" xfId="0" applyFont="1" applyBorder="1" applyAlignment="1">
      <alignment horizontal="left" wrapText="1"/>
    </xf>
    <xf numFmtId="0" fontId="12" fillId="0" borderId="9" xfId="2" applyFont="1" applyBorder="1" applyAlignment="1">
      <alignment horizontal="left"/>
    </xf>
    <xf numFmtId="0" fontId="14" fillId="0" borderId="9" xfId="0" applyFont="1" applyBorder="1"/>
    <xf numFmtId="0" fontId="13" fillId="0" borderId="9" xfId="0" applyFont="1" applyBorder="1" applyAlignment="1">
      <alignment horizontal="center"/>
    </xf>
    <xf numFmtId="0" fontId="13" fillId="0" borderId="9" xfId="0" applyFont="1" applyBorder="1" applyAlignment="1">
      <alignment horizontal="left" wrapText="1"/>
    </xf>
    <xf numFmtId="0" fontId="13" fillId="3" borderId="0" xfId="0" applyFont="1" applyFill="1" applyAlignment="1">
      <alignment horizontal="center"/>
    </xf>
    <xf numFmtId="0" fontId="12" fillId="0" borderId="0" xfId="2" applyFont="1" applyAlignment="1">
      <alignment horizontal="left" vertical="top" wrapText="1"/>
    </xf>
    <xf numFmtId="0" fontId="12" fillId="0" borderId="0" xfId="2" applyFont="1" applyAlignment="1">
      <alignment vertical="top"/>
    </xf>
    <xf numFmtId="0" fontId="13" fillId="0" borderId="0" xfId="0" applyFont="1" applyAlignment="1">
      <alignment horizontal="left" vertical="top" wrapText="1"/>
    </xf>
    <xf numFmtId="6" fontId="13" fillId="0" borderId="0" xfId="0" applyNumberFormat="1" applyFont="1" applyAlignment="1">
      <alignment horizontal="center"/>
    </xf>
    <xf numFmtId="0" fontId="16" fillId="0" borderId="0" xfId="0" applyFont="1" applyAlignment="1">
      <alignment horizontal="center"/>
    </xf>
    <xf numFmtId="0" fontId="16" fillId="0" borderId="0" xfId="0" quotePrefix="1" applyFont="1" applyAlignment="1">
      <alignment horizontal="center"/>
    </xf>
    <xf numFmtId="0" fontId="16" fillId="0" borderId="0" xfId="0" applyFont="1"/>
    <xf numFmtId="0" fontId="16" fillId="0" borderId="0" xfId="0" applyFont="1" applyAlignment="1">
      <alignment horizontal="left" wrapText="1"/>
    </xf>
    <xf numFmtId="0" fontId="17" fillId="0" borderId="0" xfId="2" applyFont="1" applyAlignment="1">
      <alignment horizontal="left"/>
    </xf>
    <xf numFmtId="0" fontId="16" fillId="3" borderId="0" xfId="0" applyFont="1" applyFill="1" applyAlignment="1">
      <alignment horizontal="center"/>
    </xf>
    <xf numFmtId="0" fontId="13" fillId="0" borderId="8" xfId="0" quotePrefix="1" applyFont="1" applyBorder="1" applyAlignment="1">
      <alignment horizontal="center"/>
    </xf>
    <xf numFmtId="0" fontId="17" fillId="0" borderId="0" xfId="2" applyFont="1" applyAlignment="1">
      <alignment horizontal="left" wrapText="1"/>
    </xf>
    <xf numFmtId="0" fontId="17" fillId="0" borderId="8" xfId="2" applyFont="1" applyBorder="1" applyAlignment="1">
      <alignment horizontal="left"/>
    </xf>
    <xf numFmtId="0" fontId="12" fillId="0" borderId="0" xfId="2" applyFont="1" applyAlignment="1">
      <alignment wrapText="1"/>
    </xf>
    <xf numFmtId="0" fontId="9" fillId="2" borderId="0" xfId="0" applyFont="1" applyFill="1" applyAlignment="1" applyProtection="1">
      <alignment vertical="top" wrapText="1"/>
      <protection locked="0"/>
    </xf>
    <xf numFmtId="0" fontId="8" fillId="2" borderId="0" xfId="0" applyFont="1" applyFill="1" applyAlignment="1" applyProtection="1">
      <alignment horizontal="center"/>
      <protection locked="0"/>
    </xf>
    <xf numFmtId="0" fontId="21" fillId="2" borderId="0" xfId="0" applyFont="1" applyFill="1" applyAlignment="1" applyProtection="1">
      <alignment horizontal="center" wrapText="1"/>
      <protection locked="0"/>
    </xf>
    <xf numFmtId="165" fontId="9" fillId="2" borderId="0" xfId="0" applyNumberFormat="1" applyFont="1" applyFill="1" applyAlignment="1" applyProtection="1">
      <alignment vertical="top" wrapText="1"/>
      <protection locked="0"/>
    </xf>
    <xf numFmtId="0" fontId="18" fillId="2" borderId="0" xfId="0" applyFont="1" applyFill="1" applyProtection="1">
      <protection locked="0"/>
    </xf>
    <xf numFmtId="0" fontId="18" fillId="2" borderId="0" xfId="0" applyFont="1" applyFill="1"/>
    <xf numFmtId="0" fontId="19" fillId="2" borderId="0" xfId="0" applyFont="1" applyFill="1" applyAlignment="1" applyProtection="1">
      <alignment horizontal="center"/>
      <protection locked="0"/>
    </xf>
    <xf numFmtId="164" fontId="9" fillId="2" borderId="0" xfId="1" applyNumberFormat="1" applyFont="1" applyFill="1" applyAlignment="1" applyProtection="1">
      <alignment vertical="top" wrapText="1"/>
      <protection locked="0"/>
    </xf>
    <xf numFmtId="0" fontId="13" fillId="0" borderId="0" xfId="0" applyFont="1" applyAlignment="1">
      <alignment horizontal="center"/>
    </xf>
    <xf numFmtId="0" fontId="20" fillId="2" borderId="0" xfId="0" applyFont="1" applyFill="1" applyAlignment="1" applyProtection="1">
      <alignment horizontal="center" wrapText="1"/>
      <protection locked="0"/>
    </xf>
    <xf numFmtId="0" fontId="26" fillId="0" borderId="0" xfId="0" applyFont="1"/>
    <xf numFmtId="0" fontId="26" fillId="0" borderId="0" xfId="0" applyFont="1" applyAlignment="1">
      <alignment wrapText="1"/>
    </xf>
    <xf numFmtId="0" fontId="20" fillId="2" borderId="0" xfId="0" applyFont="1" applyFill="1" applyAlignment="1" applyProtection="1">
      <alignment horizontal="centerContinuous" wrapText="1"/>
      <protection locked="0"/>
    </xf>
    <xf numFmtId="0" fontId="9" fillId="2" borderId="0" xfId="0" applyFont="1" applyFill="1" applyAlignment="1" applyProtection="1">
      <alignment horizontal="centerContinuous" vertical="center" wrapText="1"/>
      <protection locked="0"/>
    </xf>
    <xf numFmtId="0" fontId="27" fillId="2" borderId="0" xfId="0" applyFont="1" applyFill="1" applyProtection="1">
      <protection locked="0"/>
    </xf>
    <xf numFmtId="0" fontId="27" fillId="2" borderId="0" xfId="0" applyFont="1" applyFill="1" applyAlignment="1" applyProtection="1">
      <alignment wrapText="1"/>
      <protection locked="0"/>
    </xf>
    <xf numFmtId="0" fontId="24" fillId="2" borderId="0" xfId="0" applyFont="1" applyFill="1" applyProtection="1">
      <protection locked="0"/>
    </xf>
    <xf numFmtId="0" fontId="8" fillId="2" borderId="0" xfId="0" applyFont="1" applyFill="1" applyAlignment="1" applyProtection="1">
      <alignment horizontal="left"/>
      <protection locked="0"/>
    </xf>
    <xf numFmtId="0" fontId="28" fillId="2" borderId="0" xfId="0" applyFont="1" applyFill="1" applyAlignment="1">
      <alignment wrapText="1"/>
    </xf>
    <xf numFmtId="0" fontId="28" fillId="2" borderId="0" xfId="0" applyFont="1" applyFill="1"/>
    <xf numFmtId="0" fontId="29" fillId="2" borderId="0" xfId="0" applyFont="1" applyFill="1" applyAlignment="1">
      <alignment horizontal="center" wrapText="1"/>
    </xf>
    <xf numFmtId="0" fontId="28" fillId="2" borderId="0" xfId="0" applyFont="1" applyFill="1" applyAlignment="1">
      <alignment horizontal="center" wrapText="1"/>
    </xf>
    <xf numFmtId="0" fontId="28" fillId="2" borderId="0" xfId="0" applyFont="1" applyFill="1" applyProtection="1">
      <protection locked="0"/>
    </xf>
    <xf numFmtId="0" fontId="28" fillId="0" borderId="0" xfId="0" applyFont="1" applyProtection="1">
      <protection locked="0"/>
    </xf>
    <xf numFmtId="0" fontId="6" fillId="2" borderId="0" xfId="0" applyFont="1" applyFill="1" applyAlignment="1">
      <alignment vertical="top"/>
    </xf>
    <xf numFmtId="0" fontId="2" fillId="2" borderId="0" xfId="0" applyFont="1" applyFill="1" applyAlignment="1">
      <alignment vertical="top"/>
    </xf>
    <xf numFmtId="0" fontId="24" fillId="2" borderId="0" xfId="0" applyFont="1" applyFill="1" applyAlignment="1">
      <alignment vertical="top"/>
    </xf>
    <xf numFmtId="0" fontId="3" fillId="2" borderId="0" xfId="0" applyFont="1" applyFill="1" applyAlignment="1">
      <alignment vertical="top"/>
    </xf>
    <xf numFmtId="0" fontId="5" fillId="2" borderId="0" xfId="0" applyFont="1" applyFill="1" applyAlignment="1">
      <alignment horizontal="left" vertical="top" wrapText="1"/>
    </xf>
    <xf numFmtId="0" fontId="5" fillId="2" borderId="0" xfId="0" applyFont="1" applyFill="1" applyAlignment="1">
      <alignment vertical="top"/>
    </xf>
    <xf numFmtId="0" fontId="5" fillId="2" borderId="0" xfId="0" applyFont="1" applyFill="1" applyAlignment="1">
      <alignment vertical="top" wrapText="1"/>
    </xf>
    <xf numFmtId="0" fontId="5" fillId="2" borderId="0" xfId="0" applyFont="1" applyFill="1" applyAlignment="1">
      <alignment horizontal="left" vertical="top"/>
    </xf>
    <xf numFmtId="0" fontId="9" fillId="2" borderId="0" xfId="0" applyFont="1" applyFill="1"/>
    <xf numFmtId="0" fontId="13" fillId="0" borderId="0" xfId="0" applyFont="1" applyAlignment="1">
      <alignment horizontal="center"/>
    </xf>
    <xf numFmtId="0" fontId="13" fillId="0" borderId="9" xfId="0" applyFont="1" applyBorder="1" applyAlignment="1">
      <alignment horizontal="left"/>
    </xf>
    <xf numFmtId="0" fontId="3" fillId="3" borderId="10" xfId="0" applyFont="1" applyFill="1" applyBorder="1" applyAlignment="1" applyProtection="1">
      <alignment horizontal="left"/>
      <protection locked="0"/>
    </xf>
    <xf numFmtId="0" fontId="3" fillId="3" borderId="11" xfId="0" applyFont="1" applyFill="1" applyBorder="1" applyAlignment="1" applyProtection="1">
      <alignment horizontal="left"/>
      <protection locked="0"/>
    </xf>
    <xf numFmtId="0" fontId="3" fillId="3" borderId="12" xfId="0" applyFont="1" applyFill="1" applyBorder="1" applyAlignment="1" applyProtection="1">
      <alignment horizontal="left"/>
      <protection locked="0"/>
    </xf>
    <xf numFmtId="0" fontId="28" fillId="2" borderId="0" xfId="0" applyFont="1" applyFill="1" applyAlignment="1">
      <alignment horizontal="center"/>
    </xf>
    <xf numFmtId="0" fontId="6" fillId="2" borderId="0" xfId="0" applyFont="1" applyFill="1" applyAlignment="1" applyProtection="1">
      <alignment horizontal="center"/>
      <protection locked="0"/>
    </xf>
    <xf numFmtId="0" fontId="5" fillId="2" borderId="0" xfId="0" applyFont="1" applyFill="1" applyAlignment="1">
      <alignment horizontal="left" vertical="top" wrapText="1"/>
    </xf>
    <xf numFmtId="0" fontId="22" fillId="2" borderId="0" xfId="0" applyFont="1" applyFill="1" applyAlignment="1">
      <alignment horizontal="left" vertical="top" wrapText="1"/>
    </xf>
  </cellXfs>
  <cellStyles count="3">
    <cellStyle name="Comma" xfId="1" builtinId="3"/>
    <cellStyle name="Normal" xfId="0" builtinId="0"/>
    <cellStyle name="Normal 2" xfId="2" xr:uid="{8F31DAA8-9339-4E0C-8848-490E6DAB9B1E}"/>
  </cellStyles>
  <dxfs count="2">
    <dxf>
      <border>
        <left style="thin">
          <color auto="1"/>
        </left>
        <right style="thin">
          <color auto="1"/>
        </right>
        <top style="thin">
          <color auto="1"/>
        </top>
        <bottom style="thin">
          <color auto="1"/>
        </bottom>
        <vertical/>
        <horizontal/>
      </border>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130176</xdr:colOff>
      <xdr:row>9</xdr:row>
      <xdr:rowOff>95250</xdr:rowOff>
    </xdr:from>
    <xdr:to>
      <xdr:col>10</xdr:col>
      <xdr:colOff>473076</xdr:colOff>
      <xdr:row>15</xdr:row>
      <xdr:rowOff>95250</xdr:rowOff>
    </xdr:to>
    <xdr:pic>
      <xdr:nvPicPr>
        <xdr:cNvPr id="2" name="Picture 1" descr="Form 4B Screenshot">
          <a:extLst>
            <a:ext uri="{FF2B5EF4-FFF2-40B4-BE49-F238E27FC236}">
              <a16:creationId xmlns:a16="http://schemas.microsoft.com/office/drawing/2014/main" id="{13713718-4B4C-46FC-95BC-7AB5918AA02D}"/>
            </a:ext>
          </a:extLst>
        </xdr:cNvPr>
        <xdr:cNvPicPr>
          <a:picLocks noChangeAspect="1"/>
        </xdr:cNvPicPr>
      </xdr:nvPicPr>
      <xdr:blipFill>
        <a:blip xmlns:r="http://schemas.openxmlformats.org/officeDocument/2006/relationships" r:embed="rId1"/>
        <a:stretch>
          <a:fillRect/>
        </a:stretch>
      </xdr:blipFill>
      <xdr:spPr>
        <a:xfrm>
          <a:off x="327026" y="2057400"/>
          <a:ext cx="6115050" cy="1181100"/>
        </a:xfrm>
        <a:prstGeom prst="rect">
          <a:avLst/>
        </a:prstGeom>
        <a:effectLst>
          <a:outerShdw blurRad="292100" dist="139700" dir="2700000" algn="ctr" rotWithShape="0">
            <a:srgbClr val="000000">
              <a:alpha val="65000"/>
            </a:srgbClr>
          </a:outerShdw>
        </a:effectLst>
      </xdr:spPr>
    </xdr:pic>
    <xdr:clientData/>
  </xdr:twoCellAnchor>
  <xdr:twoCellAnchor>
    <xdr:from>
      <xdr:col>9</xdr:col>
      <xdr:colOff>257175</xdr:colOff>
      <xdr:row>13</xdr:row>
      <xdr:rowOff>174625</xdr:rowOff>
    </xdr:from>
    <xdr:to>
      <xdr:col>10</xdr:col>
      <xdr:colOff>255905</xdr:colOff>
      <xdr:row>15</xdr:row>
      <xdr:rowOff>93345</xdr:rowOff>
    </xdr:to>
    <xdr:sp macro="" textlink="">
      <xdr:nvSpPr>
        <xdr:cNvPr id="3" name="Arrow: Left 2">
          <a:extLst>
            <a:ext uri="{FF2B5EF4-FFF2-40B4-BE49-F238E27FC236}">
              <a16:creationId xmlns:a16="http://schemas.microsoft.com/office/drawing/2014/main" id="{1F18027C-01A2-424E-BC39-2AC4104FC501}"/>
            </a:ext>
            <a:ext uri="{C183D7F6-B498-43B3-948B-1728B52AA6E4}">
              <adec:decorative xmlns:adec="http://schemas.microsoft.com/office/drawing/2017/decorative" val="1"/>
            </a:ext>
          </a:extLst>
        </xdr:cNvPr>
        <xdr:cNvSpPr/>
      </xdr:nvSpPr>
      <xdr:spPr>
        <a:xfrm>
          <a:off x="5584825" y="2759075"/>
          <a:ext cx="640080" cy="2743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200025</xdr:colOff>
      <xdr:row>17</xdr:row>
      <xdr:rowOff>85726</xdr:rowOff>
    </xdr:from>
    <xdr:to>
      <xdr:col>15</xdr:col>
      <xdr:colOff>333375</xdr:colOff>
      <xdr:row>24</xdr:row>
      <xdr:rowOff>85726</xdr:rowOff>
    </xdr:to>
    <xdr:pic>
      <xdr:nvPicPr>
        <xdr:cNvPr id="4" name="Picture 3" descr="Form 4B Screen Shot">
          <a:extLst>
            <a:ext uri="{FF2B5EF4-FFF2-40B4-BE49-F238E27FC236}">
              <a16:creationId xmlns:a16="http://schemas.microsoft.com/office/drawing/2014/main" id="{811FAF38-1590-45F5-90C6-8AAE79BB1FEA}"/>
            </a:ext>
          </a:extLst>
        </xdr:cNvPr>
        <xdr:cNvPicPr>
          <a:picLocks noChangeAspect="1"/>
        </xdr:cNvPicPr>
      </xdr:nvPicPr>
      <xdr:blipFill>
        <a:blip xmlns:r="http://schemas.openxmlformats.org/officeDocument/2006/relationships" r:embed="rId2"/>
        <a:stretch>
          <a:fillRect/>
        </a:stretch>
      </xdr:blipFill>
      <xdr:spPr>
        <a:xfrm>
          <a:off x="390525" y="3876676"/>
          <a:ext cx="8667750" cy="1409700"/>
        </a:xfrm>
        <a:prstGeom prst="rect">
          <a:avLst/>
        </a:prstGeom>
        <a:effectLst>
          <a:outerShdw blurRad="292100" dist="139700" dir="2700000" algn="ctr" rotWithShape="0">
            <a:srgbClr val="000000">
              <a:alpha val="65000"/>
            </a:srgbClr>
          </a:outerShdw>
        </a:effectLst>
      </xdr:spPr>
    </xdr:pic>
    <xdr:clientData/>
  </xdr:twoCellAnchor>
  <xdr:twoCellAnchor editAs="oneCell">
    <xdr:from>
      <xdr:col>1</xdr:col>
      <xdr:colOff>190499</xdr:colOff>
      <xdr:row>27</xdr:row>
      <xdr:rowOff>95250</xdr:rowOff>
    </xdr:from>
    <xdr:to>
      <xdr:col>14</xdr:col>
      <xdr:colOff>9524</xdr:colOff>
      <xdr:row>33</xdr:row>
      <xdr:rowOff>186995</xdr:rowOff>
    </xdr:to>
    <xdr:pic>
      <xdr:nvPicPr>
        <xdr:cNvPr id="6" name="Picture 5" descr="Form 4B Screen Shot">
          <a:extLst>
            <a:ext uri="{FF2B5EF4-FFF2-40B4-BE49-F238E27FC236}">
              <a16:creationId xmlns:a16="http://schemas.microsoft.com/office/drawing/2014/main" id="{17412E70-A9EF-4BAF-8B27-B42C6038A257}"/>
            </a:ext>
          </a:extLst>
        </xdr:cNvPr>
        <xdr:cNvPicPr>
          <a:picLocks noChangeAspect="1"/>
        </xdr:cNvPicPr>
      </xdr:nvPicPr>
      <xdr:blipFill>
        <a:blip xmlns:r="http://schemas.openxmlformats.org/officeDocument/2006/relationships" r:embed="rId3"/>
        <a:stretch>
          <a:fillRect/>
        </a:stretch>
      </xdr:blipFill>
      <xdr:spPr>
        <a:xfrm>
          <a:off x="380999" y="5905500"/>
          <a:ext cx="7743825" cy="2638095"/>
        </a:xfrm>
        <a:prstGeom prst="rect">
          <a:avLst/>
        </a:prstGeom>
        <a:effectLst>
          <a:outerShdw blurRad="292100" dist="139700" dir="2700000" algn="ctr" rotWithShape="0">
            <a:srgbClr val="000000">
              <a:alpha val="65000"/>
            </a:srgbClr>
          </a:outerShdw>
        </a:effectLst>
      </xdr:spPr>
    </xdr:pic>
    <xdr:clientData/>
  </xdr:twoCellAnchor>
  <xdr:twoCellAnchor>
    <xdr:from>
      <xdr:col>10</xdr:col>
      <xdr:colOff>482600</xdr:colOff>
      <xdr:row>32</xdr:row>
      <xdr:rowOff>53975</xdr:rowOff>
    </xdr:from>
    <xdr:to>
      <xdr:col>11</xdr:col>
      <xdr:colOff>481330</xdr:colOff>
      <xdr:row>33</xdr:row>
      <xdr:rowOff>146050</xdr:rowOff>
    </xdr:to>
    <xdr:sp macro="" textlink="">
      <xdr:nvSpPr>
        <xdr:cNvPr id="7" name="Arrow: Left 6">
          <a:extLst>
            <a:ext uri="{FF2B5EF4-FFF2-40B4-BE49-F238E27FC236}">
              <a16:creationId xmlns:a16="http://schemas.microsoft.com/office/drawing/2014/main" id="{EB7BEF18-3405-44F6-81CD-C330F512CD14}"/>
            </a:ext>
            <a:ext uri="{C183D7F6-B498-43B3-948B-1728B52AA6E4}">
              <adec:decorative xmlns:adec="http://schemas.microsoft.com/office/drawing/2017/decorative" val="1"/>
            </a:ext>
          </a:extLst>
        </xdr:cNvPr>
        <xdr:cNvSpPr/>
      </xdr:nvSpPr>
      <xdr:spPr>
        <a:xfrm>
          <a:off x="6451600" y="6016625"/>
          <a:ext cx="640080" cy="269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161925</xdr:colOff>
      <xdr:row>3</xdr:row>
      <xdr:rowOff>76200</xdr:rowOff>
    </xdr:from>
    <xdr:to>
      <xdr:col>12</xdr:col>
      <xdr:colOff>40105</xdr:colOff>
      <xdr:row>7</xdr:row>
      <xdr:rowOff>34925</xdr:rowOff>
    </xdr:to>
    <xdr:pic>
      <xdr:nvPicPr>
        <xdr:cNvPr id="8" name="Picture 7" descr="Form 4B Screen Shot">
          <a:extLst>
            <a:ext uri="{FF2B5EF4-FFF2-40B4-BE49-F238E27FC236}">
              <a16:creationId xmlns:a16="http://schemas.microsoft.com/office/drawing/2014/main" id="{F22012A1-503D-4D95-87D1-7F8FBF52A1C3}"/>
            </a:ext>
          </a:extLst>
        </xdr:cNvPr>
        <xdr:cNvPicPr>
          <a:picLocks noChangeAspect="1"/>
        </xdr:cNvPicPr>
      </xdr:nvPicPr>
      <xdr:blipFill>
        <a:blip xmlns:r="http://schemas.openxmlformats.org/officeDocument/2006/relationships" r:embed="rId4"/>
        <a:stretch>
          <a:fillRect/>
        </a:stretch>
      </xdr:blipFill>
      <xdr:spPr>
        <a:xfrm>
          <a:off x="358775" y="698500"/>
          <a:ext cx="6933030" cy="746125"/>
        </a:xfrm>
        <a:prstGeom prst="rect">
          <a:avLst/>
        </a:prstGeom>
        <a:effectLst>
          <a:outerShdw blurRad="292100" dist="139700" dir="2700000" algn="ctr" rotWithShape="0">
            <a:srgbClr val="000000">
              <a:alpha val="65000"/>
            </a:srgbClr>
          </a:outerShdw>
        </a:effectLst>
      </xdr:spPr>
    </xdr:pic>
    <xdr:clientData/>
  </xdr:twoCellAnchor>
  <xdr:twoCellAnchor>
    <xdr:from>
      <xdr:col>12</xdr:col>
      <xdr:colOff>92075</xdr:colOff>
      <xdr:row>5</xdr:row>
      <xdr:rowOff>168275</xdr:rowOff>
    </xdr:from>
    <xdr:to>
      <xdr:col>13</xdr:col>
      <xdr:colOff>90805</xdr:colOff>
      <xdr:row>7</xdr:row>
      <xdr:rowOff>86995</xdr:rowOff>
    </xdr:to>
    <xdr:sp macro="" textlink="">
      <xdr:nvSpPr>
        <xdr:cNvPr id="9" name="Arrow: Left 8">
          <a:extLst>
            <a:ext uri="{FF2B5EF4-FFF2-40B4-BE49-F238E27FC236}">
              <a16:creationId xmlns:a16="http://schemas.microsoft.com/office/drawing/2014/main" id="{CE175217-EE21-4FBD-94B7-E6783185E460}"/>
            </a:ext>
            <a:ext uri="{C183D7F6-B498-43B3-948B-1728B52AA6E4}">
              <adec:decorative xmlns:adec="http://schemas.microsoft.com/office/drawing/2017/decorative" val="1"/>
            </a:ext>
          </a:extLst>
        </xdr:cNvPr>
        <xdr:cNvSpPr/>
      </xdr:nvSpPr>
      <xdr:spPr>
        <a:xfrm>
          <a:off x="7343775" y="1146175"/>
          <a:ext cx="640080" cy="27432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66675</xdr:colOff>
      <xdr:row>37</xdr:row>
      <xdr:rowOff>77016</xdr:rowOff>
    </xdr:from>
    <xdr:to>
      <xdr:col>16</xdr:col>
      <xdr:colOff>0</xdr:colOff>
      <xdr:row>53</xdr:row>
      <xdr:rowOff>165100</xdr:rowOff>
    </xdr:to>
    <xdr:pic>
      <xdr:nvPicPr>
        <xdr:cNvPr id="10" name="Picture 9" descr="Form 4B Screen Shot">
          <a:extLst>
            <a:ext uri="{FF2B5EF4-FFF2-40B4-BE49-F238E27FC236}">
              <a16:creationId xmlns:a16="http://schemas.microsoft.com/office/drawing/2014/main" id="{869B0586-D802-4FEE-B9E5-2FBD6E9E6315}"/>
            </a:ext>
          </a:extLst>
        </xdr:cNvPr>
        <xdr:cNvPicPr>
          <a:picLocks noChangeAspect="1"/>
        </xdr:cNvPicPr>
      </xdr:nvPicPr>
      <xdr:blipFill>
        <a:blip xmlns:r="http://schemas.openxmlformats.org/officeDocument/2006/relationships" r:embed="rId5"/>
        <a:stretch>
          <a:fillRect/>
        </a:stretch>
      </xdr:blipFill>
      <xdr:spPr>
        <a:xfrm>
          <a:off x="263525" y="6744516"/>
          <a:ext cx="9553575" cy="3237684"/>
        </a:xfrm>
        <a:prstGeom prst="rect">
          <a:avLst/>
        </a:prstGeom>
        <a:effectLst>
          <a:outerShdw blurRad="292100" dist="139700" dir="2700000" algn="ctr" rotWithShape="0">
            <a:srgbClr val="000000">
              <a:alpha val="65000"/>
            </a:srgbClr>
          </a:outerShdw>
        </a:effectLst>
      </xdr:spPr>
    </xdr:pic>
    <xdr:clientData/>
  </xdr:twoCellAnchor>
  <xdr:twoCellAnchor>
    <xdr:from>
      <xdr:col>12</xdr:col>
      <xdr:colOff>136525</xdr:colOff>
      <xdr:row>50</xdr:row>
      <xdr:rowOff>142875</xdr:rowOff>
    </xdr:from>
    <xdr:to>
      <xdr:col>13</xdr:col>
      <xdr:colOff>135255</xdr:colOff>
      <xdr:row>52</xdr:row>
      <xdr:rowOff>38100</xdr:rowOff>
    </xdr:to>
    <xdr:sp macro="" textlink="">
      <xdr:nvSpPr>
        <xdr:cNvPr id="11" name="Arrow: Left 10">
          <a:extLst>
            <a:ext uri="{FF2B5EF4-FFF2-40B4-BE49-F238E27FC236}">
              <a16:creationId xmlns:a16="http://schemas.microsoft.com/office/drawing/2014/main" id="{B52757D2-9346-40EE-BEAC-4FB5D213583E}"/>
            </a:ext>
            <a:ext uri="{C183D7F6-B498-43B3-948B-1728B52AA6E4}">
              <adec:decorative xmlns:adec="http://schemas.microsoft.com/office/drawing/2017/decorative" val="1"/>
            </a:ext>
          </a:extLst>
        </xdr:cNvPr>
        <xdr:cNvSpPr/>
      </xdr:nvSpPr>
      <xdr:spPr>
        <a:xfrm>
          <a:off x="7388225" y="10429875"/>
          <a:ext cx="640080" cy="288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444500</xdr:colOff>
      <xdr:row>50</xdr:row>
      <xdr:rowOff>146050</xdr:rowOff>
    </xdr:from>
    <xdr:to>
      <xdr:col>15</xdr:col>
      <xdr:colOff>443230</xdr:colOff>
      <xdr:row>52</xdr:row>
      <xdr:rowOff>28575</xdr:rowOff>
    </xdr:to>
    <xdr:sp macro="" textlink="">
      <xdr:nvSpPr>
        <xdr:cNvPr id="12" name="Arrow: Left 11">
          <a:extLst>
            <a:ext uri="{FF2B5EF4-FFF2-40B4-BE49-F238E27FC236}">
              <a16:creationId xmlns:a16="http://schemas.microsoft.com/office/drawing/2014/main" id="{3E76E4E5-5FA5-43E2-933D-2CF7C9474859}"/>
            </a:ext>
            <a:ext uri="{C183D7F6-B498-43B3-948B-1728B52AA6E4}">
              <adec:decorative xmlns:adec="http://schemas.microsoft.com/office/drawing/2017/decorative" val="1"/>
            </a:ext>
          </a:extLst>
        </xdr:cNvPr>
        <xdr:cNvSpPr/>
      </xdr:nvSpPr>
      <xdr:spPr>
        <a:xfrm>
          <a:off x="8978900" y="10433050"/>
          <a:ext cx="640080" cy="2762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0</xdr:colOff>
      <xdr:row>22</xdr:row>
      <xdr:rowOff>152400</xdr:rowOff>
    </xdr:from>
    <xdr:to>
      <xdr:col>15</xdr:col>
      <xdr:colOff>640080</xdr:colOff>
      <xdr:row>24</xdr:row>
      <xdr:rowOff>47625</xdr:rowOff>
    </xdr:to>
    <xdr:sp macro="" textlink="">
      <xdr:nvSpPr>
        <xdr:cNvPr id="13" name="Arrow: Left 12">
          <a:extLst>
            <a:ext uri="{FF2B5EF4-FFF2-40B4-BE49-F238E27FC236}">
              <a16:creationId xmlns:a16="http://schemas.microsoft.com/office/drawing/2014/main" id="{5ABF68AA-C410-43C9-896B-EC4FD1EA402C}"/>
            </a:ext>
            <a:ext uri="{C183D7F6-B498-43B3-948B-1728B52AA6E4}">
              <adec:decorative xmlns:adec="http://schemas.microsoft.com/office/drawing/2017/decorative" val="1"/>
            </a:ext>
          </a:extLst>
        </xdr:cNvPr>
        <xdr:cNvSpPr/>
      </xdr:nvSpPr>
      <xdr:spPr>
        <a:xfrm>
          <a:off x="9175750" y="4730750"/>
          <a:ext cx="640080" cy="288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gov-my.sharepoint.com/personal/mbucy_dlgf_in_gov/Documents/Documents/_ABD/July%20Estimates%202.0%20(Excel)/RB%20Misc%20Rev/July%20Misc%20Revenue%20Est%20-%20(2023-04-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gov-my.sharepoint.com/personal/jrobertson_dlgf_in_gov/Documents/2019%20Budget/2018%20p2019%20Budget%20Workshops/2019%20Budget%20Workshop%20Program/Budget%20Workshop%20Program%20-%20(Formatted%20Template)%202018-07-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gov-my.sharepoint.com/personal/mbucy_dlgf_in_gov/Documents/Documents/_ABD/July%20Estimates%202.0%20(Excel)/Line%202%20-%20Feedback/July%20Estimate%20-%20Line%202%20-%20Dec%20Property%20Tax%20(2023.06.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ep 1) Data Entry"/>
      <sheetName val="Fund Lists"/>
      <sheetName val="Step 2) Misc Revenue Estimates"/>
      <sheetName val="Sheet1"/>
      <sheetName val="Step 3) How to Enter in Gateway"/>
      <sheetName val="Instructions"/>
      <sheetName val="Detailed Spread Calculations"/>
      <sheetName val="FIT Calculations"/>
      <sheetName val="CVET Calculations"/>
      <sheetName val="Excise (1 method only)"/>
      <sheetName val="Sheet2"/>
      <sheetName val="Other Revenue"/>
      <sheetName val="Source Misc"/>
      <sheetName val="Source - '23 AOS Revenues"/>
      <sheetName val="Misc Rev July"/>
      <sheetName val="Source Misc Data"/>
      <sheetName val="Misc Revenue Sheet"/>
      <sheetName val="Civil Fire Guide"/>
      <sheetName val="Source Max Lib Budget"/>
      <sheetName val="Source - Step 3 CNAV W.I.P."/>
      <sheetName val="Source - BY Textbooks"/>
      <sheetName val="AA Summary"/>
      <sheetName val="Misc Information to Add (2)"/>
      <sheetName val="Misc Information to Add"/>
      <sheetName val="Source Material Needed"/>
      <sheetName val="Source - Appeals"/>
      <sheetName val="Source - Cumulative Fund Re-Est"/>
      <sheetName val="Source-Volunteer FF and Family"/>
      <sheetName val="Source-SBOA Reports"/>
      <sheetName val="Source-DECAF CNAV"/>
      <sheetName val="Source-Form 4B AVs"/>
      <sheetName val="Source-Max Levy Estimates"/>
      <sheetName val="Source-Annex by Tax District"/>
      <sheetName val="Source-TD Links by Fund or MOD"/>
      <sheetName val="Source-16L"/>
      <sheetName val="Source-Continuations"/>
      <sheetName val="Source-No Financials Provided"/>
      <sheetName val="Source-CIP"/>
      <sheetName val="Source-Waiver"/>
      <sheetName val="Source-FA Contact Info"/>
      <sheetName val="Source-Unit Contact Info"/>
      <sheetName val="GW Uploads (June 30th)"/>
      <sheetName val="Uploaded Docs - Source"/>
      <sheetName val="GW Uploads - Support 1"/>
      <sheetName val="GW Uploads - SQL"/>
      <sheetName val="Source AA GW"/>
      <sheetName val="Notes"/>
      <sheetName val="AA GW - Support 1"/>
      <sheetName val="Support 1"/>
      <sheetName val="Funds List Short"/>
      <sheetName val="CC Guide"/>
      <sheetName val="Levy Excess"/>
      <sheetName val="Drop Down Menu+update unit list"/>
      <sheetName val="Support AA last 6 of 2021"/>
      <sheetName val="Support -AA 1st 6 of 2021"/>
      <sheetName val="Source - CY Textbooks"/>
      <sheetName val="BY LIT CS"/>
      <sheetName val="CY Col B Excise"/>
      <sheetName val="&quot;Line 2&quot;"/>
      <sheetName val="CY LIT CS"/>
      <sheetName val="F22 June (10.18.2022)"/>
      <sheetName val="CY LIT Freeze"/>
      <sheetName val="BY LIT Freeze"/>
      <sheetName val="Appeals  - &quot;Apollo Source Tab&quot;"/>
      <sheetName val="Cum Fund - Apollo Source Tab"/>
      <sheetName val="Source-New Debt of Appeals"/>
      <sheetName val="Source-Current Year Fund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GF Info"/>
      <sheetName val="User Data"/>
      <sheetName val="CYFW1"/>
      <sheetName val="CYFW2"/>
      <sheetName val="CYFW3"/>
      <sheetName val="Excise - Data Entry"/>
      <sheetName val="LIT-Data Entry"/>
      <sheetName val="Excise %"/>
      <sheetName val="Property Tax Cap Impact"/>
      <sheetName val="Form 2"/>
      <sheetName val="Form 4B"/>
      <sheetName val="Form 3"/>
      <sheetName val="Unit Page"/>
      <sheetName val="Field Rep Page"/>
      <sheetName val="Debt Worksheet"/>
      <sheetName val="Debt Worksheet (2)"/>
      <sheetName val="Create Files"/>
      <sheetName val="Unit_List"/>
      <sheetName val="User Guide"/>
      <sheetName val="Fund Code Guide"/>
      <sheetName val="Unit_Type"/>
      <sheetName val="Fund_Feed"/>
      <sheetName val="Header Record"/>
      <sheetName val="FUNDS Upload"/>
      <sheetName val="FUNDS Content"/>
      <sheetName val="Upload Form Names"/>
      <sheetName val="CYFW Upload"/>
      <sheetName val="CYFW Content"/>
      <sheetName val="Form 2 Upload"/>
      <sheetName val="Form 2 Content"/>
      <sheetName val="Form 3F Upload"/>
      <sheetName val="Form 3F Content"/>
      <sheetName val="Form 3U Upload"/>
      <sheetName val="Form 3U Content"/>
      <sheetName val="Form 4B Upload"/>
      <sheetName val="Form 4B Content"/>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Support I"/>
      <sheetName val="Support II"/>
      <sheetName val="Support III"/>
      <sheetName val="Approved Schools"/>
      <sheetName val="Glossary of Terms"/>
      <sheetName val="List"/>
      <sheetName val="July-Dec Property Tax Estimates"/>
      <sheetName val="How to Enter Amounts in Gateway"/>
      <sheetName val="Gateway Instructions"/>
      <sheetName val="Source F22 + Cert Levy + Abstra"/>
      <sheetName val="RB Source #1"/>
      <sheetName val="Transfer - Spring"/>
      <sheetName val="Budget Worksheet"/>
      <sheetName val="Transfer - F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9836C-9A0A-4ED3-B27B-AF19708DFFF6}">
  <dimension ref="A1:B5"/>
  <sheetViews>
    <sheetView workbookViewId="0">
      <selection activeCell="A3" sqref="A3"/>
    </sheetView>
  </sheetViews>
  <sheetFormatPr defaultRowHeight="15" x14ac:dyDescent="0.25"/>
  <cols>
    <col min="1" max="1" width="14.42578125" bestFit="1" customWidth="1"/>
    <col min="2" max="2" width="109.140625" customWidth="1"/>
  </cols>
  <sheetData>
    <row r="1" spans="1:2" x14ac:dyDescent="0.25">
      <c r="A1" t="s">
        <v>0</v>
      </c>
    </row>
    <row r="2" spans="1:2" x14ac:dyDescent="0.25">
      <c r="A2">
        <v>2025</v>
      </c>
    </row>
    <row r="4" spans="1:2" ht="75" x14ac:dyDescent="0.25">
      <c r="A4" t="s">
        <v>1</v>
      </c>
      <c r="B4" s="10" t="s">
        <v>2</v>
      </c>
    </row>
    <row r="5" spans="1:2" ht="150" x14ac:dyDescent="0.25">
      <c r="A5" t="s">
        <v>3</v>
      </c>
      <c r="B5" s="10" t="s">
        <v>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D2BC-A9F7-433C-8627-50144EEC4FD1}">
  <sheetPr>
    <tabColor rgb="FF00B0F0"/>
  </sheetPr>
  <dimension ref="A1:M95"/>
  <sheetViews>
    <sheetView workbookViewId="0">
      <selection activeCell="C9" sqref="C9:E9"/>
    </sheetView>
  </sheetViews>
  <sheetFormatPr defaultRowHeight="15" x14ac:dyDescent="0.25"/>
  <cols>
    <col min="1" max="1" width="8" bestFit="1" customWidth="1"/>
    <col min="2" max="2" width="9.140625" bestFit="1" customWidth="1"/>
    <col min="3" max="3" width="52.7109375" bestFit="1" customWidth="1"/>
    <col min="4" max="4" width="7" bestFit="1" customWidth="1"/>
    <col min="7" max="7" width="147" bestFit="1" customWidth="1"/>
    <col min="10" max="10" width="5.42578125" bestFit="1" customWidth="1"/>
    <col min="11" max="11" width="19" bestFit="1" customWidth="1"/>
    <col min="12" max="12" width="12.85546875" bestFit="1" customWidth="1"/>
    <col min="13" max="13" width="147" bestFit="1" customWidth="1"/>
  </cols>
  <sheetData>
    <row r="1" spans="1:13" x14ac:dyDescent="0.25">
      <c r="A1" t="s">
        <v>2849</v>
      </c>
      <c r="B1" t="s">
        <v>3051</v>
      </c>
      <c r="C1" t="s">
        <v>3052</v>
      </c>
      <c r="D1">
        <f>Year-1</f>
        <v>2024</v>
      </c>
      <c r="E1" t="s">
        <v>3053</v>
      </c>
      <c r="F1" t="s">
        <v>3054</v>
      </c>
      <c r="G1" t="s">
        <v>2859</v>
      </c>
      <c r="J1" t="s">
        <v>2638</v>
      </c>
      <c r="K1" t="s">
        <v>3055</v>
      </c>
      <c r="L1" t="s">
        <v>3039</v>
      </c>
      <c r="M1" t="s">
        <v>3056</v>
      </c>
    </row>
    <row r="2" spans="1:13" ht="15" customHeight="1" x14ac:dyDescent="0.25">
      <c r="A2" t="str">
        <f>IF('O. Fund Source'!B2="","",'O. Fund Source'!B2&amp;'O. Fund Source'!C2&amp;'O. Fund Source'!D2)</f>
        <v>8250265</v>
      </c>
      <c r="B2" t="str">
        <f>IF('O. Fund Source'!E2="","",'O. Fund Source'!E2)</f>
        <v>1230</v>
      </c>
      <c r="C2" t="str">
        <f>IF('O. Fund Source'!F2="","",'O. Fund Source'!F2)</f>
        <v>SPECIAL LIBRARY FUND - WILLIARD LIBRARY VANDERBURG</v>
      </c>
      <c r="D2">
        <f>IF('O. Fund Source'!G2="","",'O. Fund Source'!G2)</f>
        <v>1.67E-2</v>
      </c>
      <c r="E2" t="str">
        <f>VLOOKUP(B2,$J$2:$M$6,2,FALSE)</f>
        <v>IC 36-12-7-8</v>
      </c>
      <c r="F2" t="str">
        <f>VLOOKUP(B2,$J$2:$M$6,3,FALSE)</f>
        <v>0.0067-0.0167</v>
      </c>
      <c r="G2" t="str">
        <f>VLOOKUP(B2,$J$2:$M$6,4,FALSE)</f>
        <v>Unit will be held to the lessor of 0.0167, the levy advertised or adopted, or the rate adopted unless unit adopts rate or a levy that produces a rate below 0.0067.</v>
      </c>
      <c r="J2" s="14" t="s">
        <v>1446</v>
      </c>
      <c r="K2" t="s">
        <v>3057</v>
      </c>
      <c r="L2">
        <v>2.6700000000000002E-2</v>
      </c>
      <c r="M2" t="s">
        <v>3058</v>
      </c>
    </row>
    <row r="3" spans="1:13" x14ac:dyDescent="0.25">
      <c r="A3" t="str">
        <f>IF('O. Fund Source'!B3="","",'O. Fund Source'!B3&amp;'O. Fund Source'!C3&amp;'O. Fund Source'!D3)</f>
        <v>8930928</v>
      </c>
      <c r="B3" t="str">
        <f>IF('O. Fund Source'!E3="","",'O. Fund Source'!E3)</f>
        <v>2129</v>
      </c>
      <c r="C3" t="str">
        <f>IF('O. Fund Source'!F3="","",'O. Fund Source'!F3)</f>
        <v>CEMETERY OUTSIDE MUNICIPALITY</v>
      </c>
      <c r="D3">
        <f>IF('O. Fund Source'!G3="","",'O. Fund Source'!G3)</f>
        <v>2.6599999999999999E-2</v>
      </c>
      <c r="E3" t="str">
        <f t="shared" ref="E3:E66" si="0">VLOOKUP(B3,$J$2:$M$6,2,FALSE)</f>
        <v>IC 23-14-66-2</v>
      </c>
      <c r="F3">
        <f t="shared" ref="F3:F66" si="1">VLOOKUP(B3,$J$2:$M$6,3,FALSE)</f>
        <v>0.03</v>
      </c>
      <c r="G3" t="str">
        <f t="shared" ref="G3:G66" si="2">VLOOKUP(B3,$J$2:$M$6,4,FALSE)</f>
        <v>Unit will be held to the lessor of 0.0300, the levy advertised or adopted, the rate adopted, or the maximum levy.</v>
      </c>
      <c r="J3" s="14" t="s">
        <v>3043</v>
      </c>
      <c r="K3" t="s">
        <v>3059</v>
      </c>
      <c r="L3" t="s">
        <v>3060</v>
      </c>
      <c r="M3" t="s">
        <v>3061</v>
      </c>
    </row>
    <row r="4" spans="1:13" x14ac:dyDescent="0.25">
      <c r="A4" t="str">
        <f>IF('O. Fund Source'!B4="","",'O. Fund Source'!B4&amp;'O. Fund Source'!C4&amp;'O. Fund Source'!D4)</f>
        <v>8930934</v>
      </c>
      <c r="B4" t="str">
        <f>IF('O. Fund Source'!E4="","",'O. Fund Source'!E4)</f>
        <v>2129</v>
      </c>
      <c r="C4" t="str">
        <f>IF('O. Fund Source'!F4="","",'O. Fund Source'!F4)</f>
        <v>CEMETERY OUTSIDE MUNICIPALITY</v>
      </c>
      <c r="D4">
        <f>IF('O. Fund Source'!G4="","",'O. Fund Source'!G4)</f>
        <v>0</v>
      </c>
      <c r="E4" t="str">
        <f t="shared" si="0"/>
        <v>IC 23-14-66-2</v>
      </c>
      <c r="F4">
        <f t="shared" si="1"/>
        <v>0.03</v>
      </c>
      <c r="G4" t="str">
        <f t="shared" si="2"/>
        <v>Unit will be held to the lessor of 0.0300, the levy advertised or adopted, the rate adopted, or the maximum levy.</v>
      </c>
      <c r="J4" s="14" t="s">
        <v>3045</v>
      </c>
      <c r="K4" t="s">
        <v>3062</v>
      </c>
      <c r="L4">
        <v>0.03</v>
      </c>
      <c r="M4" t="s">
        <v>3063</v>
      </c>
    </row>
    <row r="5" spans="1:13" x14ac:dyDescent="0.25">
      <c r="A5" t="str">
        <f>IF('O. Fund Source'!B5="","",'O. Fund Source'!B5&amp;'O. Fund Source'!C5&amp;'O. Fund Source'!D5)</f>
        <v>7730883</v>
      </c>
      <c r="B5" t="str">
        <f>IF('O. Fund Source'!E5="","",'O. Fund Source'!E5)</f>
        <v>2129</v>
      </c>
      <c r="C5" t="str">
        <f>IF('O. Fund Source'!F5="","",'O. Fund Source'!F5)</f>
        <v>CEMETERY OUTSIDE MUNICIPALITY</v>
      </c>
      <c r="D5">
        <f>IF('O. Fund Source'!G5="","",'O. Fund Source'!G5)</f>
        <v>0.03</v>
      </c>
      <c r="E5" t="str">
        <f t="shared" si="0"/>
        <v>IC 23-14-66-2</v>
      </c>
      <c r="F5">
        <f t="shared" si="1"/>
        <v>0.03</v>
      </c>
      <c r="G5" t="str">
        <f t="shared" si="2"/>
        <v>Unit will be held to the lessor of 0.0300, the levy advertised or adopted, the rate adopted, or the maximum levy.</v>
      </c>
      <c r="J5" s="14" t="s">
        <v>3047</v>
      </c>
      <c r="K5" t="s">
        <v>3064</v>
      </c>
      <c r="L5">
        <v>8.3299999999999999E-2</v>
      </c>
      <c r="M5" t="s">
        <v>3065</v>
      </c>
    </row>
    <row r="6" spans="1:13" x14ac:dyDescent="0.25">
      <c r="A6" t="str">
        <f>IF('O. Fund Source'!B6="","",'O. Fund Source'!B6&amp;'O. Fund Source'!C6&amp;'O. Fund Source'!D6)</f>
        <v>6530837</v>
      </c>
      <c r="B6" t="str">
        <f>IF('O. Fund Source'!E6="","",'O. Fund Source'!E6)</f>
        <v>2129</v>
      </c>
      <c r="C6" t="str">
        <f>IF('O. Fund Source'!F6="","",'O. Fund Source'!F6)</f>
        <v>CEMETERY OUTSIDE MUNICIPALITY</v>
      </c>
      <c r="D6">
        <f>IF('O. Fund Source'!G6="","",'O. Fund Source'!G6)</f>
        <v>2.4E-2</v>
      </c>
      <c r="E6" t="str">
        <f t="shared" si="0"/>
        <v>IC 23-14-66-2</v>
      </c>
      <c r="F6">
        <f t="shared" si="1"/>
        <v>0.03</v>
      </c>
      <c r="G6" t="str">
        <f t="shared" si="2"/>
        <v>Unit will be held to the lessor of 0.0300, the levy advertised or adopted, the rate adopted, or the maximum levy.</v>
      </c>
      <c r="J6" s="14" t="s">
        <v>3049</v>
      </c>
      <c r="K6" t="s">
        <v>3066</v>
      </c>
      <c r="L6">
        <v>0.1167</v>
      </c>
      <c r="M6" t="s">
        <v>3067</v>
      </c>
    </row>
    <row r="7" spans="1:13" x14ac:dyDescent="0.25">
      <c r="A7" t="str">
        <f>IF('O. Fund Source'!B7="","",'O. Fund Source'!B7&amp;'O. Fund Source'!C7&amp;'O. Fund Source'!D7)</f>
        <v>1630584</v>
      </c>
      <c r="B7" t="str">
        <f>IF('O. Fund Source'!E7="","",'O. Fund Source'!E7)</f>
        <v>2129</v>
      </c>
      <c r="C7" t="str">
        <f>IF('O. Fund Source'!F7="","",'O. Fund Source'!F7)</f>
        <v>CEMETERY OUTSIDE MUNICIPALITY</v>
      </c>
      <c r="D7">
        <f>IF('O. Fund Source'!G7="","",'O. Fund Source'!G7)</f>
        <v>1.9800000000000002E-2</v>
      </c>
      <c r="E7" t="str">
        <f t="shared" si="0"/>
        <v>IC 23-14-66-2</v>
      </c>
      <c r="F7">
        <f t="shared" si="1"/>
        <v>0.03</v>
      </c>
      <c r="G7" t="str">
        <f t="shared" si="2"/>
        <v>Unit will be held to the lessor of 0.0300, the levy advertised or adopted, the rate adopted, or the maximum levy.</v>
      </c>
    </row>
    <row r="8" spans="1:13" ht="15" customHeight="1" x14ac:dyDescent="0.25">
      <c r="A8" t="str">
        <f>IF('O. Fund Source'!B8="","",'O. Fund Source'!B8&amp;'O. Fund Source'!C8&amp;'O. Fund Source'!D8)</f>
        <v>1661003</v>
      </c>
      <c r="B8" t="str">
        <f>IF('O. Fund Source'!E8="","",'O. Fund Source'!E8)</f>
        <v>8210</v>
      </c>
      <c r="C8" t="str">
        <f>IF('O. Fund Source'!F8="","",'O. Fund Source'!F8)</f>
        <v xml:space="preserve">SPECIAL SOLID WASTE MANAGEMENT          </v>
      </c>
      <c r="D8">
        <f>IF('O. Fund Source'!G8="","",'O. Fund Source'!G8)</f>
        <v>2.1700000000000001E-2</v>
      </c>
      <c r="E8" t="str">
        <f t="shared" si="0"/>
        <v>IC 13-21-3-12 (13)(B)</v>
      </c>
      <c r="F8">
        <f t="shared" si="1"/>
        <v>8.3299999999999999E-2</v>
      </c>
      <c r="G8" t="str">
        <f t="shared" si="2"/>
        <v>Unit will be held to the lessor of 0.0833, the levy advertised or adopted, the rate adopted, or the maximum levy</v>
      </c>
    </row>
    <row r="9" spans="1:13" x14ac:dyDescent="0.25">
      <c r="A9" t="str">
        <f>IF('O. Fund Source'!B9="","",'O. Fund Source'!B9&amp;'O. Fund Source'!C9&amp;'O. Fund Source'!D9)</f>
        <v>1760994</v>
      </c>
      <c r="B9" t="str">
        <f>IF('O. Fund Source'!E9="","",'O. Fund Source'!E9)</f>
        <v>8210</v>
      </c>
      <c r="C9" t="str">
        <f>IF('O. Fund Source'!F9="","",'O. Fund Source'!F9)</f>
        <v xml:space="preserve">SPECIAL SOLID WASTE MANAGEMENT          </v>
      </c>
      <c r="D9">
        <f>IF('O. Fund Source'!G9="","",'O. Fund Source'!G9)</f>
        <v>1.11E-2</v>
      </c>
      <c r="E9" t="str">
        <f t="shared" si="0"/>
        <v>IC 13-21-3-12 (13)(B)</v>
      </c>
      <c r="F9">
        <f t="shared" si="1"/>
        <v>8.3299999999999999E-2</v>
      </c>
      <c r="G9" t="str">
        <f t="shared" si="2"/>
        <v>Unit will be held to the lessor of 0.0833, the levy advertised or adopted, the rate adopted, or the maximum levy</v>
      </c>
    </row>
    <row r="10" spans="1:13" ht="15" customHeight="1" x14ac:dyDescent="0.25">
      <c r="A10" t="str">
        <f>IF('O. Fund Source'!B10="","",'O. Fund Source'!B10&amp;'O. Fund Source'!C10&amp;'O. Fund Source'!D10)</f>
        <v>1861034</v>
      </c>
      <c r="B10" t="str">
        <f>IF('O. Fund Source'!E10="","",'O. Fund Source'!E10)</f>
        <v>8210</v>
      </c>
      <c r="C10" t="str">
        <f>IF('O. Fund Source'!F10="","",'O. Fund Source'!F10)</f>
        <v xml:space="preserve">SPECIAL SOLID WASTE MANAGEMENT          </v>
      </c>
      <c r="D10">
        <f>IF('O. Fund Source'!G10="","",'O. Fund Source'!G10)</f>
        <v>7.6E-3</v>
      </c>
      <c r="E10" t="str">
        <f t="shared" si="0"/>
        <v>IC 13-21-3-12 (13)(B)</v>
      </c>
      <c r="F10">
        <f t="shared" si="1"/>
        <v>8.3299999999999999E-2</v>
      </c>
      <c r="G10" t="str">
        <f t="shared" si="2"/>
        <v>Unit will be held to the lessor of 0.0833, the levy advertised or adopted, the rate adopted, or the maximum levy</v>
      </c>
    </row>
    <row r="11" spans="1:13" x14ac:dyDescent="0.25">
      <c r="A11" t="str">
        <f>IF('O. Fund Source'!B11="","",'O. Fund Source'!B11&amp;'O. Fund Source'!C11&amp;'O. Fund Source'!D11)</f>
        <v>1961047</v>
      </c>
      <c r="B11" t="str">
        <f>IF('O. Fund Source'!E11="","",'O. Fund Source'!E11)</f>
        <v>8210</v>
      </c>
      <c r="C11" t="str">
        <f>IF('O. Fund Source'!F11="","",'O. Fund Source'!F11)</f>
        <v xml:space="preserve">SPECIAL SOLID WASTE MANAGEMENT          </v>
      </c>
      <c r="D11">
        <f>IF('O. Fund Source'!G11="","",'O. Fund Source'!G11)</f>
        <v>0</v>
      </c>
      <c r="E11" t="str">
        <f t="shared" si="0"/>
        <v>IC 13-21-3-12 (13)(B)</v>
      </c>
      <c r="F11">
        <f t="shared" si="1"/>
        <v>8.3299999999999999E-2</v>
      </c>
      <c r="G11" t="str">
        <f t="shared" si="2"/>
        <v>Unit will be held to the lessor of 0.0833, the levy advertised or adopted, the rate adopted, or the maximum levy</v>
      </c>
    </row>
    <row r="12" spans="1:13" x14ac:dyDescent="0.25">
      <c r="A12" t="str">
        <f>IF('O. Fund Source'!B12="","",'O. Fund Source'!B12&amp;'O. Fund Source'!C12&amp;'O. Fund Source'!D12)</f>
        <v>1061043</v>
      </c>
      <c r="B12" t="str">
        <f>IF('O. Fund Source'!E12="","",'O. Fund Source'!E12)</f>
        <v>8210</v>
      </c>
      <c r="C12" t="str">
        <f>IF('O. Fund Source'!F12="","",'O. Fund Source'!F12)</f>
        <v xml:space="preserve">SPECIAL SOLID WASTE MANAGEMENT          </v>
      </c>
      <c r="D12">
        <f>IF('O. Fund Source'!G12="","",'O. Fund Source'!G12)</f>
        <v>0</v>
      </c>
      <c r="E12" t="str">
        <f t="shared" si="0"/>
        <v>IC 13-21-3-12 (13)(B)</v>
      </c>
      <c r="F12">
        <f t="shared" si="1"/>
        <v>8.3299999999999999E-2</v>
      </c>
      <c r="G12" t="str">
        <f t="shared" si="2"/>
        <v>Unit will be held to the lessor of 0.0833, the levy advertised or adopted, the rate adopted, or the maximum levy</v>
      </c>
    </row>
    <row r="13" spans="1:13" x14ac:dyDescent="0.25">
      <c r="A13" t="str">
        <f>IF('O. Fund Source'!B13="","",'O. Fund Source'!B13&amp;'O. Fund Source'!C13&amp;'O. Fund Source'!D13)</f>
        <v>1160333</v>
      </c>
      <c r="B13" t="str">
        <f>IF('O. Fund Source'!E13="","",'O. Fund Source'!E13)</f>
        <v>8210</v>
      </c>
      <c r="C13" t="str">
        <f>IF('O. Fund Source'!F13="","",'O. Fund Source'!F13)</f>
        <v xml:space="preserve">SPECIAL SOLID WASTE MANAGEMENT          </v>
      </c>
      <c r="D13">
        <f>IF('O. Fund Source'!G13="","",'O. Fund Source'!G13)</f>
        <v>0</v>
      </c>
      <c r="E13" t="str">
        <f t="shared" si="0"/>
        <v>IC 13-21-3-12 (13)(B)</v>
      </c>
      <c r="F13">
        <f t="shared" si="1"/>
        <v>8.3299999999999999E-2</v>
      </c>
      <c r="G13" t="str">
        <f t="shared" si="2"/>
        <v>Unit will be held to the lessor of 0.0833, the levy advertised or adopted, the rate adopted, or the maximum levy</v>
      </c>
    </row>
    <row r="14" spans="1:13" x14ac:dyDescent="0.25">
      <c r="A14" t="str">
        <f>IF('O. Fund Source'!B14="","",'O. Fund Source'!B14&amp;'O. Fund Source'!C14&amp;'O. Fund Source'!D14)</f>
        <v>1260329</v>
      </c>
      <c r="B14" t="str">
        <f>IF('O. Fund Source'!E14="","",'O. Fund Source'!E14)</f>
        <v>8210</v>
      </c>
      <c r="C14" t="str">
        <f>IF('O. Fund Source'!F14="","",'O. Fund Source'!F14)</f>
        <v xml:space="preserve">SPECIAL SOLID WASTE MANAGEMENT          </v>
      </c>
      <c r="D14">
        <f>IF('O. Fund Source'!G14="","",'O. Fund Source'!G14)</f>
        <v>1.3299999999999999E-2</v>
      </c>
      <c r="E14" t="str">
        <f t="shared" si="0"/>
        <v>IC 13-21-3-12 (13)(B)</v>
      </c>
      <c r="F14">
        <f t="shared" si="1"/>
        <v>8.3299999999999999E-2</v>
      </c>
      <c r="G14" t="str">
        <f t="shared" si="2"/>
        <v>Unit will be held to the lessor of 0.0833, the levy advertised or adopted, the rate adopted, or the maximum levy</v>
      </c>
    </row>
    <row r="15" spans="1:13" x14ac:dyDescent="0.25">
      <c r="A15" t="str">
        <f>IF('O. Fund Source'!B15="","",'O. Fund Source'!B15&amp;'O. Fund Source'!C15&amp;'O. Fund Source'!D15)</f>
        <v>1361045</v>
      </c>
      <c r="B15" t="str">
        <f>IF('O. Fund Source'!E15="","",'O. Fund Source'!E15)</f>
        <v>8210</v>
      </c>
      <c r="C15" t="str">
        <f>IF('O. Fund Source'!F15="","",'O. Fund Source'!F15)</f>
        <v xml:space="preserve">SPECIAL SOLID WASTE MANAGEMENT          </v>
      </c>
      <c r="D15">
        <f>IF('O. Fund Source'!G15="","",'O. Fund Source'!G15)</f>
        <v>6.9400000000000003E-2</v>
      </c>
      <c r="E15" t="str">
        <f t="shared" si="0"/>
        <v>IC 13-21-3-12 (13)(B)</v>
      </c>
      <c r="F15">
        <f t="shared" si="1"/>
        <v>8.3299999999999999E-2</v>
      </c>
      <c r="G15" t="str">
        <f t="shared" si="2"/>
        <v>Unit will be held to the lessor of 0.0833, the levy advertised or adopted, the rate adopted, or the maximum levy</v>
      </c>
    </row>
    <row r="16" spans="1:13" x14ac:dyDescent="0.25">
      <c r="A16" t="str">
        <f>IF('O. Fund Source'!B16="","",'O. Fund Source'!B16&amp;'O. Fund Source'!C16&amp;'O. Fund Source'!D16)</f>
        <v>1461022</v>
      </c>
      <c r="B16" t="str">
        <f>IF('O. Fund Source'!E16="","",'O. Fund Source'!E16)</f>
        <v>8210</v>
      </c>
      <c r="C16" t="str">
        <f>IF('O. Fund Source'!F16="","",'O. Fund Source'!F16)</f>
        <v xml:space="preserve">SPECIAL SOLID WASTE MANAGEMENT          </v>
      </c>
      <c r="D16">
        <f>IF('O. Fund Source'!G16="","",'O. Fund Source'!G16)</f>
        <v>1.6899999999999998E-2</v>
      </c>
      <c r="E16" t="str">
        <f t="shared" si="0"/>
        <v>IC 13-21-3-12 (13)(B)</v>
      </c>
      <c r="F16">
        <f t="shared" si="1"/>
        <v>8.3299999999999999E-2</v>
      </c>
      <c r="G16" t="str">
        <f t="shared" si="2"/>
        <v>Unit will be held to the lessor of 0.0833, the levy advertised or adopted, the rate adopted, or the maximum levy</v>
      </c>
    </row>
    <row r="17" spans="1:7" x14ac:dyDescent="0.25">
      <c r="A17" t="str">
        <f>IF('O. Fund Source'!B17="","",'O. Fund Source'!B17&amp;'O. Fund Source'!C17&amp;'O. Fund Source'!D17)</f>
        <v>1561036</v>
      </c>
      <c r="B17" t="str">
        <f>IF('O. Fund Source'!E17="","",'O. Fund Source'!E17)</f>
        <v>8210</v>
      </c>
      <c r="C17" t="str">
        <f>IF('O. Fund Source'!F17="","",'O. Fund Source'!F17)</f>
        <v xml:space="preserve">SPECIAL SOLID WASTE MANAGEMENT          </v>
      </c>
      <c r="D17">
        <f>IF('O. Fund Source'!G17="","",'O. Fund Source'!G17)</f>
        <v>3.5299999999999998E-2</v>
      </c>
      <c r="E17" t="str">
        <f t="shared" si="0"/>
        <v>IC 13-21-3-12 (13)(B)</v>
      </c>
      <c r="F17">
        <f t="shared" si="1"/>
        <v>8.3299999999999999E-2</v>
      </c>
      <c r="G17" t="str">
        <f t="shared" si="2"/>
        <v>Unit will be held to the lessor of 0.0833, the levy advertised or adopted, the rate adopted, or the maximum levy</v>
      </c>
    </row>
    <row r="18" spans="1:7" x14ac:dyDescent="0.25">
      <c r="A18" t="str">
        <f>IF('O. Fund Source'!B18="","",'O. Fund Source'!B18&amp;'O. Fund Source'!C18&amp;'O. Fund Source'!D18)</f>
        <v>0161011</v>
      </c>
      <c r="B18" t="str">
        <f>IF('O. Fund Source'!E18="","",'O. Fund Source'!E18)</f>
        <v>8210</v>
      </c>
      <c r="C18" t="str">
        <f>IF('O. Fund Source'!F18="","",'O. Fund Source'!F18)</f>
        <v xml:space="preserve">SPECIAL SOLID WASTE MANAGEMENT          </v>
      </c>
      <c r="D18">
        <f>IF('O. Fund Source'!G18="","",'O. Fund Source'!G18)</f>
        <v>4.9099999999999998E-2</v>
      </c>
      <c r="E18" t="str">
        <f t="shared" si="0"/>
        <v>IC 13-21-3-12 (13)(B)</v>
      </c>
      <c r="F18">
        <f t="shared" si="1"/>
        <v>8.3299999999999999E-2</v>
      </c>
      <c r="G18" t="str">
        <f t="shared" si="2"/>
        <v>Unit will be held to the lessor of 0.0833, the levy advertised or adopted, the rate adopted, or the maximum levy</v>
      </c>
    </row>
    <row r="19" spans="1:7" x14ac:dyDescent="0.25">
      <c r="A19" t="str">
        <f>IF('O. Fund Source'!B19="","",'O. Fund Source'!B19&amp;'O. Fund Source'!C19&amp;'O. Fund Source'!D19)</f>
        <v>0210000</v>
      </c>
      <c r="B19" t="str">
        <f>IF('O. Fund Source'!E19="","",'O. Fund Source'!E19)</f>
        <v>8210</v>
      </c>
      <c r="C19" t="str">
        <f>IF('O. Fund Source'!F19="","",'O. Fund Source'!F19)</f>
        <v xml:space="preserve">SPECIAL SOLID WASTE MANAGEMENT          </v>
      </c>
      <c r="D19">
        <f>IF('O. Fund Source'!G19="","",'O. Fund Source'!G19)</f>
        <v>0</v>
      </c>
      <c r="E19" t="str">
        <f t="shared" si="0"/>
        <v>IC 13-21-3-12 (13)(B)</v>
      </c>
      <c r="F19">
        <f t="shared" si="1"/>
        <v>8.3299999999999999E-2</v>
      </c>
      <c r="G19" t="str">
        <f t="shared" si="2"/>
        <v>Unit will be held to the lessor of 0.0833, the levy advertised or adopted, the rate adopted, or the maximum levy</v>
      </c>
    </row>
    <row r="20" spans="1:7" x14ac:dyDescent="0.25">
      <c r="A20" t="str">
        <f>IF('O. Fund Source'!B20="","",'O. Fund Source'!B20&amp;'O. Fund Source'!C20&amp;'O. Fund Source'!D20)</f>
        <v>0361039</v>
      </c>
      <c r="B20" t="str">
        <f>IF('O. Fund Source'!E20="","",'O. Fund Source'!E20)</f>
        <v>8210</v>
      </c>
      <c r="C20" t="str">
        <f>IF('O. Fund Source'!F20="","",'O. Fund Source'!F20)</f>
        <v xml:space="preserve">SPECIAL SOLID WASTE MANAGEMENT          </v>
      </c>
      <c r="D20">
        <f>IF('O. Fund Source'!G20="","",'O. Fund Source'!G20)</f>
        <v>3.2500000000000001E-2</v>
      </c>
      <c r="E20" t="str">
        <f t="shared" si="0"/>
        <v>IC 13-21-3-12 (13)(B)</v>
      </c>
      <c r="F20">
        <f t="shared" si="1"/>
        <v>8.3299999999999999E-2</v>
      </c>
      <c r="G20" t="str">
        <f t="shared" si="2"/>
        <v>Unit will be held to the lessor of 0.0833, the levy advertised or adopted, the rate adopted, or the maximum levy</v>
      </c>
    </row>
    <row r="21" spans="1:7" x14ac:dyDescent="0.25">
      <c r="A21" t="str">
        <f>IF('O. Fund Source'!B21="","",'O. Fund Source'!B21&amp;'O. Fund Source'!C21&amp;'O. Fund Source'!D21)</f>
        <v>0461062</v>
      </c>
      <c r="B21" t="str">
        <f>IF('O. Fund Source'!E21="","",'O. Fund Source'!E21)</f>
        <v>8210</v>
      </c>
      <c r="C21" t="str">
        <f>IF('O. Fund Source'!F21="","",'O. Fund Source'!F21)</f>
        <v xml:space="preserve">SPECIAL SOLID WASTE MANAGEMENT          </v>
      </c>
      <c r="D21">
        <f>IF('O. Fund Source'!G21="","",'O. Fund Source'!G21)</f>
        <v>0</v>
      </c>
      <c r="E21" t="str">
        <f t="shared" si="0"/>
        <v>IC 13-21-3-12 (13)(B)</v>
      </c>
      <c r="F21">
        <f t="shared" si="1"/>
        <v>8.3299999999999999E-2</v>
      </c>
      <c r="G21" t="str">
        <f t="shared" si="2"/>
        <v>Unit will be held to the lessor of 0.0833, the levy advertised or adopted, the rate adopted, or the maximum levy</v>
      </c>
    </row>
    <row r="22" spans="1:7" x14ac:dyDescent="0.25">
      <c r="A22" t="str">
        <f>IF('O. Fund Source'!B22="","",'O. Fund Source'!B22&amp;'O. Fund Source'!C22&amp;'O. Fund Source'!D22)</f>
        <v>0661040</v>
      </c>
      <c r="B22" t="str">
        <f>IF('O. Fund Source'!E22="","",'O. Fund Source'!E22)</f>
        <v>8210</v>
      </c>
      <c r="C22" t="str">
        <f>IF('O. Fund Source'!F22="","",'O. Fund Source'!F22)</f>
        <v xml:space="preserve">SPECIAL SOLID WASTE MANAGEMENT          </v>
      </c>
      <c r="D22">
        <f>IF('O. Fund Source'!G22="","",'O. Fund Source'!G22)</f>
        <v>0</v>
      </c>
      <c r="E22" t="str">
        <f t="shared" si="0"/>
        <v>IC 13-21-3-12 (13)(B)</v>
      </c>
      <c r="F22">
        <f t="shared" si="1"/>
        <v>8.3299999999999999E-2</v>
      </c>
      <c r="G22" t="str">
        <f t="shared" si="2"/>
        <v>Unit will be held to the lessor of 0.0833, the levy advertised or adopted, the rate adopted, or the maximum levy</v>
      </c>
    </row>
    <row r="23" spans="1:7" x14ac:dyDescent="0.25">
      <c r="A23" t="str">
        <f>IF('O. Fund Source'!B23="","",'O. Fund Source'!B23&amp;'O. Fund Source'!C23&amp;'O. Fund Source'!D23)</f>
        <v>0761041</v>
      </c>
      <c r="B23" t="str">
        <f>IF('O. Fund Source'!E23="","",'O. Fund Source'!E23)</f>
        <v>8210</v>
      </c>
      <c r="C23" t="str">
        <f>IF('O. Fund Source'!F23="","",'O. Fund Source'!F23)</f>
        <v xml:space="preserve">SPECIAL SOLID WASTE MANAGEMENT          </v>
      </c>
      <c r="D23">
        <f>IF('O. Fund Source'!G23="","",'O. Fund Source'!G23)</f>
        <v>1.7100000000000001E-2</v>
      </c>
      <c r="E23" t="str">
        <f t="shared" si="0"/>
        <v>IC 13-21-3-12 (13)(B)</v>
      </c>
      <c r="F23">
        <f t="shared" si="1"/>
        <v>8.3299999999999999E-2</v>
      </c>
      <c r="G23" t="str">
        <f t="shared" si="2"/>
        <v>Unit will be held to the lessor of 0.0833, the levy advertised or adopted, the rate adopted, or the maximum levy</v>
      </c>
    </row>
    <row r="24" spans="1:7" x14ac:dyDescent="0.25">
      <c r="A24" t="str">
        <f>IF('O. Fund Source'!B24="","",'O. Fund Source'!B24&amp;'O. Fund Source'!C24&amp;'O. Fund Source'!D24)</f>
        <v>0861062</v>
      </c>
      <c r="B24" t="str">
        <f>IF('O. Fund Source'!E24="","",'O. Fund Source'!E24)</f>
        <v>8210</v>
      </c>
      <c r="C24" t="str">
        <f>IF('O. Fund Source'!F24="","",'O. Fund Source'!F24)</f>
        <v xml:space="preserve">SPECIAL SOLID WASTE MANAGEMENT          </v>
      </c>
      <c r="D24">
        <f>IF('O. Fund Source'!G24="","",'O. Fund Source'!G24)</f>
        <v>0</v>
      </c>
      <c r="E24" t="str">
        <f t="shared" si="0"/>
        <v>IC 13-21-3-12 (13)(B)</v>
      </c>
      <c r="F24">
        <f t="shared" si="1"/>
        <v>8.3299999999999999E-2</v>
      </c>
      <c r="G24" t="str">
        <f t="shared" si="2"/>
        <v>Unit will be held to the lessor of 0.0833, the levy advertised or adopted, the rate adopted, or the maximum levy</v>
      </c>
    </row>
    <row r="25" spans="1:7" x14ac:dyDescent="0.25">
      <c r="A25" t="str">
        <f>IF('O. Fund Source'!B25="","",'O. Fund Source'!B25&amp;'O. Fund Source'!C25&amp;'O. Fund Source'!D25)</f>
        <v>0961042</v>
      </c>
      <c r="B25" t="str">
        <f>IF('O. Fund Source'!E25="","",'O. Fund Source'!E25)</f>
        <v>8210</v>
      </c>
      <c r="C25" t="str">
        <f>IF('O. Fund Source'!F25="","",'O. Fund Source'!F25)</f>
        <v xml:space="preserve">SPECIAL SOLID WASTE MANAGEMENT          </v>
      </c>
      <c r="D25">
        <f>IF('O. Fund Source'!G25="","",'O. Fund Source'!G25)</f>
        <v>0</v>
      </c>
      <c r="E25" t="str">
        <f t="shared" si="0"/>
        <v>IC 13-21-3-12 (13)(B)</v>
      </c>
      <c r="F25">
        <f t="shared" si="1"/>
        <v>8.3299999999999999E-2</v>
      </c>
      <c r="G25" t="str">
        <f t="shared" si="2"/>
        <v>Unit will be held to the lessor of 0.0833, the levy advertised or adopted, the rate adopted, or the maximum levy</v>
      </c>
    </row>
    <row r="26" spans="1:7" x14ac:dyDescent="0.25">
      <c r="A26" t="str">
        <f>IF('O. Fund Source'!B26="","",'O. Fund Source'!B26&amp;'O. Fund Source'!C26&amp;'O. Fund Source'!D26)</f>
        <v>6561067</v>
      </c>
      <c r="B26" t="str">
        <f>IF('O. Fund Source'!E26="","",'O. Fund Source'!E26)</f>
        <v>8210</v>
      </c>
      <c r="C26" t="str">
        <f>IF('O. Fund Source'!F26="","",'O. Fund Source'!F26)</f>
        <v xml:space="preserve">SPECIAL SOLID WASTE MANAGEMENT          </v>
      </c>
      <c r="D26">
        <f>IF('O. Fund Source'!G26="","",'O. Fund Source'!G26)</f>
        <v>3.5700000000000003E-2</v>
      </c>
      <c r="E26" t="str">
        <f t="shared" si="0"/>
        <v>IC 13-21-3-12 (13)(B)</v>
      </c>
      <c r="F26">
        <f t="shared" si="1"/>
        <v>8.3299999999999999E-2</v>
      </c>
      <c r="G26" t="str">
        <f t="shared" si="2"/>
        <v>Unit will be held to the lessor of 0.0833, the levy advertised or adopted, the rate adopted, or the maximum levy</v>
      </c>
    </row>
    <row r="27" spans="1:7" x14ac:dyDescent="0.25">
      <c r="A27" t="str">
        <f>IF('O. Fund Source'!B27="","",'O. Fund Source'!B27&amp;'O. Fund Source'!C27&amp;'O. Fund Source'!D27)</f>
        <v>6661062</v>
      </c>
      <c r="B27" t="str">
        <f>IF('O. Fund Source'!E27="","",'O. Fund Source'!E27)</f>
        <v>8210</v>
      </c>
      <c r="C27" t="str">
        <f>IF('O. Fund Source'!F27="","",'O. Fund Source'!F27)</f>
        <v xml:space="preserve">SPECIAL SOLID WASTE MANAGEMENT          </v>
      </c>
      <c r="D27">
        <f>IF('O. Fund Source'!G27="","",'O. Fund Source'!G27)</f>
        <v>0</v>
      </c>
      <c r="E27" t="str">
        <f t="shared" si="0"/>
        <v>IC 13-21-3-12 (13)(B)</v>
      </c>
      <c r="F27">
        <f t="shared" si="1"/>
        <v>8.3299999999999999E-2</v>
      </c>
      <c r="G27" t="str">
        <f t="shared" si="2"/>
        <v>Unit will be held to the lessor of 0.0833, the levy advertised or adopted, the rate adopted, or the maximum levy</v>
      </c>
    </row>
    <row r="28" spans="1:7" x14ac:dyDescent="0.25">
      <c r="A28" t="str">
        <f>IF('O. Fund Source'!B28="","",'O. Fund Source'!B28&amp;'O. Fund Source'!C28&amp;'O. Fund Source'!D28)</f>
        <v>6861099</v>
      </c>
      <c r="B28" t="str">
        <f>IF('O. Fund Source'!E28="","",'O. Fund Source'!E28)</f>
        <v>8210</v>
      </c>
      <c r="C28" t="str">
        <f>IF('O. Fund Source'!F28="","",'O. Fund Source'!F28)</f>
        <v xml:space="preserve">SPECIAL SOLID WASTE MANAGEMENT          </v>
      </c>
      <c r="D28">
        <f>IF('O. Fund Source'!G28="","",'O. Fund Source'!G28)</f>
        <v>0</v>
      </c>
      <c r="E28" t="str">
        <f t="shared" si="0"/>
        <v>IC 13-21-3-12 (13)(B)</v>
      </c>
      <c r="F28">
        <f t="shared" si="1"/>
        <v>8.3299999999999999E-2</v>
      </c>
      <c r="G28" t="str">
        <f t="shared" si="2"/>
        <v>Unit will be held to the lessor of 0.0833, the levy advertised or adopted, the rate adopted, or the maximum levy</v>
      </c>
    </row>
    <row r="29" spans="1:7" x14ac:dyDescent="0.25">
      <c r="A29" t="str">
        <f>IF('O. Fund Source'!B29="","",'O. Fund Source'!B29&amp;'O. Fund Source'!C29&amp;'O. Fund Source'!D29)</f>
        <v>6961006</v>
      </c>
      <c r="B29" t="str">
        <f>IF('O. Fund Source'!E29="","",'O. Fund Source'!E29)</f>
        <v>8210</v>
      </c>
      <c r="C29" t="str">
        <f>IF('O. Fund Source'!F29="","",'O. Fund Source'!F29)</f>
        <v xml:space="preserve">SPECIAL SOLID WASTE MANAGEMENT          </v>
      </c>
      <c r="D29">
        <f>IF('O. Fund Source'!G29="","",'O. Fund Source'!G29)</f>
        <v>1.44E-2</v>
      </c>
      <c r="E29" t="str">
        <f t="shared" si="0"/>
        <v>IC 13-21-3-12 (13)(B)</v>
      </c>
      <c r="F29">
        <f t="shared" si="1"/>
        <v>8.3299999999999999E-2</v>
      </c>
      <c r="G29" t="str">
        <f t="shared" si="2"/>
        <v>Unit will be held to the lessor of 0.0833, the levy advertised or adopted, the rate adopted, or the maximum levy</v>
      </c>
    </row>
    <row r="30" spans="1:7" x14ac:dyDescent="0.25">
      <c r="A30" t="str">
        <f>IF('O. Fund Source'!B30="","",'O. Fund Source'!B30&amp;'O. Fund Source'!C30&amp;'O. Fund Source'!D30)</f>
        <v>7161008</v>
      </c>
      <c r="B30" t="str">
        <f>IF('O. Fund Source'!E30="","",'O. Fund Source'!E30)</f>
        <v>8210</v>
      </c>
      <c r="C30" t="str">
        <f>IF('O. Fund Source'!F30="","",'O. Fund Source'!F30)</f>
        <v xml:space="preserve">SPECIAL SOLID WASTE MANAGEMENT          </v>
      </c>
      <c r="D30">
        <f>IF('O. Fund Source'!G30="","",'O. Fund Source'!G30)</f>
        <v>0</v>
      </c>
      <c r="E30" t="str">
        <f t="shared" si="0"/>
        <v>IC 13-21-3-12 (13)(B)</v>
      </c>
      <c r="F30">
        <f t="shared" si="1"/>
        <v>8.3299999999999999E-2</v>
      </c>
      <c r="G30" t="str">
        <f t="shared" si="2"/>
        <v>Unit will be held to the lessor of 0.0833, the levy advertised or adopted, the rate adopted, or the maximum levy</v>
      </c>
    </row>
    <row r="31" spans="1:7" x14ac:dyDescent="0.25">
      <c r="A31" t="str">
        <f>IF('O. Fund Source'!B31="","",'O. Fund Source'!B31&amp;'O. Fund Source'!C31&amp;'O. Fund Source'!D31)</f>
        <v>7261006</v>
      </c>
      <c r="B31" t="str">
        <f>IF('O. Fund Source'!E31="","",'O. Fund Source'!E31)</f>
        <v>8210</v>
      </c>
      <c r="C31" t="str">
        <f>IF('O. Fund Source'!F31="","",'O. Fund Source'!F31)</f>
        <v xml:space="preserve">SPECIAL SOLID WASTE MANAGEMENT          </v>
      </c>
      <c r="D31">
        <f>IF('O. Fund Source'!G31="","",'O. Fund Source'!G31)</f>
        <v>1.44E-2</v>
      </c>
      <c r="E31" t="str">
        <f t="shared" si="0"/>
        <v>IC 13-21-3-12 (13)(B)</v>
      </c>
      <c r="F31">
        <f t="shared" si="1"/>
        <v>8.3299999999999999E-2</v>
      </c>
      <c r="G31" t="str">
        <f t="shared" si="2"/>
        <v>Unit will be held to the lessor of 0.0833, the levy advertised or adopted, the rate adopted, or the maximum levy</v>
      </c>
    </row>
    <row r="32" spans="1:7" x14ac:dyDescent="0.25">
      <c r="A32" t="str">
        <f>IF('O. Fund Source'!B32="","",'O. Fund Source'!B32&amp;'O. Fund Source'!C32&amp;'O. Fund Source'!D32)</f>
        <v>7361013</v>
      </c>
      <c r="B32" t="str">
        <f>IF('O. Fund Source'!E32="","",'O. Fund Source'!E32)</f>
        <v>8210</v>
      </c>
      <c r="C32" t="str">
        <f>IF('O. Fund Source'!F32="","",'O. Fund Source'!F32)</f>
        <v xml:space="preserve">SPECIAL SOLID WASTE MANAGEMENT          </v>
      </c>
      <c r="D32">
        <f>IF('O. Fund Source'!G32="","",'O. Fund Source'!G32)</f>
        <v>3.5000000000000001E-3</v>
      </c>
      <c r="E32" t="str">
        <f t="shared" si="0"/>
        <v>IC 13-21-3-12 (13)(B)</v>
      </c>
      <c r="F32">
        <f t="shared" si="1"/>
        <v>8.3299999999999999E-2</v>
      </c>
      <c r="G32" t="str">
        <f t="shared" si="2"/>
        <v>Unit will be held to the lessor of 0.0833, the levy advertised or adopted, the rate adopted, or the maximum levy</v>
      </c>
    </row>
    <row r="33" spans="1:7" x14ac:dyDescent="0.25">
      <c r="A33" t="str">
        <f>IF('O. Fund Source'!B33="","",'O. Fund Source'!B33&amp;'O. Fund Source'!C33&amp;'O. Fund Source'!D33)</f>
        <v>7461068</v>
      </c>
      <c r="B33" t="str">
        <f>IF('O. Fund Source'!E33="","",'O. Fund Source'!E33)</f>
        <v>8210</v>
      </c>
      <c r="C33" t="str">
        <f>IF('O. Fund Source'!F33="","",'O. Fund Source'!F33)</f>
        <v xml:space="preserve">SPECIAL SOLID WASTE MANAGEMENT          </v>
      </c>
      <c r="D33">
        <f>IF('O. Fund Source'!G33="","",'O. Fund Source'!G33)</f>
        <v>2.4899999999999999E-2</v>
      </c>
      <c r="E33" t="str">
        <f t="shared" si="0"/>
        <v>IC 13-21-3-12 (13)(B)</v>
      </c>
      <c r="F33">
        <f t="shared" si="1"/>
        <v>8.3299999999999999E-2</v>
      </c>
      <c r="G33" t="str">
        <f t="shared" si="2"/>
        <v>Unit will be held to the lessor of 0.0833, the levy advertised or adopted, the rate adopted, or the maximum levy</v>
      </c>
    </row>
    <row r="34" spans="1:7" x14ac:dyDescent="0.25">
      <c r="A34" t="str">
        <f>IF('O. Fund Source'!B34="","",'O. Fund Source'!B34&amp;'O. Fund Source'!C34&amp;'O. Fund Source'!D34)</f>
        <v>7561069</v>
      </c>
      <c r="B34" t="str">
        <f>IF('O. Fund Source'!E34="","",'O. Fund Source'!E34)</f>
        <v>8210</v>
      </c>
      <c r="C34" t="str">
        <f>IF('O. Fund Source'!F34="","",'O. Fund Source'!F34)</f>
        <v xml:space="preserve">SPECIAL SOLID WASTE MANAGEMENT          </v>
      </c>
      <c r="D34">
        <f>IF('O. Fund Source'!G34="","",'O. Fund Source'!G34)</f>
        <v>0</v>
      </c>
      <c r="E34" t="str">
        <f t="shared" si="0"/>
        <v>IC 13-21-3-12 (13)(B)</v>
      </c>
      <c r="F34">
        <f t="shared" si="1"/>
        <v>8.3299999999999999E-2</v>
      </c>
      <c r="G34" t="str">
        <f t="shared" si="2"/>
        <v>Unit will be held to the lessor of 0.0833, the levy advertised or adopted, the rate adopted, or the maximum levy</v>
      </c>
    </row>
    <row r="35" spans="1:7" x14ac:dyDescent="0.25">
      <c r="A35" t="str">
        <f>IF('O. Fund Source'!B35="","",'O. Fund Source'!B35&amp;'O. Fund Source'!C35&amp;'O. Fund Source'!D35)</f>
        <v>7660994</v>
      </c>
      <c r="B35" t="str">
        <f>IF('O. Fund Source'!E35="","",'O. Fund Source'!E35)</f>
        <v>8210</v>
      </c>
      <c r="C35" t="str">
        <f>IF('O. Fund Source'!F35="","",'O. Fund Source'!F35)</f>
        <v xml:space="preserve">SPECIAL SOLID WASTE MANAGEMENT          </v>
      </c>
      <c r="D35">
        <f>IF('O. Fund Source'!G35="","",'O. Fund Source'!G35)</f>
        <v>1.11E-2</v>
      </c>
      <c r="E35" t="str">
        <f t="shared" si="0"/>
        <v>IC 13-21-3-12 (13)(B)</v>
      </c>
      <c r="F35">
        <f t="shared" si="1"/>
        <v>8.3299999999999999E-2</v>
      </c>
      <c r="G35" t="str">
        <f t="shared" si="2"/>
        <v>Unit will be held to the lessor of 0.0833, the levy advertised or adopted, the rate adopted, or the maximum levy</v>
      </c>
    </row>
    <row r="36" spans="1:7" x14ac:dyDescent="0.25">
      <c r="A36" t="str">
        <f>IF('O. Fund Source'!B36="","",'O. Fund Source'!B36&amp;'O. Fund Source'!C36&amp;'O. Fund Source'!D36)</f>
        <v>7761070</v>
      </c>
      <c r="B36" t="str">
        <f>IF('O. Fund Source'!E36="","",'O. Fund Source'!E36)</f>
        <v>8210</v>
      </c>
      <c r="C36" t="str">
        <f>IF('O. Fund Source'!F36="","",'O. Fund Source'!F36)</f>
        <v xml:space="preserve">SPECIAL SOLID WASTE MANAGEMENT          </v>
      </c>
      <c r="D36">
        <f>IF('O. Fund Source'!G36="","",'O. Fund Source'!G36)</f>
        <v>0</v>
      </c>
      <c r="E36" t="str">
        <f t="shared" si="0"/>
        <v>IC 13-21-3-12 (13)(B)</v>
      </c>
      <c r="F36">
        <f t="shared" si="1"/>
        <v>8.3299999999999999E-2</v>
      </c>
      <c r="G36" t="str">
        <f t="shared" si="2"/>
        <v>Unit will be held to the lessor of 0.0833, the levy advertised or adopted, the rate adopted, or the maximum levy</v>
      </c>
    </row>
    <row r="37" spans="1:7" x14ac:dyDescent="0.25">
      <c r="A37" t="str">
        <f>IF('O. Fund Source'!B37="","",'O. Fund Source'!B37&amp;'O. Fund Source'!C37&amp;'O. Fund Source'!D37)</f>
        <v>7861006</v>
      </c>
      <c r="B37" t="str">
        <f>IF('O. Fund Source'!E37="","",'O. Fund Source'!E37)</f>
        <v>8210</v>
      </c>
      <c r="C37" t="str">
        <f>IF('O. Fund Source'!F37="","",'O. Fund Source'!F37)</f>
        <v xml:space="preserve">SPECIAL SOLID WASTE MANAGEMENT          </v>
      </c>
      <c r="D37">
        <f>IF('O. Fund Source'!G37="","",'O. Fund Source'!G37)</f>
        <v>1.44E-2</v>
      </c>
      <c r="E37" t="str">
        <f t="shared" si="0"/>
        <v>IC 13-21-3-12 (13)(B)</v>
      </c>
      <c r="F37">
        <f t="shared" si="1"/>
        <v>8.3299999999999999E-2</v>
      </c>
      <c r="G37" t="str">
        <f t="shared" si="2"/>
        <v>Unit will be held to the lessor of 0.0833, the levy advertised or adopted, the rate adopted, or the maximum levy</v>
      </c>
    </row>
    <row r="38" spans="1:7" x14ac:dyDescent="0.25">
      <c r="A38" t="str">
        <f>IF('O. Fund Source'!B38="","",'O. Fund Source'!B38&amp;'O. Fund Source'!C38&amp;'O. Fund Source'!D38)</f>
        <v>8061037</v>
      </c>
      <c r="B38" t="str">
        <f>IF('O. Fund Source'!E38="","",'O. Fund Source'!E38)</f>
        <v>8210</v>
      </c>
      <c r="C38" t="str">
        <f>IF('O. Fund Source'!F38="","",'O. Fund Source'!F38)</f>
        <v xml:space="preserve">SPECIAL SOLID WASTE MANAGEMENT          </v>
      </c>
      <c r="D38">
        <f>IF('O. Fund Source'!G38="","",'O. Fund Source'!G38)</f>
        <v>1.5800000000000002E-2</v>
      </c>
      <c r="E38" t="str">
        <f t="shared" si="0"/>
        <v>IC 13-21-3-12 (13)(B)</v>
      </c>
      <c r="F38">
        <f t="shared" si="1"/>
        <v>8.3299999999999999E-2</v>
      </c>
      <c r="G38" t="str">
        <f t="shared" si="2"/>
        <v>Unit will be held to the lessor of 0.0833, the levy advertised or adopted, the rate adopted, or the maximum levy</v>
      </c>
    </row>
    <row r="39" spans="1:7" x14ac:dyDescent="0.25">
      <c r="A39" t="str">
        <f>IF('O. Fund Source'!B39="","",'O. Fund Source'!B39&amp;'O. Fund Source'!C39&amp;'O. Fund Source'!D39)</f>
        <v>8161074</v>
      </c>
      <c r="B39" t="str">
        <f>IF('O. Fund Source'!E39="","",'O. Fund Source'!E39)</f>
        <v>8210</v>
      </c>
      <c r="C39" t="str">
        <f>IF('O. Fund Source'!F39="","",'O. Fund Source'!F39)</f>
        <v xml:space="preserve">SPECIAL SOLID WASTE MANAGEMENT          </v>
      </c>
      <c r="D39">
        <f>IF('O. Fund Source'!G39="","",'O. Fund Source'!G39)</f>
        <v>0</v>
      </c>
      <c r="E39" t="str">
        <f t="shared" si="0"/>
        <v>IC 13-21-3-12 (13)(B)</v>
      </c>
      <c r="F39">
        <f t="shared" si="1"/>
        <v>8.3299999999999999E-2</v>
      </c>
      <c r="G39" t="str">
        <f t="shared" si="2"/>
        <v>Unit will be held to the lessor of 0.0833, the levy advertised or adopted, the rate adopted, or the maximum levy</v>
      </c>
    </row>
    <row r="40" spans="1:7" x14ac:dyDescent="0.25">
      <c r="A40" t="str">
        <f>IF('O. Fund Source'!B40="","",'O. Fund Source'!B40&amp;'O. Fund Source'!C40&amp;'O. Fund Source'!D40)</f>
        <v>8361073</v>
      </c>
      <c r="B40" t="str">
        <f>IF('O. Fund Source'!E40="","",'O. Fund Source'!E40)</f>
        <v>8210</v>
      </c>
      <c r="C40" t="str">
        <f>IF('O. Fund Source'!F40="","",'O. Fund Source'!F40)</f>
        <v xml:space="preserve">SPECIAL SOLID WASTE MANAGEMENT          </v>
      </c>
      <c r="D40">
        <f>IF('O. Fund Source'!G40="","",'O. Fund Source'!G40)</f>
        <v>0</v>
      </c>
      <c r="E40" t="str">
        <f t="shared" si="0"/>
        <v>IC 13-21-3-12 (13)(B)</v>
      </c>
      <c r="F40">
        <f t="shared" si="1"/>
        <v>8.3299999999999999E-2</v>
      </c>
      <c r="G40" t="str">
        <f t="shared" si="2"/>
        <v>Unit will be held to the lessor of 0.0833, the levy advertised or adopted, the rate adopted, or the maximum levy</v>
      </c>
    </row>
    <row r="41" spans="1:7" x14ac:dyDescent="0.25">
      <c r="A41" t="str">
        <f>IF('O. Fund Source'!B41="","",'O. Fund Source'!B41&amp;'O. Fund Source'!C41&amp;'O. Fund Source'!D41)</f>
        <v>8460334</v>
      </c>
      <c r="B41" t="str">
        <f>IF('O. Fund Source'!E41="","",'O. Fund Source'!E41)</f>
        <v>8210</v>
      </c>
      <c r="C41" t="str">
        <f>IF('O. Fund Source'!F41="","",'O. Fund Source'!F41)</f>
        <v xml:space="preserve">SPECIAL SOLID WASTE MANAGEMENT          </v>
      </c>
      <c r="D41">
        <f>IF('O. Fund Source'!G41="","",'O. Fund Source'!G41)</f>
        <v>0</v>
      </c>
      <c r="E41" t="str">
        <f t="shared" si="0"/>
        <v>IC 13-21-3-12 (13)(B)</v>
      </c>
      <c r="F41">
        <f t="shared" si="1"/>
        <v>8.3299999999999999E-2</v>
      </c>
      <c r="G41" t="str">
        <f t="shared" si="2"/>
        <v>Unit will be held to the lessor of 0.0833, the levy advertised or adopted, the rate adopted, or the maximum levy</v>
      </c>
    </row>
    <row r="42" spans="1:7" x14ac:dyDescent="0.25">
      <c r="A42" t="str">
        <f>IF('O. Fund Source'!B42="","",'O. Fund Source'!B42&amp;'O. Fund Source'!C42&amp;'O. Fund Source'!D42)</f>
        <v>8561075</v>
      </c>
      <c r="B42" t="str">
        <f>IF('O. Fund Source'!E42="","",'O. Fund Source'!E42)</f>
        <v>8210</v>
      </c>
      <c r="C42" t="str">
        <f>IF('O. Fund Source'!F42="","",'O. Fund Source'!F42)</f>
        <v xml:space="preserve">SPECIAL SOLID WASTE MANAGEMENT          </v>
      </c>
      <c r="D42">
        <f>IF('O. Fund Source'!G42="","",'O. Fund Source'!G42)</f>
        <v>0</v>
      </c>
      <c r="E42" t="str">
        <f t="shared" si="0"/>
        <v>IC 13-21-3-12 (13)(B)</v>
      </c>
      <c r="F42">
        <f t="shared" si="1"/>
        <v>8.3299999999999999E-2</v>
      </c>
      <c r="G42" t="str">
        <f t="shared" si="2"/>
        <v>Unit will be held to the lessor of 0.0833, the levy advertised or adopted, the rate adopted, or the maximum levy</v>
      </c>
    </row>
    <row r="43" spans="1:7" x14ac:dyDescent="0.25">
      <c r="A43" t="str">
        <f>IF('O. Fund Source'!B43="","",'O. Fund Source'!B43&amp;'O. Fund Source'!C43&amp;'O. Fund Source'!D43)</f>
        <v>8661033</v>
      </c>
      <c r="B43" t="str">
        <f>IF('O. Fund Source'!E43="","",'O. Fund Source'!E43)</f>
        <v>8210</v>
      </c>
      <c r="C43" t="str">
        <f>IF('O. Fund Source'!F43="","",'O. Fund Source'!F43)</f>
        <v xml:space="preserve">SPECIAL SOLID WASTE MANAGEMENT          </v>
      </c>
      <c r="D43">
        <f>IF('O. Fund Source'!G43="","",'O. Fund Source'!G43)</f>
        <v>2.1499999999999998E-2</v>
      </c>
      <c r="E43" t="str">
        <f t="shared" si="0"/>
        <v>IC 13-21-3-12 (13)(B)</v>
      </c>
      <c r="F43">
        <f t="shared" si="1"/>
        <v>8.3299999999999999E-2</v>
      </c>
      <c r="G43" t="str">
        <f t="shared" si="2"/>
        <v>Unit will be held to the lessor of 0.0833, the levy advertised or adopted, the rate adopted, or the maximum levy</v>
      </c>
    </row>
    <row r="44" spans="1:7" x14ac:dyDescent="0.25">
      <c r="A44" t="str">
        <f>IF('O. Fund Source'!B44="","",'O. Fund Source'!B44&amp;'O. Fund Source'!C44&amp;'O. Fund Source'!D44)</f>
        <v>8761032</v>
      </c>
      <c r="B44" t="str">
        <f>IF('O. Fund Source'!E44="","",'O. Fund Source'!E44)</f>
        <v>8210</v>
      </c>
      <c r="C44" t="str">
        <f>IF('O. Fund Source'!F44="","",'O. Fund Source'!F44)</f>
        <v xml:space="preserve">SPECIAL SOLID WASTE MANAGEMENT          </v>
      </c>
      <c r="D44">
        <f>IF('O. Fund Source'!G44="","",'O. Fund Source'!G44)</f>
        <v>4.3999999999999997E-2</v>
      </c>
      <c r="E44" t="str">
        <f t="shared" si="0"/>
        <v>IC 13-21-3-12 (13)(B)</v>
      </c>
      <c r="F44">
        <f t="shared" si="1"/>
        <v>8.3299999999999999E-2</v>
      </c>
      <c r="G44" t="str">
        <f t="shared" si="2"/>
        <v>Unit will be held to the lessor of 0.0833, the levy advertised or adopted, the rate adopted, or the maximum levy</v>
      </c>
    </row>
    <row r="45" spans="1:7" x14ac:dyDescent="0.25">
      <c r="A45" t="str">
        <f>IF('O. Fund Source'!B45="","",'O. Fund Source'!B45&amp;'O. Fund Source'!C45&amp;'O. Fund Source'!D45)</f>
        <v>8861026</v>
      </c>
      <c r="B45" t="str">
        <f>IF('O. Fund Source'!E45="","",'O. Fund Source'!E45)</f>
        <v>8210</v>
      </c>
      <c r="C45" t="str">
        <f>IF('O. Fund Source'!F45="","",'O. Fund Source'!F45)</f>
        <v xml:space="preserve">SPECIAL SOLID WASTE MANAGEMENT          </v>
      </c>
      <c r="D45">
        <f>IF('O. Fund Source'!G45="","",'O. Fund Source'!G45)</f>
        <v>8.3299999999999999E-2</v>
      </c>
      <c r="E45" t="str">
        <f t="shared" si="0"/>
        <v>IC 13-21-3-12 (13)(B)</v>
      </c>
      <c r="F45">
        <f t="shared" si="1"/>
        <v>8.3299999999999999E-2</v>
      </c>
      <c r="G45" t="str">
        <f t="shared" si="2"/>
        <v>Unit will be held to the lessor of 0.0833, the levy advertised or adopted, the rate adopted, or the maximum levy</v>
      </c>
    </row>
    <row r="46" spans="1:7" x14ac:dyDescent="0.25">
      <c r="A46" t="str">
        <f>IF('O. Fund Source'!B46="","",'O. Fund Source'!B46&amp;'O. Fund Source'!C46&amp;'O. Fund Source'!D46)</f>
        <v>2261016</v>
      </c>
      <c r="B46" t="str">
        <f>IF('O. Fund Source'!E46="","",'O. Fund Source'!E46)</f>
        <v>8210</v>
      </c>
      <c r="C46" t="str">
        <f>IF('O. Fund Source'!F46="","",'O. Fund Source'!F46)</f>
        <v xml:space="preserve">SPECIAL SOLID WASTE MANAGEMENT          </v>
      </c>
      <c r="D46">
        <f>IF('O. Fund Source'!G46="","",'O. Fund Source'!G46)</f>
        <v>0</v>
      </c>
      <c r="E46" t="str">
        <f t="shared" si="0"/>
        <v>IC 13-21-3-12 (13)(B)</v>
      </c>
      <c r="F46">
        <f t="shared" si="1"/>
        <v>8.3299999999999999E-2</v>
      </c>
      <c r="G46" t="str">
        <f t="shared" si="2"/>
        <v>Unit will be held to the lessor of 0.0833, the levy advertised or adopted, the rate adopted, or the maximum levy</v>
      </c>
    </row>
    <row r="47" spans="1:7" x14ac:dyDescent="0.25">
      <c r="A47" t="str">
        <f>IF('O. Fund Source'!B47="","",'O. Fund Source'!B47&amp;'O. Fund Source'!C47&amp;'O. Fund Source'!D47)</f>
        <v>2361050</v>
      </c>
      <c r="B47" t="str">
        <f>IF('O. Fund Source'!E47="","",'O. Fund Source'!E47)</f>
        <v>8210</v>
      </c>
      <c r="C47" t="str">
        <f>IF('O. Fund Source'!F47="","",'O. Fund Source'!F47)</f>
        <v xml:space="preserve">SPECIAL SOLID WASTE MANAGEMENT          </v>
      </c>
      <c r="D47">
        <f>IF('O. Fund Source'!G47="","",'O. Fund Source'!G47)</f>
        <v>1.8800000000000001E-2</v>
      </c>
      <c r="E47" t="str">
        <f t="shared" si="0"/>
        <v>IC 13-21-3-12 (13)(B)</v>
      </c>
      <c r="F47">
        <f t="shared" si="1"/>
        <v>8.3299999999999999E-2</v>
      </c>
      <c r="G47" t="str">
        <f t="shared" si="2"/>
        <v>Unit will be held to the lessor of 0.0833, the levy advertised or adopted, the rate adopted, or the maximum levy</v>
      </c>
    </row>
    <row r="48" spans="1:7" x14ac:dyDescent="0.25">
      <c r="A48" t="str">
        <f>IF('O. Fund Source'!B48="","",'O. Fund Source'!B48&amp;'O. Fund Source'!C48&amp;'O. Fund Source'!D48)</f>
        <v>2461006</v>
      </c>
      <c r="B48" t="str">
        <f>IF('O. Fund Source'!E48="","",'O. Fund Source'!E48)</f>
        <v>8210</v>
      </c>
      <c r="C48" t="str">
        <f>IF('O. Fund Source'!F48="","",'O. Fund Source'!F48)</f>
        <v xml:space="preserve">SPECIAL SOLID WASTE MANAGEMENT          </v>
      </c>
      <c r="D48">
        <f>IF('O. Fund Source'!G48="","",'O. Fund Source'!G48)</f>
        <v>1.44E-2</v>
      </c>
      <c r="E48" t="str">
        <f t="shared" si="0"/>
        <v>IC 13-21-3-12 (13)(B)</v>
      </c>
      <c r="F48">
        <f t="shared" si="1"/>
        <v>8.3299999999999999E-2</v>
      </c>
      <c r="G48" t="str">
        <f t="shared" si="2"/>
        <v>Unit will be held to the lessor of 0.0833, the levy advertised or adopted, the rate adopted, or the maximum levy</v>
      </c>
    </row>
    <row r="49" spans="1:7" x14ac:dyDescent="0.25">
      <c r="A49" t="str">
        <f>IF('O. Fund Source'!B49="","",'O. Fund Source'!B49&amp;'O. Fund Source'!C49&amp;'O. Fund Source'!D49)</f>
        <v>2561051</v>
      </c>
      <c r="B49" t="str">
        <f>IF('O. Fund Source'!E49="","",'O. Fund Source'!E49)</f>
        <v>8210</v>
      </c>
      <c r="C49" t="str">
        <f>IF('O. Fund Source'!F49="","",'O. Fund Source'!F49)</f>
        <v xml:space="preserve">SPECIAL SOLID WASTE MANAGEMENT          </v>
      </c>
      <c r="D49">
        <f>IF('O. Fund Source'!G49="","",'O. Fund Source'!G49)</f>
        <v>0</v>
      </c>
      <c r="E49" t="str">
        <f t="shared" si="0"/>
        <v>IC 13-21-3-12 (13)(B)</v>
      </c>
      <c r="F49">
        <f t="shared" si="1"/>
        <v>8.3299999999999999E-2</v>
      </c>
      <c r="G49" t="str">
        <f t="shared" si="2"/>
        <v>Unit will be held to the lessor of 0.0833, the levy advertised or adopted, the rate adopted, or the maximum levy</v>
      </c>
    </row>
    <row r="50" spans="1:7" x14ac:dyDescent="0.25">
      <c r="A50" t="str">
        <f>IF('O. Fund Source'!B50="","",'O. Fund Source'!B50&amp;'O. Fund Source'!C50&amp;'O. Fund Source'!D50)</f>
        <v>2661018</v>
      </c>
      <c r="B50" t="str">
        <f>IF('O. Fund Source'!E50="","",'O. Fund Source'!E50)</f>
        <v>8210</v>
      </c>
      <c r="C50" t="str">
        <f>IF('O. Fund Source'!F50="","",'O. Fund Source'!F50)</f>
        <v xml:space="preserve">SPECIAL SOLID WASTE MANAGEMENT          </v>
      </c>
      <c r="D50">
        <f>IF('O. Fund Source'!G50="","",'O. Fund Source'!G50)</f>
        <v>6.9199999999999998E-2</v>
      </c>
      <c r="E50" t="str">
        <f t="shared" si="0"/>
        <v>IC 13-21-3-12 (13)(B)</v>
      </c>
      <c r="F50">
        <f t="shared" si="1"/>
        <v>8.3299999999999999E-2</v>
      </c>
      <c r="G50" t="str">
        <f t="shared" si="2"/>
        <v>Unit will be held to the lessor of 0.0833, the levy advertised or adopted, the rate adopted, or the maximum levy</v>
      </c>
    </row>
    <row r="51" spans="1:7" x14ac:dyDescent="0.25">
      <c r="A51" t="str">
        <f>IF('O. Fund Source'!B51="","",'O. Fund Source'!B51&amp;'O. Fund Source'!C51&amp;'O. Fund Source'!D51)</f>
        <v>2761034</v>
      </c>
      <c r="B51" t="str">
        <f>IF('O. Fund Source'!E51="","",'O. Fund Source'!E51)</f>
        <v>8210</v>
      </c>
      <c r="C51" t="str">
        <f>IF('O. Fund Source'!F51="","",'O. Fund Source'!F51)</f>
        <v xml:space="preserve">SPECIAL SOLID WASTE MANAGEMENT          </v>
      </c>
      <c r="D51">
        <f>IF('O. Fund Source'!G51="","",'O. Fund Source'!G51)</f>
        <v>7.6E-3</v>
      </c>
      <c r="E51" t="str">
        <f t="shared" si="0"/>
        <v>IC 13-21-3-12 (13)(B)</v>
      </c>
      <c r="F51">
        <f t="shared" si="1"/>
        <v>8.3299999999999999E-2</v>
      </c>
      <c r="G51" t="str">
        <f t="shared" si="2"/>
        <v>Unit will be held to the lessor of 0.0833, the levy advertised or adopted, the rate adopted, or the maximum levy</v>
      </c>
    </row>
    <row r="52" spans="1:7" x14ac:dyDescent="0.25">
      <c r="A52" t="str">
        <f>IF('O. Fund Source'!B52="","",'O. Fund Source'!B52&amp;'O. Fund Source'!C52&amp;'O. Fund Source'!D52)</f>
        <v>2861018</v>
      </c>
      <c r="B52" t="str">
        <f>IF('O. Fund Source'!E52="","",'O. Fund Source'!E52)</f>
        <v>8210</v>
      </c>
      <c r="C52" t="str">
        <f>IF('O. Fund Source'!F52="","",'O. Fund Source'!F52)</f>
        <v xml:space="preserve">SPECIAL SOLID WASTE MANAGEMENT          </v>
      </c>
      <c r="D52">
        <f>IF('O. Fund Source'!G52="","",'O. Fund Source'!G52)</f>
        <v>0</v>
      </c>
      <c r="E52" t="str">
        <f t="shared" si="0"/>
        <v>IC 13-21-3-12 (13)(B)</v>
      </c>
      <c r="F52">
        <f t="shared" si="1"/>
        <v>8.3299999999999999E-2</v>
      </c>
      <c r="G52" t="str">
        <f t="shared" si="2"/>
        <v>Unit will be held to the lessor of 0.0833, the levy advertised or adopted, the rate adopted, or the maximum levy</v>
      </c>
    </row>
    <row r="53" spans="1:7" x14ac:dyDescent="0.25">
      <c r="A53" t="str">
        <f>IF('O. Fund Source'!B53="","",'O. Fund Source'!B53&amp;'O. Fund Source'!C53&amp;'O. Fund Source'!D53)</f>
        <v>3061178</v>
      </c>
      <c r="B53" t="str">
        <f>IF('O. Fund Source'!E53="","",'O. Fund Source'!E53)</f>
        <v>8210</v>
      </c>
      <c r="C53" t="str">
        <f>IF('O. Fund Source'!F53="","",'O. Fund Source'!F53)</f>
        <v xml:space="preserve">SPECIAL SOLID WASTE MANAGEMENT          </v>
      </c>
      <c r="D53">
        <f>IF('O. Fund Source'!G53="","",'O. Fund Source'!G53)</f>
        <v>0</v>
      </c>
      <c r="E53" t="str">
        <f t="shared" si="0"/>
        <v>IC 13-21-3-12 (13)(B)</v>
      </c>
      <c r="F53">
        <f t="shared" si="1"/>
        <v>8.3299999999999999E-2</v>
      </c>
      <c r="G53" t="str">
        <f t="shared" si="2"/>
        <v>Unit will be held to the lessor of 0.0833, the levy advertised or adopted, the rate adopted, or the maximum levy</v>
      </c>
    </row>
    <row r="54" spans="1:7" x14ac:dyDescent="0.25">
      <c r="A54" t="str">
        <f>IF('O. Fund Source'!B54="","",'O. Fund Source'!B54&amp;'O. Fund Source'!C54&amp;'O. Fund Source'!D54)</f>
        <v>3161031</v>
      </c>
      <c r="B54" t="str">
        <f>IF('O. Fund Source'!E54="","",'O. Fund Source'!E54)</f>
        <v>8210</v>
      </c>
      <c r="C54" t="str">
        <f>IF('O. Fund Source'!F54="","",'O. Fund Source'!F54)</f>
        <v xml:space="preserve">SPECIAL SOLID WASTE MANAGEMENT          </v>
      </c>
      <c r="D54">
        <f>IF('O. Fund Source'!G54="","",'O. Fund Source'!G54)</f>
        <v>1.17E-2</v>
      </c>
      <c r="E54" t="str">
        <f t="shared" si="0"/>
        <v>IC 13-21-3-12 (13)(B)</v>
      </c>
      <c r="F54">
        <f t="shared" si="1"/>
        <v>8.3299999999999999E-2</v>
      </c>
      <c r="G54" t="str">
        <f t="shared" si="2"/>
        <v>Unit will be held to the lessor of 0.0833, the levy advertised or adopted, the rate adopted, or the maximum levy</v>
      </c>
    </row>
    <row r="55" spans="1:7" x14ac:dyDescent="0.25">
      <c r="A55" t="str">
        <f>IF('O. Fund Source'!B55="","",'O. Fund Source'!B55&amp;'O. Fund Source'!C55&amp;'O. Fund Source'!D55)</f>
        <v>3361071</v>
      </c>
      <c r="B55" t="str">
        <f>IF('O. Fund Source'!E55="","",'O. Fund Source'!E55)</f>
        <v>8210</v>
      </c>
      <c r="C55" t="str">
        <f>IF('O. Fund Source'!F55="","",'O. Fund Source'!F55)</f>
        <v xml:space="preserve">SPECIAL SOLID WASTE MANAGEMENT          </v>
      </c>
      <c r="D55">
        <f>IF('O. Fund Source'!G55="","",'O. Fund Source'!G55)</f>
        <v>0</v>
      </c>
      <c r="E55" t="str">
        <f t="shared" si="0"/>
        <v>IC 13-21-3-12 (13)(B)</v>
      </c>
      <c r="F55">
        <f t="shared" si="1"/>
        <v>8.3299999999999999E-2</v>
      </c>
      <c r="G55" t="str">
        <f t="shared" si="2"/>
        <v>Unit will be held to the lessor of 0.0833, the levy advertised or adopted, the rate adopted, or the maximum levy</v>
      </c>
    </row>
    <row r="56" spans="1:7" x14ac:dyDescent="0.25">
      <c r="A56" t="str">
        <f>IF('O. Fund Source'!B56="","",'O. Fund Source'!B56&amp;'O. Fund Source'!C56&amp;'O. Fund Source'!D56)</f>
        <v>3461027</v>
      </c>
      <c r="B56" t="str">
        <f>IF('O. Fund Source'!E56="","",'O. Fund Source'!E56)</f>
        <v>8210</v>
      </c>
      <c r="C56" t="str">
        <f>IF('O. Fund Source'!F56="","",'O. Fund Source'!F56)</f>
        <v xml:space="preserve">SPECIAL SOLID WASTE MANAGEMENT          </v>
      </c>
      <c r="D56">
        <f>IF('O. Fund Source'!G56="","",'O. Fund Source'!G56)</f>
        <v>2.5899999999999999E-2</v>
      </c>
      <c r="E56" t="str">
        <f t="shared" si="0"/>
        <v>IC 13-21-3-12 (13)(B)</v>
      </c>
      <c r="F56">
        <f t="shared" si="1"/>
        <v>8.3299999999999999E-2</v>
      </c>
      <c r="G56" t="str">
        <f t="shared" si="2"/>
        <v>Unit will be held to the lessor of 0.0833, the levy advertised or adopted, the rate adopted, or the maximum levy</v>
      </c>
    </row>
    <row r="57" spans="1:7" x14ac:dyDescent="0.25">
      <c r="A57" t="str">
        <f>IF('O. Fund Source'!B57="","",'O. Fund Source'!B57&amp;'O. Fund Source'!C57&amp;'O. Fund Source'!D57)</f>
        <v>3561055</v>
      </c>
      <c r="B57" t="str">
        <f>IF('O. Fund Source'!E57="","",'O. Fund Source'!E57)</f>
        <v>8210</v>
      </c>
      <c r="C57" t="str">
        <f>IF('O. Fund Source'!F57="","",'O. Fund Source'!F57)</f>
        <v xml:space="preserve">SPECIAL SOLID WASTE MANAGEMENT          </v>
      </c>
      <c r="D57">
        <f>IF('O. Fund Source'!G57="","",'O. Fund Source'!G57)</f>
        <v>1.38E-2</v>
      </c>
      <c r="E57" t="str">
        <f t="shared" si="0"/>
        <v>IC 13-21-3-12 (13)(B)</v>
      </c>
      <c r="F57">
        <f t="shared" si="1"/>
        <v>8.3299999999999999E-2</v>
      </c>
      <c r="G57" t="str">
        <f t="shared" si="2"/>
        <v>Unit will be held to the lessor of 0.0833, the levy advertised or adopted, the rate adopted, or the maximum levy</v>
      </c>
    </row>
    <row r="58" spans="1:7" x14ac:dyDescent="0.25">
      <c r="A58" t="str">
        <f>IF('O. Fund Source'!B58="","",'O. Fund Source'!B58&amp;'O. Fund Source'!C58&amp;'O. Fund Source'!D58)</f>
        <v>3661014</v>
      </c>
      <c r="B58" t="str">
        <f>IF('O. Fund Source'!E58="","",'O. Fund Source'!E58)</f>
        <v>8210</v>
      </c>
      <c r="C58" t="str">
        <f>IF('O. Fund Source'!F58="","",'O. Fund Source'!F58)</f>
        <v xml:space="preserve">SPECIAL SOLID WASTE MANAGEMENT          </v>
      </c>
      <c r="D58">
        <f>IF('O. Fund Source'!G58="","",'O. Fund Source'!G58)</f>
        <v>0</v>
      </c>
      <c r="E58" t="str">
        <f t="shared" si="0"/>
        <v>IC 13-21-3-12 (13)(B)</v>
      </c>
      <c r="F58">
        <f t="shared" si="1"/>
        <v>8.3299999999999999E-2</v>
      </c>
      <c r="G58" t="str">
        <f t="shared" si="2"/>
        <v>Unit will be held to the lessor of 0.0833, the levy advertised or adopted, the rate adopted, or the maximum levy</v>
      </c>
    </row>
    <row r="59" spans="1:7" x14ac:dyDescent="0.25">
      <c r="A59" t="str">
        <f>IF('O. Fund Source'!B59="","",'O. Fund Source'!B59&amp;'O. Fund Source'!C59&amp;'O. Fund Source'!D59)</f>
        <v>3761062</v>
      </c>
      <c r="B59" t="str">
        <f>IF('O. Fund Source'!E59="","",'O. Fund Source'!E59)</f>
        <v>8210</v>
      </c>
      <c r="C59" t="str">
        <f>IF('O. Fund Source'!F59="","",'O. Fund Source'!F59)</f>
        <v xml:space="preserve">SPECIAL SOLID WASTE MANAGEMENT          </v>
      </c>
      <c r="D59">
        <f>IF('O. Fund Source'!G59="","",'O. Fund Source'!G59)</f>
        <v>0</v>
      </c>
      <c r="E59" t="str">
        <f t="shared" si="0"/>
        <v>IC 13-21-3-12 (13)(B)</v>
      </c>
      <c r="F59">
        <f t="shared" si="1"/>
        <v>8.3299999999999999E-2</v>
      </c>
      <c r="G59" t="str">
        <f t="shared" si="2"/>
        <v>Unit will be held to the lessor of 0.0833, the levy advertised or adopted, the rate adopted, or the maximum levy</v>
      </c>
    </row>
    <row r="60" spans="1:7" x14ac:dyDescent="0.25">
      <c r="A60" t="str">
        <f>IF('O. Fund Source'!B60="","",'O. Fund Source'!B60&amp;'O. Fund Source'!C60&amp;'O. Fund Source'!D60)</f>
        <v>3861090</v>
      </c>
      <c r="B60" t="str">
        <f>IF('O. Fund Source'!E60="","",'O. Fund Source'!E60)</f>
        <v>8210</v>
      </c>
      <c r="C60" t="str">
        <f>IF('O. Fund Source'!F60="","",'O. Fund Source'!F60)</f>
        <v xml:space="preserve">SPECIAL SOLID WASTE MANAGEMENT          </v>
      </c>
      <c r="D60">
        <f>IF('O. Fund Source'!G60="","",'O. Fund Source'!G60)</f>
        <v>0</v>
      </c>
      <c r="E60" t="str">
        <f t="shared" si="0"/>
        <v>IC 13-21-3-12 (13)(B)</v>
      </c>
      <c r="F60">
        <f t="shared" si="1"/>
        <v>8.3299999999999999E-2</v>
      </c>
      <c r="G60" t="str">
        <f t="shared" si="2"/>
        <v>Unit will be held to the lessor of 0.0833, the levy advertised or adopted, the rate adopted, or the maximum levy</v>
      </c>
    </row>
    <row r="61" spans="1:7" x14ac:dyDescent="0.25">
      <c r="A61" t="str">
        <f>IF('O. Fund Source'!B61="","",'O. Fund Source'!B61&amp;'O. Fund Source'!C61&amp;'O. Fund Source'!D61)</f>
        <v>3961006</v>
      </c>
      <c r="B61" t="str">
        <f>IF('O. Fund Source'!E61="","",'O. Fund Source'!E61)</f>
        <v>8210</v>
      </c>
      <c r="C61" t="str">
        <f>IF('O. Fund Source'!F61="","",'O. Fund Source'!F61)</f>
        <v xml:space="preserve">SPECIAL SOLID WASTE MANAGEMENT          </v>
      </c>
      <c r="D61">
        <f>IF('O. Fund Source'!G61="","",'O. Fund Source'!G61)</f>
        <v>1.44E-2</v>
      </c>
      <c r="E61" t="str">
        <f t="shared" si="0"/>
        <v>IC 13-21-3-12 (13)(B)</v>
      </c>
      <c r="F61">
        <f t="shared" si="1"/>
        <v>8.3299999999999999E-2</v>
      </c>
      <c r="G61" t="str">
        <f t="shared" si="2"/>
        <v>Unit will be held to the lessor of 0.0833, the levy advertised or adopted, the rate adopted, or the maximum levy</v>
      </c>
    </row>
    <row r="62" spans="1:7" x14ac:dyDescent="0.25">
      <c r="A62" t="str">
        <f>IF('O. Fund Source'!B62="","",'O. Fund Source'!B62&amp;'O. Fund Source'!C62&amp;'O. Fund Source'!D62)</f>
        <v>4061006</v>
      </c>
      <c r="B62" t="str">
        <f>IF('O. Fund Source'!E62="","",'O. Fund Source'!E62)</f>
        <v>8210</v>
      </c>
      <c r="C62" t="str">
        <f>IF('O. Fund Source'!F62="","",'O. Fund Source'!F62)</f>
        <v xml:space="preserve">SPECIAL SOLID WASTE MANAGEMENT          </v>
      </c>
      <c r="D62">
        <f>IF('O. Fund Source'!G62="","",'O. Fund Source'!G62)</f>
        <v>1.44E-2</v>
      </c>
      <c r="E62" t="str">
        <f t="shared" si="0"/>
        <v>IC 13-21-3-12 (13)(B)</v>
      </c>
      <c r="F62">
        <f t="shared" si="1"/>
        <v>8.3299999999999999E-2</v>
      </c>
      <c r="G62" t="str">
        <f t="shared" si="2"/>
        <v>Unit will be held to the lessor of 0.0833, the levy advertised or adopted, the rate adopted, or the maximum levy</v>
      </c>
    </row>
    <row r="63" spans="1:7" x14ac:dyDescent="0.25">
      <c r="A63" t="str">
        <f>IF('O. Fund Source'!B63="","",'O. Fund Source'!B63&amp;'O. Fund Source'!C63&amp;'O. Fund Source'!D63)</f>
        <v>4161035</v>
      </c>
      <c r="B63" t="str">
        <f>IF('O. Fund Source'!E63="","",'O. Fund Source'!E63)</f>
        <v>8210</v>
      </c>
      <c r="C63" t="str">
        <f>IF('O. Fund Source'!F63="","",'O. Fund Source'!F63)</f>
        <v xml:space="preserve">SPECIAL SOLID WASTE MANAGEMENT          </v>
      </c>
      <c r="D63">
        <f>IF('O. Fund Source'!G63="","",'O. Fund Source'!G63)</f>
        <v>6.4999999999999997E-3</v>
      </c>
      <c r="E63" t="str">
        <f t="shared" si="0"/>
        <v>IC 13-21-3-12 (13)(B)</v>
      </c>
      <c r="F63">
        <f t="shared" si="1"/>
        <v>8.3299999999999999E-2</v>
      </c>
      <c r="G63" t="str">
        <f t="shared" si="2"/>
        <v>Unit will be held to the lessor of 0.0833, the levy advertised or adopted, the rate adopted, or the maximum levy</v>
      </c>
    </row>
    <row r="64" spans="1:7" x14ac:dyDescent="0.25">
      <c r="A64" t="str">
        <f>IF('O. Fund Source'!B64="","",'O. Fund Source'!B64&amp;'O. Fund Source'!C64&amp;'O. Fund Source'!D64)</f>
        <v>4261056</v>
      </c>
      <c r="B64" t="str">
        <f>IF('O. Fund Source'!E64="","",'O. Fund Source'!E64)</f>
        <v>8210</v>
      </c>
      <c r="C64" t="str">
        <f>IF('O. Fund Source'!F64="","",'O. Fund Source'!F64)</f>
        <v xml:space="preserve">SPECIAL SOLID WASTE MANAGEMENT          </v>
      </c>
      <c r="D64">
        <f>IF('O. Fund Source'!G64="","",'O. Fund Source'!G64)</f>
        <v>0</v>
      </c>
      <c r="E64" t="str">
        <f t="shared" si="0"/>
        <v>IC 13-21-3-12 (13)(B)</v>
      </c>
      <c r="F64">
        <f t="shared" si="1"/>
        <v>8.3299999999999999E-2</v>
      </c>
      <c r="G64" t="str">
        <f t="shared" si="2"/>
        <v>Unit will be held to the lessor of 0.0833, the levy advertised or adopted, the rate adopted, or the maximum levy</v>
      </c>
    </row>
    <row r="65" spans="1:7" x14ac:dyDescent="0.25">
      <c r="A65" t="str">
        <f>IF('O. Fund Source'!B65="","",'O. Fund Source'!B65&amp;'O. Fund Source'!C65&amp;'O. Fund Source'!D65)</f>
        <v>4361057</v>
      </c>
      <c r="B65" t="str">
        <f>IF('O. Fund Source'!E65="","",'O. Fund Source'!E65)</f>
        <v>8210</v>
      </c>
      <c r="C65" t="str">
        <f>IF('O. Fund Source'!F65="","",'O. Fund Source'!F65)</f>
        <v xml:space="preserve">SPECIAL SOLID WASTE MANAGEMENT          </v>
      </c>
      <c r="D65">
        <f>IF('O. Fund Source'!G65="","",'O. Fund Source'!G65)</f>
        <v>1E-4</v>
      </c>
      <c r="E65" t="str">
        <f t="shared" si="0"/>
        <v>IC 13-21-3-12 (13)(B)</v>
      </c>
      <c r="F65">
        <f t="shared" si="1"/>
        <v>8.3299999999999999E-2</v>
      </c>
      <c r="G65" t="str">
        <f t="shared" si="2"/>
        <v>Unit will be held to the lessor of 0.0833, the levy advertised or adopted, the rate adopted, or the maximum levy</v>
      </c>
    </row>
    <row r="66" spans="1:7" x14ac:dyDescent="0.25">
      <c r="A66" t="str">
        <f>IF('O. Fund Source'!B66="","",'O. Fund Source'!B66&amp;'O. Fund Source'!C66&amp;'O. Fund Source'!D66)</f>
        <v>4460994</v>
      </c>
      <c r="B66" t="str">
        <f>IF('O. Fund Source'!E66="","",'O. Fund Source'!E66)</f>
        <v>8210</v>
      </c>
      <c r="C66" t="str">
        <f>IF('O. Fund Source'!F66="","",'O. Fund Source'!F66)</f>
        <v xml:space="preserve">SPECIAL SOLID WASTE MANAGEMENT          </v>
      </c>
      <c r="D66">
        <f>IF('O. Fund Source'!G66="","",'O. Fund Source'!G66)</f>
        <v>1.11E-2</v>
      </c>
      <c r="E66" t="str">
        <f t="shared" si="0"/>
        <v>IC 13-21-3-12 (13)(B)</v>
      </c>
      <c r="F66">
        <f t="shared" si="1"/>
        <v>8.3299999999999999E-2</v>
      </c>
      <c r="G66" t="str">
        <f t="shared" si="2"/>
        <v>Unit will be held to the lessor of 0.0833, the levy advertised or adopted, the rate adopted, or the maximum levy</v>
      </c>
    </row>
    <row r="67" spans="1:7" x14ac:dyDescent="0.25">
      <c r="A67" t="str">
        <f>IF('O. Fund Source'!B67="","",'O. Fund Source'!B67&amp;'O. Fund Source'!C67&amp;'O. Fund Source'!D67)</f>
        <v>4561058</v>
      </c>
      <c r="B67" t="str">
        <f>IF('O. Fund Source'!E67="","",'O. Fund Source'!E67)</f>
        <v>8210</v>
      </c>
      <c r="C67" t="str">
        <f>IF('O. Fund Source'!F67="","",'O. Fund Source'!F67)</f>
        <v xml:space="preserve">SPECIAL SOLID WASTE MANAGEMENT          </v>
      </c>
      <c r="D67">
        <f>IF('O. Fund Source'!G67="","",'O. Fund Source'!G67)</f>
        <v>2.2800000000000001E-2</v>
      </c>
      <c r="E67" t="str">
        <f t="shared" ref="E67:E95" si="3">VLOOKUP(B67,$J$2:$M$6,2,FALSE)</f>
        <v>IC 13-21-3-12 (13)(B)</v>
      </c>
      <c r="F67">
        <f t="shared" ref="F67:F95" si="4">VLOOKUP(B67,$J$2:$M$6,3,FALSE)</f>
        <v>8.3299999999999999E-2</v>
      </c>
      <c r="G67" t="str">
        <f t="shared" ref="G67:G95" si="5">VLOOKUP(B67,$J$2:$M$6,4,FALSE)</f>
        <v>Unit will be held to the lessor of 0.0833, the levy advertised or adopted, the rate adopted, or the maximum levy</v>
      </c>
    </row>
    <row r="68" spans="1:7" x14ac:dyDescent="0.25">
      <c r="A68" t="str">
        <f>IF('O. Fund Source'!B68="","",'O. Fund Source'!B68&amp;'O. Fund Source'!C68&amp;'O. Fund Source'!D68)</f>
        <v>4661020</v>
      </c>
      <c r="B68" t="str">
        <f>IF('O. Fund Source'!E68="","",'O. Fund Source'!E68)</f>
        <v>8210</v>
      </c>
      <c r="C68" t="str">
        <f>IF('O. Fund Source'!F68="","",'O. Fund Source'!F68)</f>
        <v xml:space="preserve">SPECIAL SOLID WASTE MANAGEMENT          </v>
      </c>
      <c r="D68">
        <f>IF('O. Fund Source'!G68="","",'O. Fund Source'!G68)</f>
        <v>0</v>
      </c>
      <c r="E68" t="str">
        <f t="shared" si="3"/>
        <v>IC 13-21-3-12 (13)(B)</v>
      </c>
      <c r="F68">
        <f t="shared" si="4"/>
        <v>8.3299999999999999E-2</v>
      </c>
      <c r="G68" t="str">
        <f t="shared" si="5"/>
        <v>Unit will be held to the lessor of 0.0833, the levy advertised or adopted, the rate adopted, or the maximum levy</v>
      </c>
    </row>
    <row r="69" spans="1:7" x14ac:dyDescent="0.25">
      <c r="A69" t="str">
        <f>IF('O. Fund Source'!B69="","",'O. Fund Source'!B69&amp;'O. Fund Source'!C69&amp;'O. Fund Source'!D69)</f>
        <v>4761001</v>
      </c>
      <c r="B69" t="str">
        <f>IF('O. Fund Source'!E69="","",'O. Fund Source'!E69)</f>
        <v>8210</v>
      </c>
      <c r="C69" t="str">
        <f>IF('O. Fund Source'!F69="","",'O. Fund Source'!F69)</f>
        <v xml:space="preserve">SPECIAL SOLID WASTE MANAGEMENT          </v>
      </c>
      <c r="D69">
        <f>IF('O. Fund Source'!G69="","",'O. Fund Source'!G69)</f>
        <v>8.3299999999999999E-2</v>
      </c>
      <c r="E69" t="str">
        <f t="shared" si="3"/>
        <v>IC 13-21-3-12 (13)(B)</v>
      </c>
      <c r="F69">
        <f t="shared" si="4"/>
        <v>8.3299999999999999E-2</v>
      </c>
      <c r="G69" t="str">
        <f t="shared" si="5"/>
        <v>Unit will be held to the lessor of 0.0833, the levy advertised or adopted, the rate adopted, or the maximum levy</v>
      </c>
    </row>
    <row r="70" spans="1:7" x14ac:dyDescent="0.25">
      <c r="A70" t="str">
        <f>IF('O. Fund Source'!B70="","",'O. Fund Source'!B70&amp;'O. Fund Source'!C70&amp;'O. Fund Source'!D70)</f>
        <v>4861034</v>
      </c>
      <c r="B70" t="str">
        <f>IF('O. Fund Source'!E70="","",'O. Fund Source'!E70)</f>
        <v>8210</v>
      </c>
      <c r="C70" t="str">
        <f>IF('O. Fund Source'!F70="","",'O. Fund Source'!F70)</f>
        <v xml:space="preserve">SPECIAL SOLID WASTE MANAGEMENT          </v>
      </c>
      <c r="D70">
        <f>IF('O. Fund Source'!G70="","",'O. Fund Source'!G70)</f>
        <v>7.6E-3</v>
      </c>
      <c r="E70" t="str">
        <f t="shared" si="3"/>
        <v>IC 13-21-3-12 (13)(B)</v>
      </c>
      <c r="F70">
        <f t="shared" si="4"/>
        <v>8.3299999999999999E-2</v>
      </c>
      <c r="G70" t="str">
        <f t="shared" si="5"/>
        <v>Unit will be held to the lessor of 0.0833, the levy advertised or adopted, the rate adopted, or the maximum levy</v>
      </c>
    </row>
    <row r="71" spans="1:7" x14ac:dyDescent="0.25">
      <c r="A71" t="str">
        <f>IF('O. Fund Source'!B71="","",'O. Fund Source'!B71&amp;'O. Fund Source'!C71&amp;'O. Fund Source'!D71)</f>
        <v>4960820</v>
      </c>
      <c r="B71" t="str">
        <f>IF('O. Fund Source'!E71="","",'O. Fund Source'!E71)</f>
        <v>8210</v>
      </c>
      <c r="C71" t="str">
        <f>IF('O. Fund Source'!F71="","",'O. Fund Source'!F71)</f>
        <v xml:space="preserve">SPECIAL SOLID WASTE MANAGEMENT          </v>
      </c>
      <c r="D71">
        <f>IF('O. Fund Source'!G71="","",'O. Fund Source'!G71)</f>
        <v>0</v>
      </c>
      <c r="E71" t="str">
        <f t="shared" si="3"/>
        <v>IC 13-21-3-12 (13)(B)</v>
      </c>
      <c r="F71">
        <f t="shared" si="4"/>
        <v>8.3299999999999999E-2</v>
      </c>
      <c r="G71" t="str">
        <f t="shared" si="5"/>
        <v>Unit will be held to the lessor of 0.0833, the levy advertised or adopted, the rate adopted, or the maximum levy</v>
      </c>
    </row>
    <row r="72" spans="1:7" x14ac:dyDescent="0.25">
      <c r="A72" t="str">
        <f>IF('O. Fund Source'!B72="","",'O. Fund Source'!B72&amp;'O. Fund Source'!C72&amp;'O. Fund Source'!D72)</f>
        <v>5061004</v>
      </c>
      <c r="B72" t="str">
        <f>IF('O. Fund Source'!E72="","",'O. Fund Source'!E72)</f>
        <v>8210</v>
      </c>
      <c r="C72" t="str">
        <f>IF('O. Fund Source'!F72="","",'O. Fund Source'!F72)</f>
        <v xml:space="preserve">SPECIAL SOLID WASTE MANAGEMENT          </v>
      </c>
      <c r="D72">
        <f>IF('O. Fund Source'!G72="","",'O. Fund Source'!G72)</f>
        <v>1.18E-2</v>
      </c>
      <c r="E72" t="str">
        <f t="shared" si="3"/>
        <v>IC 13-21-3-12 (13)(B)</v>
      </c>
      <c r="F72">
        <f t="shared" si="4"/>
        <v>8.3299999999999999E-2</v>
      </c>
      <c r="G72" t="str">
        <f t="shared" si="5"/>
        <v>Unit will be held to the lessor of 0.0833, the levy advertised or adopted, the rate adopted, or the maximum levy</v>
      </c>
    </row>
    <row r="73" spans="1:7" x14ac:dyDescent="0.25">
      <c r="A73" t="str">
        <f>IF('O. Fund Source'!B73="","",'O. Fund Source'!B73&amp;'O. Fund Source'!C73&amp;'O. Fund Source'!D73)</f>
        <v>5161059</v>
      </c>
      <c r="B73" t="str">
        <f>IF('O. Fund Source'!E73="","",'O. Fund Source'!E73)</f>
        <v>8210</v>
      </c>
      <c r="C73" t="str">
        <f>IF('O. Fund Source'!F73="","",'O. Fund Source'!F73)</f>
        <v xml:space="preserve">SPECIAL SOLID WASTE MANAGEMENT          </v>
      </c>
      <c r="D73">
        <f>IF('O. Fund Source'!G73="","",'O. Fund Source'!G73)</f>
        <v>0</v>
      </c>
      <c r="E73" t="str">
        <f t="shared" si="3"/>
        <v>IC 13-21-3-12 (13)(B)</v>
      </c>
      <c r="F73">
        <f t="shared" si="4"/>
        <v>8.3299999999999999E-2</v>
      </c>
      <c r="G73" t="str">
        <f t="shared" si="5"/>
        <v>Unit will be held to the lessor of 0.0833, the levy advertised or adopted, the rate adopted, or the maximum levy</v>
      </c>
    </row>
    <row r="74" spans="1:7" x14ac:dyDescent="0.25">
      <c r="A74" t="str">
        <f>IF('O. Fund Source'!B74="","",'O. Fund Source'!B74&amp;'O. Fund Source'!C74&amp;'O. Fund Source'!D74)</f>
        <v>5261060</v>
      </c>
      <c r="B74" t="str">
        <f>IF('O. Fund Source'!E74="","",'O. Fund Source'!E74)</f>
        <v>8210</v>
      </c>
      <c r="C74" t="str">
        <f>IF('O. Fund Source'!F74="","",'O. Fund Source'!F74)</f>
        <v xml:space="preserve">SPECIAL SOLID WASTE MANAGEMENT          </v>
      </c>
      <c r="D74">
        <f>IF('O. Fund Source'!G74="","",'O. Fund Source'!G74)</f>
        <v>0</v>
      </c>
      <c r="E74" t="str">
        <f t="shared" si="3"/>
        <v>IC 13-21-3-12 (13)(B)</v>
      </c>
      <c r="F74">
        <f t="shared" si="4"/>
        <v>8.3299999999999999E-2</v>
      </c>
      <c r="G74" t="str">
        <f t="shared" si="5"/>
        <v>Unit will be held to the lessor of 0.0833, the levy advertised or adopted, the rate adopted, or the maximum levy</v>
      </c>
    </row>
    <row r="75" spans="1:7" x14ac:dyDescent="0.25">
      <c r="A75" t="str">
        <f>IF('O. Fund Source'!B75="","",'O. Fund Source'!B75&amp;'O. Fund Source'!C75&amp;'O. Fund Source'!D75)</f>
        <v>5360990</v>
      </c>
      <c r="B75" t="str">
        <f>IF('O. Fund Source'!E75="","",'O. Fund Source'!E75)</f>
        <v>8210</v>
      </c>
      <c r="C75" t="str">
        <f>IF('O. Fund Source'!F75="","",'O. Fund Source'!F75)</f>
        <v xml:space="preserve">SPECIAL SOLID WASTE MANAGEMENT          </v>
      </c>
      <c r="D75">
        <f>IF('O. Fund Source'!G75="","",'O. Fund Source'!G75)</f>
        <v>2.1700000000000001E-2</v>
      </c>
      <c r="E75" t="str">
        <f t="shared" si="3"/>
        <v>IC 13-21-3-12 (13)(B)</v>
      </c>
      <c r="F75">
        <f t="shared" si="4"/>
        <v>8.3299999999999999E-2</v>
      </c>
      <c r="G75" t="str">
        <f t="shared" si="5"/>
        <v>Unit will be held to the lessor of 0.0833, the levy advertised or adopted, the rate adopted, or the maximum levy</v>
      </c>
    </row>
    <row r="76" spans="1:7" x14ac:dyDescent="0.25">
      <c r="A76" t="str">
        <f>IF('O. Fund Source'!B76="","",'O. Fund Source'!B76&amp;'O. Fund Source'!C76&amp;'O. Fund Source'!D76)</f>
        <v>5661062</v>
      </c>
      <c r="B76" t="str">
        <f>IF('O. Fund Source'!E76="","",'O. Fund Source'!E76)</f>
        <v>8210</v>
      </c>
      <c r="C76" t="str">
        <f>IF('O. Fund Source'!F76="","",'O. Fund Source'!F76)</f>
        <v xml:space="preserve">SPECIAL SOLID WASTE MANAGEMENT          </v>
      </c>
      <c r="D76">
        <f>IF('O. Fund Source'!G76="","",'O. Fund Source'!G76)</f>
        <v>0</v>
      </c>
      <c r="E76" t="str">
        <f t="shared" si="3"/>
        <v>IC 13-21-3-12 (13)(B)</v>
      </c>
      <c r="F76">
        <f t="shared" si="4"/>
        <v>8.3299999999999999E-2</v>
      </c>
      <c r="G76" t="str">
        <f t="shared" si="5"/>
        <v>Unit will be held to the lessor of 0.0833, the levy advertised or adopted, the rate adopted, or the maximum levy</v>
      </c>
    </row>
    <row r="77" spans="1:7" x14ac:dyDescent="0.25">
      <c r="A77" t="str">
        <f>IF('O. Fund Source'!B77="","",'O. Fund Source'!B77&amp;'O. Fund Source'!C77&amp;'O. Fund Source'!D77)</f>
        <v>5760994</v>
      </c>
      <c r="B77" t="str">
        <f>IF('O. Fund Source'!E77="","",'O. Fund Source'!E77)</f>
        <v>8210</v>
      </c>
      <c r="C77" t="str">
        <f>IF('O. Fund Source'!F77="","",'O. Fund Source'!F77)</f>
        <v xml:space="preserve">SPECIAL SOLID WASTE MANAGEMENT          </v>
      </c>
      <c r="D77">
        <f>IF('O. Fund Source'!G77="","",'O. Fund Source'!G77)</f>
        <v>1.11E-2</v>
      </c>
      <c r="E77" t="str">
        <f t="shared" si="3"/>
        <v>IC 13-21-3-12 (13)(B)</v>
      </c>
      <c r="F77">
        <f t="shared" si="4"/>
        <v>8.3299999999999999E-2</v>
      </c>
      <c r="G77" t="str">
        <f t="shared" si="5"/>
        <v>Unit will be held to the lessor of 0.0833, the levy advertised or adopted, the rate adopted, or the maximum levy</v>
      </c>
    </row>
    <row r="78" spans="1:7" x14ac:dyDescent="0.25">
      <c r="A78" t="str">
        <f>IF('O. Fund Source'!B78="","",'O. Fund Source'!B78&amp;'O. Fund Source'!C78&amp;'O. Fund Source'!D78)</f>
        <v>5861006</v>
      </c>
      <c r="B78" t="str">
        <f>IF('O. Fund Source'!E78="","",'O. Fund Source'!E78)</f>
        <v>8210</v>
      </c>
      <c r="C78" t="str">
        <f>IF('O. Fund Source'!F78="","",'O. Fund Source'!F78)</f>
        <v xml:space="preserve">SPECIAL SOLID WASTE MANAGEMENT          </v>
      </c>
      <c r="D78">
        <f>IF('O. Fund Source'!G78="","",'O. Fund Source'!G78)</f>
        <v>1.44E-2</v>
      </c>
      <c r="E78" t="str">
        <f t="shared" si="3"/>
        <v>IC 13-21-3-12 (13)(B)</v>
      </c>
      <c r="F78">
        <f t="shared" si="4"/>
        <v>8.3299999999999999E-2</v>
      </c>
      <c r="G78" t="str">
        <f t="shared" si="5"/>
        <v>Unit will be held to the lessor of 0.0833, the levy advertised or adopted, the rate adopted, or the maximum levy</v>
      </c>
    </row>
    <row r="79" spans="1:7" x14ac:dyDescent="0.25">
      <c r="A79" t="str">
        <f>IF('O. Fund Source'!B79="","",'O. Fund Source'!B79&amp;'O. Fund Source'!C79&amp;'O. Fund Source'!D79)</f>
        <v>5961063</v>
      </c>
      <c r="B79" t="str">
        <f>IF('O. Fund Source'!E79="","",'O. Fund Source'!E79)</f>
        <v>8210</v>
      </c>
      <c r="C79" t="str">
        <f>IF('O. Fund Source'!F79="","",'O. Fund Source'!F79)</f>
        <v xml:space="preserve">SPECIAL SOLID WASTE MANAGEMENT          </v>
      </c>
      <c r="D79">
        <f>IF('O. Fund Source'!G79="","",'O. Fund Source'!G79)</f>
        <v>4.4499999999999998E-2</v>
      </c>
      <c r="E79" t="str">
        <f t="shared" si="3"/>
        <v>IC 13-21-3-12 (13)(B)</v>
      </c>
      <c r="F79">
        <f t="shared" si="4"/>
        <v>8.3299999999999999E-2</v>
      </c>
      <c r="G79" t="str">
        <f t="shared" si="5"/>
        <v>Unit will be held to the lessor of 0.0833, the levy advertised or adopted, the rate adopted, or the maximum levy</v>
      </c>
    </row>
    <row r="80" spans="1:7" x14ac:dyDescent="0.25">
      <c r="A80" t="str">
        <f>IF('O. Fund Source'!B80="","",'O. Fund Source'!B80&amp;'O. Fund Source'!C80&amp;'O. Fund Source'!D80)</f>
        <v>6060333</v>
      </c>
      <c r="B80" t="str">
        <f>IF('O. Fund Source'!E80="","",'O. Fund Source'!E80)</f>
        <v>8210</v>
      </c>
      <c r="C80" t="str">
        <f>IF('O. Fund Source'!F80="","",'O. Fund Source'!F80)</f>
        <v xml:space="preserve">SPECIAL SOLID WASTE MANAGEMENT          </v>
      </c>
      <c r="D80">
        <f>IF('O. Fund Source'!G80="","",'O. Fund Source'!G80)</f>
        <v>0</v>
      </c>
      <c r="E80" t="str">
        <f t="shared" si="3"/>
        <v>IC 13-21-3-12 (13)(B)</v>
      </c>
      <c r="F80">
        <f t="shared" si="4"/>
        <v>8.3299999999999999E-2</v>
      </c>
      <c r="G80" t="str">
        <f t="shared" si="5"/>
        <v>Unit will be held to the lessor of 0.0833, the levy advertised or adopted, the rate adopted, or the maximum levy</v>
      </c>
    </row>
    <row r="81" spans="1:7" x14ac:dyDescent="0.25">
      <c r="A81" t="str">
        <f>IF('O. Fund Source'!B81="","",'O. Fund Source'!B81&amp;'O. Fund Source'!C81&amp;'O. Fund Source'!D81)</f>
        <v>6261064</v>
      </c>
      <c r="B81" t="str">
        <f>IF('O. Fund Source'!E81="","",'O. Fund Source'!E81)</f>
        <v>8210</v>
      </c>
      <c r="C81" t="str">
        <f>IF('O. Fund Source'!F81="","",'O. Fund Source'!F81)</f>
        <v xml:space="preserve">SPECIAL SOLID WASTE MANAGEMENT          </v>
      </c>
      <c r="D81">
        <f>IF('O. Fund Source'!G81="","",'O. Fund Source'!G81)</f>
        <v>0</v>
      </c>
      <c r="E81" t="str">
        <f t="shared" si="3"/>
        <v>IC 13-21-3-12 (13)(B)</v>
      </c>
      <c r="F81">
        <f t="shared" si="4"/>
        <v>8.3299999999999999E-2</v>
      </c>
      <c r="G81" t="str">
        <f t="shared" si="5"/>
        <v>Unit will be held to the lessor of 0.0833, the levy advertised or adopted, the rate adopted, or the maximum levy</v>
      </c>
    </row>
    <row r="82" spans="1:7" x14ac:dyDescent="0.25">
      <c r="A82" t="str">
        <f>IF('O. Fund Source'!B82="","",'O. Fund Source'!B82&amp;'O. Fund Source'!C82&amp;'O. Fund Source'!D82)</f>
        <v>6361065</v>
      </c>
      <c r="B82" t="str">
        <f>IF('O. Fund Source'!E82="","",'O. Fund Source'!E82)</f>
        <v>8210</v>
      </c>
      <c r="C82" t="str">
        <f>IF('O. Fund Source'!F82="","",'O. Fund Source'!F82)</f>
        <v xml:space="preserve">SPECIAL SOLID WASTE MANAGEMENT          </v>
      </c>
      <c r="D82">
        <f>IF('O. Fund Source'!G82="","",'O. Fund Source'!G82)</f>
        <v>0</v>
      </c>
      <c r="E82" t="str">
        <f t="shared" si="3"/>
        <v>IC 13-21-3-12 (13)(B)</v>
      </c>
      <c r="F82">
        <f t="shared" si="4"/>
        <v>8.3299999999999999E-2</v>
      </c>
      <c r="G82" t="str">
        <f t="shared" si="5"/>
        <v>Unit will be held to the lessor of 0.0833, the levy advertised or adopted, the rate adopted, or the maximum levy</v>
      </c>
    </row>
    <row r="83" spans="1:7" x14ac:dyDescent="0.25">
      <c r="A83" t="str">
        <f>IF('O. Fund Source'!B83="","",'O. Fund Source'!B83&amp;'O. Fund Source'!C83&amp;'O. Fund Source'!D83)</f>
        <v>6461066</v>
      </c>
      <c r="B83" t="str">
        <f>IF('O. Fund Source'!E83="","",'O. Fund Source'!E83)</f>
        <v>8210</v>
      </c>
      <c r="C83" t="str">
        <f>IF('O. Fund Source'!F83="","",'O. Fund Source'!F83)</f>
        <v xml:space="preserve">SPECIAL SOLID WASTE MANAGEMENT          </v>
      </c>
      <c r="D83">
        <f>IF('O. Fund Source'!G83="","",'O. Fund Source'!G83)</f>
        <v>0</v>
      </c>
      <c r="E83" t="str">
        <f t="shared" si="3"/>
        <v>IC 13-21-3-12 (13)(B)</v>
      </c>
      <c r="F83">
        <f t="shared" si="4"/>
        <v>8.3299999999999999E-2</v>
      </c>
      <c r="G83" t="str">
        <f t="shared" si="5"/>
        <v>Unit will be held to the lessor of 0.0833, the levy advertised or adopted, the rate adopted, or the maximum levy</v>
      </c>
    </row>
    <row r="84" spans="1:7" x14ac:dyDescent="0.25">
      <c r="A84" t="str">
        <f>IF('O. Fund Source'!B84="","",'O. Fund Source'!B84&amp;'O. Fund Source'!C84&amp;'O. Fund Source'!D84)</f>
        <v>8961074</v>
      </c>
      <c r="B84" t="str">
        <f>IF('O. Fund Source'!E84="","",'O. Fund Source'!E84)</f>
        <v>8210</v>
      </c>
      <c r="C84" t="str">
        <f>IF('O. Fund Source'!F84="","",'O. Fund Source'!F84)</f>
        <v xml:space="preserve">SPECIAL SOLID WASTE MANAGEMENT          </v>
      </c>
      <c r="D84">
        <f>IF('O. Fund Source'!G84="","",'O. Fund Source'!G84)</f>
        <v>0</v>
      </c>
      <c r="E84" t="str">
        <f t="shared" si="3"/>
        <v>IC 13-21-3-12 (13)(B)</v>
      </c>
      <c r="F84">
        <f t="shared" si="4"/>
        <v>8.3299999999999999E-2</v>
      </c>
      <c r="G84" t="str">
        <f t="shared" si="5"/>
        <v>Unit will be held to the lessor of 0.0833, the levy advertised or adopted, the rate adopted, or the maximum levy</v>
      </c>
    </row>
    <row r="85" spans="1:7" x14ac:dyDescent="0.25">
      <c r="A85" t="str">
        <f>IF('O. Fund Source'!B85="","",'O. Fund Source'!B85&amp;'O. Fund Source'!C85&amp;'O. Fund Source'!D85)</f>
        <v>9061091</v>
      </c>
      <c r="B85" t="str">
        <f>IF('O. Fund Source'!E85="","",'O. Fund Source'!E85)</f>
        <v>8210</v>
      </c>
      <c r="C85" t="str">
        <f>IF('O. Fund Source'!F85="","",'O. Fund Source'!F85)</f>
        <v xml:space="preserve">SPECIAL SOLID WASTE MANAGEMENT          </v>
      </c>
      <c r="D85">
        <f>IF('O. Fund Source'!G85="","",'O. Fund Source'!G85)</f>
        <v>6.6E-3</v>
      </c>
      <c r="E85" t="str">
        <f t="shared" si="3"/>
        <v>IC 13-21-3-12 (13)(B)</v>
      </c>
      <c r="F85">
        <f t="shared" si="4"/>
        <v>8.3299999999999999E-2</v>
      </c>
      <c r="G85" t="str">
        <f t="shared" si="5"/>
        <v>Unit will be held to the lessor of 0.0833, the levy advertised or adopted, the rate adopted, or the maximum levy</v>
      </c>
    </row>
    <row r="86" spans="1:7" x14ac:dyDescent="0.25">
      <c r="A86" t="str">
        <f>IF('O. Fund Source'!B86="","",'O. Fund Source'!B86&amp;'O. Fund Source'!C86&amp;'O. Fund Source'!D86)</f>
        <v>9161062</v>
      </c>
      <c r="B86" t="str">
        <f>IF('O. Fund Source'!E86="","",'O. Fund Source'!E86)</f>
        <v>8210</v>
      </c>
      <c r="C86" t="str">
        <f>IF('O. Fund Source'!F86="","",'O. Fund Source'!F86)</f>
        <v xml:space="preserve">SPECIAL SOLID WASTE MANAGEMENT          </v>
      </c>
      <c r="D86">
        <f>IF('O. Fund Source'!G86="","",'O. Fund Source'!G86)</f>
        <v>0</v>
      </c>
      <c r="E86" t="str">
        <f t="shared" si="3"/>
        <v>IC 13-21-3-12 (13)(B)</v>
      </c>
      <c r="F86">
        <f t="shared" si="4"/>
        <v>8.3299999999999999E-2</v>
      </c>
      <c r="G86" t="str">
        <f t="shared" si="5"/>
        <v>Unit will be held to the lessor of 0.0833, the levy advertised or adopted, the rate adopted, or the maximum levy</v>
      </c>
    </row>
    <row r="87" spans="1:7" x14ac:dyDescent="0.25">
      <c r="A87" t="str">
        <f>IF('O. Fund Source'!B87="","",'O. Fund Source'!B87&amp;'O. Fund Source'!C87&amp;'O. Fund Source'!D87)</f>
        <v>9261078</v>
      </c>
      <c r="B87" t="str">
        <f>IF('O. Fund Source'!E87="","",'O. Fund Source'!E87)</f>
        <v>8210</v>
      </c>
      <c r="C87" t="str">
        <f>IF('O. Fund Source'!F87="","",'O. Fund Source'!F87)</f>
        <v xml:space="preserve">SPECIAL SOLID WASTE MANAGEMENT          </v>
      </c>
      <c r="D87">
        <f>IF('O. Fund Source'!G87="","",'O. Fund Source'!G87)</f>
        <v>0</v>
      </c>
      <c r="E87" t="str">
        <f t="shared" si="3"/>
        <v>IC 13-21-3-12 (13)(B)</v>
      </c>
      <c r="F87">
        <f t="shared" si="4"/>
        <v>8.3299999999999999E-2</v>
      </c>
      <c r="G87" t="str">
        <f t="shared" si="5"/>
        <v>Unit will be held to the lessor of 0.0833, the levy advertised or adopted, the rate adopted, or the maximum levy</v>
      </c>
    </row>
    <row r="88" spans="1:7" x14ac:dyDescent="0.25">
      <c r="A88" t="str">
        <f>IF('O. Fund Source'!B88="","",'O. Fund Source'!B88&amp;'O. Fund Source'!C88&amp;'O. Fund Source'!D88)</f>
        <v>8261072</v>
      </c>
      <c r="B88" t="str">
        <f>IF('O. Fund Source'!E88="","",'O. Fund Source'!E88)</f>
        <v>8210</v>
      </c>
      <c r="C88" t="str">
        <f>IF('O. Fund Source'!F88="","",'O. Fund Source'!F88)</f>
        <v xml:space="preserve">SPECIAL SOLID WASTE MANAGEMENT          </v>
      </c>
      <c r="D88">
        <f>IF('O. Fund Source'!G88="","",'O. Fund Source'!G88)</f>
        <v>0</v>
      </c>
      <c r="E88" t="str">
        <f t="shared" si="3"/>
        <v>IC 13-21-3-12 (13)(B)</v>
      </c>
      <c r="F88">
        <f t="shared" si="4"/>
        <v>8.3299999999999999E-2</v>
      </c>
      <c r="G88" t="str">
        <f t="shared" si="5"/>
        <v>Unit will be held to the lessor of 0.0833, the levy advertised or adopted, the rate adopted, or the maximum levy</v>
      </c>
    </row>
    <row r="89" spans="1:7" x14ac:dyDescent="0.25">
      <c r="A89" t="str">
        <f>IF('O. Fund Source'!B89="","",'O. Fund Source'!B89&amp;'O. Fund Source'!C89&amp;'O. Fund Source'!D89)</f>
        <v>1060802</v>
      </c>
      <c r="B89" t="str">
        <f>IF('O. Fund Source'!E89="","",'O. Fund Source'!E89)</f>
        <v>8301</v>
      </c>
      <c r="C89" t="str">
        <f>IF('O. Fund Source'!F89="","",'O. Fund Source'!F89)</f>
        <v xml:space="preserve">SPECL FLOOD CONTROL GENERAL             </v>
      </c>
      <c r="D89">
        <f>IF('O. Fund Source'!G89="","",'O. Fund Source'!G89)</f>
        <v>0.14399999999999999</v>
      </c>
      <c r="E89" t="str">
        <f t="shared" si="3"/>
        <v>IC 36-9-29-31</v>
      </c>
      <c r="F89">
        <f t="shared" si="4"/>
        <v>0.1167</v>
      </c>
      <c r="G89" t="str">
        <f t="shared" si="5"/>
        <v>Unit will be held to the lessor of 0.1167, the levy advertised or adopted, or the rate adopted.</v>
      </c>
    </row>
    <row r="90" spans="1:7" x14ac:dyDescent="0.25">
      <c r="A90" t="str">
        <f>IF('O. Fund Source'!B90="","",'O. Fund Source'!B90&amp;'O. Fund Source'!C90&amp;'O. Fund Source'!D90)</f>
        <v>2260807</v>
      </c>
      <c r="B90" t="str">
        <f>IF('O. Fund Source'!E90="","",'O. Fund Source'!E90)</f>
        <v>8301</v>
      </c>
      <c r="C90" t="str">
        <f>IF('O. Fund Source'!F90="","",'O. Fund Source'!F90)</f>
        <v xml:space="preserve">SPECL FLOOD CONTROL GENERAL             </v>
      </c>
      <c r="D90">
        <f>IF('O. Fund Source'!G90="","",'O. Fund Source'!G90)</f>
        <v>0.16139999999999999</v>
      </c>
      <c r="E90" t="str">
        <f t="shared" si="3"/>
        <v>IC 36-9-29-31</v>
      </c>
      <c r="F90">
        <f t="shared" si="4"/>
        <v>0.1167</v>
      </c>
      <c r="G90" t="str">
        <f t="shared" si="5"/>
        <v>Unit will be held to the lessor of 0.1167, the levy advertised or adopted, or the rate adopted.</v>
      </c>
    </row>
    <row r="91" spans="1:7" x14ac:dyDescent="0.25">
      <c r="A91" t="str">
        <f>IF('O. Fund Source'!B91="","",'O. Fund Source'!B91&amp;'O. Fund Source'!C91&amp;'O. Fund Source'!D91)</f>
        <v/>
      </c>
      <c r="B91" t="str">
        <f>IF('O. Fund Source'!E91="","",'O. Fund Source'!E91)</f>
        <v/>
      </c>
      <c r="C91" t="str">
        <f>IF('O. Fund Source'!F91="","",'O. Fund Source'!F91)</f>
        <v/>
      </c>
      <c r="D91" t="str">
        <f>IF('O. Fund Source'!G91="","",'O. Fund Source'!G91)</f>
        <v/>
      </c>
      <c r="E91" t="e">
        <f t="shared" si="3"/>
        <v>#N/A</v>
      </c>
      <c r="F91" t="e">
        <f t="shared" si="4"/>
        <v>#N/A</v>
      </c>
      <c r="G91" t="e">
        <f t="shared" si="5"/>
        <v>#N/A</v>
      </c>
    </row>
    <row r="92" spans="1:7" x14ac:dyDescent="0.25">
      <c r="A92" t="str">
        <f>IF('O. Fund Source'!B92="","",'O. Fund Source'!B92&amp;'O. Fund Source'!C92&amp;'O. Fund Source'!D92)</f>
        <v/>
      </c>
      <c r="B92" t="str">
        <f>IF('O. Fund Source'!E92="","",'O. Fund Source'!E92)</f>
        <v/>
      </c>
      <c r="C92" t="str">
        <f>IF('O. Fund Source'!F92="","",'O. Fund Source'!F92)</f>
        <v/>
      </c>
      <c r="D92" t="str">
        <f>IF('O. Fund Source'!G92="","",'O. Fund Source'!G92)</f>
        <v/>
      </c>
      <c r="E92" t="e">
        <f t="shared" si="3"/>
        <v>#N/A</v>
      </c>
      <c r="F92" t="e">
        <f t="shared" si="4"/>
        <v>#N/A</v>
      </c>
      <c r="G92" t="e">
        <f t="shared" si="5"/>
        <v>#N/A</v>
      </c>
    </row>
    <row r="93" spans="1:7" x14ac:dyDescent="0.25">
      <c r="A93" t="str">
        <f>IF('O. Fund Source'!B93="","",'O. Fund Source'!B93&amp;'O. Fund Source'!C93&amp;'O. Fund Source'!D93)</f>
        <v/>
      </c>
      <c r="B93" t="str">
        <f>IF('O. Fund Source'!E93="","",'O. Fund Source'!E93)</f>
        <v/>
      </c>
      <c r="C93" t="str">
        <f>IF('O. Fund Source'!F93="","",'O. Fund Source'!F93)</f>
        <v/>
      </c>
      <c r="D93" t="str">
        <f>IF('O. Fund Source'!G93="","",'O. Fund Source'!G93)</f>
        <v/>
      </c>
      <c r="E93" t="e">
        <f t="shared" si="3"/>
        <v>#N/A</v>
      </c>
      <c r="F93" t="e">
        <f t="shared" si="4"/>
        <v>#N/A</v>
      </c>
      <c r="G93" t="e">
        <f t="shared" si="5"/>
        <v>#N/A</v>
      </c>
    </row>
    <row r="94" spans="1:7" x14ac:dyDescent="0.25">
      <c r="A94" t="str">
        <f>IF('O. Fund Source'!B94="","",'O. Fund Source'!B94&amp;'O. Fund Source'!C94&amp;'O. Fund Source'!D94)</f>
        <v/>
      </c>
      <c r="B94" t="str">
        <f>IF('O. Fund Source'!E94="","",'O. Fund Source'!E94)</f>
        <v/>
      </c>
      <c r="C94" t="str">
        <f>IF('O. Fund Source'!F94="","",'O. Fund Source'!F94)</f>
        <v/>
      </c>
      <c r="D94" t="str">
        <f>IF('O. Fund Source'!G94="","",'O. Fund Source'!G94)</f>
        <v/>
      </c>
      <c r="E94" t="e">
        <f t="shared" si="3"/>
        <v>#N/A</v>
      </c>
      <c r="F94" t="e">
        <f t="shared" si="4"/>
        <v>#N/A</v>
      </c>
      <c r="G94" t="e">
        <f t="shared" si="5"/>
        <v>#N/A</v>
      </c>
    </row>
    <row r="95" spans="1:7" x14ac:dyDescent="0.25">
      <c r="A95" t="str">
        <f>IF('O. Fund Source'!B95="","",'O. Fund Source'!B95&amp;'O. Fund Source'!C95&amp;'O. Fund Source'!D95)</f>
        <v/>
      </c>
      <c r="B95" t="str">
        <f>IF('O. Fund Source'!E95="","",'O. Fund Source'!E95)</f>
        <v/>
      </c>
      <c r="C95" t="str">
        <f>IF('O. Fund Source'!F95="","",'O. Fund Source'!F95)</f>
        <v/>
      </c>
      <c r="D95" t="str">
        <f>IF('O. Fund Source'!G95="","",'O. Fund Source'!G95)</f>
        <v/>
      </c>
      <c r="E95" t="e">
        <f t="shared" si="3"/>
        <v>#N/A</v>
      </c>
      <c r="F95" t="e">
        <f t="shared" si="4"/>
        <v>#N/A</v>
      </c>
      <c r="G95" t="e">
        <f t="shared" si="5"/>
        <v>#N/A</v>
      </c>
    </row>
  </sheetData>
  <autoFilter ref="A1:E95" xr:uid="{8C1DD2BC-A9F7-433C-8627-50144EEC4FD1}"/>
  <sortState xmlns:xlrd2="http://schemas.microsoft.com/office/spreadsheetml/2017/richdata2" ref="J2:M7">
    <sortCondition ref="J2:J7"/>
  </sortState>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2B236-B51C-415C-8B8C-129F04CD24F3}">
  <sheetPr>
    <tabColor rgb="FF00B0F0"/>
  </sheetPr>
  <dimension ref="A1:G13"/>
  <sheetViews>
    <sheetView workbookViewId="0">
      <selection activeCell="C9" sqref="C9:E9"/>
    </sheetView>
  </sheetViews>
  <sheetFormatPr defaultRowHeight="15" x14ac:dyDescent="0.25"/>
  <cols>
    <col min="1" max="1" width="2" bestFit="1" customWidth="1"/>
    <col min="2" max="2" width="2" customWidth="1"/>
    <col min="3" max="3" width="5" bestFit="1" customWidth="1"/>
    <col min="4" max="4" width="35.85546875" bestFit="1" customWidth="1"/>
    <col min="5" max="5" width="28.7109375" bestFit="1" customWidth="1"/>
    <col min="6" max="6" width="15.28515625" bestFit="1" customWidth="1"/>
    <col min="7" max="7" width="29.85546875" bestFit="1" customWidth="1"/>
  </cols>
  <sheetData>
    <row r="1" spans="1:7" ht="15.75" x14ac:dyDescent="0.25">
      <c r="A1" t="str">
        <f>MID('Rate Cap'!D10,3,1)</f>
        <v/>
      </c>
      <c r="B1">
        <f>MAX('Cumulative Support'!K:K)</f>
        <v>1049231</v>
      </c>
      <c r="D1" s="13" t="s">
        <v>3052</v>
      </c>
      <c r="E1" s="8" t="s">
        <v>3054</v>
      </c>
      <c r="F1" s="8">
        <f>Year-1</f>
        <v>2024</v>
      </c>
      <c r="G1" s="9">
        <f>Year</f>
        <v>2025</v>
      </c>
    </row>
    <row r="2" spans="1:7" x14ac:dyDescent="0.25">
      <c r="A2">
        <f t="shared" ref="A2:A10" si="0">IF(ROW()-1&gt;$B$1,"",ROW()-1)</f>
        <v>1</v>
      </c>
      <c r="C2" t="str">
        <f>IF(A2="","",VLOOKUP(A2,'Cumulative Support'!K:L,2,FALSE))</f>
        <v/>
      </c>
      <c r="D2" t="str">
        <f>IF(C2="","",C2&amp;"-"&amp;PROPER(VLOOKUP(C2,'Quick Chart'!C:E,3,FALSE)))</f>
        <v/>
      </c>
      <c r="E2" t="str">
        <f>IF(C2="","",VLOOKUP($A$1&amp;C2,'Quick Chart'!A:K,9,FALSE))</f>
        <v/>
      </c>
      <c r="F2" t="str">
        <f>IF(A2="","",VLOOKUP(A2,'Cumulative Support'!K:N,3,FALSE))</f>
        <v/>
      </c>
      <c r="G2" t="str">
        <f>IF(A2="","",VLOOKUP(A2,'Cumulative Support'!K:N,4,FALSE))</f>
        <v/>
      </c>
    </row>
    <row r="3" spans="1:7" x14ac:dyDescent="0.25">
      <c r="A3">
        <f t="shared" si="0"/>
        <v>2</v>
      </c>
      <c r="C3" t="str">
        <f>IF(A3="","",VLOOKUP(A3,'Cumulative Support'!K:L,2,FALSE))</f>
        <v/>
      </c>
      <c r="D3" t="str">
        <f>IF(C3="","",C3&amp;"-"&amp;PROPER(VLOOKUP(C3,'Quick Chart'!C:E,3,FALSE)))</f>
        <v/>
      </c>
      <c r="E3" t="str">
        <f>IF(C3="","",VLOOKUP($A$1&amp;C3,'Quick Chart'!A:K,9,FALSE))</f>
        <v/>
      </c>
      <c r="F3" t="str">
        <f>IF(A3="","",VLOOKUP(A3,'Cumulative Support'!K:N,3,FALSE))</f>
        <v/>
      </c>
      <c r="G3" t="str">
        <f>IF(A3="","",VLOOKUP(A3,'Cumulative Support'!K:N,4,FALSE))</f>
        <v/>
      </c>
    </row>
    <row r="4" spans="1:7" x14ac:dyDescent="0.25">
      <c r="A4">
        <f t="shared" si="0"/>
        <v>3</v>
      </c>
      <c r="C4" t="str">
        <f>IF(A4="","",VLOOKUP(A4,'Cumulative Support'!K:L,2,FALSE))</f>
        <v/>
      </c>
      <c r="D4" t="str">
        <f>IF(C4="","",C4&amp;"-"&amp;PROPER(VLOOKUP(C4,'Quick Chart'!C:E,3,FALSE)))</f>
        <v/>
      </c>
      <c r="E4" t="str">
        <f>IF(C4="","",VLOOKUP($A$1&amp;C4,'Quick Chart'!A:K,9,FALSE))</f>
        <v/>
      </c>
      <c r="F4" t="str">
        <f>IF(A4="","",VLOOKUP(A4,'Cumulative Support'!K:N,3,FALSE))</f>
        <v/>
      </c>
      <c r="G4" t="str">
        <f>IF(A4="","",VLOOKUP(A4,'Cumulative Support'!K:N,4,FALSE))</f>
        <v/>
      </c>
    </row>
    <row r="5" spans="1:7" x14ac:dyDescent="0.25">
      <c r="A5">
        <f t="shared" si="0"/>
        <v>4</v>
      </c>
      <c r="C5" t="str">
        <f>IF(A5="","",VLOOKUP(A5,'Cumulative Support'!K:L,2,FALSE))</f>
        <v/>
      </c>
      <c r="D5" t="str">
        <f>IF(C5="","",C5&amp;"-"&amp;PROPER(VLOOKUP(C5,'Quick Chart'!C:E,3,FALSE)))</f>
        <v/>
      </c>
      <c r="E5" t="str">
        <f>IF(C5="","",VLOOKUP($A$1&amp;C5,'Quick Chart'!A:K,9,FALSE))</f>
        <v/>
      </c>
      <c r="F5" t="str">
        <f>IF(A5="","",VLOOKUP(A5,'Cumulative Support'!K:N,3,FALSE))</f>
        <v/>
      </c>
      <c r="G5" t="str">
        <f>IF(A5="","",VLOOKUP(A5,'Cumulative Support'!K:N,4,FALSE))</f>
        <v/>
      </c>
    </row>
    <row r="6" spans="1:7" x14ac:dyDescent="0.25">
      <c r="A6">
        <f t="shared" si="0"/>
        <v>5</v>
      </c>
      <c r="C6" t="str">
        <f>IF(A6="","",VLOOKUP(A6,'Cumulative Support'!K:L,2,FALSE))</f>
        <v/>
      </c>
      <c r="D6" t="str">
        <f>IF(C6="","",C6&amp;"-"&amp;PROPER(VLOOKUP(C6,'Quick Chart'!C:E,3,FALSE)))</f>
        <v/>
      </c>
      <c r="E6" t="str">
        <f>IF(C6="","",VLOOKUP($A$1&amp;C6,'Quick Chart'!A:K,9,FALSE))</f>
        <v/>
      </c>
      <c r="F6" t="str">
        <f>IF(A6="","",VLOOKUP(A6,'Cumulative Support'!K:N,3,FALSE))</f>
        <v/>
      </c>
      <c r="G6" t="str">
        <f>IF(A6="","",VLOOKUP(A6,'Cumulative Support'!K:N,4,FALSE))</f>
        <v/>
      </c>
    </row>
    <row r="7" spans="1:7" x14ac:dyDescent="0.25">
      <c r="A7">
        <f t="shared" si="0"/>
        <v>6</v>
      </c>
      <c r="C7" t="str">
        <f>IF(A7="","",VLOOKUP(A7,'Cumulative Support'!K:L,2,FALSE))</f>
        <v/>
      </c>
      <c r="D7" t="str">
        <f>IF(C7="","",C7&amp;"-"&amp;PROPER(VLOOKUP(C7,'Quick Chart'!C:E,3,FALSE)))</f>
        <v/>
      </c>
      <c r="E7" t="str">
        <f>IF(C7="","",VLOOKUP($A$1&amp;C7,'Quick Chart'!A:K,9,FALSE))</f>
        <v/>
      </c>
      <c r="F7" t="str">
        <f>IF(A7="","",VLOOKUP(A7,'Cumulative Support'!K:N,3,FALSE))</f>
        <v/>
      </c>
      <c r="G7" t="str">
        <f>IF(A7="","",VLOOKUP(A7,'Cumulative Support'!K:N,4,FALSE))</f>
        <v/>
      </c>
    </row>
    <row r="8" spans="1:7" x14ac:dyDescent="0.25">
      <c r="A8">
        <f t="shared" si="0"/>
        <v>7</v>
      </c>
      <c r="C8" t="str">
        <f>IF(A8="","",VLOOKUP(A8,'Cumulative Support'!K:L,2,FALSE))</f>
        <v/>
      </c>
      <c r="D8" t="str">
        <f>IF(C8="","",C8&amp;"-"&amp;PROPER(VLOOKUP(C8,'Quick Chart'!C:E,3,FALSE)))</f>
        <v/>
      </c>
      <c r="E8" t="str">
        <f>IF(C8="","",VLOOKUP($A$1&amp;C8,'Quick Chart'!A:K,9,FALSE))</f>
        <v/>
      </c>
      <c r="F8" t="str">
        <f>IF(A8="","",VLOOKUP(A8,'Cumulative Support'!K:N,3,FALSE))</f>
        <v/>
      </c>
      <c r="G8" t="str">
        <f>IF(A8="","",VLOOKUP(A8,'Cumulative Support'!K:N,4,FALSE))</f>
        <v/>
      </c>
    </row>
    <row r="9" spans="1:7" x14ac:dyDescent="0.25">
      <c r="A9">
        <f t="shared" si="0"/>
        <v>8</v>
      </c>
      <c r="C9" t="str">
        <f>IF(A9="","",VLOOKUP(A9,'Cumulative Support'!K:L,2,FALSE))</f>
        <v/>
      </c>
      <c r="D9" t="str">
        <f>IF(C9="","",C9&amp;"-"&amp;PROPER(VLOOKUP(C9,'Quick Chart'!C:E,3,FALSE)))</f>
        <v/>
      </c>
      <c r="E9" t="str">
        <f>IF(C9="","",VLOOKUP($A$1&amp;C9,'Quick Chart'!A:K,9,FALSE))</f>
        <v/>
      </c>
      <c r="F9" t="str">
        <f>IF(A9="","",VLOOKUP(A9,'Cumulative Support'!K:N,3,FALSE))</f>
        <v/>
      </c>
      <c r="G9" t="str">
        <f>IF(A9="","",VLOOKUP(A9,'Cumulative Support'!K:N,4,FALSE))</f>
        <v/>
      </c>
    </row>
    <row r="10" spans="1:7" x14ac:dyDescent="0.25">
      <c r="A10">
        <f t="shared" si="0"/>
        <v>9</v>
      </c>
      <c r="C10" t="str">
        <f>IF(A10="","",VLOOKUP(A10,'Cumulative Support'!K:L,2,FALSE))</f>
        <v/>
      </c>
      <c r="D10" t="str">
        <f>IF(C10="","",C10&amp;"-"&amp;PROPER(VLOOKUP(C10,'Quick Chart'!C:E,3,FALSE)))</f>
        <v/>
      </c>
      <c r="E10" t="str">
        <f>IF(C10="","",VLOOKUP($A$1&amp;C10,'Quick Chart'!A:K,9,FALSE))</f>
        <v/>
      </c>
      <c r="F10" t="str">
        <f>IF(A10="","",VLOOKUP(A10,'Cumulative Support'!K:N,3,FALSE))</f>
        <v/>
      </c>
      <c r="G10" t="str">
        <f>IF(A10="","",VLOOKUP(A10,'Cumulative Support'!K:N,4,FALSE))</f>
        <v/>
      </c>
    </row>
    <row r="11" spans="1:7" s="12" customFormat="1" x14ac:dyDescent="0.25"/>
    <row r="12" spans="1:7" ht="15.75" x14ac:dyDescent="0.25">
      <c r="B12">
        <f>COUNTIF('Other Support'!A:A,'Cumulative Support'!F1)</f>
        <v>1048486</v>
      </c>
      <c r="D12" s="13" t="s">
        <v>3052</v>
      </c>
      <c r="E12" s="8" t="s">
        <v>3054</v>
      </c>
      <c r="F12" s="8">
        <f>Year-1</f>
        <v>2024</v>
      </c>
      <c r="G12" s="9" t="s">
        <v>2859</v>
      </c>
    </row>
    <row r="13" spans="1:7" x14ac:dyDescent="0.25">
      <c r="A13">
        <f>B1+B12</f>
        <v>2097717</v>
      </c>
      <c r="D13" t="str">
        <f>IF(B12=1,VLOOKUP('Cumulative Support'!F1,'Other Support'!A:C,2,FALSE)&amp;"-"&amp;PROPER(VLOOKUP('Cumulative Support'!F1,'Other Support'!A:C,3,FALSE)),"")</f>
        <v/>
      </c>
      <c r="E13" t="str">
        <f>IF(D13="","",TEXT(VLOOKUP('Cumulative Support'!F1,'Other Support'!A:G,6,FALSE),"0.0000")&amp;" per "&amp;VLOOKUP('Cumulative Support'!F1,'Other Support'!A:G,5,FALSE))</f>
        <v/>
      </c>
      <c r="F13" t="str">
        <f>IF(D13="","",VLOOKUP('Cumulative Support'!F1,'Other Support'!A:G,4,FALSE))</f>
        <v/>
      </c>
      <c r="G13" t="str">
        <f>IF(D13="","",VLOOKUP('Cumulative Support'!F1,'Other Support'!A:G,7,FALSE))</f>
        <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262C9-B306-4CAC-8355-A64771889597}">
  <sheetPr>
    <pageSetUpPr fitToPage="1"/>
  </sheetPr>
  <dimension ref="A1:R20"/>
  <sheetViews>
    <sheetView tabSelected="1" workbookViewId="0">
      <selection activeCell="D10" sqref="D10:F10"/>
    </sheetView>
  </sheetViews>
  <sheetFormatPr defaultColWidth="0" defaultRowHeight="15.75" x14ac:dyDescent="0.25"/>
  <cols>
    <col min="1" max="1" width="2.7109375" style="7" customWidth="1"/>
    <col min="2" max="2" width="2.7109375" style="67" hidden="1" customWidth="1"/>
    <col min="3" max="3" width="13.28515625" style="7" customWidth="1"/>
    <col min="4" max="4" width="28.28515625" style="7" customWidth="1"/>
    <col min="5" max="6" width="13.7109375" style="7" customWidth="1"/>
    <col min="7" max="7" width="40.7109375" style="7" customWidth="1"/>
    <col min="8" max="8" width="2.140625" style="7" customWidth="1"/>
    <col min="9" max="10" width="9.140625" style="7" customWidth="1"/>
    <col min="11" max="16384" width="9.140625" style="7" hidden="1"/>
  </cols>
  <sheetData>
    <row r="1" spans="2:18" s="81" customFormat="1" ht="18.75" x14ac:dyDescent="0.3">
      <c r="B1" s="100" t="s">
        <v>3081</v>
      </c>
      <c r="C1" s="100"/>
      <c r="D1" s="100"/>
      <c r="E1" s="100"/>
      <c r="F1" s="100"/>
      <c r="G1" s="100"/>
      <c r="H1" s="100"/>
      <c r="I1" s="100"/>
      <c r="J1" s="80"/>
    </row>
    <row r="2" spans="2:18" s="81" customFormat="1" ht="18.75" x14ac:dyDescent="0.3">
      <c r="B2" s="100" t="s">
        <v>3082</v>
      </c>
      <c r="C2" s="100"/>
      <c r="D2" s="100"/>
      <c r="E2" s="100"/>
      <c r="F2" s="100"/>
      <c r="G2" s="100"/>
      <c r="H2" s="100"/>
      <c r="I2" s="100"/>
      <c r="J2" s="80"/>
    </row>
    <row r="3" spans="2:18" s="81" customFormat="1" ht="18.75" x14ac:dyDescent="0.3">
      <c r="B3" s="82"/>
      <c r="C3" s="83"/>
      <c r="D3" s="83"/>
      <c r="E3" s="83"/>
      <c r="F3" s="83"/>
      <c r="G3" s="83"/>
      <c r="H3" s="83"/>
      <c r="I3" s="83"/>
    </row>
    <row r="4" spans="2:18" s="85" customFormat="1" ht="18.75" x14ac:dyDescent="0.3">
      <c r="B4" s="101" t="s">
        <v>3068</v>
      </c>
      <c r="C4" s="101"/>
      <c r="D4" s="101"/>
      <c r="E4" s="101"/>
      <c r="F4" s="101"/>
      <c r="G4" s="101"/>
      <c r="H4" s="101"/>
      <c r="I4" s="101"/>
      <c r="J4" s="84"/>
      <c r="K4" s="84"/>
      <c r="L4" s="84"/>
      <c r="M4" s="84"/>
      <c r="N4" s="84"/>
      <c r="O4" s="84"/>
      <c r="P4" s="84"/>
      <c r="Q4" s="84"/>
      <c r="R4" s="84"/>
    </row>
    <row r="5" spans="2:18" s="1" customFormat="1" x14ac:dyDescent="0.25">
      <c r="B5" s="66"/>
      <c r="E5" s="2"/>
      <c r="F5" s="2"/>
      <c r="G5" s="2"/>
    </row>
    <row r="6" spans="2:18" s="1" customFormat="1" x14ac:dyDescent="0.25">
      <c r="B6" s="66"/>
      <c r="C6" s="78" t="s">
        <v>3069</v>
      </c>
      <c r="D6" s="78"/>
    </row>
    <row r="7" spans="2:18" s="1" customFormat="1" x14ac:dyDescent="0.25">
      <c r="B7" s="66"/>
      <c r="C7" s="3" t="s">
        <v>3070</v>
      </c>
      <c r="D7" s="3"/>
    </row>
    <row r="8" spans="2:18" s="1" customFormat="1" x14ac:dyDescent="0.25">
      <c r="B8" s="66"/>
      <c r="C8" s="76" t="s">
        <v>3071</v>
      </c>
      <c r="D8" s="4"/>
    </row>
    <row r="9" spans="2:18" s="6" customFormat="1" ht="31.5" x14ac:dyDescent="0.25">
      <c r="B9" s="66"/>
      <c r="C9" s="5" t="s">
        <v>2631</v>
      </c>
      <c r="D9" s="97"/>
      <c r="E9" s="98"/>
      <c r="F9" s="99"/>
      <c r="G9" s="77" t="s">
        <v>3083</v>
      </c>
      <c r="H9" s="1"/>
    </row>
    <row r="10" spans="2:18" s="6" customFormat="1" ht="31.5" x14ac:dyDescent="0.25">
      <c r="B10" s="66"/>
      <c r="C10" s="5" t="s">
        <v>8</v>
      </c>
      <c r="D10" s="97"/>
      <c r="E10" s="98"/>
      <c r="F10" s="99"/>
      <c r="G10" s="77" t="s">
        <v>3072</v>
      </c>
      <c r="H10" s="1"/>
    </row>
    <row r="11" spans="2:18" s="6" customFormat="1" x14ac:dyDescent="0.25">
      <c r="B11" s="66"/>
      <c r="C11" s="79" t="str">
        <f>IF(MID(D10,3,1)="4","For infomration on Referendum Funds please see our Referendum July Estimate",IF(Preview!B1+Preview!B12=0,"This unit does not have any funds with a rate control componant",""))</f>
        <v/>
      </c>
      <c r="D11" s="79"/>
      <c r="E11" s="79"/>
      <c r="F11" s="79"/>
      <c r="G11" s="79"/>
      <c r="H11" s="1"/>
    </row>
    <row r="12" spans="2:18" s="63" customFormat="1" ht="47.25" x14ac:dyDescent="0.25">
      <c r="B12" s="68"/>
      <c r="C12" s="74" t="str">
        <f>IF(Preview!B1+Preview!B12&gt;0,"Fund Name","")</f>
        <v>Fund Name</v>
      </c>
      <c r="D12" s="74"/>
      <c r="E12" s="71" t="str">
        <f>IF(Preview!B1+Preview!B12&gt;0,"Maximum Statutory Rate","")</f>
        <v>Maximum Statutory Rate</v>
      </c>
      <c r="F12" s="71" t="str">
        <f>IF(Preview!B1+Preview!B12&gt;0,Year-1&amp;" Certified Rate","")</f>
        <v>2024 Certified Rate</v>
      </c>
      <c r="G12" s="71" t="str">
        <f>IF(Preview!B1+Preview!B12&gt;0,"How this will this information be applied to "&amp;Year&amp;"?","")</f>
        <v>How this will this information be applied to 2025?</v>
      </c>
      <c r="H12" s="64"/>
      <c r="I12" s="64"/>
    </row>
    <row r="13" spans="2:18" ht="31.5" customHeight="1" x14ac:dyDescent="0.25">
      <c r="B13" s="94">
        <f>IF(ROW()-12&gt;Preview!$B$1+Preview!$B$12,"",ROW()-12)</f>
        <v>1</v>
      </c>
      <c r="C13" s="75" t="str">
        <f>IF(B13="","",VLOOKUP(B13,Preview!$A$2:$G$13,4,FALSE))</f>
        <v/>
      </c>
      <c r="D13" s="75"/>
      <c r="E13" s="65" t="str">
        <f>IF(B13="","",VLOOKUP(B13,Preview!$A$2:$G$13,5,FALSE))</f>
        <v/>
      </c>
      <c r="F13" s="69" t="str">
        <f>IF(B13="","",VLOOKUP(B13,Preview!$A$2:$G$13,6,FALSE))</f>
        <v/>
      </c>
      <c r="G13" s="62" t="str">
        <f>IF(B13="","",VLOOKUP(B13,Preview!$A$2:$G$13,7,FALSE))</f>
        <v/>
      </c>
      <c r="H13" s="6"/>
      <c r="I13" s="6"/>
      <c r="J13" s="6"/>
      <c r="K13" s="6"/>
    </row>
    <row r="14" spans="2:18" ht="32.25" customHeight="1" x14ac:dyDescent="0.25">
      <c r="B14" s="94">
        <f>IF(ROW()-12&gt;Preview!$B$1+Preview!$B$12,"",ROW()-12)</f>
        <v>2</v>
      </c>
      <c r="C14" s="75" t="str">
        <f>IF(B14="","",VLOOKUP(B14,Preview!$A$2:$G$13,4,FALSE))</f>
        <v/>
      </c>
      <c r="D14" s="75"/>
      <c r="E14" s="65" t="str">
        <f>IF(B14="","",VLOOKUP(B14,Preview!$A$2:$G$13,5,FALSE))</f>
        <v/>
      </c>
      <c r="F14" s="69" t="str">
        <f>IF(B14="","",VLOOKUP(B14,Preview!$A$2:$G$13,6,FALSE))</f>
        <v/>
      </c>
      <c r="G14" s="62" t="str">
        <f>IF(B14="","",VLOOKUP(B14,Preview!$A$2:$G$13,7,FALSE))</f>
        <v/>
      </c>
      <c r="H14" s="6"/>
      <c r="I14" s="6"/>
      <c r="J14" s="6"/>
      <c r="K14" s="6"/>
    </row>
    <row r="15" spans="2:18" ht="32.25" customHeight="1" x14ac:dyDescent="0.25">
      <c r="B15" s="94">
        <f>IF(ROW()-12&gt;Preview!$B$1+Preview!$B$12,"",ROW()-12)</f>
        <v>3</v>
      </c>
      <c r="C15" s="75" t="str">
        <f>IF(B15="","",VLOOKUP(B15,Preview!$A$2:$G$13,4,FALSE))</f>
        <v/>
      </c>
      <c r="D15" s="75"/>
      <c r="E15" s="65" t="str">
        <f>IF(B15="","",VLOOKUP(B15,Preview!$A$2:$G$13,5,FALSE))</f>
        <v/>
      </c>
      <c r="F15" s="62" t="str">
        <f>IF(B15="","",VLOOKUP(B15,Preview!$A$2:$G$13,6,FALSE))</f>
        <v/>
      </c>
      <c r="G15" s="62" t="str">
        <f>IF(B15="","",VLOOKUP(B15,Preview!$A$2:$G$13,7,FALSE))</f>
        <v/>
      </c>
      <c r="H15" s="6"/>
      <c r="I15" s="6"/>
      <c r="J15" s="6"/>
      <c r="K15" s="6"/>
    </row>
    <row r="16" spans="2:18" ht="32.25" customHeight="1" x14ac:dyDescent="0.25">
      <c r="B16" s="94">
        <f>IF(ROW()-12&gt;Preview!$B$1+Preview!$B$12,"",ROW()-12)</f>
        <v>4</v>
      </c>
      <c r="C16" s="75" t="str">
        <f>IF(B16="","",VLOOKUP(B16,Preview!$A$2:$G$13,4,FALSE))</f>
        <v/>
      </c>
      <c r="D16" s="75"/>
      <c r="E16" s="65" t="str">
        <f>IF(B16="","",VLOOKUP(B16,Preview!$A$2:$G$13,5,FALSE))</f>
        <v/>
      </c>
      <c r="F16" s="62" t="str">
        <f>IF(B16="","",VLOOKUP(B16,Preview!$A$2:$G$13,6,FALSE))</f>
        <v/>
      </c>
      <c r="G16" s="62" t="str">
        <f>IF(B16="","",VLOOKUP(B16,Preview!$A$2:$G$13,7,FALSE))</f>
        <v/>
      </c>
      <c r="H16" s="6"/>
      <c r="I16" s="6"/>
      <c r="J16" s="6"/>
      <c r="K16" s="6"/>
    </row>
    <row r="17" spans="2:11" ht="33" customHeight="1" x14ac:dyDescent="0.25">
      <c r="B17" s="94">
        <f>IF(ROW()-12&gt;Preview!$B$1+Preview!$B$12,"",ROW()-12)</f>
        <v>5</v>
      </c>
      <c r="C17" s="75" t="str">
        <f>IF(B17="","",VLOOKUP(B17,Preview!$A$2:$G$13,4,FALSE))</f>
        <v/>
      </c>
      <c r="D17" s="75"/>
      <c r="E17" s="65" t="str">
        <f>IF(B17="","",VLOOKUP(B17,Preview!$A$2:$G$13,5,FALSE))</f>
        <v/>
      </c>
      <c r="F17" s="62" t="str">
        <f>IF(B17="","",VLOOKUP(B17,Preview!$A$2:$G$13,6,FALSE))</f>
        <v/>
      </c>
      <c r="G17" s="62" t="str">
        <f>IF(B17="","",VLOOKUP(B17,Preview!$A$2:$G$13,7,FALSE))</f>
        <v/>
      </c>
      <c r="H17" s="6"/>
      <c r="I17" s="6"/>
      <c r="J17" s="6"/>
      <c r="K17" s="6"/>
    </row>
    <row r="18" spans="2:11" ht="31.5" customHeight="1" x14ac:dyDescent="0.25">
      <c r="B18" s="94">
        <f>IF(ROW()-12&gt;Preview!$B$1+Preview!$B$12,"",ROW()-12)</f>
        <v>6</v>
      </c>
      <c r="C18" s="75" t="str">
        <f>IF(B18="","",VLOOKUP(B18,Preview!$A$2:$G$13,4,FALSE))</f>
        <v/>
      </c>
      <c r="D18" s="75"/>
      <c r="E18" s="65" t="str">
        <f>IF(B18="","",VLOOKUP(B18,Preview!$A$2:$G$13,5,FALSE))</f>
        <v/>
      </c>
      <c r="F18" s="62" t="str">
        <f>IF(B18="","",VLOOKUP(B18,Preview!$A$2:$G$13,6,FALSE))</f>
        <v/>
      </c>
      <c r="G18" s="62" t="str">
        <f>IF(B18="","",VLOOKUP(B18,Preview!$A$2:$G$13,7,FALSE))</f>
        <v/>
      </c>
      <c r="H18" s="6"/>
      <c r="I18" s="6"/>
      <c r="J18" s="6"/>
      <c r="K18" s="6"/>
    </row>
    <row r="19" spans="2:11" ht="29.25" customHeight="1" x14ac:dyDescent="0.25">
      <c r="B19" s="94">
        <f>IF(ROW()-12&gt;Preview!$B$1+Preview!$B$12,"",ROW()-12)</f>
        <v>7</v>
      </c>
      <c r="C19" s="75" t="str">
        <f>IF(B19="","",VLOOKUP(B19,Preview!$A$2:$G$13,4,FALSE))</f>
        <v/>
      </c>
      <c r="D19" s="75"/>
      <c r="E19" s="65" t="str">
        <f>IF(B19="","",VLOOKUP(B19,Preview!$A$2:$G$13,5,FALSE))</f>
        <v/>
      </c>
      <c r="F19" s="62" t="str">
        <f>IF(B19="","",VLOOKUP(B19,Preview!$A$2:$G$13,6,FALSE))</f>
        <v/>
      </c>
      <c r="G19" s="62" t="str">
        <f>IF(B19="","",VLOOKUP(B19,Preview!$A$2:$G$13,7,FALSE))</f>
        <v/>
      </c>
      <c r="H19" s="6"/>
      <c r="I19" s="6"/>
      <c r="J19" s="6"/>
      <c r="K19" s="6"/>
    </row>
    <row r="20" spans="2:11" ht="28.5" customHeight="1" x14ac:dyDescent="0.25">
      <c r="B20" s="94">
        <f>IF(ROW()-12&gt;Preview!$B$1+Preview!$B$12,"",ROW()-12)</f>
        <v>8</v>
      </c>
      <c r="C20" s="75" t="str">
        <f>IF(B20="","",VLOOKUP(B20,Preview!$A$2:$G$13,4,FALSE))</f>
        <v/>
      </c>
      <c r="D20" s="75"/>
      <c r="E20" s="65" t="str">
        <f>IF(B20="","",VLOOKUP(B20,Preview!$A$2:$G$13,5,FALSE))</f>
        <v/>
      </c>
      <c r="F20" s="62" t="str">
        <f>IF(B20="","",VLOOKUP(B20,Preview!$A$2:$G$13,6,FALSE))</f>
        <v/>
      </c>
      <c r="G20" s="62" t="str">
        <f>IF(B20="","",VLOOKUP(B20,Preview!$A$2:$G$13,7,FALSE))</f>
        <v/>
      </c>
      <c r="H20" s="6"/>
      <c r="I20" s="6"/>
      <c r="J20" s="6"/>
      <c r="K20" s="6"/>
    </row>
  </sheetData>
  <sheetProtection sheet="1" objects="1" scenarios="1" formatCells="0" formatColumns="0" formatRows="0"/>
  <mergeCells count="5">
    <mergeCell ref="D9:F9"/>
    <mergeCell ref="D10:F10"/>
    <mergeCell ref="B1:I1"/>
    <mergeCell ref="B2:I2"/>
    <mergeCell ref="B4:I4"/>
  </mergeCells>
  <conditionalFormatting sqref="C12:G12">
    <cfRule type="expression" dxfId="1" priority="2">
      <formula>$C$12&lt;&gt;""</formula>
    </cfRule>
  </conditionalFormatting>
  <conditionalFormatting sqref="C13:G20">
    <cfRule type="expression" dxfId="0" priority="1">
      <formula>$B13&lt;&gt;""</formula>
    </cfRule>
  </conditionalFormatting>
  <printOptions horizontalCentered="1"/>
  <pageMargins left="0.7" right="0.7" top="0.75" bottom="0.75" header="0.3" footer="0.3"/>
  <pageSetup scale="7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17B4700-6E5A-4A4C-ADEF-FF60177B3127}">
          <x14:formula1>
            <xm:f>Selection!$C$1:$C$93</xm:f>
          </x14:formula1>
          <xm:sqref>D9</xm:sqref>
        </x14:dataValidation>
        <x14:dataValidation type="list" allowBlank="1" showInputMessage="1" showErrorMessage="1" xr:uid="{A90168DD-B15F-419B-800B-72A16D814130}">
          <x14:formula1>
            <xm:f>Selection!$K$1:$K$79</xm:f>
          </x14:formula1>
          <xm:sqref>D10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B18F2-6DE7-4AD5-9D74-D7204E3035C9}">
  <dimension ref="A1:Q56"/>
  <sheetViews>
    <sheetView workbookViewId="0">
      <selection activeCell="B1" sqref="B1"/>
    </sheetView>
  </sheetViews>
  <sheetFormatPr defaultColWidth="0" defaultRowHeight="15" x14ac:dyDescent="0.25"/>
  <cols>
    <col min="1" max="1" width="2.85546875" style="87" customWidth="1"/>
    <col min="2" max="17" width="9.140625" style="87" customWidth="1"/>
    <col min="18" max="16384" width="9.140625" style="87" hidden="1"/>
  </cols>
  <sheetData>
    <row r="1" spans="2:16" ht="18.75" x14ac:dyDescent="0.25">
      <c r="B1" s="86" t="s">
        <v>3073</v>
      </c>
    </row>
    <row r="2" spans="2:16" s="89" customFormat="1" ht="15.75" x14ac:dyDescent="0.25">
      <c r="B2" s="88"/>
    </row>
    <row r="3" spans="2:16" s="89" customFormat="1" ht="15.75" x14ac:dyDescent="0.25">
      <c r="B3" s="102" t="s">
        <v>3074</v>
      </c>
      <c r="C3" s="102"/>
      <c r="D3" s="102"/>
      <c r="E3" s="102"/>
      <c r="F3" s="102"/>
      <c r="G3" s="102"/>
      <c r="H3" s="102"/>
      <c r="I3" s="102"/>
      <c r="J3" s="102"/>
      <c r="K3" s="102"/>
      <c r="L3" s="102"/>
      <c r="M3" s="102"/>
      <c r="N3" s="102"/>
      <c r="O3" s="102"/>
      <c r="P3" s="102"/>
    </row>
    <row r="4" spans="2:16" s="89" customFormat="1" ht="15.75" x14ac:dyDescent="0.25">
      <c r="C4" s="89" t="s">
        <v>3075</v>
      </c>
      <c r="D4" s="89" t="s">
        <v>3075</v>
      </c>
    </row>
    <row r="5" spans="2:16" s="89" customFormat="1" ht="15.75" x14ac:dyDescent="0.25">
      <c r="C5" s="89" t="s">
        <v>3075</v>
      </c>
      <c r="D5" s="89" t="s">
        <v>3075</v>
      </c>
    </row>
    <row r="6" spans="2:16" s="89" customFormat="1" ht="15.75" x14ac:dyDescent="0.25">
      <c r="C6" s="89" t="s">
        <v>3075</v>
      </c>
      <c r="D6" s="89" t="s">
        <v>3075</v>
      </c>
    </row>
    <row r="7" spans="2:16" s="89" customFormat="1" ht="15.75" x14ac:dyDescent="0.25"/>
    <row r="8" spans="2:16" s="89" customFormat="1" ht="15.75" x14ac:dyDescent="0.25">
      <c r="C8" s="89" t="s">
        <v>3075</v>
      </c>
      <c r="D8" s="89" t="s">
        <v>3075</v>
      </c>
    </row>
    <row r="9" spans="2:16" s="89" customFormat="1" ht="33" customHeight="1" x14ac:dyDescent="0.25">
      <c r="B9" s="102" t="s">
        <v>3076</v>
      </c>
      <c r="C9" s="102"/>
      <c r="D9" s="102"/>
      <c r="E9" s="102"/>
      <c r="F9" s="102"/>
      <c r="G9" s="102"/>
      <c r="H9" s="102"/>
      <c r="I9" s="102"/>
      <c r="J9" s="102"/>
      <c r="K9" s="102"/>
      <c r="L9" s="102"/>
      <c r="M9" s="102"/>
      <c r="N9" s="102"/>
      <c r="O9" s="102"/>
      <c r="P9" s="102"/>
    </row>
    <row r="10" spans="2:16" s="89" customFormat="1" ht="15.75" x14ac:dyDescent="0.25">
      <c r="C10" s="89" t="s">
        <v>3075</v>
      </c>
      <c r="D10" s="89" t="s">
        <v>3075</v>
      </c>
    </row>
    <row r="11" spans="2:16" s="89" customFormat="1" ht="15.75" x14ac:dyDescent="0.25"/>
    <row r="12" spans="2:16" s="89" customFormat="1" ht="15.75" x14ac:dyDescent="0.25"/>
    <row r="13" spans="2:16" s="89" customFormat="1" ht="15.75" x14ac:dyDescent="0.25"/>
    <row r="14" spans="2:16" s="89" customFormat="1" ht="15.75" x14ac:dyDescent="0.25">
      <c r="B14" s="91"/>
      <c r="C14" s="92"/>
      <c r="D14" s="92"/>
      <c r="E14" s="92"/>
      <c r="F14" s="92"/>
      <c r="G14" s="92"/>
      <c r="H14" s="92"/>
      <c r="I14" s="92"/>
      <c r="J14" s="92"/>
      <c r="K14" s="92"/>
      <c r="L14" s="92"/>
      <c r="M14" s="92"/>
      <c r="N14" s="92"/>
      <c r="O14" s="92"/>
      <c r="P14" s="92"/>
    </row>
    <row r="15" spans="2:16" s="89" customFormat="1" ht="15.75" x14ac:dyDescent="0.25">
      <c r="B15" s="93"/>
      <c r="C15" s="90"/>
      <c r="D15" s="90"/>
      <c r="E15" s="90"/>
      <c r="F15" s="90"/>
      <c r="G15" s="90"/>
      <c r="H15" s="90"/>
      <c r="I15" s="90"/>
      <c r="J15" s="90"/>
      <c r="K15" s="90"/>
      <c r="L15" s="90"/>
      <c r="M15" s="90"/>
      <c r="N15" s="90"/>
      <c r="O15" s="90"/>
      <c r="P15" s="90"/>
    </row>
    <row r="16" spans="2:16" s="89" customFormat="1" ht="15.75" x14ac:dyDescent="0.25">
      <c r="C16" s="89" t="s">
        <v>3075</v>
      </c>
      <c r="D16" s="89" t="s">
        <v>3075</v>
      </c>
    </row>
    <row r="17" spans="2:16" s="89" customFormat="1" ht="15.75" customHeight="1" x14ac:dyDescent="0.25">
      <c r="B17" s="102" t="s">
        <v>3077</v>
      </c>
      <c r="C17" s="102"/>
      <c r="D17" s="102"/>
      <c r="E17" s="102"/>
      <c r="F17" s="102"/>
      <c r="G17" s="102"/>
      <c r="H17" s="102"/>
      <c r="I17" s="102"/>
      <c r="J17" s="102"/>
      <c r="K17" s="102"/>
      <c r="L17" s="102"/>
      <c r="M17" s="102"/>
      <c r="N17" s="102"/>
      <c r="O17" s="102"/>
      <c r="P17" s="102"/>
    </row>
    <row r="18" spans="2:16" s="89" customFormat="1" ht="15.75" x14ac:dyDescent="0.25">
      <c r="C18" s="89" t="s">
        <v>3075</v>
      </c>
      <c r="D18" s="89" t="s">
        <v>3075</v>
      </c>
    </row>
    <row r="19" spans="2:16" s="89" customFormat="1" ht="15.75" x14ac:dyDescent="0.25">
      <c r="C19" s="89" t="s">
        <v>3075</v>
      </c>
      <c r="D19" s="89" t="s">
        <v>3075</v>
      </c>
    </row>
    <row r="20" spans="2:16" s="89" customFormat="1" ht="15.75" x14ac:dyDescent="0.25">
      <c r="C20" s="89" t="s">
        <v>3075</v>
      </c>
      <c r="D20" s="89" t="s">
        <v>3075</v>
      </c>
    </row>
    <row r="21" spans="2:16" s="89" customFormat="1" ht="15.75" x14ac:dyDescent="0.25">
      <c r="C21" s="89" t="s">
        <v>3075</v>
      </c>
      <c r="D21" s="89" t="s">
        <v>3075</v>
      </c>
    </row>
    <row r="22" spans="2:16" s="89" customFormat="1" ht="15.75" x14ac:dyDescent="0.25">
      <c r="C22" s="89" t="s">
        <v>3075</v>
      </c>
      <c r="D22" s="89" t="s">
        <v>3075</v>
      </c>
    </row>
    <row r="23" spans="2:16" s="89" customFormat="1" ht="15.75" x14ac:dyDescent="0.25"/>
    <row r="24" spans="2:16" s="89" customFormat="1" ht="15.75" x14ac:dyDescent="0.25"/>
    <row r="25" spans="2:16" s="89" customFormat="1" ht="15.75" x14ac:dyDescent="0.25">
      <c r="B25" s="91"/>
      <c r="C25" s="92"/>
      <c r="D25" s="92"/>
      <c r="E25" s="92"/>
      <c r="F25" s="92"/>
      <c r="G25" s="92"/>
      <c r="H25" s="92"/>
      <c r="I25" s="92"/>
      <c r="J25" s="92"/>
      <c r="K25" s="92"/>
      <c r="L25" s="92"/>
      <c r="M25" s="92"/>
      <c r="N25" s="92"/>
      <c r="O25" s="92"/>
      <c r="P25" s="92"/>
    </row>
    <row r="26" spans="2:16" s="89" customFormat="1" ht="15.75" x14ac:dyDescent="0.25">
      <c r="B26" s="91"/>
      <c r="C26" s="92"/>
      <c r="D26" s="92"/>
      <c r="E26" s="92"/>
      <c r="F26" s="92"/>
      <c r="G26" s="92"/>
      <c r="H26" s="92"/>
      <c r="I26" s="92"/>
      <c r="J26" s="92"/>
      <c r="K26" s="92"/>
      <c r="L26" s="92"/>
      <c r="M26" s="92"/>
      <c r="N26" s="92"/>
      <c r="O26" s="92"/>
      <c r="P26" s="92"/>
    </row>
    <row r="27" spans="2:16" s="89" customFormat="1" ht="15.75" x14ac:dyDescent="0.25">
      <c r="B27" s="102" t="s">
        <v>3078</v>
      </c>
      <c r="C27" s="102"/>
      <c r="D27" s="102"/>
      <c r="E27" s="102"/>
      <c r="F27" s="102"/>
      <c r="G27" s="102"/>
      <c r="H27" s="102"/>
      <c r="I27" s="102"/>
      <c r="J27" s="102"/>
      <c r="K27" s="102"/>
      <c r="L27" s="102"/>
      <c r="M27" s="102"/>
      <c r="N27" s="102"/>
      <c r="O27" s="102"/>
      <c r="P27" s="102"/>
    </row>
    <row r="28" spans="2:16" s="89" customFormat="1" ht="15.75" x14ac:dyDescent="0.25"/>
    <row r="29" spans="2:16" s="89" customFormat="1" ht="15.75" x14ac:dyDescent="0.25"/>
    <row r="30" spans="2:16" s="89" customFormat="1" ht="15.75" x14ac:dyDescent="0.25"/>
    <row r="31" spans="2:16" s="89" customFormat="1" ht="15.75" x14ac:dyDescent="0.25"/>
    <row r="32" spans="2:16" s="89" customFormat="1" ht="15.75" x14ac:dyDescent="0.25"/>
    <row r="33" spans="2:16" s="89" customFormat="1" ht="15.75" x14ac:dyDescent="0.25"/>
    <row r="34" spans="2:16" s="89" customFormat="1" ht="15.75" x14ac:dyDescent="0.25"/>
    <row r="35" spans="2:16" s="89" customFormat="1" ht="15.75" x14ac:dyDescent="0.25"/>
    <row r="36" spans="2:16" s="89" customFormat="1" ht="15.75" x14ac:dyDescent="0.25"/>
    <row r="37" spans="2:16" s="89" customFormat="1" ht="30.95" customHeight="1" x14ac:dyDescent="0.25">
      <c r="B37" s="102" t="s">
        <v>3079</v>
      </c>
      <c r="C37" s="102"/>
      <c r="D37" s="102"/>
      <c r="E37" s="102"/>
      <c r="F37" s="102"/>
      <c r="G37" s="102"/>
      <c r="H37" s="102"/>
      <c r="I37" s="102"/>
      <c r="J37" s="102"/>
      <c r="K37" s="102"/>
      <c r="L37" s="102"/>
      <c r="M37" s="102"/>
      <c r="N37" s="102"/>
      <c r="O37" s="102"/>
      <c r="P37" s="102"/>
    </row>
    <row r="38" spans="2:16" s="89" customFormat="1" ht="15.75" x14ac:dyDescent="0.25"/>
    <row r="39" spans="2:16" s="89" customFormat="1" ht="15.75" x14ac:dyDescent="0.25"/>
    <row r="40" spans="2:16" s="89" customFormat="1" ht="15.75" x14ac:dyDescent="0.25"/>
    <row r="41" spans="2:16" s="89" customFormat="1" ht="15.75" x14ac:dyDescent="0.25"/>
    <row r="42" spans="2:16" s="89" customFormat="1" ht="15.75" x14ac:dyDescent="0.25"/>
    <row r="43" spans="2:16" s="89" customFormat="1" ht="15.75" x14ac:dyDescent="0.25"/>
    <row r="44" spans="2:16" s="89" customFormat="1" ht="15.75" x14ac:dyDescent="0.25"/>
    <row r="45" spans="2:16" s="89" customFormat="1" ht="15.75" x14ac:dyDescent="0.25"/>
    <row r="46" spans="2:16" s="89" customFormat="1" ht="15.75" x14ac:dyDescent="0.25"/>
    <row r="47" spans="2:16" s="89" customFormat="1" ht="15.75" x14ac:dyDescent="0.25"/>
    <row r="48" spans="2:16" s="89" customFormat="1" ht="15.75" x14ac:dyDescent="0.25"/>
    <row r="49" spans="1:16" s="89" customFormat="1" ht="15.75" x14ac:dyDescent="0.25"/>
    <row r="50" spans="1:16" s="89" customFormat="1" ht="15.75" x14ac:dyDescent="0.25"/>
    <row r="51" spans="1:16" s="89" customFormat="1" ht="15.75" x14ac:dyDescent="0.25"/>
    <row r="52" spans="1:16" s="89" customFormat="1" ht="15.75" x14ac:dyDescent="0.25">
      <c r="A52" s="91"/>
      <c r="B52" s="91"/>
      <c r="C52" s="91"/>
      <c r="D52" s="91"/>
      <c r="E52" s="91"/>
      <c r="F52" s="91"/>
      <c r="G52" s="91"/>
      <c r="H52" s="91"/>
      <c r="I52" s="91"/>
      <c r="J52" s="91"/>
      <c r="K52" s="91"/>
      <c r="L52" s="91"/>
      <c r="M52" s="91"/>
      <c r="N52" s="91"/>
      <c r="O52" s="91"/>
    </row>
    <row r="53" spans="1:16" s="89" customFormat="1" ht="15.75" x14ac:dyDescent="0.25"/>
    <row r="54" spans="1:16" s="89" customFormat="1" ht="15.75" x14ac:dyDescent="0.25"/>
    <row r="55" spans="1:16" s="89" customFormat="1" ht="15.75" x14ac:dyDescent="0.25"/>
    <row r="56" spans="1:16" x14ac:dyDescent="0.25">
      <c r="B56" s="103" t="s">
        <v>3080</v>
      </c>
      <c r="C56" s="103"/>
      <c r="D56" s="103"/>
      <c r="E56" s="103"/>
      <c r="F56" s="103"/>
      <c r="G56" s="103"/>
      <c r="H56" s="103"/>
      <c r="I56" s="103"/>
      <c r="J56" s="103"/>
      <c r="K56" s="103"/>
      <c r="L56" s="103"/>
      <c r="M56" s="103"/>
      <c r="N56" s="103"/>
      <c r="O56" s="103"/>
      <c r="P56" s="103"/>
    </row>
  </sheetData>
  <mergeCells count="6">
    <mergeCell ref="B27:P27"/>
    <mergeCell ref="B37:P37"/>
    <mergeCell ref="B56:P56"/>
    <mergeCell ref="B3:P3"/>
    <mergeCell ref="B9:P9"/>
    <mergeCell ref="B17:P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E427A-CD65-4A1F-BD36-AA63625C99D9}">
  <sheetPr>
    <tabColor rgb="FF92D050"/>
  </sheetPr>
  <dimension ref="A1:D2181"/>
  <sheetViews>
    <sheetView workbookViewId="0">
      <selection activeCell="A19" sqref="A19:XFD2467"/>
    </sheetView>
  </sheetViews>
  <sheetFormatPr defaultRowHeight="15" x14ac:dyDescent="0.25"/>
  <cols>
    <col min="1" max="1" width="3.5703125" bestFit="1" customWidth="1"/>
    <col min="2" max="2" width="3.28515625" bestFit="1" customWidth="1"/>
    <col min="3" max="3" width="5" bestFit="1" customWidth="1"/>
    <col min="4" max="4" width="63.5703125" bestFit="1" customWidth="1"/>
  </cols>
  <sheetData>
    <row r="1" spans="1:4" x14ac:dyDescent="0.25">
      <c r="A1" t="s">
        <v>5</v>
      </c>
      <c r="B1" t="s">
        <v>6</v>
      </c>
      <c r="C1" t="s">
        <v>7</v>
      </c>
      <c r="D1" t="s">
        <v>8</v>
      </c>
    </row>
    <row r="2" spans="1:4" x14ac:dyDescent="0.25">
      <c r="A2" t="s">
        <v>9</v>
      </c>
      <c r="B2" t="s">
        <v>10</v>
      </c>
      <c r="C2" t="s">
        <v>11</v>
      </c>
      <c r="D2" t="s">
        <v>12</v>
      </c>
    </row>
    <row r="3" spans="1:4" x14ac:dyDescent="0.25">
      <c r="A3" t="s">
        <v>9</v>
      </c>
      <c r="B3" t="s">
        <v>13</v>
      </c>
      <c r="C3" t="s">
        <v>14</v>
      </c>
      <c r="D3" t="s">
        <v>15</v>
      </c>
    </row>
    <row r="4" spans="1:4" x14ac:dyDescent="0.25">
      <c r="A4" t="s">
        <v>9</v>
      </c>
      <c r="B4" t="s">
        <v>13</v>
      </c>
      <c r="C4" t="s">
        <v>16</v>
      </c>
      <c r="D4" t="s">
        <v>17</v>
      </c>
    </row>
    <row r="5" spans="1:4" x14ac:dyDescent="0.25">
      <c r="A5" t="s">
        <v>9</v>
      </c>
      <c r="B5" t="s">
        <v>13</v>
      </c>
      <c r="C5" t="s">
        <v>18</v>
      </c>
      <c r="D5" t="s">
        <v>19</v>
      </c>
    </row>
    <row r="6" spans="1:4" x14ac:dyDescent="0.25">
      <c r="A6" t="s">
        <v>9</v>
      </c>
      <c r="B6" t="s">
        <v>13</v>
      </c>
      <c r="C6" t="s">
        <v>20</v>
      </c>
      <c r="D6" t="s">
        <v>21</v>
      </c>
    </row>
    <row r="7" spans="1:4" x14ac:dyDescent="0.25">
      <c r="A7" t="s">
        <v>9</v>
      </c>
      <c r="B7" t="s">
        <v>13</v>
      </c>
      <c r="C7" t="s">
        <v>22</v>
      </c>
      <c r="D7" t="s">
        <v>23</v>
      </c>
    </row>
    <row r="8" spans="1:4" x14ac:dyDescent="0.25">
      <c r="A8" t="s">
        <v>9</v>
      </c>
      <c r="B8" t="s">
        <v>13</v>
      </c>
      <c r="C8" t="s">
        <v>24</v>
      </c>
      <c r="D8" t="s">
        <v>25</v>
      </c>
    </row>
    <row r="9" spans="1:4" x14ac:dyDescent="0.25">
      <c r="A9" t="s">
        <v>9</v>
      </c>
      <c r="B9" t="s">
        <v>13</v>
      </c>
      <c r="C9" t="s">
        <v>26</v>
      </c>
      <c r="D9" t="s">
        <v>27</v>
      </c>
    </row>
    <row r="10" spans="1:4" x14ac:dyDescent="0.25">
      <c r="A10" t="s">
        <v>9</v>
      </c>
      <c r="B10" t="s">
        <v>13</v>
      </c>
      <c r="C10" t="s">
        <v>28</v>
      </c>
      <c r="D10" t="s">
        <v>29</v>
      </c>
    </row>
    <row r="11" spans="1:4" x14ac:dyDescent="0.25">
      <c r="A11" t="s">
        <v>9</v>
      </c>
      <c r="B11" t="s">
        <v>13</v>
      </c>
      <c r="C11" t="s">
        <v>30</v>
      </c>
      <c r="D11" t="s">
        <v>31</v>
      </c>
    </row>
    <row r="12" spans="1:4" x14ac:dyDescent="0.25">
      <c r="A12" t="s">
        <v>9</v>
      </c>
      <c r="B12" t="s">
        <v>13</v>
      </c>
      <c r="C12" t="s">
        <v>32</v>
      </c>
      <c r="D12" t="s">
        <v>33</v>
      </c>
    </row>
    <row r="13" spans="1:4" x14ac:dyDescent="0.25">
      <c r="A13" t="s">
        <v>9</v>
      </c>
      <c r="B13" t="s">
        <v>13</v>
      </c>
      <c r="C13" t="s">
        <v>34</v>
      </c>
      <c r="D13" t="s">
        <v>35</v>
      </c>
    </row>
    <row r="14" spans="1:4" x14ac:dyDescent="0.25">
      <c r="A14" t="s">
        <v>9</v>
      </c>
      <c r="B14" t="s">
        <v>13</v>
      </c>
      <c r="C14" t="s">
        <v>36</v>
      </c>
      <c r="D14" t="s">
        <v>37</v>
      </c>
    </row>
    <row r="15" spans="1:4" x14ac:dyDescent="0.25">
      <c r="A15" t="s">
        <v>9</v>
      </c>
      <c r="B15" t="s">
        <v>38</v>
      </c>
      <c r="C15" t="s">
        <v>39</v>
      </c>
      <c r="D15" t="s">
        <v>40</v>
      </c>
    </row>
    <row r="16" spans="1:4" x14ac:dyDescent="0.25">
      <c r="A16" t="s">
        <v>9</v>
      </c>
      <c r="B16" t="s">
        <v>38</v>
      </c>
      <c r="C16" t="s">
        <v>41</v>
      </c>
      <c r="D16" t="s">
        <v>42</v>
      </c>
    </row>
    <row r="17" spans="1:4" x14ac:dyDescent="0.25">
      <c r="A17" t="s">
        <v>9</v>
      </c>
      <c r="B17" t="s">
        <v>38</v>
      </c>
      <c r="C17" t="s">
        <v>43</v>
      </c>
      <c r="D17" t="s">
        <v>44</v>
      </c>
    </row>
    <row r="18" spans="1:4" x14ac:dyDescent="0.25">
      <c r="A18" t="s">
        <v>9</v>
      </c>
      <c r="B18" t="s">
        <v>38</v>
      </c>
      <c r="C18" t="s">
        <v>45</v>
      </c>
      <c r="D18" t="s">
        <v>46</v>
      </c>
    </row>
    <row r="19" spans="1:4" x14ac:dyDescent="0.25">
      <c r="A19" t="s">
        <v>9</v>
      </c>
      <c r="B19" t="s">
        <v>47</v>
      </c>
      <c r="C19" t="s">
        <v>14</v>
      </c>
      <c r="D19" t="s">
        <v>48</v>
      </c>
    </row>
    <row r="20" spans="1:4" x14ac:dyDescent="0.25">
      <c r="A20" t="s">
        <v>9</v>
      </c>
      <c r="B20" t="s">
        <v>47</v>
      </c>
      <c r="C20" t="s">
        <v>49</v>
      </c>
      <c r="D20" t="s">
        <v>50</v>
      </c>
    </row>
    <row r="21" spans="1:4" x14ac:dyDescent="0.25">
      <c r="A21" t="s">
        <v>9</v>
      </c>
      <c r="B21" t="s">
        <v>51</v>
      </c>
      <c r="C21" t="s">
        <v>52</v>
      </c>
      <c r="D21" t="s">
        <v>53</v>
      </c>
    </row>
    <row r="22" spans="1:4" x14ac:dyDescent="0.25">
      <c r="A22" t="s">
        <v>54</v>
      </c>
      <c r="B22" t="s">
        <v>10</v>
      </c>
      <c r="C22" t="s">
        <v>11</v>
      </c>
      <c r="D22" t="s">
        <v>55</v>
      </c>
    </row>
    <row r="23" spans="1:4" x14ac:dyDescent="0.25">
      <c r="A23" t="s">
        <v>54</v>
      </c>
      <c r="B23" t="s">
        <v>13</v>
      </c>
      <c r="C23" t="s">
        <v>14</v>
      </c>
      <c r="D23" t="s">
        <v>56</v>
      </c>
    </row>
    <row r="24" spans="1:4" x14ac:dyDescent="0.25">
      <c r="A24" t="s">
        <v>54</v>
      </c>
      <c r="B24" t="s">
        <v>13</v>
      </c>
      <c r="C24" t="s">
        <v>16</v>
      </c>
      <c r="D24" t="s">
        <v>57</v>
      </c>
    </row>
    <row r="25" spans="1:4" x14ac:dyDescent="0.25">
      <c r="A25" t="s">
        <v>54</v>
      </c>
      <c r="B25" t="s">
        <v>13</v>
      </c>
      <c r="C25" t="s">
        <v>18</v>
      </c>
      <c r="D25" t="s">
        <v>58</v>
      </c>
    </row>
    <row r="26" spans="1:4" x14ac:dyDescent="0.25">
      <c r="A26" t="s">
        <v>54</v>
      </c>
      <c r="B26" t="s">
        <v>13</v>
      </c>
      <c r="C26" t="s">
        <v>20</v>
      </c>
      <c r="D26" t="s">
        <v>59</v>
      </c>
    </row>
    <row r="27" spans="1:4" x14ac:dyDescent="0.25">
      <c r="A27" t="s">
        <v>54</v>
      </c>
      <c r="B27" t="s">
        <v>13</v>
      </c>
      <c r="C27" t="s">
        <v>22</v>
      </c>
      <c r="D27" t="s">
        <v>60</v>
      </c>
    </row>
    <row r="28" spans="1:4" x14ac:dyDescent="0.25">
      <c r="A28" t="s">
        <v>54</v>
      </c>
      <c r="B28" t="s">
        <v>13</v>
      </c>
      <c r="C28" t="s">
        <v>24</v>
      </c>
      <c r="D28" t="s">
        <v>21</v>
      </c>
    </row>
    <row r="29" spans="1:4" x14ac:dyDescent="0.25">
      <c r="A29" t="s">
        <v>54</v>
      </c>
      <c r="B29" t="s">
        <v>13</v>
      </c>
      <c r="C29" t="s">
        <v>26</v>
      </c>
      <c r="D29" t="s">
        <v>61</v>
      </c>
    </row>
    <row r="30" spans="1:4" x14ac:dyDescent="0.25">
      <c r="A30" t="s">
        <v>54</v>
      </c>
      <c r="B30" t="s">
        <v>13</v>
      </c>
      <c r="C30" t="s">
        <v>28</v>
      </c>
      <c r="D30" t="s">
        <v>62</v>
      </c>
    </row>
    <row r="31" spans="1:4" x14ac:dyDescent="0.25">
      <c r="A31" t="s">
        <v>54</v>
      </c>
      <c r="B31" t="s">
        <v>13</v>
      </c>
      <c r="C31" t="s">
        <v>30</v>
      </c>
      <c r="D31" t="s">
        <v>63</v>
      </c>
    </row>
    <row r="32" spans="1:4" x14ac:dyDescent="0.25">
      <c r="A32" t="s">
        <v>54</v>
      </c>
      <c r="B32" t="s">
        <v>13</v>
      </c>
      <c r="C32" t="s">
        <v>32</v>
      </c>
      <c r="D32" t="s">
        <v>64</v>
      </c>
    </row>
    <row r="33" spans="1:4" x14ac:dyDescent="0.25">
      <c r="A33" t="s">
        <v>54</v>
      </c>
      <c r="B33" t="s">
        <v>13</v>
      </c>
      <c r="C33" t="s">
        <v>34</v>
      </c>
      <c r="D33" t="s">
        <v>65</v>
      </c>
    </row>
    <row r="34" spans="1:4" x14ac:dyDescent="0.25">
      <c r="A34" t="s">
        <v>54</v>
      </c>
      <c r="B34" t="s">
        <v>13</v>
      </c>
      <c r="C34" t="s">
        <v>36</v>
      </c>
      <c r="D34" t="s">
        <v>66</v>
      </c>
    </row>
    <row r="35" spans="1:4" x14ac:dyDescent="0.25">
      <c r="A35" t="s">
        <v>54</v>
      </c>
      <c r="B35" t="s">
        <v>13</v>
      </c>
      <c r="C35" t="s">
        <v>67</v>
      </c>
      <c r="D35" t="s">
        <v>25</v>
      </c>
    </row>
    <row r="36" spans="1:4" x14ac:dyDescent="0.25">
      <c r="A36" t="s">
        <v>54</v>
      </c>
      <c r="B36" t="s">
        <v>13</v>
      </c>
      <c r="C36" t="s">
        <v>68</v>
      </c>
      <c r="D36" t="s">
        <v>69</v>
      </c>
    </row>
    <row r="37" spans="1:4" x14ac:dyDescent="0.25">
      <c r="A37" t="s">
        <v>54</v>
      </c>
      <c r="B37" t="s">
        <v>13</v>
      </c>
      <c r="C37" t="s">
        <v>70</v>
      </c>
      <c r="D37" t="s">
        <v>71</v>
      </c>
    </row>
    <row r="38" spans="1:4" x14ac:dyDescent="0.25">
      <c r="A38" t="s">
        <v>54</v>
      </c>
      <c r="B38" t="s">
        <v>13</v>
      </c>
      <c r="C38" t="s">
        <v>72</v>
      </c>
      <c r="D38" t="s">
        <v>73</v>
      </c>
    </row>
    <row r="39" spans="1:4" x14ac:dyDescent="0.25">
      <c r="A39" t="s">
        <v>54</v>
      </c>
      <c r="B39" t="s">
        <v>13</v>
      </c>
      <c r="C39" t="s">
        <v>74</v>
      </c>
      <c r="D39" t="s">
        <v>75</v>
      </c>
    </row>
    <row r="40" spans="1:4" x14ac:dyDescent="0.25">
      <c r="A40" t="s">
        <v>54</v>
      </c>
      <c r="B40" t="s">
        <v>13</v>
      </c>
      <c r="C40" t="s">
        <v>76</v>
      </c>
      <c r="D40" t="s">
        <v>77</v>
      </c>
    </row>
    <row r="41" spans="1:4" x14ac:dyDescent="0.25">
      <c r="A41" t="s">
        <v>54</v>
      </c>
      <c r="B41" t="s">
        <v>13</v>
      </c>
      <c r="C41" t="s">
        <v>78</v>
      </c>
      <c r="D41" t="s">
        <v>37</v>
      </c>
    </row>
    <row r="42" spans="1:4" x14ac:dyDescent="0.25">
      <c r="A42" t="s">
        <v>54</v>
      </c>
      <c r="B42" t="s">
        <v>13</v>
      </c>
      <c r="C42" t="s">
        <v>79</v>
      </c>
      <c r="D42" t="s">
        <v>80</v>
      </c>
    </row>
    <row r="43" spans="1:4" x14ac:dyDescent="0.25">
      <c r="A43" t="s">
        <v>54</v>
      </c>
      <c r="B43" t="s">
        <v>38</v>
      </c>
      <c r="C43" t="s">
        <v>81</v>
      </c>
      <c r="D43" t="s">
        <v>82</v>
      </c>
    </row>
    <row r="44" spans="1:4" x14ac:dyDescent="0.25">
      <c r="A44" t="s">
        <v>54</v>
      </c>
      <c r="B44" t="s">
        <v>38</v>
      </c>
      <c r="C44" t="s">
        <v>83</v>
      </c>
      <c r="D44" t="s">
        <v>84</v>
      </c>
    </row>
    <row r="45" spans="1:4" x14ac:dyDescent="0.25">
      <c r="A45" t="s">
        <v>54</v>
      </c>
      <c r="B45" t="s">
        <v>38</v>
      </c>
      <c r="C45" t="s">
        <v>85</v>
      </c>
      <c r="D45" t="s">
        <v>86</v>
      </c>
    </row>
    <row r="46" spans="1:4" x14ac:dyDescent="0.25">
      <c r="A46" t="s">
        <v>54</v>
      </c>
      <c r="B46" t="s">
        <v>38</v>
      </c>
      <c r="C46" t="s">
        <v>87</v>
      </c>
      <c r="D46" t="s">
        <v>88</v>
      </c>
    </row>
    <row r="47" spans="1:4" x14ac:dyDescent="0.25">
      <c r="A47" t="s">
        <v>54</v>
      </c>
      <c r="B47" t="s">
        <v>38</v>
      </c>
      <c r="C47" t="s">
        <v>89</v>
      </c>
      <c r="D47" t="s">
        <v>90</v>
      </c>
    </row>
    <row r="48" spans="1:4" x14ac:dyDescent="0.25">
      <c r="A48" t="s">
        <v>54</v>
      </c>
      <c r="B48" t="s">
        <v>38</v>
      </c>
      <c r="C48" t="s">
        <v>91</v>
      </c>
      <c r="D48" t="s">
        <v>92</v>
      </c>
    </row>
    <row r="49" spans="1:4" x14ac:dyDescent="0.25">
      <c r="A49" t="s">
        <v>54</v>
      </c>
      <c r="B49" t="s">
        <v>38</v>
      </c>
      <c r="C49" t="s">
        <v>93</v>
      </c>
      <c r="D49" t="s">
        <v>94</v>
      </c>
    </row>
    <row r="50" spans="1:4" x14ac:dyDescent="0.25">
      <c r="A50" t="s">
        <v>54</v>
      </c>
      <c r="B50" t="s">
        <v>47</v>
      </c>
      <c r="C50" t="s">
        <v>95</v>
      </c>
      <c r="D50" t="s">
        <v>96</v>
      </c>
    </row>
    <row r="51" spans="1:4" x14ac:dyDescent="0.25">
      <c r="A51" t="s">
        <v>54</v>
      </c>
      <c r="B51" t="s">
        <v>51</v>
      </c>
      <c r="C51" t="s">
        <v>97</v>
      </c>
      <c r="D51" t="s">
        <v>98</v>
      </c>
    </row>
    <row r="52" spans="1:4" x14ac:dyDescent="0.25">
      <c r="A52" t="s">
        <v>54</v>
      </c>
      <c r="B52" t="s">
        <v>51</v>
      </c>
      <c r="C52" t="s">
        <v>99</v>
      </c>
      <c r="D52" t="s">
        <v>100</v>
      </c>
    </row>
    <row r="53" spans="1:4" x14ac:dyDescent="0.25">
      <c r="A53" t="s">
        <v>54</v>
      </c>
      <c r="B53" t="s">
        <v>51</v>
      </c>
      <c r="C53" t="s">
        <v>101</v>
      </c>
      <c r="D53" t="s">
        <v>102</v>
      </c>
    </row>
    <row r="54" spans="1:4" x14ac:dyDescent="0.25">
      <c r="A54" t="s">
        <v>54</v>
      </c>
      <c r="B54" t="s">
        <v>51</v>
      </c>
      <c r="C54" t="s">
        <v>103</v>
      </c>
      <c r="D54" t="s">
        <v>104</v>
      </c>
    </row>
    <row r="55" spans="1:4" x14ac:dyDescent="0.25">
      <c r="A55" t="s">
        <v>54</v>
      </c>
      <c r="B55" t="s">
        <v>51</v>
      </c>
      <c r="C55" t="s">
        <v>105</v>
      </c>
      <c r="D55" t="s">
        <v>106</v>
      </c>
    </row>
    <row r="56" spans="1:4" x14ac:dyDescent="0.25">
      <c r="A56" t="s">
        <v>54</v>
      </c>
      <c r="B56" t="s">
        <v>51</v>
      </c>
      <c r="C56" t="s">
        <v>107</v>
      </c>
      <c r="D56" t="s">
        <v>108</v>
      </c>
    </row>
    <row r="57" spans="1:4" x14ac:dyDescent="0.25">
      <c r="A57" t="s">
        <v>109</v>
      </c>
      <c r="B57" t="s">
        <v>10</v>
      </c>
      <c r="C57" t="s">
        <v>11</v>
      </c>
      <c r="D57" t="s">
        <v>110</v>
      </c>
    </row>
    <row r="58" spans="1:4" x14ac:dyDescent="0.25">
      <c r="A58" t="s">
        <v>109</v>
      </c>
      <c r="B58" t="s">
        <v>13</v>
      </c>
      <c r="C58" t="s">
        <v>14</v>
      </c>
      <c r="D58" t="s">
        <v>111</v>
      </c>
    </row>
    <row r="59" spans="1:4" x14ac:dyDescent="0.25">
      <c r="A59" t="s">
        <v>109</v>
      </c>
      <c r="B59" t="s">
        <v>13</v>
      </c>
      <c r="C59" t="s">
        <v>16</v>
      </c>
      <c r="D59" t="s">
        <v>112</v>
      </c>
    </row>
    <row r="60" spans="1:4" x14ac:dyDescent="0.25">
      <c r="A60" t="s">
        <v>109</v>
      </c>
      <c r="B60" t="s">
        <v>13</v>
      </c>
      <c r="C60" t="s">
        <v>18</v>
      </c>
      <c r="D60" t="s">
        <v>113</v>
      </c>
    </row>
    <row r="61" spans="1:4" x14ac:dyDescent="0.25">
      <c r="A61" t="s">
        <v>109</v>
      </c>
      <c r="B61" t="s">
        <v>13</v>
      </c>
      <c r="C61" t="s">
        <v>20</v>
      </c>
      <c r="D61" t="s">
        <v>114</v>
      </c>
    </row>
    <row r="62" spans="1:4" x14ac:dyDescent="0.25">
      <c r="A62" t="s">
        <v>109</v>
      </c>
      <c r="B62" t="s">
        <v>13</v>
      </c>
      <c r="C62" t="s">
        <v>22</v>
      </c>
      <c r="D62" t="s">
        <v>115</v>
      </c>
    </row>
    <row r="63" spans="1:4" x14ac:dyDescent="0.25">
      <c r="A63" t="s">
        <v>109</v>
      </c>
      <c r="B63" t="s">
        <v>13</v>
      </c>
      <c r="C63" t="s">
        <v>24</v>
      </c>
      <c r="D63" t="s">
        <v>116</v>
      </c>
    </row>
    <row r="64" spans="1:4" x14ac:dyDescent="0.25">
      <c r="A64" t="s">
        <v>109</v>
      </c>
      <c r="B64" t="s">
        <v>13</v>
      </c>
      <c r="C64" t="s">
        <v>26</v>
      </c>
      <c r="D64" t="s">
        <v>117</v>
      </c>
    </row>
    <row r="65" spans="1:4" x14ac:dyDescent="0.25">
      <c r="A65" t="s">
        <v>109</v>
      </c>
      <c r="B65" t="s">
        <v>13</v>
      </c>
      <c r="C65" t="s">
        <v>28</v>
      </c>
      <c r="D65" t="s">
        <v>60</v>
      </c>
    </row>
    <row r="66" spans="1:4" x14ac:dyDescent="0.25">
      <c r="A66" t="s">
        <v>109</v>
      </c>
      <c r="B66" t="s">
        <v>13</v>
      </c>
      <c r="C66" t="s">
        <v>30</v>
      </c>
      <c r="D66" t="s">
        <v>118</v>
      </c>
    </row>
    <row r="67" spans="1:4" x14ac:dyDescent="0.25">
      <c r="A67" t="s">
        <v>109</v>
      </c>
      <c r="B67" t="s">
        <v>13</v>
      </c>
      <c r="C67" t="s">
        <v>32</v>
      </c>
      <c r="D67" t="s">
        <v>119</v>
      </c>
    </row>
    <row r="68" spans="1:4" x14ac:dyDescent="0.25">
      <c r="A68" t="s">
        <v>109</v>
      </c>
      <c r="B68" t="s">
        <v>13</v>
      </c>
      <c r="C68" t="s">
        <v>34</v>
      </c>
      <c r="D68" t="s">
        <v>120</v>
      </c>
    </row>
    <row r="69" spans="1:4" x14ac:dyDescent="0.25">
      <c r="A69" t="s">
        <v>109</v>
      </c>
      <c r="B69" t="s">
        <v>13</v>
      </c>
      <c r="C69" t="s">
        <v>36</v>
      </c>
      <c r="D69" t="s">
        <v>80</v>
      </c>
    </row>
    <row r="70" spans="1:4" x14ac:dyDescent="0.25">
      <c r="A70" t="s">
        <v>109</v>
      </c>
      <c r="B70" t="s">
        <v>38</v>
      </c>
      <c r="C70" t="s">
        <v>121</v>
      </c>
      <c r="D70" t="s">
        <v>122</v>
      </c>
    </row>
    <row r="71" spans="1:4" x14ac:dyDescent="0.25">
      <c r="A71" t="s">
        <v>109</v>
      </c>
      <c r="B71" t="s">
        <v>38</v>
      </c>
      <c r="C71" t="s">
        <v>123</v>
      </c>
      <c r="D71" t="s">
        <v>124</v>
      </c>
    </row>
    <row r="72" spans="1:4" x14ac:dyDescent="0.25">
      <c r="A72" t="s">
        <v>109</v>
      </c>
      <c r="B72" t="s">
        <v>38</v>
      </c>
      <c r="C72" t="s">
        <v>125</v>
      </c>
      <c r="D72" t="s">
        <v>126</v>
      </c>
    </row>
    <row r="73" spans="1:4" x14ac:dyDescent="0.25">
      <c r="A73" t="s">
        <v>109</v>
      </c>
      <c r="B73" t="s">
        <v>38</v>
      </c>
      <c r="C73" t="s">
        <v>127</v>
      </c>
      <c r="D73" t="s">
        <v>128</v>
      </c>
    </row>
    <row r="74" spans="1:4" x14ac:dyDescent="0.25">
      <c r="A74" t="s">
        <v>109</v>
      </c>
      <c r="B74" t="s">
        <v>38</v>
      </c>
      <c r="C74" t="s">
        <v>129</v>
      </c>
      <c r="D74" t="s">
        <v>130</v>
      </c>
    </row>
    <row r="75" spans="1:4" x14ac:dyDescent="0.25">
      <c r="A75" t="s">
        <v>109</v>
      </c>
      <c r="B75" t="s">
        <v>38</v>
      </c>
      <c r="C75" t="s">
        <v>131</v>
      </c>
      <c r="D75" t="s">
        <v>132</v>
      </c>
    </row>
    <row r="76" spans="1:4" x14ac:dyDescent="0.25">
      <c r="A76" t="s">
        <v>109</v>
      </c>
      <c r="B76" t="s">
        <v>47</v>
      </c>
      <c r="C76" t="s">
        <v>24</v>
      </c>
      <c r="D76" t="s">
        <v>133</v>
      </c>
    </row>
    <row r="77" spans="1:4" x14ac:dyDescent="0.25">
      <c r="A77" t="s">
        <v>109</v>
      </c>
      <c r="B77" t="s">
        <v>51</v>
      </c>
      <c r="C77" t="s">
        <v>134</v>
      </c>
      <c r="D77" t="s">
        <v>135</v>
      </c>
    </row>
    <row r="78" spans="1:4" x14ac:dyDescent="0.25">
      <c r="A78" t="s">
        <v>136</v>
      </c>
      <c r="B78" t="s">
        <v>10</v>
      </c>
      <c r="C78" t="s">
        <v>11</v>
      </c>
      <c r="D78" t="s">
        <v>137</v>
      </c>
    </row>
    <row r="79" spans="1:4" x14ac:dyDescent="0.25">
      <c r="A79" t="s">
        <v>136</v>
      </c>
      <c r="B79" t="s">
        <v>13</v>
      </c>
      <c r="C79" t="s">
        <v>14</v>
      </c>
      <c r="D79" t="s">
        <v>138</v>
      </c>
    </row>
    <row r="80" spans="1:4" x14ac:dyDescent="0.25">
      <c r="A80" t="s">
        <v>136</v>
      </c>
      <c r="B80" t="s">
        <v>13</v>
      </c>
      <c r="C80" t="s">
        <v>16</v>
      </c>
      <c r="D80" t="s">
        <v>139</v>
      </c>
    </row>
    <row r="81" spans="1:4" x14ac:dyDescent="0.25">
      <c r="A81" t="s">
        <v>136</v>
      </c>
      <c r="B81" t="s">
        <v>13</v>
      </c>
      <c r="C81" t="s">
        <v>18</v>
      </c>
      <c r="D81" t="s">
        <v>140</v>
      </c>
    </row>
    <row r="82" spans="1:4" x14ac:dyDescent="0.25">
      <c r="A82" t="s">
        <v>136</v>
      </c>
      <c r="B82" t="s">
        <v>13</v>
      </c>
      <c r="C82" t="s">
        <v>20</v>
      </c>
      <c r="D82" t="s">
        <v>141</v>
      </c>
    </row>
    <row r="83" spans="1:4" x14ac:dyDescent="0.25">
      <c r="A83" t="s">
        <v>136</v>
      </c>
      <c r="B83" t="s">
        <v>13</v>
      </c>
      <c r="C83" t="s">
        <v>22</v>
      </c>
      <c r="D83" t="s">
        <v>142</v>
      </c>
    </row>
    <row r="84" spans="1:4" x14ac:dyDescent="0.25">
      <c r="A84" t="s">
        <v>136</v>
      </c>
      <c r="B84" t="s">
        <v>13</v>
      </c>
      <c r="C84" t="s">
        <v>24</v>
      </c>
      <c r="D84" t="s">
        <v>143</v>
      </c>
    </row>
    <row r="85" spans="1:4" x14ac:dyDescent="0.25">
      <c r="A85" t="s">
        <v>136</v>
      </c>
      <c r="B85" t="s">
        <v>13</v>
      </c>
      <c r="C85" t="s">
        <v>26</v>
      </c>
      <c r="D85" t="s">
        <v>144</v>
      </c>
    </row>
    <row r="86" spans="1:4" x14ac:dyDescent="0.25">
      <c r="A86" t="s">
        <v>136</v>
      </c>
      <c r="B86" t="s">
        <v>13</v>
      </c>
      <c r="C86" t="s">
        <v>28</v>
      </c>
      <c r="D86" t="s">
        <v>145</v>
      </c>
    </row>
    <row r="87" spans="1:4" x14ac:dyDescent="0.25">
      <c r="A87" t="s">
        <v>136</v>
      </c>
      <c r="B87" t="s">
        <v>13</v>
      </c>
      <c r="C87" t="s">
        <v>30</v>
      </c>
      <c r="D87" t="s">
        <v>146</v>
      </c>
    </row>
    <row r="88" spans="1:4" x14ac:dyDescent="0.25">
      <c r="A88" t="s">
        <v>136</v>
      </c>
      <c r="B88" t="s">
        <v>13</v>
      </c>
      <c r="C88" t="s">
        <v>32</v>
      </c>
      <c r="D88" t="s">
        <v>33</v>
      </c>
    </row>
    <row r="89" spans="1:4" x14ac:dyDescent="0.25">
      <c r="A89" t="s">
        <v>136</v>
      </c>
      <c r="B89" t="s">
        <v>13</v>
      </c>
      <c r="C89" t="s">
        <v>34</v>
      </c>
      <c r="D89" t="s">
        <v>147</v>
      </c>
    </row>
    <row r="90" spans="1:4" x14ac:dyDescent="0.25">
      <c r="A90" t="s">
        <v>136</v>
      </c>
      <c r="B90" t="s">
        <v>38</v>
      </c>
      <c r="C90" t="s">
        <v>148</v>
      </c>
      <c r="D90" t="s">
        <v>149</v>
      </c>
    </row>
    <row r="91" spans="1:4" x14ac:dyDescent="0.25">
      <c r="A91" t="s">
        <v>136</v>
      </c>
      <c r="B91" t="s">
        <v>38</v>
      </c>
      <c r="C91" t="s">
        <v>150</v>
      </c>
      <c r="D91" t="s">
        <v>151</v>
      </c>
    </row>
    <row r="92" spans="1:4" x14ac:dyDescent="0.25">
      <c r="A92" t="s">
        <v>136</v>
      </c>
      <c r="B92" t="s">
        <v>38</v>
      </c>
      <c r="C92" t="s">
        <v>152</v>
      </c>
      <c r="D92" t="s">
        <v>153</v>
      </c>
    </row>
    <row r="93" spans="1:4" x14ac:dyDescent="0.25">
      <c r="A93" t="s">
        <v>136</v>
      </c>
      <c r="B93" t="s">
        <v>38</v>
      </c>
      <c r="C93" t="s">
        <v>154</v>
      </c>
      <c r="D93" t="s">
        <v>155</v>
      </c>
    </row>
    <row r="94" spans="1:4" x14ac:dyDescent="0.25">
      <c r="A94" t="s">
        <v>136</v>
      </c>
      <c r="B94" t="s">
        <v>38</v>
      </c>
      <c r="C94" t="s">
        <v>156</v>
      </c>
      <c r="D94" t="s">
        <v>157</v>
      </c>
    </row>
    <row r="95" spans="1:4" x14ac:dyDescent="0.25">
      <c r="A95" t="s">
        <v>136</v>
      </c>
      <c r="B95" t="s">
        <v>38</v>
      </c>
      <c r="C95" t="s">
        <v>158</v>
      </c>
      <c r="D95" t="s">
        <v>159</v>
      </c>
    </row>
    <row r="96" spans="1:4" x14ac:dyDescent="0.25">
      <c r="A96" t="s">
        <v>136</v>
      </c>
      <c r="B96" t="s">
        <v>47</v>
      </c>
      <c r="C96" t="s">
        <v>26</v>
      </c>
      <c r="D96" t="s">
        <v>160</v>
      </c>
    </row>
    <row r="97" spans="1:4" x14ac:dyDescent="0.25">
      <c r="A97" t="s">
        <v>136</v>
      </c>
      <c r="B97" t="s">
        <v>47</v>
      </c>
      <c r="C97" t="s">
        <v>28</v>
      </c>
      <c r="D97" t="s">
        <v>161</v>
      </c>
    </row>
    <row r="98" spans="1:4" x14ac:dyDescent="0.25">
      <c r="A98" t="s">
        <v>136</v>
      </c>
      <c r="B98" t="s">
        <v>47</v>
      </c>
      <c r="C98" t="s">
        <v>30</v>
      </c>
      <c r="D98" t="s">
        <v>162</v>
      </c>
    </row>
    <row r="99" spans="1:4" x14ac:dyDescent="0.25">
      <c r="A99" t="s">
        <v>136</v>
      </c>
      <c r="B99" t="s">
        <v>47</v>
      </c>
      <c r="C99" t="s">
        <v>32</v>
      </c>
      <c r="D99" t="s">
        <v>163</v>
      </c>
    </row>
    <row r="100" spans="1:4" x14ac:dyDescent="0.25">
      <c r="A100" t="s">
        <v>136</v>
      </c>
      <c r="B100" t="s">
        <v>47</v>
      </c>
      <c r="C100" t="s">
        <v>34</v>
      </c>
      <c r="D100" t="s">
        <v>164</v>
      </c>
    </row>
    <row r="101" spans="1:4" x14ac:dyDescent="0.25">
      <c r="A101" t="s">
        <v>136</v>
      </c>
      <c r="B101" t="s">
        <v>47</v>
      </c>
      <c r="C101" t="s">
        <v>36</v>
      </c>
      <c r="D101" t="s">
        <v>165</v>
      </c>
    </row>
    <row r="102" spans="1:4" x14ac:dyDescent="0.25">
      <c r="A102" t="s">
        <v>166</v>
      </c>
      <c r="B102" t="s">
        <v>10</v>
      </c>
      <c r="C102" t="s">
        <v>11</v>
      </c>
      <c r="D102" t="s">
        <v>167</v>
      </c>
    </row>
    <row r="103" spans="1:4" x14ac:dyDescent="0.25">
      <c r="A103" t="s">
        <v>166</v>
      </c>
      <c r="B103" t="s">
        <v>13</v>
      </c>
      <c r="C103" t="s">
        <v>14</v>
      </c>
      <c r="D103" t="s">
        <v>116</v>
      </c>
    </row>
    <row r="104" spans="1:4" x14ac:dyDescent="0.25">
      <c r="A104" t="s">
        <v>166</v>
      </c>
      <c r="B104" t="s">
        <v>13</v>
      </c>
      <c r="C104" t="s">
        <v>16</v>
      </c>
      <c r="D104" t="s">
        <v>60</v>
      </c>
    </row>
    <row r="105" spans="1:4" x14ac:dyDescent="0.25">
      <c r="A105" t="s">
        <v>166</v>
      </c>
      <c r="B105" t="s">
        <v>13</v>
      </c>
      <c r="C105" t="s">
        <v>18</v>
      </c>
      <c r="D105" t="s">
        <v>168</v>
      </c>
    </row>
    <row r="106" spans="1:4" x14ac:dyDescent="0.25">
      <c r="A106" t="s">
        <v>166</v>
      </c>
      <c r="B106" t="s">
        <v>13</v>
      </c>
      <c r="C106" t="s">
        <v>20</v>
      </c>
      <c r="D106" t="s">
        <v>37</v>
      </c>
    </row>
    <row r="107" spans="1:4" x14ac:dyDescent="0.25">
      <c r="A107" t="s">
        <v>166</v>
      </c>
      <c r="B107" t="s">
        <v>38</v>
      </c>
      <c r="C107" t="s">
        <v>169</v>
      </c>
      <c r="D107" t="s">
        <v>170</v>
      </c>
    </row>
    <row r="108" spans="1:4" x14ac:dyDescent="0.25">
      <c r="A108" t="s">
        <v>166</v>
      </c>
      <c r="B108" t="s">
        <v>38</v>
      </c>
      <c r="C108" t="s">
        <v>171</v>
      </c>
      <c r="D108" t="s">
        <v>172</v>
      </c>
    </row>
    <row r="109" spans="1:4" x14ac:dyDescent="0.25">
      <c r="A109" t="s">
        <v>166</v>
      </c>
      <c r="B109" t="s">
        <v>38</v>
      </c>
      <c r="C109" t="s">
        <v>173</v>
      </c>
      <c r="D109" t="s">
        <v>174</v>
      </c>
    </row>
    <row r="110" spans="1:4" x14ac:dyDescent="0.25">
      <c r="A110" t="s">
        <v>166</v>
      </c>
      <c r="B110" t="s">
        <v>47</v>
      </c>
      <c r="C110" t="s">
        <v>67</v>
      </c>
      <c r="D110" t="s">
        <v>175</v>
      </c>
    </row>
    <row r="111" spans="1:4" x14ac:dyDescent="0.25">
      <c r="A111" t="s">
        <v>166</v>
      </c>
      <c r="B111" t="s">
        <v>47</v>
      </c>
      <c r="C111" t="s">
        <v>68</v>
      </c>
      <c r="D111" t="s">
        <v>176</v>
      </c>
    </row>
    <row r="112" spans="1:4" x14ac:dyDescent="0.25">
      <c r="A112" t="s">
        <v>166</v>
      </c>
      <c r="B112" t="s">
        <v>51</v>
      </c>
      <c r="C112" t="s">
        <v>177</v>
      </c>
      <c r="D112" t="s">
        <v>178</v>
      </c>
    </row>
    <row r="113" spans="1:4" x14ac:dyDescent="0.25">
      <c r="A113" t="s">
        <v>179</v>
      </c>
      <c r="B113" t="s">
        <v>10</v>
      </c>
      <c r="C113" t="s">
        <v>11</v>
      </c>
      <c r="D113" t="s">
        <v>180</v>
      </c>
    </row>
    <row r="114" spans="1:4" x14ac:dyDescent="0.25">
      <c r="A114" t="s">
        <v>179</v>
      </c>
      <c r="B114" t="s">
        <v>13</v>
      </c>
      <c r="C114" t="s">
        <v>14</v>
      </c>
      <c r="D114" t="s">
        <v>139</v>
      </c>
    </row>
    <row r="115" spans="1:4" x14ac:dyDescent="0.25">
      <c r="A115" t="s">
        <v>179</v>
      </c>
      <c r="B115" t="s">
        <v>13</v>
      </c>
      <c r="C115" t="s">
        <v>16</v>
      </c>
      <c r="D115" t="s">
        <v>181</v>
      </c>
    </row>
    <row r="116" spans="1:4" x14ac:dyDescent="0.25">
      <c r="A116" t="s">
        <v>179</v>
      </c>
      <c r="B116" t="s">
        <v>13</v>
      </c>
      <c r="C116" t="s">
        <v>20</v>
      </c>
      <c r="D116" t="s">
        <v>116</v>
      </c>
    </row>
    <row r="117" spans="1:4" x14ac:dyDescent="0.25">
      <c r="A117" t="s">
        <v>179</v>
      </c>
      <c r="B117" t="s">
        <v>13</v>
      </c>
      <c r="C117" t="s">
        <v>22</v>
      </c>
      <c r="D117" t="s">
        <v>60</v>
      </c>
    </row>
    <row r="118" spans="1:4" x14ac:dyDescent="0.25">
      <c r="A118" t="s">
        <v>179</v>
      </c>
      <c r="B118" t="s">
        <v>13</v>
      </c>
      <c r="C118" t="s">
        <v>24</v>
      </c>
      <c r="D118" t="s">
        <v>21</v>
      </c>
    </row>
    <row r="119" spans="1:4" x14ac:dyDescent="0.25">
      <c r="A119" t="s">
        <v>179</v>
      </c>
      <c r="B119" t="s">
        <v>13</v>
      </c>
      <c r="C119" t="s">
        <v>26</v>
      </c>
      <c r="D119" t="s">
        <v>64</v>
      </c>
    </row>
    <row r="120" spans="1:4" x14ac:dyDescent="0.25">
      <c r="A120" t="s">
        <v>179</v>
      </c>
      <c r="B120" t="s">
        <v>13</v>
      </c>
      <c r="C120" t="s">
        <v>30</v>
      </c>
      <c r="D120" t="s">
        <v>182</v>
      </c>
    </row>
    <row r="121" spans="1:4" x14ac:dyDescent="0.25">
      <c r="A121" t="s">
        <v>179</v>
      </c>
      <c r="B121" t="s">
        <v>13</v>
      </c>
      <c r="C121" t="s">
        <v>34</v>
      </c>
      <c r="D121" t="s">
        <v>37</v>
      </c>
    </row>
    <row r="122" spans="1:4" x14ac:dyDescent="0.25">
      <c r="A122" t="s">
        <v>179</v>
      </c>
      <c r="B122" t="s">
        <v>13</v>
      </c>
      <c r="C122" t="s">
        <v>36</v>
      </c>
      <c r="D122" t="s">
        <v>183</v>
      </c>
    </row>
    <row r="123" spans="1:4" x14ac:dyDescent="0.25">
      <c r="A123" t="s">
        <v>179</v>
      </c>
      <c r="B123" t="s">
        <v>38</v>
      </c>
      <c r="C123" t="s">
        <v>184</v>
      </c>
      <c r="D123" t="s">
        <v>185</v>
      </c>
    </row>
    <row r="124" spans="1:4" x14ac:dyDescent="0.25">
      <c r="A124" t="s">
        <v>179</v>
      </c>
      <c r="B124" t="s">
        <v>38</v>
      </c>
      <c r="C124" t="s">
        <v>186</v>
      </c>
      <c r="D124" t="s">
        <v>187</v>
      </c>
    </row>
    <row r="125" spans="1:4" x14ac:dyDescent="0.25">
      <c r="A125" t="s">
        <v>179</v>
      </c>
      <c r="B125" t="s">
        <v>38</v>
      </c>
      <c r="C125" t="s">
        <v>188</v>
      </c>
      <c r="D125" t="s">
        <v>189</v>
      </c>
    </row>
    <row r="126" spans="1:4" x14ac:dyDescent="0.25">
      <c r="A126" t="s">
        <v>179</v>
      </c>
      <c r="B126" t="s">
        <v>38</v>
      </c>
      <c r="C126" t="s">
        <v>190</v>
      </c>
      <c r="D126" t="s">
        <v>191</v>
      </c>
    </row>
    <row r="127" spans="1:4" x14ac:dyDescent="0.25">
      <c r="A127" t="s">
        <v>179</v>
      </c>
      <c r="B127" t="s">
        <v>38</v>
      </c>
      <c r="C127" t="s">
        <v>192</v>
      </c>
      <c r="D127" t="s">
        <v>193</v>
      </c>
    </row>
    <row r="128" spans="1:4" x14ac:dyDescent="0.25">
      <c r="A128" t="s">
        <v>179</v>
      </c>
      <c r="B128" t="s">
        <v>38</v>
      </c>
      <c r="C128" t="s">
        <v>194</v>
      </c>
      <c r="D128" t="s">
        <v>195</v>
      </c>
    </row>
    <row r="129" spans="1:4" x14ac:dyDescent="0.25">
      <c r="A129" t="s">
        <v>179</v>
      </c>
      <c r="B129" t="s">
        <v>38</v>
      </c>
      <c r="C129" t="s">
        <v>196</v>
      </c>
      <c r="D129" t="s">
        <v>197</v>
      </c>
    </row>
    <row r="130" spans="1:4" x14ac:dyDescent="0.25">
      <c r="A130" t="s">
        <v>179</v>
      </c>
      <c r="B130" t="s">
        <v>47</v>
      </c>
      <c r="C130" t="s">
        <v>70</v>
      </c>
      <c r="D130" t="s">
        <v>198</v>
      </c>
    </row>
    <row r="131" spans="1:4" x14ac:dyDescent="0.25">
      <c r="A131" t="s">
        <v>179</v>
      </c>
      <c r="B131" t="s">
        <v>47</v>
      </c>
      <c r="C131" t="s">
        <v>72</v>
      </c>
      <c r="D131" t="s">
        <v>199</v>
      </c>
    </row>
    <row r="132" spans="1:4" x14ac:dyDescent="0.25">
      <c r="A132" t="s">
        <v>179</v>
      </c>
      <c r="B132" t="s">
        <v>47</v>
      </c>
      <c r="C132" t="s">
        <v>200</v>
      </c>
      <c r="D132" t="s">
        <v>201</v>
      </c>
    </row>
    <row r="133" spans="1:4" x14ac:dyDescent="0.25">
      <c r="A133" t="s">
        <v>179</v>
      </c>
      <c r="B133" t="s">
        <v>51</v>
      </c>
      <c r="C133" t="s">
        <v>202</v>
      </c>
      <c r="D133" t="s">
        <v>203</v>
      </c>
    </row>
    <row r="134" spans="1:4" x14ac:dyDescent="0.25">
      <c r="A134" t="s">
        <v>204</v>
      </c>
      <c r="B134" t="s">
        <v>10</v>
      </c>
      <c r="C134" t="s">
        <v>11</v>
      </c>
      <c r="D134" t="s">
        <v>205</v>
      </c>
    </row>
    <row r="135" spans="1:4" x14ac:dyDescent="0.25">
      <c r="A135" t="s">
        <v>204</v>
      </c>
      <c r="B135" t="s">
        <v>13</v>
      </c>
      <c r="C135" t="s">
        <v>14</v>
      </c>
      <c r="D135" t="s">
        <v>206</v>
      </c>
    </row>
    <row r="136" spans="1:4" x14ac:dyDescent="0.25">
      <c r="A136" t="s">
        <v>204</v>
      </c>
      <c r="B136" t="s">
        <v>13</v>
      </c>
      <c r="C136" t="s">
        <v>16</v>
      </c>
      <c r="D136" t="s">
        <v>60</v>
      </c>
    </row>
    <row r="137" spans="1:4" x14ac:dyDescent="0.25">
      <c r="A137" t="s">
        <v>204</v>
      </c>
      <c r="B137" t="s">
        <v>13</v>
      </c>
      <c r="C137" t="s">
        <v>18</v>
      </c>
      <c r="D137" t="s">
        <v>207</v>
      </c>
    </row>
    <row r="138" spans="1:4" x14ac:dyDescent="0.25">
      <c r="A138" t="s">
        <v>204</v>
      </c>
      <c r="B138" t="s">
        <v>13</v>
      </c>
      <c r="C138" t="s">
        <v>20</v>
      </c>
      <c r="D138" t="s">
        <v>37</v>
      </c>
    </row>
    <row r="139" spans="1:4" x14ac:dyDescent="0.25">
      <c r="A139" t="s">
        <v>204</v>
      </c>
      <c r="B139" t="s">
        <v>38</v>
      </c>
      <c r="C139" t="s">
        <v>208</v>
      </c>
      <c r="D139" t="s">
        <v>209</v>
      </c>
    </row>
    <row r="140" spans="1:4" x14ac:dyDescent="0.25">
      <c r="A140" t="s">
        <v>204</v>
      </c>
      <c r="B140" t="s">
        <v>47</v>
      </c>
      <c r="C140" t="s">
        <v>74</v>
      </c>
      <c r="D140" t="s">
        <v>210</v>
      </c>
    </row>
    <row r="141" spans="1:4" x14ac:dyDescent="0.25">
      <c r="A141" t="s">
        <v>204</v>
      </c>
      <c r="B141" t="s">
        <v>51</v>
      </c>
      <c r="C141" t="s">
        <v>99</v>
      </c>
      <c r="D141" t="s">
        <v>211</v>
      </c>
    </row>
    <row r="142" spans="1:4" x14ac:dyDescent="0.25">
      <c r="A142" t="s">
        <v>204</v>
      </c>
      <c r="B142" t="s">
        <v>51</v>
      </c>
      <c r="C142" t="s">
        <v>212</v>
      </c>
      <c r="D142" t="s">
        <v>213</v>
      </c>
    </row>
    <row r="143" spans="1:4" x14ac:dyDescent="0.25">
      <c r="A143" t="s">
        <v>204</v>
      </c>
      <c r="B143" t="s">
        <v>214</v>
      </c>
      <c r="C143" t="s">
        <v>215</v>
      </c>
      <c r="D143" t="s">
        <v>216</v>
      </c>
    </row>
    <row r="144" spans="1:4" x14ac:dyDescent="0.25">
      <c r="A144" t="s">
        <v>217</v>
      </c>
      <c r="B144" t="s">
        <v>10</v>
      </c>
      <c r="C144" t="s">
        <v>11</v>
      </c>
      <c r="D144" t="s">
        <v>218</v>
      </c>
    </row>
    <row r="145" spans="1:4" x14ac:dyDescent="0.25">
      <c r="A145" t="s">
        <v>217</v>
      </c>
      <c r="B145" t="s">
        <v>13</v>
      </c>
      <c r="C145" t="s">
        <v>14</v>
      </c>
      <c r="D145" t="s">
        <v>57</v>
      </c>
    </row>
    <row r="146" spans="1:4" x14ac:dyDescent="0.25">
      <c r="A146" t="s">
        <v>217</v>
      </c>
      <c r="B146" t="s">
        <v>13</v>
      </c>
      <c r="C146" t="s">
        <v>16</v>
      </c>
      <c r="D146" t="s">
        <v>219</v>
      </c>
    </row>
    <row r="147" spans="1:4" x14ac:dyDescent="0.25">
      <c r="A147" t="s">
        <v>217</v>
      </c>
      <c r="B147" t="s">
        <v>13</v>
      </c>
      <c r="C147" t="s">
        <v>18</v>
      </c>
      <c r="D147" t="s">
        <v>220</v>
      </c>
    </row>
    <row r="148" spans="1:4" x14ac:dyDescent="0.25">
      <c r="A148" t="s">
        <v>217</v>
      </c>
      <c r="B148" t="s">
        <v>13</v>
      </c>
      <c r="C148" t="s">
        <v>20</v>
      </c>
      <c r="D148" t="s">
        <v>111</v>
      </c>
    </row>
    <row r="149" spans="1:4" x14ac:dyDescent="0.25">
      <c r="A149" t="s">
        <v>217</v>
      </c>
      <c r="B149" t="s">
        <v>13</v>
      </c>
      <c r="C149" t="s">
        <v>22</v>
      </c>
      <c r="D149" t="s">
        <v>221</v>
      </c>
    </row>
    <row r="150" spans="1:4" x14ac:dyDescent="0.25">
      <c r="A150" t="s">
        <v>217</v>
      </c>
      <c r="B150" t="s">
        <v>13</v>
      </c>
      <c r="C150" t="s">
        <v>24</v>
      </c>
      <c r="D150" t="s">
        <v>222</v>
      </c>
    </row>
    <row r="151" spans="1:4" x14ac:dyDescent="0.25">
      <c r="A151" t="s">
        <v>217</v>
      </c>
      <c r="B151" t="s">
        <v>13</v>
      </c>
      <c r="C151" t="s">
        <v>26</v>
      </c>
      <c r="D151" t="s">
        <v>60</v>
      </c>
    </row>
    <row r="152" spans="1:4" x14ac:dyDescent="0.25">
      <c r="A152" t="s">
        <v>217</v>
      </c>
      <c r="B152" t="s">
        <v>13</v>
      </c>
      <c r="C152" t="s">
        <v>28</v>
      </c>
      <c r="D152" t="s">
        <v>21</v>
      </c>
    </row>
    <row r="153" spans="1:4" x14ac:dyDescent="0.25">
      <c r="A153" t="s">
        <v>217</v>
      </c>
      <c r="B153" t="s">
        <v>13</v>
      </c>
      <c r="C153" t="s">
        <v>30</v>
      </c>
      <c r="D153" t="s">
        <v>223</v>
      </c>
    </row>
    <row r="154" spans="1:4" x14ac:dyDescent="0.25">
      <c r="A154" t="s">
        <v>217</v>
      </c>
      <c r="B154" t="s">
        <v>13</v>
      </c>
      <c r="C154" t="s">
        <v>32</v>
      </c>
      <c r="D154" t="s">
        <v>63</v>
      </c>
    </row>
    <row r="155" spans="1:4" x14ac:dyDescent="0.25">
      <c r="A155" t="s">
        <v>217</v>
      </c>
      <c r="B155" t="s">
        <v>13</v>
      </c>
      <c r="C155" t="s">
        <v>34</v>
      </c>
      <c r="D155" t="s">
        <v>25</v>
      </c>
    </row>
    <row r="156" spans="1:4" x14ac:dyDescent="0.25">
      <c r="A156" t="s">
        <v>217</v>
      </c>
      <c r="B156" t="s">
        <v>13</v>
      </c>
      <c r="C156" t="s">
        <v>36</v>
      </c>
      <c r="D156" t="s">
        <v>224</v>
      </c>
    </row>
    <row r="157" spans="1:4" x14ac:dyDescent="0.25">
      <c r="A157" t="s">
        <v>217</v>
      </c>
      <c r="B157" t="s">
        <v>13</v>
      </c>
      <c r="C157" t="s">
        <v>67</v>
      </c>
      <c r="D157" t="s">
        <v>225</v>
      </c>
    </row>
    <row r="158" spans="1:4" x14ac:dyDescent="0.25">
      <c r="A158" t="s">
        <v>217</v>
      </c>
      <c r="B158" t="s">
        <v>13</v>
      </c>
      <c r="C158" t="s">
        <v>68</v>
      </c>
      <c r="D158" t="s">
        <v>37</v>
      </c>
    </row>
    <row r="159" spans="1:4" x14ac:dyDescent="0.25">
      <c r="A159" t="s">
        <v>217</v>
      </c>
      <c r="B159" t="s">
        <v>38</v>
      </c>
      <c r="C159" t="s">
        <v>226</v>
      </c>
      <c r="D159" t="s">
        <v>227</v>
      </c>
    </row>
    <row r="160" spans="1:4" x14ac:dyDescent="0.25">
      <c r="A160" t="s">
        <v>217</v>
      </c>
      <c r="B160" t="s">
        <v>38</v>
      </c>
      <c r="C160" t="s">
        <v>228</v>
      </c>
      <c r="D160" t="s">
        <v>229</v>
      </c>
    </row>
    <row r="161" spans="1:4" x14ac:dyDescent="0.25">
      <c r="A161" t="s">
        <v>217</v>
      </c>
      <c r="B161" t="s">
        <v>38</v>
      </c>
      <c r="C161" t="s">
        <v>230</v>
      </c>
      <c r="D161" t="s">
        <v>231</v>
      </c>
    </row>
    <row r="162" spans="1:4" x14ac:dyDescent="0.25">
      <c r="A162" t="s">
        <v>217</v>
      </c>
      <c r="B162" t="s">
        <v>38</v>
      </c>
      <c r="C162" t="s">
        <v>232</v>
      </c>
      <c r="D162" t="s">
        <v>233</v>
      </c>
    </row>
    <row r="163" spans="1:4" x14ac:dyDescent="0.25">
      <c r="A163" t="s">
        <v>217</v>
      </c>
      <c r="B163" t="s">
        <v>38</v>
      </c>
      <c r="C163" t="s">
        <v>234</v>
      </c>
      <c r="D163" t="s">
        <v>235</v>
      </c>
    </row>
    <row r="164" spans="1:4" x14ac:dyDescent="0.25">
      <c r="A164" t="s">
        <v>217</v>
      </c>
      <c r="B164" t="s">
        <v>47</v>
      </c>
      <c r="C164" t="s">
        <v>76</v>
      </c>
      <c r="D164" t="s">
        <v>236</v>
      </c>
    </row>
    <row r="165" spans="1:4" x14ac:dyDescent="0.25">
      <c r="A165" t="s">
        <v>217</v>
      </c>
      <c r="B165" t="s">
        <v>47</v>
      </c>
      <c r="C165" t="s">
        <v>78</v>
      </c>
      <c r="D165" t="s">
        <v>237</v>
      </c>
    </row>
    <row r="166" spans="1:4" x14ac:dyDescent="0.25">
      <c r="A166" t="s">
        <v>217</v>
      </c>
      <c r="B166" t="s">
        <v>47</v>
      </c>
      <c r="C166" t="s">
        <v>79</v>
      </c>
      <c r="D166" t="s">
        <v>238</v>
      </c>
    </row>
    <row r="167" spans="1:4" x14ac:dyDescent="0.25">
      <c r="A167" t="s">
        <v>217</v>
      </c>
      <c r="B167" t="s">
        <v>214</v>
      </c>
      <c r="C167" t="s">
        <v>16</v>
      </c>
      <c r="D167" t="s">
        <v>239</v>
      </c>
    </row>
    <row r="168" spans="1:4" x14ac:dyDescent="0.25">
      <c r="A168" t="s">
        <v>240</v>
      </c>
      <c r="B168" t="s">
        <v>10</v>
      </c>
      <c r="C168" t="s">
        <v>11</v>
      </c>
      <c r="D168" t="s">
        <v>241</v>
      </c>
    </row>
    <row r="169" spans="1:4" x14ac:dyDescent="0.25">
      <c r="A169" t="s">
        <v>240</v>
      </c>
      <c r="B169" t="s">
        <v>13</v>
      </c>
      <c r="C169" t="s">
        <v>14</v>
      </c>
      <c r="D169" t="s">
        <v>57</v>
      </c>
    </row>
    <row r="170" spans="1:4" x14ac:dyDescent="0.25">
      <c r="A170" t="s">
        <v>240</v>
      </c>
      <c r="B170" t="s">
        <v>13</v>
      </c>
      <c r="C170" t="s">
        <v>16</v>
      </c>
      <c r="D170" t="s">
        <v>242</v>
      </c>
    </row>
    <row r="171" spans="1:4" x14ac:dyDescent="0.25">
      <c r="A171" t="s">
        <v>240</v>
      </c>
      <c r="B171" t="s">
        <v>13</v>
      </c>
      <c r="C171" t="s">
        <v>18</v>
      </c>
      <c r="D171" t="s">
        <v>243</v>
      </c>
    </row>
    <row r="172" spans="1:4" x14ac:dyDescent="0.25">
      <c r="A172" t="s">
        <v>240</v>
      </c>
      <c r="B172" t="s">
        <v>13</v>
      </c>
      <c r="C172" t="s">
        <v>20</v>
      </c>
      <c r="D172" t="s">
        <v>111</v>
      </c>
    </row>
    <row r="173" spans="1:4" x14ac:dyDescent="0.25">
      <c r="A173" t="s">
        <v>240</v>
      </c>
      <c r="B173" t="s">
        <v>13</v>
      </c>
      <c r="C173" t="s">
        <v>22</v>
      </c>
      <c r="D173" t="s">
        <v>181</v>
      </c>
    </row>
    <row r="174" spans="1:4" x14ac:dyDescent="0.25">
      <c r="A174" t="s">
        <v>240</v>
      </c>
      <c r="B174" t="s">
        <v>13</v>
      </c>
      <c r="C174" t="s">
        <v>24</v>
      </c>
      <c r="D174" t="s">
        <v>221</v>
      </c>
    </row>
    <row r="175" spans="1:4" x14ac:dyDescent="0.25">
      <c r="A175" t="s">
        <v>240</v>
      </c>
      <c r="B175" t="s">
        <v>13</v>
      </c>
      <c r="C175" t="s">
        <v>26</v>
      </c>
      <c r="D175" t="s">
        <v>244</v>
      </c>
    </row>
    <row r="176" spans="1:4" x14ac:dyDescent="0.25">
      <c r="A176" t="s">
        <v>240</v>
      </c>
      <c r="B176" t="s">
        <v>13</v>
      </c>
      <c r="C176" t="s">
        <v>28</v>
      </c>
      <c r="D176" t="s">
        <v>116</v>
      </c>
    </row>
    <row r="177" spans="1:4" x14ac:dyDescent="0.25">
      <c r="A177" t="s">
        <v>240</v>
      </c>
      <c r="B177" t="s">
        <v>13</v>
      </c>
      <c r="C177" t="s">
        <v>30</v>
      </c>
      <c r="D177" t="s">
        <v>60</v>
      </c>
    </row>
    <row r="178" spans="1:4" x14ac:dyDescent="0.25">
      <c r="A178" t="s">
        <v>240</v>
      </c>
      <c r="B178" t="s">
        <v>13</v>
      </c>
      <c r="C178" t="s">
        <v>32</v>
      </c>
      <c r="D178" t="s">
        <v>21</v>
      </c>
    </row>
    <row r="179" spans="1:4" x14ac:dyDescent="0.25">
      <c r="A179" t="s">
        <v>240</v>
      </c>
      <c r="B179" t="s">
        <v>13</v>
      </c>
      <c r="C179" t="s">
        <v>34</v>
      </c>
      <c r="D179" t="s">
        <v>245</v>
      </c>
    </row>
    <row r="180" spans="1:4" x14ac:dyDescent="0.25">
      <c r="A180" t="s">
        <v>240</v>
      </c>
      <c r="B180" t="s">
        <v>13</v>
      </c>
      <c r="C180" t="s">
        <v>36</v>
      </c>
      <c r="D180" t="s">
        <v>246</v>
      </c>
    </row>
    <row r="181" spans="1:4" x14ac:dyDescent="0.25">
      <c r="A181" t="s">
        <v>240</v>
      </c>
      <c r="B181" t="s">
        <v>13</v>
      </c>
      <c r="C181" t="s">
        <v>67</v>
      </c>
      <c r="D181" t="s">
        <v>247</v>
      </c>
    </row>
    <row r="182" spans="1:4" x14ac:dyDescent="0.25">
      <c r="A182" t="s">
        <v>240</v>
      </c>
      <c r="B182" t="s">
        <v>13</v>
      </c>
      <c r="C182" t="s">
        <v>68</v>
      </c>
      <c r="D182" t="s">
        <v>37</v>
      </c>
    </row>
    <row r="183" spans="1:4" x14ac:dyDescent="0.25">
      <c r="A183" t="s">
        <v>240</v>
      </c>
      <c r="B183" t="s">
        <v>38</v>
      </c>
      <c r="C183" t="s">
        <v>248</v>
      </c>
      <c r="D183" t="s">
        <v>249</v>
      </c>
    </row>
    <row r="184" spans="1:4" x14ac:dyDescent="0.25">
      <c r="A184" t="s">
        <v>240</v>
      </c>
      <c r="B184" t="s">
        <v>38</v>
      </c>
      <c r="C184" t="s">
        <v>250</v>
      </c>
      <c r="D184" t="s">
        <v>251</v>
      </c>
    </row>
    <row r="185" spans="1:4" x14ac:dyDescent="0.25">
      <c r="A185" t="s">
        <v>240</v>
      </c>
      <c r="B185" t="s">
        <v>38</v>
      </c>
      <c r="C185" t="s">
        <v>252</v>
      </c>
      <c r="D185" t="s">
        <v>253</v>
      </c>
    </row>
    <row r="186" spans="1:4" x14ac:dyDescent="0.25">
      <c r="A186" t="s">
        <v>240</v>
      </c>
      <c r="B186" t="s">
        <v>38</v>
      </c>
      <c r="C186" t="s">
        <v>254</v>
      </c>
      <c r="D186" t="s">
        <v>255</v>
      </c>
    </row>
    <row r="187" spans="1:4" x14ac:dyDescent="0.25">
      <c r="A187" t="s">
        <v>240</v>
      </c>
      <c r="B187" t="s">
        <v>38</v>
      </c>
      <c r="C187" t="s">
        <v>256</v>
      </c>
      <c r="D187" t="s">
        <v>257</v>
      </c>
    </row>
    <row r="188" spans="1:4" x14ac:dyDescent="0.25">
      <c r="A188" t="s">
        <v>240</v>
      </c>
      <c r="B188" t="s">
        <v>47</v>
      </c>
      <c r="C188" t="s">
        <v>258</v>
      </c>
      <c r="D188" t="s">
        <v>259</v>
      </c>
    </row>
    <row r="189" spans="1:4" x14ac:dyDescent="0.25">
      <c r="A189" t="s">
        <v>240</v>
      </c>
      <c r="B189" t="s">
        <v>47</v>
      </c>
      <c r="C189" t="s">
        <v>260</v>
      </c>
      <c r="D189" t="s">
        <v>261</v>
      </c>
    </row>
    <row r="190" spans="1:4" x14ac:dyDescent="0.25">
      <c r="A190" t="s">
        <v>240</v>
      </c>
      <c r="B190" t="s">
        <v>47</v>
      </c>
      <c r="C190" t="s">
        <v>262</v>
      </c>
      <c r="D190" t="s">
        <v>263</v>
      </c>
    </row>
    <row r="191" spans="1:4" x14ac:dyDescent="0.25">
      <c r="A191" t="s">
        <v>240</v>
      </c>
      <c r="B191" t="s">
        <v>51</v>
      </c>
      <c r="C191" t="s">
        <v>264</v>
      </c>
      <c r="D191" t="s">
        <v>265</v>
      </c>
    </row>
    <row r="192" spans="1:4" x14ac:dyDescent="0.25">
      <c r="A192" t="s">
        <v>240</v>
      </c>
      <c r="B192" t="s">
        <v>51</v>
      </c>
      <c r="C192" t="s">
        <v>266</v>
      </c>
      <c r="D192" t="s">
        <v>267</v>
      </c>
    </row>
    <row r="193" spans="1:4" x14ac:dyDescent="0.25">
      <c r="A193" t="s">
        <v>240</v>
      </c>
      <c r="B193" t="s">
        <v>51</v>
      </c>
      <c r="C193" t="s">
        <v>268</v>
      </c>
      <c r="D193" t="s">
        <v>269</v>
      </c>
    </row>
    <row r="194" spans="1:4" x14ac:dyDescent="0.25">
      <c r="A194" t="s">
        <v>240</v>
      </c>
      <c r="B194" t="s">
        <v>214</v>
      </c>
      <c r="C194" t="s">
        <v>18</v>
      </c>
      <c r="D194" t="s">
        <v>270</v>
      </c>
    </row>
    <row r="195" spans="1:4" x14ac:dyDescent="0.25">
      <c r="A195" t="s">
        <v>271</v>
      </c>
      <c r="B195" t="s">
        <v>10</v>
      </c>
      <c r="C195" t="s">
        <v>11</v>
      </c>
      <c r="D195" t="s">
        <v>272</v>
      </c>
    </row>
    <row r="196" spans="1:4" x14ac:dyDescent="0.25">
      <c r="A196" t="s">
        <v>271</v>
      </c>
      <c r="B196" t="s">
        <v>13</v>
      </c>
      <c r="C196" t="s">
        <v>14</v>
      </c>
      <c r="D196" t="s">
        <v>242</v>
      </c>
    </row>
    <row r="197" spans="1:4" x14ac:dyDescent="0.25">
      <c r="A197" t="s">
        <v>271</v>
      </c>
      <c r="B197" t="s">
        <v>13</v>
      </c>
      <c r="C197" t="s">
        <v>16</v>
      </c>
      <c r="D197" t="s">
        <v>273</v>
      </c>
    </row>
    <row r="198" spans="1:4" x14ac:dyDescent="0.25">
      <c r="A198" t="s">
        <v>271</v>
      </c>
      <c r="B198" t="s">
        <v>13</v>
      </c>
      <c r="C198" t="s">
        <v>18</v>
      </c>
      <c r="D198" t="s">
        <v>274</v>
      </c>
    </row>
    <row r="199" spans="1:4" x14ac:dyDescent="0.25">
      <c r="A199" t="s">
        <v>271</v>
      </c>
      <c r="B199" t="s">
        <v>13</v>
      </c>
      <c r="C199" t="s">
        <v>20</v>
      </c>
      <c r="D199" t="s">
        <v>275</v>
      </c>
    </row>
    <row r="200" spans="1:4" x14ac:dyDescent="0.25">
      <c r="A200" t="s">
        <v>271</v>
      </c>
      <c r="B200" t="s">
        <v>13</v>
      </c>
      <c r="C200" t="s">
        <v>22</v>
      </c>
      <c r="D200" t="s">
        <v>25</v>
      </c>
    </row>
    <row r="201" spans="1:4" x14ac:dyDescent="0.25">
      <c r="A201" t="s">
        <v>271</v>
      </c>
      <c r="B201" t="s">
        <v>13</v>
      </c>
      <c r="C201" t="s">
        <v>24</v>
      </c>
      <c r="D201" t="s">
        <v>276</v>
      </c>
    </row>
    <row r="202" spans="1:4" x14ac:dyDescent="0.25">
      <c r="A202" t="s">
        <v>271</v>
      </c>
      <c r="B202" t="s">
        <v>13</v>
      </c>
      <c r="C202" t="s">
        <v>26</v>
      </c>
      <c r="D202" t="s">
        <v>277</v>
      </c>
    </row>
    <row r="203" spans="1:4" x14ac:dyDescent="0.25">
      <c r="A203" t="s">
        <v>271</v>
      </c>
      <c r="B203" t="s">
        <v>13</v>
      </c>
      <c r="C203" t="s">
        <v>28</v>
      </c>
      <c r="D203" t="s">
        <v>278</v>
      </c>
    </row>
    <row r="204" spans="1:4" x14ac:dyDescent="0.25">
      <c r="A204" t="s">
        <v>271</v>
      </c>
      <c r="B204" t="s">
        <v>13</v>
      </c>
      <c r="C204" t="s">
        <v>30</v>
      </c>
      <c r="D204" t="s">
        <v>33</v>
      </c>
    </row>
    <row r="205" spans="1:4" x14ac:dyDescent="0.25">
      <c r="A205" t="s">
        <v>271</v>
      </c>
      <c r="B205" t="s">
        <v>13</v>
      </c>
      <c r="C205" t="s">
        <v>32</v>
      </c>
      <c r="D205" t="s">
        <v>279</v>
      </c>
    </row>
    <row r="206" spans="1:4" x14ac:dyDescent="0.25">
      <c r="A206" t="s">
        <v>271</v>
      </c>
      <c r="B206" t="s">
        <v>13</v>
      </c>
      <c r="C206" t="s">
        <v>34</v>
      </c>
      <c r="D206" t="s">
        <v>37</v>
      </c>
    </row>
    <row r="207" spans="1:4" x14ac:dyDescent="0.25">
      <c r="A207" t="s">
        <v>271</v>
      </c>
      <c r="B207" t="s">
        <v>13</v>
      </c>
      <c r="C207" t="s">
        <v>36</v>
      </c>
      <c r="D207" t="s">
        <v>280</v>
      </c>
    </row>
    <row r="208" spans="1:4" x14ac:dyDescent="0.25">
      <c r="A208" t="s">
        <v>271</v>
      </c>
      <c r="B208" t="s">
        <v>38</v>
      </c>
      <c r="C208" t="s">
        <v>281</v>
      </c>
      <c r="D208" t="s">
        <v>282</v>
      </c>
    </row>
    <row r="209" spans="1:4" x14ac:dyDescent="0.25">
      <c r="A209" t="s">
        <v>271</v>
      </c>
      <c r="B209" t="s">
        <v>38</v>
      </c>
      <c r="C209" t="s">
        <v>283</v>
      </c>
      <c r="D209" t="s">
        <v>284</v>
      </c>
    </row>
    <row r="210" spans="1:4" x14ac:dyDescent="0.25">
      <c r="A210" t="s">
        <v>271</v>
      </c>
      <c r="B210" t="s">
        <v>38</v>
      </c>
      <c r="C210" t="s">
        <v>285</v>
      </c>
      <c r="D210" t="s">
        <v>286</v>
      </c>
    </row>
    <row r="211" spans="1:4" x14ac:dyDescent="0.25">
      <c r="A211" t="s">
        <v>271</v>
      </c>
      <c r="B211" t="s">
        <v>38</v>
      </c>
      <c r="C211" t="s">
        <v>287</v>
      </c>
      <c r="D211" t="s">
        <v>288</v>
      </c>
    </row>
    <row r="212" spans="1:4" x14ac:dyDescent="0.25">
      <c r="A212" t="s">
        <v>271</v>
      </c>
      <c r="B212" t="s">
        <v>38</v>
      </c>
      <c r="C212" t="s">
        <v>289</v>
      </c>
      <c r="D212" t="s">
        <v>290</v>
      </c>
    </row>
    <row r="213" spans="1:4" x14ac:dyDescent="0.25">
      <c r="A213" t="s">
        <v>271</v>
      </c>
      <c r="B213" t="s">
        <v>38</v>
      </c>
      <c r="C213" t="s">
        <v>291</v>
      </c>
      <c r="D213" t="s">
        <v>292</v>
      </c>
    </row>
    <row r="214" spans="1:4" x14ac:dyDescent="0.25">
      <c r="A214" t="s">
        <v>271</v>
      </c>
      <c r="B214" t="s">
        <v>47</v>
      </c>
      <c r="C214" t="s">
        <v>293</v>
      </c>
      <c r="D214" t="s">
        <v>294</v>
      </c>
    </row>
    <row r="215" spans="1:4" x14ac:dyDescent="0.25">
      <c r="A215" t="s">
        <v>271</v>
      </c>
      <c r="B215" t="s">
        <v>47</v>
      </c>
      <c r="C215" t="s">
        <v>295</v>
      </c>
      <c r="D215" t="s">
        <v>296</v>
      </c>
    </row>
    <row r="216" spans="1:4" x14ac:dyDescent="0.25">
      <c r="A216" t="s">
        <v>271</v>
      </c>
      <c r="B216" t="s">
        <v>51</v>
      </c>
      <c r="C216" t="s">
        <v>297</v>
      </c>
      <c r="D216" t="s">
        <v>298</v>
      </c>
    </row>
    <row r="217" spans="1:4" x14ac:dyDescent="0.25">
      <c r="A217" t="s">
        <v>271</v>
      </c>
      <c r="B217" t="s">
        <v>51</v>
      </c>
      <c r="C217" t="s">
        <v>291</v>
      </c>
      <c r="D217" t="s">
        <v>299</v>
      </c>
    </row>
    <row r="218" spans="1:4" x14ac:dyDescent="0.25">
      <c r="A218" t="s">
        <v>271</v>
      </c>
      <c r="B218" t="s">
        <v>51</v>
      </c>
      <c r="C218" t="s">
        <v>300</v>
      </c>
      <c r="D218" t="s">
        <v>301</v>
      </c>
    </row>
    <row r="219" spans="1:4" x14ac:dyDescent="0.25">
      <c r="A219" t="s">
        <v>271</v>
      </c>
      <c r="B219" t="s">
        <v>51</v>
      </c>
      <c r="C219" t="s">
        <v>302</v>
      </c>
      <c r="D219" t="s">
        <v>303</v>
      </c>
    </row>
    <row r="220" spans="1:4" x14ac:dyDescent="0.25">
      <c r="A220" t="s">
        <v>271</v>
      </c>
      <c r="B220" t="s">
        <v>51</v>
      </c>
      <c r="C220" t="s">
        <v>304</v>
      </c>
      <c r="D220" t="s">
        <v>305</v>
      </c>
    </row>
    <row r="221" spans="1:4" x14ac:dyDescent="0.25">
      <c r="A221" t="s">
        <v>271</v>
      </c>
      <c r="B221" t="s">
        <v>51</v>
      </c>
      <c r="C221" t="s">
        <v>306</v>
      </c>
      <c r="D221" t="s">
        <v>307</v>
      </c>
    </row>
    <row r="222" spans="1:4" x14ac:dyDescent="0.25">
      <c r="A222" t="s">
        <v>271</v>
      </c>
      <c r="B222" t="s">
        <v>51</v>
      </c>
      <c r="C222" t="s">
        <v>308</v>
      </c>
      <c r="D222" t="s">
        <v>309</v>
      </c>
    </row>
    <row r="223" spans="1:4" x14ac:dyDescent="0.25">
      <c r="A223" t="s">
        <v>271</v>
      </c>
      <c r="B223" t="s">
        <v>214</v>
      </c>
      <c r="C223" t="s">
        <v>20</v>
      </c>
      <c r="D223" t="s">
        <v>310</v>
      </c>
    </row>
    <row r="224" spans="1:4" x14ac:dyDescent="0.25">
      <c r="A224" t="s">
        <v>271</v>
      </c>
      <c r="B224" t="s">
        <v>214</v>
      </c>
      <c r="C224" t="s">
        <v>311</v>
      </c>
      <c r="D224" t="s">
        <v>312</v>
      </c>
    </row>
    <row r="225" spans="1:4" x14ac:dyDescent="0.25">
      <c r="A225" t="s">
        <v>313</v>
      </c>
      <c r="B225" t="s">
        <v>10</v>
      </c>
      <c r="C225" t="s">
        <v>11</v>
      </c>
      <c r="D225" t="s">
        <v>314</v>
      </c>
    </row>
    <row r="226" spans="1:4" x14ac:dyDescent="0.25">
      <c r="A226" t="s">
        <v>313</v>
      </c>
      <c r="B226" t="s">
        <v>13</v>
      </c>
      <c r="C226" t="s">
        <v>14</v>
      </c>
      <c r="D226" t="s">
        <v>315</v>
      </c>
    </row>
    <row r="227" spans="1:4" x14ac:dyDescent="0.25">
      <c r="A227" t="s">
        <v>313</v>
      </c>
      <c r="B227" t="s">
        <v>13</v>
      </c>
      <c r="C227" t="s">
        <v>16</v>
      </c>
      <c r="D227" t="s">
        <v>316</v>
      </c>
    </row>
    <row r="228" spans="1:4" x14ac:dyDescent="0.25">
      <c r="A228" t="s">
        <v>313</v>
      </c>
      <c r="B228" t="s">
        <v>13</v>
      </c>
      <c r="C228" t="s">
        <v>18</v>
      </c>
      <c r="D228" t="s">
        <v>317</v>
      </c>
    </row>
    <row r="229" spans="1:4" x14ac:dyDescent="0.25">
      <c r="A229" t="s">
        <v>313</v>
      </c>
      <c r="B229" t="s">
        <v>13</v>
      </c>
      <c r="C229" t="s">
        <v>20</v>
      </c>
      <c r="D229" t="s">
        <v>116</v>
      </c>
    </row>
    <row r="230" spans="1:4" x14ac:dyDescent="0.25">
      <c r="A230" t="s">
        <v>313</v>
      </c>
      <c r="B230" t="s">
        <v>13</v>
      </c>
      <c r="C230" t="s">
        <v>22</v>
      </c>
      <c r="D230" t="s">
        <v>60</v>
      </c>
    </row>
    <row r="231" spans="1:4" x14ac:dyDescent="0.25">
      <c r="A231" t="s">
        <v>313</v>
      </c>
      <c r="B231" t="s">
        <v>13</v>
      </c>
      <c r="C231" t="s">
        <v>24</v>
      </c>
      <c r="D231" t="s">
        <v>318</v>
      </c>
    </row>
    <row r="232" spans="1:4" x14ac:dyDescent="0.25">
      <c r="A232" t="s">
        <v>313</v>
      </c>
      <c r="B232" t="s">
        <v>13</v>
      </c>
      <c r="C232" t="s">
        <v>26</v>
      </c>
      <c r="D232" t="s">
        <v>69</v>
      </c>
    </row>
    <row r="233" spans="1:4" x14ac:dyDescent="0.25">
      <c r="A233" t="s">
        <v>313</v>
      </c>
      <c r="B233" t="s">
        <v>13</v>
      </c>
      <c r="C233" t="s">
        <v>28</v>
      </c>
      <c r="D233" t="s">
        <v>319</v>
      </c>
    </row>
    <row r="234" spans="1:4" x14ac:dyDescent="0.25">
      <c r="A234" t="s">
        <v>313</v>
      </c>
      <c r="B234" t="s">
        <v>13</v>
      </c>
      <c r="C234" t="s">
        <v>30</v>
      </c>
      <c r="D234" t="s">
        <v>320</v>
      </c>
    </row>
    <row r="235" spans="1:4" x14ac:dyDescent="0.25">
      <c r="A235" t="s">
        <v>313</v>
      </c>
      <c r="B235" t="s">
        <v>13</v>
      </c>
      <c r="C235" t="s">
        <v>32</v>
      </c>
      <c r="D235" t="s">
        <v>207</v>
      </c>
    </row>
    <row r="236" spans="1:4" x14ac:dyDescent="0.25">
      <c r="A236" t="s">
        <v>313</v>
      </c>
      <c r="B236" t="s">
        <v>13</v>
      </c>
      <c r="C236" t="s">
        <v>34</v>
      </c>
      <c r="D236" t="s">
        <v>37</v>
      </c>
    </row>
    <row r="237" spans="1:4" x14ac:dyDescent="0.25">
      <c r="A237" t="s">
        <v>313</v>
      </c>
      <c r="B237" t="s">
        <v>38</v>
      </c>
      <c r="C237" t="s">
        <v>321</v>
      </c>
      <c r="D237" t="s">
        <v>322</v>
      </c>
    </row>
    <row r="238" spans="1:4" x14ac:dyDescent="0.25">
      <c r="A238" t="s">
        <v>313</v>
      </c>
      <c r="B238" t="s">
        <v>38</v>
      </c>
      <c r="C238" t="s">
        <v>323</v>
      </c>
      <c r="D238" t="s">
        <v>324</v>
      </c>
    </row>
    <row r="239" spans="1:4" x14ac:dyDescent="0.25">
      <c r="A239" t="s">
        <v>313</v>
      </c>
      <c r="B239" t="s">
        <v>38</v>
      </c>
      <c r="C239" t="s">
        <v>325</v>
      </c>
      <c r="D239" t="s">
        <v>326</v>
      </c>
    </row>
    <row r="240" spans="1:4" x14ac:dyDescent="0.25">
      <c r="A240" t="s">
        <v>313</v>
      </c>
      <c r="B240" t="s">
        <v>38</v>
      </c>
      <c r="C240" t="s">
        <v>327</v>
      </c>
      <c r="D240" t="s">
        <v>328</v>
      </c>
    </row>
    <row r="241" spans="1:4" x14ac:dyDescent="0.25">
      <c r="A241" t="s">
        <v>313</v>
      </c>
      <c r="B241" t="s">
        <v>38</v>
      </c>
      <c r="C241" t="s">
        <v>329</v>
      </c>
      <c r="D241" t="s">
        <v>330</v>
      </c>
    </row>
    <row r="242" spans="1:4" x14ac:dyDescent="0.25">
      <c r="A242" t="s">
        <v>313</v>
      </c>
      <c r="B242" t="s">
        <v>38</v>
      </c>
      <c r="C242" t="s">
        <v>331</v>
      </c>
      <c r="D242" t="s">
        <v>332</v>
      </c>
    </row>
    <row r="243" spans="1:4" x14ac:dyDescent="0.25">
      <c r="A243" t="s">
        <v>313</v>
      </c>
      <c r="B243" t="s">
        <v>38</v>
      </c>
      <c r="C243" t="s">
        <v>333</v>
      </c>
      <c r="D243" t="s">
        <v>334</v>
      </c>
    </row>
    <row r="244" spans="1:4" x14ac:dyDescent="0.25">
      <c r="A244" t="s">
        <v>313</v>
      </c>
      <c r="B244" t="s">
        <v>47</v>
      </c>
      <c r="C244" t="s">
        <v>335</v>
      </c>
      <c r="D244" t="s">
        <v>336</v>
      </c>
    </row>
    <row r="245" spans="1:4" x14ac:dyDescent="0.25">
      <c r="A245" t="s">
        <v>313</v>
      </c>
      <c r="B245" t="s">
        <v>51</v>
      </c>
      <c r="C245" t="s">
        <v>337</v>
      </c>
      <c r="D245" t="s">
        <v>338</v>
      </c>
    </row>
    <row r="246" spans="1:4" x14ac:dyDescent="0.25">
      <c r="A246" t="s">
        <v>313</v>
      </c>
      <c r="B246" t="s">
        <v>51</v>
      </c>
      <c r="C246" t="s">
        <v>339</v>
      </c>
      <c r="D246" t="s">
        <v>340</v>
      </c>
    </row>
    <row r="247" spans="1:4" x14ac:dyDescent="0.25">
      <c r="A247" t="s">
        <v>313</v>
      </c>
      <c r="B247" t="s">
        <v>51</v>
      </c>
      <c r="C247" t="s">
        <v>341</v>
      </c>
      <c r="D247" t="s">
        <v>342</v>
      </c>
    </row>
    <row r="248" spans="1:4" x14ac:dyDescent="0.25">
      <c r="A248" t="s">
        <v>313</v>
      </c>
      <c r="B248" t="s">
        <v>51</v>
      </c>
      <c r="C248" t="s">
        <v>343</v>
      </c>
      <c r="D248" t="s">
        <v>344</v>
      </c>
    </row>
    <row r="249" spans="1:4" x14ac:dyDescent="0.25">
      <c r="A249" t="s">
        <v>345</v>
      </c>
      <c r="B249" t="s">
        <v>10</v>
      </c>
      <c r="C249" t="s">
        <v>11</v>
      </c>
      <c r="D249" t="s">
        <v>346</v>
      </c>
    </row>
    <row r="250" spans="1:4" x14ac:dyDescent="0.25">
      <c r="A250" t="s">
        <v>345</v>
      </c>
      <c r="B250" t="s">
        <v>13</v>
      </c>
      <c r="C250" t="s">
        <v>14</v>
      </c>
      <c r="D250" t="s">
        <v>139</v>
      </c>
    </row>
    <row r="251" spans="1:4" x14ac:dyDescent="0.25">
      <c r="A251" t="s">
        <v>345</v>
      </c>
      <c r="B251" t="s">
        <v>13</v>
      </c>
      <c r="C251" t="s">
        <v>16</v>
      </c>
      <c r="D251" t="s">
        <v>347</v>
      </c>
    </row>
    <row r="252" spans="1:4" x14ac:dyDescent="0.25">
      <c r="A252" t="s">
        <v>345</v>
      </c>
      <c r="B252" t="s">
        <v>13</v>
      </c>
      <c r="C252" t="s">
        <v>18</v>
      </c>
      <c r="D252" t="s">
        <v>60</v>
      </c>
    </row>
    <row r="253" spans="1:4" x14ac:dyDescent="0.25">
      <c r="A253" t="s">
        <v>345</v>
      </c>
      <c r="B253" t="s">
        <v>13</v>
      </c>
      <c r="C253" t="s">
        <v>20</v>
      </c>
      <c r="D253" t="s">
        <v>348</v>
      </c>
    </row>
    <row r="254" spans="1:4" x14ac:dyDescent="0.25">
      <c r="A254" t="s">
        <v>345</v>
      </c>
      <c r="B254" t="s">
        <v>13</v>
      </c>
      <c r="C254" t="s">
        <v>22</v>
      </c>
      <c r="D254" t="s">
        <v>349</v>
      </c>
    </row>
    <row r="255" spans="1:4" x14ac:dyDescent="0.25">
      <c r="A255" t="s">
        <v>345</v>
      </c>
      <c r="B255" t="s">
        <v>13</v>
      </c>
      <c r="C255" t="s">
        <v>24</v>
      </c>
      <c r="D255" t="s">
        <v>63</v>
      </c>
    </row>
    <row r="256" spans="1:4" x14ac:dyDescent="0.25">
      <c r="A256" t="s">
        <v>345</v>
      </c>
      <c r="B256" t="s">
        <v>13</v>
      </c>
      <c r="C256" t="s">
        <v>26</v>
      </c>
      <c r="D256" t="s">
        <v>350</v>
      </c>
    </row>
    <row r="257" spans="1:4" x14ac:dyDescent="0.25">
      <c r="A257" t="s">
        <v>345</v>
      </c>
      <c r="B257" t="s">
        <v>13</v>
      </c>
      <c r="C257" t="s">
        <v>28</v>
      </c>
      <c r="D257" t="s">
        <v>277</v>
      </c>
    </row>
    <row r="258" spans="1:4" x14ac:dyDescent="0.25">
      <c r="A258" t="s">
        <v>345</v>
      </c>
      <c r="B258" t="s">
        <v>13</v>
      </c>
      <c r="C258" t="s">
        <v>30</v>
      </c>
      <c r="D258" t="s">
        <v>69</v>
      </c>
    </row>
    <row r="259" spans="1:4" x14ac:dyDescent="0.25">
      <c r="A259" t="s">
        <v>345</v>
      </c>
      <c r="B259" t="s">
        <v>13</v>
      </c>
      <c r="C259" t="s">
        <v>32</v>
      </c>
      <c r="D259" t="s">
        <v>351</v>
      </c>
    </row>
    <row r="260" spans="1:4" x14ac:dyDescent="0.25">
      <c r="A260" t="s">
        <v>345</v>
      </c>
      <c r="B260" t="s">
        <v>13</v>
      </c>
      <c r="C260" t="s">
        <v>34</v>
      </c>
      <c r="D260" t="s">
        <v>182</v>
      </c>
    </row>
    <row r="261" spans="1:4" x14ac:dyDescent="0.25">
      <c r="A261" t="s">
        <v>345</v>
      </c>
      <c r="B261" t="s">
        <v>13</v>
      </c>
      <c r="C261" t="s">
        <v>36</v>
      </c>
      <c r="D261" t="s">
        <v>33</v>
      </c>
    </row>
    <row r="262" spans="1:4" x14ac:dyDescent="0.25">
      <c r="A262" t="s">
        <v>345</v>
      </c>
      <c r="B262" t="s">
        <v>13</v>
      </c>
      <c r="C262" t="s">
        <v>67</v>
      </c>
      <c r="D262" t="s">
        <v>352</v>
      </c>
    </row>
    <row r="263" spans="1:4" x14ac:dyDescent="0.25">
      <c r="A263" t="s">
        <v>345</v>
      </c>
      <c r="B263" t="s">
        <v>13</v>
      </c>
      <c r="C263" t="s">
        <v>68</v>
      </c>
      <c r="D263" t="s">
        <v>37</v>
      </c>
    </row>
    <row r="264" spans="1:4" x14ac:dyDescent="0.25">
      <c r="A264" t="s">
        <v>345</v>
      </c>
      <c r="B264" t="s">
        <v>38</v>
      </c>
      <c r="C264" t="s">
        <v>353</v>
      </c>
      <c r="D264" t="s">
        <v>354</v>
      </c>
    </row>
    <row r="265" spans="1:4" x14ac:dyDescent="0.25">
      <c r="A265" t="s">
        <v>345</v>
      </c>
      <c r="B265" t="s">
        <v>38</v>
      </c>
      <c r="C265" t="s">
        <v>355</v>
      </c>
      <c r="D265" t="s">
        <v>356</v>
      </c>
    </row>
    <row r="266" spans="1:4" x14ac:dyDescent="0.25">
      <c r="A266" t="s">
        <v>345</v>
      </c>
      <c r="B266" t="s">
        <v>38</v>
      </c>
      <c r="C266" t="s">
        <v>357</v>
      </c>
      <c r="D266" t="s">
        <v>358</v>
      </c>
    </row>
    <row r="267" spans="1:4" x14ac:dyDescent="0.25">
      <c r="A267" t="s">
        <v>345</v>
      </c>
      <c r="B267" t="s">
        <v>38</v>
      </c>
      <c r="C267" t="s">
        <v>359</v>
      </c>
      <c r="D267" t="s">
        <v>360</v>
      </c>
    </row>
    <row r="268" spans="1:4" x14ac:dyDescent="0.25">
      <c r="A268" t="s">
        <v>345</v>
      </c>
      <c r="B268" t="s">
        <v>38</v>
      </c>
      <c r="C268" t="s">
        <v>361</v>
      </c>
      <c r="D268" t="s">
        <v>362</v>
      </c>
    </row>
    <row r="269" spans="1:4" x14ac:dyDescent="0.25">
      <c r="A269" t="s">
        <v>345</v>
      </c>
      <c r="B269" t="s">
        <v>38</v>
      </c>
      <c r="C269" t="s">
        <v>363</v>
      </c>
      <c r="D269" t="s">
        <v>364</v>
      </c>
    </row>
    <row r="270" spans="1:4" x14ac:dyDescent="0.25">
      <c r="A270" t="s">
        <v>345</v>
      </c>
      <c r="B270" t="s">
        <v>47</v>
      </c>
      <c r="C270" t="s">
        <v>365</v>
      </c>
      <c r="D270" t="s">
        <v>366</v>
      </c>
    </row>
    <row r="271" spans="1:4" x14ac:dyDescent="0.25">
      <c r="A271" t="s">
        <v>345</v>
      </c>
      <c r="B271" t="s">
        <v>47</v>
      </c>
      <c r="C271" t="s">
        <v>367</v>
      </c>
      <c r="D271" t="s">
        <v>368</v>
      </c>
    </row>
    <row r="272" spans="1:4" x14ac:dyDescent="0.25">
      <c r="A272" t="s">
        <v>345</v>
      </c>
      <c r="B272" t="s">
        <v>47</v>
      </c>
      <c r="C272" t="s">
        <v>369</v>
      </c>
      <c r="D272" t="s">
        <v>370</v>
      </c>
    </row>
    <row r="273" spans="1:4" x14ac:dyDescent="0.25">
      <c r="A273" t="s">
        <v>345</v>
      </c>
      <c r="B273" t="s">
        <v>47</v>
      </c>
      <c r="C273" t="s">
        <v>371</v>
      </c>
      <c r="D273" t="s">
        <v>372</v>
      </c>
    </row>
    <row r="274" spans="1:4" x14ac:dyDescent="0.25">
      <c r="A274" t="s">
        <v>345</v>
      </c>
      <c r="B274" t="s">
        <v>51</v>
      </c>
      <c r="C274" t="s">
        <v>373</v>
      </c>
      <c r="D274" t="s">
        <v>374</v>
      </c>
    </row>
    <row r="275" spans="1:4" x14ac:dyDescent="0.25">
      <c r="A275" t="s">
        <v>345</v>
      </c>
      <c r="B275" t="s">
        <v>51</v>
      </c>
      <c r="C275" t="s">
        <v>375</v>
      </c>
      <c r="D275" t="s">
        <v>376</v>
      </c>
    </row>
    <row r="276" spans="1:4" x14ac:dyDescent="0.25">
      <c r="A276" t="s">
        <v>377</v>
      </c>
      <c r="B276" t="s">
        <v>10</v>
      </c>
      <c r="C276" t="s">
        <v>11</v>
      </c>
      <c r="D276" t="s">
        <v>378</v>
      </c>
    </row>
    <row r="277" spans="1:4" x14ac:dyDescent="0.25">
      <c r="A277" t="s">
        <v>377</v>
      </c>
      <c r="B277" t="s">
        <v>13</v>
      </c>
      <c r="C277" t="s">
        <v>14</v>
      </c>
      <c r="D277" t="s">
        <v>243</v>
      </c>
    </row>
    <row r="278" spans="1:4" x14ac:dyDescent="0.25">
      <c r="A278" t="s">
        <v>377</v>
      </c>
      <c r="B278" t="s">
        <v>13</v>
      </c>
      <c r="C278" t="s">
        <v>16</v>
      </c>
      <c r="D278" t="s">
        <v>379</v>
      </c>
    </row>
    <row r="279" spans="1:4" x14ac:dyDescent="0.25">
      <c r="A279" t="s">
        <v>377</v>
      </c>
      <c r="B279" t="s">
        <v>13</v>
      </c>
      <c r="C279" t="s">
        <v>18</v>
      </c>
      <c r="D279" t="s">
        <v>348</v>
      </c>
    </row>
    <row r="280" spans="1:4" x14ac:dyDescent="0.25">
      <c r="A280" t="s">
        <v>377</v>
      </c>
      <c r="B280" t="s">
        <v>13</v>
      </c>
      <c r="C280" t="s">
        <v>20</v>
      </c>
      <c r="D280" t="s">
        <v>223</v>
      </c>
    </row>
    <row r="281" spans="1:4" x14ac:dyDescent="0.25">
      <c r="A281" t="s">
        <v>377</v>
      </c>
      <c r="B281" t="s">
        <v>13</v>
      </c>
      <c r="C281" t="s">
        <v>22</v>
      </c>
      <c r="D281" t="s">
        <v>118</v>
      </c>
    </row>
    <row r="282" spans="1:4" x14ac:dyDescent="0.25">
      <c r="A282" t="s">
        <v>377</v>
      </c>
      <c r="B282" t="s">
        <v>13</v>
      </c>
      <c r="C282" t="s">
        <v>24</v>
      </c>
      <c r="D282" t="s">
        <v>380</v>
      </c>
    </row>
    <row r="283" spans="1:4" x14ac:dyDescent="0.25">
      <c r="A283" t="s">
        <v>377</v>
      </c>
      <c r="B283" t="s">
        <v>13</v>
      </c>
      <c r="C283" t="s">
        <v>26</v>
      </c>
      <c r="D283" t="s">
        <v>381</v>
      </c>
    </row>
    <row r="284" spans="1:4" x14ac:dyDescent="0.25">
      <c r="A284" t="s">
        <v>377</v>
      </c>
      <c r="B284" t="s">
        <v>13</v>
      </c>
      <c r="C284" t="s">
        <v>28</v>
      </c>
      <c r="D284" t="s">
        <v>33</v>
      </c>
    </row>
    <row r="285" spans="1:4" x14ac:dyDescent="0.25">
      <c r="A285" t="s">
        <v>377</v>
      </c>
      <c r="B285" t="s">
        <v>13</v>
      </c>
      <c r="C285" t="s">
        <v>30</v>
      </c>
      <c r="D285" t="s">
        <v>382</v>
      </c>
    </row>
    <row r="286" spans="1:4" x14ac:dyDescent="0.25">
      <c r="A286" t="s">
        <v>377</v>
      </c>
      <c r="B286" t="s">
        <v>38</v>
      </c>
      <c r="C286" t="s">
        <v>383</v>
      </c>
      <c r="D286" t="s">
        <v>384</v>
      </c>
    </row>
    <row r="287" spans="1:4" x14ac:dyDescent="0.25">
      <c r="A287" t="s">
        <v>377</v>
      </c>
      <c r="B287" t="s">
        <v>38</v>
      </c>
      <c r="C287" t="s">
        <v>385</v>
      </c>
      <c r="D287" t="s">
        <v>386</v>
      </c>
    </row>
    <row r="288" spans="1:4" x14ac:dyDescent="0.25">
      <c r="A288" t="s">
        <v>377</v>
      </c>
      <c r="B288" t="s">
        <v>38</v>
      </c>
      <c r="C288" t="s">
        <v>387</v>
      </c>
      <c r="D288" t="s">
        <v>388</v>
      </c>
    </row>
    <row r="289" spans="1:4" x14ac:dyDescent="0.25">
      <c r="A289" t="s">
        <v>377</v>
      </c>
      <c r="B289" t="s">
        <v>38</v>
      </c>
      <c r="C289" t="s">
        <v>389</v>
      </c>
      <c r="D289" t="s">
        <v>390</v>
      </c>
    </row>
    <row r="290" spans="1:4" x14ac:dyDescent="0.25">
      <c r="A290" t="s">
        <v>377</v>
      </c>
      <c r="B290" t="s">
        <v>47</v>
      </c>
      <c r="C290" t="s">
        <v>391</v>
      </c>
      <c r="D290" t="s">
        <v>392</v>
      </c>
    </row>
    <row r="291" spans="1:4" x14ac:dyDescent="0.25">
      <c r="A291" t="s">
        <v>377</v>
      </c>
      <c r="B291" t="s">
        <v>51</v>
      </c>
      <c r="C291" t="s">
        <v>393</v>
      </c>
      <c r="D291" t="s">
        <v>394</v>
      </c>
    </row>
    <row r="292" spans="1:4" x14ac:dyDescent="0.25">
      <c r="A292" t="s">
        <v>377</v>
      </c>
      <c r="B292" t="s">
        <v>51</v>
      </c>
      <c r="C292" t="s">
        <v>395</v>
      </c>
      <c r="D292" t="s">
        <v>396</v>
      </c>
    </row>
    <row r="293" spans="1:4" x14ac:dyDescent="0.25">
      <c r="A293" t="s">
        <v>377</v>
      </c>
      <c r="B293" t="s">
        <v>51</v>
      </c>
      <c r="C293" t="s">
        <v>300</v>
      </c>
      <c r="D293" t="s">
        <v>397</v>
      </c>
    </row>
    <row r="294" spans="1:4" x14ac:dyDescent="0.25">
      <c r="A294" t="s">
        <v>377</v>
      </c>
      <c r="B294" t="s">
        <v>51</v>
      </c>
      <c r="C294" t="s">
        <v>93</v>
      </c>
      <c r="D294" t="s">
        <v>398</v>
      </c>
    </row>
    <row r="295" spans="1:4" x14ac:dyDescent="0.25">
      <c r="A295" t="s">
        <v>377</v>
      </c>
      <c r="B295" t="s">
        <v>51</v>
      </c>
      <c r="C295" t="s">
        <v>399</v>
      </c>
      <c r="D295" t="s">
        <v>400</v>
      </c>
    </row>
    <row r="296" spans="1:4" x14ac:dyDescent="0.25">
      <c r="A296" t="s">
        <v>401</v>
      </c>
      <c r="B296" t="s">
        <v>10</v>
      </c>
      <c r="C296" t="s">
        <v>11</v>
      </c>
      <c r="D296" t="s">
        <v>402</v>
      </c>
    </row>
    <row r="297" spans="1:4" x14ac:dyDescent="0.25">
      <c r="A297" t="s">
        <v>401</v>
      </c>
      <c r="B297" t="s">
        <v>13</v>
      </c>
      <c r="C297" t="s">
        <v>14</v>
      </c>
      <c r="D297" t="s">
        <v>403</v>
      </c>
    </row>
    <row r="298" spans="1:4" x14ac:dyDescent="0.25">
      <c r="A298" t="s">
        <v>401</v>
      </c>
      <c r="B298" t="s">
        <v>13</v>
      </c>
      <c r="C298" t="s">
        <v>16</v>
      </c>
      <c r="D298" t="s">
        <v>404</v>
      </c>
    </row>
    <row r="299" spans="1:4" x14ac:dyDescent="0.25">
      <c r="A299" t="s">
        <v>401</v>
      </c>
      <c r="B299" t="s">
        <v>13</v>
      </c>
      <c r="C299" t="s">
        <v>18</v>
      </c>
      <c r="D299" t="s">
        <v>405</v>
      </c>
    </row>
    <row r="300" spans="1:4" x14ac:dyDescent="0.25">
      <c r="A300" t="s">
        <v>401</v>
      </c>
      <c r="B300" t="s">
        <v>13</v>
      </c>
      <c r="C300" t="s">
        <v>20</v>
      </c>
      <c r="D300" t="s">
        <v>116</v>
      </c>
    </row>
    <row r="301" spans="1:4" x14ac:dyDescent="0.25">
      <c r="A301" t="s">
        <v>401</v>
      </c>
      <c r="B301" t="s">
        <v>13</v>
      </c>
      <c r="C301" t="s">
        <v>22</v>
      </c>
      <c r="D301" t="s">
        <v>63</v>
      </c>
    </row>
    <row r="302" spans="1:4" x14ac:dyDescent="0.25">
      <c r="A302" t="s">
        <v>401</v>
      </c>
      <c r="B302" t="s">
        <v>13</v>
      </c>
      <c r="C302" t="s">
        <v>24</v>
      </c>
      <c r="D302" t="s">
        <v>406</v>
      </c>
    </row>
    <row r="303" spans="1:4" x14ac:dyDescent="0.25">
      <c r="A303" t="s">
        <v>401</v>
      </c>
      <c r="B303" t="s">
        <v>13</v>
      </c>
      <c r="C303" t="s">
        <v>26</v>
      </c>
      <c r="D303" t="s">
        <v>407</v>
      </c>
    </row>
    <row r="304" spans="1:4" x14ac:dyDescent="0.25">
      <c r="A304" t="s">
        <v>401</v>
      </c>
      <c r="B304" t="s">
        <v>13</v>
      </c>
      <c r="C304" t="s">
        <v>28</v>
      </c>
      <c r="D304" t="s">
        <v>207</v>
      </c>
    </row>
    <row r="305" spans="1:4" x14ac:dyDescent="0.25">
      <c r="A305" t="s">
        <v>401</v>
      </c>
      <c r="B305" t="s">
        <v>13</v>
      </c>
      <c r="C305" t="s">
        <v>30</v>
      </c>
      <c r="D305" t="s">
        <v>408</v>
      </c>
    </row>
    <row r="306" spans="1:4" x14ac:dyDescent="0.25">
      <c r="A306" t="s">
        <v>401</v>
      </c>
      <c r="B306" t="s">
        <v>13</v>
      </c>
      <c r="C306" t="s">
        <v>32</v>
      </c>
      <c r="D306" t="s">
        <v>37</v>
      </c>
    </row>
    <row r="307" spans="1:4" x14ac:dyDescent="0.25">
      <c r="A307" t="s">
        <v>401</v>
      </c>
      <c r="B307" t="s">
        <v>38</v>
      </c>
      <c r="C307" t="s">
        <v>409</v>
      </c>
      <c r="D307" t="s">
        <v>410</v>
      </c>
    </row>
    <row r="308" spans="1:4" x14ac:dyDescent="0.25">
      <c r="A308" t="s">
        <v>401</v>
      </c>
      <c r="B308" t="s">
        <v>38</v>
      </c>
      <c r="C308" t="s">
        <v>411</v>
      </c>
      <c r="D308" t="s">
        <v>412</v>
      </c>
    </row>
    <row r="309" spans="1:4" x14ac:dyDescent="0.25">
      <c r="A309" t="s">
        <v>401</v>
      </c>
      <c r="B309" t="s">
        <v>38</v>
      </c>
      <c r="C309" t="s">
        <v>413</v>
      </c>
      <c r="D309" t="s">
        <v>414</v>
      </c>
    </row>
    <row r="310" spans="1:4" x14ac:dyDescent="0.25">
      <c r="A310" t="s">
        <v>401</v>
      </c>
      <c r="B310" t="s">
        <v>38</v>
      </c>
      <c r="C310" t="s">
        <v>415</v>
      </c>
      <c r="D310" t="s">
        <v>416</v>
      </c>
    </row>
    <row r="311" spans="1:4" x14ac:dyDescent="0.25">
      <c r="A311" t="s">
        <v>401</v>
      </c>
      <c r="B311" t="s">
        <v>38</v>
      </c>
      <c r="C311" t="s">
        <v>417</v>
      </c>
      <c r="D311" t="s">
        <v>418</v>
      </c>
    </row>
    <row r="312" spans="1:4" x14ac:dyDescent="0.25">
      <c r="A312" t="s">
        <v>401</v>
      </c>
      <c r="B312" t="s">
        <v>38</v>
      </c>
      <c r="C312" t="s">
        <v>419</v>
      </c>
      <c r="D312" t="s">
        <v>420</v>
      </c>
    </row>
    <row r="313" spans="1:4" x14ac:dyDescent="0.25">
      <c r="A313" t="s">
        <v>401</v>
      </c>
      <c r="B313" t="s">
        <v>38</v>
      </c>
      <c r="C313" t="s">
        <v>421</v>
      </c>
      <c r="D313" t="s">
        <v>422</v>
      </c>
    </row>
    <row r="314" spans="1:4" x14ac:dyDescent="0.25">
      <c r="A314" t="s">
        <v>401</v>
      </c>
      <c r="B314" t="s">
        <v>47</v>
      </c>
      <c r="C314" t="s">
        <v>423</v>
      </c>
      <c r="D314" t="s">
        <v>424</v>
      </c>
    </row>
    <row r="315" spans="1:4" x14ac:dyDescent="0.25">
      <c r="A315" t="s">
        <v>401</v>
      </c>
      <c r="B315" t="s">
        <v>47</v>
      </c>
      <c r="C315" t="s">
        <v>425</v>
      </c>
      <c r="D315" t="s">
        <v>426</v>
      </c>
    </row>
    <row r="316" spans="1:4" x14ac:dyDescent="0.25">
      <c r="A316" t="s">
        <v>401</v>
      </c>
      <c r="B316" t="s">
        <v>51</v>
      </c>
      <c r="C316" t="s">
        <v>427</v>
      </c>
      <c r="D316" t="s">
        <v>428</v>
      </c>
    </row>
    <row r="317" spans="1:4" x14ac:dyDescent="0.25">
      <c r="A317" t="s">
        <v>401</v>
      </c>
      <c r="B317" t="s">
        <v>51</v>
      </c>
      <c r="C317" t="s">
        <v>429</v>
      </c>
      <c r="D317" t="s">
        <v>430</v>
      </c>
    </row>
    <row r="318" spans="1:4" x14ac:dyDescent="0.25">
      <c r="A318" t="s">
        <v>401</v>
      </c>
      <c r="B318" t="s">
        <v>51</v>
      </c>
      <c r="C318" t="s">
        <v>431</v>
      </c>
      <c r="D318" t="s">
        <v>432</v>
      </c>
    </row>
    <row r="319" spans="1:4" x14ac:dyDescent="0.25">
      <c r="A319" t="s">
        <v>401</v>
      </c>
      <c r="B319" t="s">
        <v>214</v>
      </c>
      <c r="C319" t="s">
        <v>22</v>
      </c>
      <c r="D319" t="s">
        <v>433</v>
      </c>
    </row>
    <row r="320" spans="1:4" x14ac:dyDescent="0.25">
      <c r="A320" t="s">
        <v>434</v>
      </c>
      <c r="B320" t="s">
        <v>10</v>
      </c>
      <c r="C320" t="s">
        <v>11</v>
      </c>
      <c r="D320" t="s">
        <v>435</v>
      </c>
    </row>
    <row r="321" spans="1:4" x14ac:dyDescent="0.25">
      <c r="A321" t="s">
        <v>434</v>
      </c>
      <c r="B321" t="s">
        <v>13</v>
      </c>
      <c r="C321" t="s">
        <v>14</v>
      </c>
      <c r="D321" t="s">
        <v>436</v>
      </c>
    </row>
    <row r="322" spans="1:4" x14ac:dyDescent="0.25">
      <c r="A322" t="s">
        <v>434</v>
      </c>
      <c r="B322" t="s">
        <v>13</v>
      </c>
      <c r="C322" t="s">
        <v>16</v>
      </c>
      <c r="D322" t="s">
        <v>139</v>
      </c>
    </row>
    <row r="323" spans="1:4" x14ac:dyDescent="0.25">
      <c r="A323" t="s">
        <v>434</v>
      </c>
      <c r="B323" t="s">
        <v>13</v>
      </c>
      <c r="C323" t="s">
        <v>18</v>
      </c>
      <c r="D323" t="s">
        <v>111</v>
      </c>
    </row>
    <row r="324" spans="1:4" x14ac:dyDescent="0.25">
      <c r="A324" t="s">
        <v>434</v>
      </c>
      <c r="B324" t="s">
        <v>13</v>
      </c>
      <c r="C324" t="s">
        <v>20</v>
      </c>
      <c r="D324" t="s">
        <v>116</v>
      </c>
    </row>
    <row r="325" spans="1:4" x14ac:dyDescent="0.25">
      <c r="A325" t="s">
        <v>434</v>
      </c>
      <c r="B325" t="s">
        <v>13</v>
      </c>
      <c r="C325" t="s">
        <v>22</v>
      </c>
      <c r="D325" t="s">
        <v>437</v>
      </c>
    </row>
    <row r="326" spans="1:4" x14ac:dyDescent="0.25">
      <c r="A326" t="s">
        <v>434</v>
      </c>
      <c r="B326" t="s">
        <v>13</v>
      </c>
      <c r="C326" t="s">
        <v>24</v>
      </c>
      <c r="D326" t="s">
        <v>60</v>
      </c>
    </row>
    <row r="327" spans="1:4" x14ac:dyDescent="0.25">
      <c r="A327" t="s">
        <v>434</v>
      </c>
      <c r="B327" t="s">
        <v>13</v>
      </c>
      <c r="C327" t="s">
        <v>26</v>
      </c>
      <c r="D327" t="s">
        <v>438</v>
      </c>
    </row>
    <row r="328" spans="1:4" x14ac:dyDescent="0.25">
      <c r="A328" t="s">
        <v>434</v>
      </c>
      <c r="B328" t="s">
        <v>13</v>
      </c>
      <c r="C328" t="s">
        <v>28</v>
      </c>
      <c r="D328" t="s">
        <v>439</v>
      </c>
    </row>
    <row r="329" spans="1:4" x14ac:dyDescent="0.25">
      <c r="A329" t="s">
        <v>434</v>
      </c>
      <c r="B329" t="s">
        <v>13</v>
      </c>
      <c r="C329" t="s">
        <v>30</v>
      </c>
      <c r="D329" t="s">
        <v>440</v>
      </c>
    </row>
    <row r="330" spans="1:4" x14ac:dyDescent="0.25">
      <c r="A330" t="s">
        <v>434</v>
      </c>
      <c r="B330" t="s">
        <v>13</v>
      </c>
      <c r="C330" t="s">
        <v>32</v>
      </c>
      <c r="D330" t="s">
        <v>441</v>
      </c>
    </row>
    <row r="331" spans="1:4" x14ac:dyDescent="0.25">
      <c r="A331" t="s">
        <v>434</v>
      </c>
      <c r="B331" t="s">
        <v>13</v>
      </c>
      <c r="C331" t="s">
        <v>34</v>
      </c>
      <c r="D331" t="s">
        <v>442</v>
      </c>
    </row>
    <row r="332" spans="1:4" x14ac:dyDescent="0.25">
      <c r="A332" t="s">
        <v>434</v>
      </c>
      <c r="B332" t="s">
        <v>13</v>
      </c>
      <c r="C332" t="s">
        <v>36</v>
      </c>
      <c r="D332" t="s">
        <v>443</v>
      </c>
    </row>
    <row r="333" spans="1:4" x14ac:dyDescent="0.25">
      <c r="A333" t="s">
        <v>434</v>
      </c>
      <c r="B333" t="s">
        <v>13</v>
      </c>
      <c r="C333" t="s">
        <v>67</v>
      </c>
      <c r="D333" t="s">
        <v>37</v>
      </c>
    </row>
    <row r="334" spans="1:4" x14ac:dyDescent="0.25">
      <c r="A334" t="s">
        <v>434</v>
      </c>
      <c r="B334" t="s">
        <v>13</v>
      </c>
      <c r="C334" t="s">
        <v>68</v>
      </c>
      <c r="D334" t="s">
        <v>147</v>
      </c>
    </row>
    <row r="335" spans="1:4" x14ac:dyDescent="0.25">
      <c r="A335" t="s">
        <v>434</v>
      </c>
      <c r="B335" t="s">
        <v>38</v>
      </c>
      <c r="C335" t="s">
        <v>444</v>
      </c>
      <c r="D335" t="s">
        <v>445</v>
      </c>
    </row>
    <row r="336" spans="1:4" x14ac:dyDescent="0.25">
      <c r="A336" t="s">
        <v>434</v>
      </c>
      <c r="B336" t="s">
        <v>38</v>
      </c>
      <c r="C336" t="s">
        <v>446</v>
      </c>
      <c r="D336" t="s">
        <v>447</v>
      </c>
    </row>
    <row r="337" spans="1:4" x14ac:dyDescent="0.25">
      <c r="A337" t="s">
        <v>434</v>
      </c>
      <c r="B337" t="s">
        <v>38</v>
      </c>
      <c r="C337" t="s">
        <v>448</v>
      </c>
      <c r="D337" t="s">
        <v>449</v>
      </c>
    </row>
    <row r="338" spans="1:4" x14ac:dyDescent="0.25">
      <c r="A338" t="s">
        <v>434</v>
      </c>
      <c r="B338" t="s">
        <v>38</v>
      </c>
      <c r="C338" t="s">
        <v>450</v>
      </c>
      <c r="D338" t="s">
        <v>451</v>
      </c>
    </row>
    <row r="339" spans="1:4" x14ac:dyDescent="0.25">
      <c r="A339" t="s">
        <v>434</v>
      </c>
      <c r="B339" t="s">
        <v>38</v>
      </c>
      <c r="C339" t="s">
        <v>452</v>
      </c>
      <c r="D339" t="s">
        <v>453</v>
      </c>
    </row>
    <row r="340" spans="1:4" x14ac:dyDescent="0.25">
      <c r="A340" t="s">
        <v>434</v>
      </c>
      <c r="B340" t="s">
        <v>38</v>
      </c>
      <c r="C340" t="s">
        <v>454</v>
      </c>
      <c r="D340" t="s">
        <v>455</v>
      </c>
    </row>
    <row r="341" spans="1:4" x14ac:dyDescent="0.25">
      <c r="A341" t="s">
        <v>434</v>
      </c>
      <c r="B341" t="s">
        <v>38</v>
      </c>
      <c r="C341" t="s">
        <v>456</v>
      </c>
      <c r="D341" t="s">
        <v>457</v>
      </c>
    </row>
    <row r="342" spans="1:4" x14ac:dyDescent="0.25">
      <c r="A342" t="s">
        <v>434</v>
      </c>
      <c r="B342" t="s">
        <v>47</v>
      </c>
      <c r="C342" t="s">
        <v>458</v>
      </c>
      <c r="D342" t="s">
        <v>459</v>
      </c>
    </row>
    <row r="343" spans="1:4" x14ac:dyDescent="0.25">
      <c r="A343" t="s">
        <v>434</v>
      </c>
      <c r="B343" t="s">
        <v>47</v>
      </c>
      <c r="C343" t="s">
        <v>460</v>
      </c>
      <c r="D343" t="s">
        <v>461</v>
      </c>
    </row>
    <row r="344" spans="1:4" x14ac:dyDescent="0.25">
      <c r="A344" t="s">
        <v>434</v>
      </c>
      <c r="B344" t="s">
        <v>51</v>
      </c>
      <c r="C344" t="s">
        <v>462</v>
      </c>
      <c r="D344" t="s">
        <v>463</v>
      </c>
    </row>
    <row r="345" spans="1:4" x14ac:dyDescent="0.25">
      <c r="A345" t="s">
        <v>434</v>
      </c>
      <c r="B345" t="s">
        <v>214</v>
      </c>
      <c r="C345" t="s">
        <v>24</v>
      </c>
      <c r="D345" t="s">
        <v>464</v>
      </c>
    </row>
    <row r="346" spans="1:4" x14ac:dyDescent="0.25">
      <c r="A346" t="s">
        <v>465</v>
      </c>
      <c r="B346" t="s">
        <v>10</v>
      </c>
      <c r="C346" t="s">
        <v>11</v>
      </c>
      <c r="D346" t="s">
        <v>466</v>
      </c>
    </row>
    <row r="347" spans="1:4" x14ac:dyDescent="0.25">
      <c r="A347" t="s">
        <v>465</v>
      </c>
      <c r="B347" t="s">
        <v>13</v>
      </c>
      <c r="C347" t="s">
        <v>14</v>
      </c>
      <c r="D347" t="s">
        <v>57</v>
      </c>
    </row>
    <row r="348" spans="1:4" x14ac:dyDescent="0.25">
      <c r="A348" t="s">
        <v>465</v>
      </c>
      <c r="B348" t="s">
        <v>13</v>
      </c>
      <c r="C348" t="s">
        <v>16</v>
      </c>
      <c r="D348" t="s">
        <v>111</v>
      </c>
    </row>
    <row r="349" spans="1:4" x14ac:dyDescent="0.25">
      <c r="A349" t="s">
        <v>465</v>
      </c>
      <c r="B349" t="s">
        <v>13</v>
      </c>
      <c r="C349" t="s">
        <v>18</v>
      </c>
      <c r="D349" t="s">
        <v>181</v>
      </c>
    </row>
    <row r="350" spans="1:4" x14ac:dyDescent="0.25">
      <c r="A350" t="s">
        <v>465</v>
      </c>
      <c r="B350" t="s">
        <v>13</v>
      </c>
      <c r="C350" t="s">
        <v>20</v>
      </c>
      <c r="D350" t="s">
        <v>467</v>
      </c>
    </row>
    <row r="351" spans="1:4" x14ac:dyDescent="0.25">
      <c r="A351" t="s">
        <v>465</v>
      </c>
      <c r="B351" t="s">
        <v>13</v>
      </c>
      <c r="C351" t="s">
        <v>22</v>
      </c>
      <c r="D351" t="s">
        <v>60</v>
      </c>
    </row>
    <row r="352" spans="1:4" x14ac:dyDescent="0.25">
      <c r="A352" t="s">
        <v>465</v>
      </c>
      <c r="B352" t="s">
        <v>13</v>
      </c>
      <c r="C352" t="s">
        <v>24</v>
      </c>
      <c r="D352" t="s">
        <v>64</v>
      </c>
    </row>
    <row r="353" spans="1:4" x14ac:dyDescent="0.25">
      <c r="A353" t="s">
        <v>465</v>
      </c>
      <c r="B353" t="s">
        <v>13</v>
      </c>
      <c r="C353" t="s">
        <v>26</v>
      </c>
      <c r="D353" t="s">
        <v>468</v>
      </c>
    </row>
    <row r="354" spans="1:4" x14ac:dyDescent="0.25">
      <c r="A354" t="s">
        <v>465</v>
      </c>
      <c r="B354" t="s">
        <v>13</v>
      </c>
      <c r="C354" t="s">
        <v>28</v>
      </c>
      <c r="D354" t="s">
        <v>120</v>
      </c>
    </row>
    <row r="355" spans="1:4" x14ac:dyDescent="0.25">
      <c r="A355" t="s">
        <v>465</v>
      </c>
      <c r="B355" t="s">
        <v>13</v>
      </c>
      <c r="C355" t="s">
        <v>30</v>
      </c>
      <c r="D355" t="s">
        <v>37</v>
      </c>
    </row>
    <row r="356" spans="1:4" x14ac:dyDescent="0.25">
      <c r="A356" t="s">
        <v>465</v>
      </c>
      <c r="B356" t="s">
        <v>38</v>
      </c>
      <c r="C356" t="s">
        <v>469</v>
      </c>
      <c r="D356" t="s">
        <v>470</v>
      </c>
    </row>
    <row r="357" spans="1:4" x14ac:dyDescent="0.25">
      <c r="A357" t="s">
        <v>465</v>
      </c>
      <c r="B357" t="s">
        <v>38</v>
      </c>
      <c r="C357" t="s">
        <v>471</v>
      </c>
      <c r="D357" t="s">
        <v>472</v>
      </c>
    </row>
    <row r="358" spans="1:4" x14ac:dyDescent="0.25">
      <c r="A358" t="s">
        <v>465</v>
      </c>
      <c r="B358" t="s">
        <v>38</v>
      </c>
      <c r="C358" t="s">
        <v>473</v>
      </c>
      <c r="D358" t="s">
        <v>474</v>
      </c>
    </row>
    <row r="359" spans="1:4" x14ac:dyDescent="0.25">
      <c r="A359" t="s">
        <v>465</v>
      </c>
      <c r="B359" t="s">
        <v>38</v>
      </c>
      <c r="C359" t="s">
        <v>475</v>
      </c>
      <c r="D359" t="s">
        <v>476</v>
      </c>
    </row>
    <row r="360" spans="1:4" x14ac:dyDescent="0.25">
      <c r="A360" t="s">
        <v>465</v>
      </c>
      <c r="B360" t="s">
        <v>38</v>
      </c>
      <c r="C360" t="s">
        <v>477</v>
      </c>
      <c r="D360" t="s">
        <v>478</v>
      </c>
    </row>
    <row r="361" spans="1:4" x14ac:dyDescent="0.25">
      <c r="A361" t="s">
        <v>465</v>
      </c>
      <c r="B361" t="s">
        <v>47</v>
      </c>
      <c r="C361" t="s">
        <v>479</v>
      </c>
      <c r="D361" t="s">
        <v>480</v>
      </c>
    </row>
    <row r="362" spans="1:4" x14ac:dyDescent="0.25">
      <c r="A362" t="s">
        <v>465</v>
      </c>
      <c r="B362" t="s">
        <v>47</v>
      </c>
      <c r="C362" t="s">
        <v>481</v>
      </c>
      <c r="D362" t="s">
        <v>482</v>
      </c>
    </row>
    <row r="363" spans="1:4" x14ac:dyDescent="0.25">
      <c r="A363" t="s">
        <v>465</v>
      </c>
      <c r="B363" t="s">
        <v>51</v>
      </c>
      <c r="C363" t="s">
        <v>483</v>
      </c>
      <c r="D363" t="s">
        <v>484</v>
      </c>
    </row>
    <row r="364" spans="1:4" x14ac:dyDescent="0.25">
      <c r="A364" t="s">
        <v>465</v>
      </c>
      <c r="B364" t="s">
        <v>214</v>
      </c>
      <c r="C364" t="s">
        <v>485</v>
      </c>
      <c r="D364" t="s">
        <v>486</v>
      </c>
    </row>
    <row r="365" spans="1:4" x14ac:dyDescent="0.25">
      <c r="A365" t="s">
        <v>487</v>
      </c>
      <c r="B365" t="s">
        <v>10</v>
      </c>
      <c r="C365" t="s">
        <v>11</v>
      </c>
      <c r="D365" t="s">
        <v>488</v>
      </c>
    </row>
    <row r="366" spans="1:4" x14ac:dyDescent="0.25">
      <c r="A366" t="s">
        <v>487</v>
      </c>
      <c r="B366" t="s">
        <v>13</v>
      </c>
      <c r="C366" t="s">
        <v>14</v>
      </c>
      <c r="D366" t="s">
        <v>489</v>
      </c>
    </row>
    <row r="367" spans="1:4" x14ac:dyDescent="0.25">
      <c r="A367" t="s">
        <v>487</v>
      </c>
      <c r="B367" t="s">
        <v>13</v>
      </c>
      <c r="C367" t="s">
        <v>16</v>
      </c>
      <c r="D367" t="s">
        <v>490</v>
      </c>
    </row>
    <row r="368" spans="1:4" x14ac:dyDescent="0.25">
      <c r="A368" t="s">
        <v>487</v>
      </c>
      <c r="B368" t="s">
        <v>13</v>
      </c>
      <c r="C368" t="s">
        <v>18</v>
      </c>
      <c r="D368" t="s">
        <v>491</v>
      </c>
    </row>
    <row r="369" spans="1:4" x14ac:dyDescent="0.25">
      <c r="A369" t="s">
        <v>487</v>
      </c>
      <c r="B369" t="s">
        <v>13</v>
      </c>
      <c r="C369" t="s">
        <v>20</v>
      </c>
      <c r="D369" t="s">
        <v>492</v>
      </c>
    </row>
    <row r="370" spans="1:4" x14ac:dyDescent="0.25">
      <c r="A370" t="s">
        <v>487</v>
      </c>
      <c r="B370" t="s">
        <v>13</v>
      </c>
      <c r="C370" t="s">
        <v>22</v>
      </c>
      <c r="D370" t="s">
        <v>141</v>
      </c>
    </row>
    <row r="371" spans="1:4" x14ac:dyDescent="0.25">
      <c r="A371" t="s">
        <v>487</v>
      </c>
      <c r="B371" t="s">
        <v>13</v>
      </c>
      <c r="C371" t="s">
        <v>24</v>
      </c>
      <c r="D371" t="s">
        <v>60</v>
      </c>
    </row>
    <row r="372" spans="1:4" x14ac:dyDescent="0.25">
      <c r="A372" t="s">
        <v>487</v>
      </c>
      <c r="B372" t="s">
        <v>13</v>
      </c>
      <c r="C372" t="s">
        <v>26</v>
      </c>
      <c r="D372" t="s">
        <v>493</v>
      </c>
    </row>
    <row r="373" spans="1:4" x14ac:dyDescent="0.25">
      <c r="A373" t="s">
        <v>487</v>
      </c>
      <c r="B373" t="s">
        <v>13</v>
      </c>
      <c r="C373" t="s">
        <v>28</v>
      </c>
      <c r="D373" t="s">
        <v>494</v>
      </c>
    </row>
    <row r="374" spans="1:4" x14ac:dyDescent="0.25">
      <c r="A374" t="s">
        <v>487</v>
      </c>
      <c r="B374" t="s">
        <v>13</v>
      </c>
      <c r="C374" t="s">
        <v>30</v>
      </c>
      <c r="D374" t="s">
        <v>146</v>
      </c>
    </row>
    <row r="375" spans="1:4" x14ac:dyDescent="0.25">
      <c r="A375" t="s">
        <v>487</v>
      </c>
      <c r="B375" t="s">
        <v>13</v>
      </c>
      <c r="C375" t="s">
        <v>32</v>
      </c>
      <c r="D375" t="s">
        <v>495</v>
      </c>
    </row>
    <row r="376" spans="1:4" x14ac:dyDescent="0.25">
      <c r="A376" t="s">
        <v>487</v>
      </c>
      <c r="B376" t="s">
        <v>13</v>
      </c>
      <c r="C376" t="s">
        <v>34</v>
      </c>
      <c r="D376" t="s">
        <v>496</v>
      </c>
    </row>
    <row r="377" spans="1:4" x14ac:dyDescent="0.25">
      <c r="A377" t="s">
        <v>487</v>
      </c>
      <c r="B377" t="s">
        <v>13</v>
      </c>
      <c r="C377" t="s">
        <v>36</v>
      </c>
      <c r="D377" t="s">
        <v>497</v>
      </c>
    </row>
    <row r="378" spans="1:4" x14ac:dyDescent="0.25">
      <c r="A378" t="s">
        <v>487</v>
      </c>
      <c r="B378" t="s">
        <v>13</v>
      </c>
      <c r="C378" t="s">
        <v>67</v>
      </c>
      <c r="D378" t="s">
        <v>498</v>
      </c>
    </row>
    <row r="379" spans="1:4" x14ac:dyDescent="0.25">
      <c r="A379" t="s">
        <v>487</v>
      </c>
      <c r="B379" t="s">
        <v>13</v>
      </c>
      <c r="C379" t="s">
        <v>68</v>
      </c>
      <c r="D379" t="s">
        <v>33</v>
      </c>
    </row>
    <row r="380" spans="1:4" x14ac:dyDescent="0.25">
      <c r="A380" t="s">
        <v>487</v>
      </c>
      <c r="B380" t="s">
        <v>13</v>
      </c>
      <c r="C380" t="s">
        <v>70</v>
      </c>
      <c r="D380" t="s">
        <v>499</v>
      </c>
    </row>
    <row r="381" spans="1:4" x14ac:dyDescent="0.25">
      <c r="A381" t="s">
        <v>487</v>
      </c>
      <c r="B381" t="s">
        <v>38</v>
      </c>
      <c r="C381" t="s">
        <v>500</v>
      </c>
      <c r="D381" t="s">
        <v>501</v>
      </c>
    </row>
    <row r="382" spans="1:4" x14ac:dyDescent="0.25">
      <c r="A382" t="s">
        <v>487</v>
      </c>
      <c r="B382" t="s">
        <v>38</v>
      </c>
      <c r="C382" t="s">
        <v>502</v>
      </c>
      <c r="D382" t="s">
        <v>503</v>
      </c>
    </row>
    <row r="383" spans="1:4" x14ac:dyDescent="0.25">
      <c r="A383" t="s">
        <v>487</v>
      </c>
      <c r="B383" t="s">
        <v>38</v>
      </c>
      <c r="C383" t="s">
        <v>504</v>
      </c>
      <c r="D383" t="s">
        <v>505</v>
      </c>
    </row>
    <row r="384" spans="1:4" x14ac:dyDescent="0.25">
      <c r="A384" t="s">
        <v>487</v>
      </c>
      <c r="B384" t="s">
        <v>38</v>
      </c>
      <c r="C384" t="s">
        <v>506</v>
      </c>
      <c r="D384" t="s">
        <v>507</v>
      </c>
    </row>
    <row r="385" spans="1:4" x14ac:dyDescent="0.25">
      <c r="A385" t="s">
        <v>487</v>
      </c>
      <c r="B385" t="s">
        <v>38</v>
      </c>
      <c r="C385" t="s">
        <v>508</v>
      </c>
      <c r="D385" t="s">
        <v>509</v>
      </c>
    </row>
    <row r="386" spans="1:4" x14ac:dyDescent="0.25">
      <c r="A386" t="s">
        <v>487</v>
      </c>
      <c r="B386" t="s">
        <v>38</v>
      </c>
      <c r="C386" t="s">
        <v>510</v>
      </c>
      <c r="D386" t="s">
        <v>511</v>
      </c>
    </row>
    <row r="387" spans="1:4" x14ac:dyDescent="0.25">
      <c r="A387" t="s">
        <v>487</v>
      </c>
      <c r="B387" t="s">
        <v>38</v>
      </c>
      <c r="C387" t="s">
        <v>512</v>
      </c>
      <c r="D387" t="s">
        <v>513</v>
      </c>
    </row>
    <row r="388" spans="1:4" x14ac:dyDescent="0.25">
      <c r="A388" t="s">
        <v>487</v>
      </c>
      <c r="B388" t="s">
        <v>38</v>
      </c>
      <c r="C388" t="s">
        <v>514</v>
      </c>
      <c r="D388" t="s">
        <v>515</v>
      </c>
    </row>
    <row r="389" spans="1:4" x14ac:dyDescent="0.25">
      <c r="A389" t="s">
        <v>487</v>
      </c>
      <c r="B389" t="s">
        <v>47</v>
      </c>
      <c r="C389" t="s">
        <v>516</v>
      </c>
      <c r="D389" t="s">
        <v>517</v>
      </c>
    </row>
    <row r="390" spans="1:4" x14ac:dyDescent="0.25">
      <c r="A390" t="s">
        <v>487</v>
      </c>
      <c r="B390" t="s">
        <v>47</v>
      </c>
      <c r="C390" t="s">
        <v>518</v>
      </c>
      <c r="D390" t="s">
        <v>519</v>
      </c>
    </row>
    <row r="391" spans="1:4" x14ac:dyDescent="0.25">
      <c r="A391" t="s">
        <v>487</v>
      </c>
      <c r="B391" t="s">
        <v>47</v>
      </c>
      <c r="C391" t="s">
        <v>520</v>
      </c>
      <c r="D391" t="s">
        <v>521</v>
      </c>
    </row>
    <row r="392" spans="1:4" x14ac:dyDescent="0.25">
      <c r="A392" t="s">
        <v>487</v>
      </c>
      <c r="B392" t="s">
        <v>47</v>
      </c>
      <c r="C392" t="s">
        <v>522</v>
      </c>
      <c r="D392" t="s">
        <v>523</v>
      </c>
    </row>
    <row r="393" spans="1:4" x14ac:dyDescent="0.25">
      <c r="A393" t="s">
        <v>487</v>
      </c>
      <c r="B393" t="s">
        <v>51</v>
      </c>
      <c r="C393" t="s">
        <v>524</v>
      </c>
      <c r="D393" t="s">
        <v>525</v>
      </c>
    </row>
    <row r="394" spans="1:4" x14ac:dyDescent="0.25">
      <c r="A394" t="s">
        <v>526</v>
      </c>
      <c r="B394" t="s">
        <v>10</v>
      </c>
      <c r="C394" t="s">
        <v>11</v>
      </c>
      <c r="D394" t="s">
        <v>527</v>
      </c>
    </row>
    <row r="395" spans="1:4" x14ac:dyDescent="0.25">
      <c r="A395" t="s">
        <v>526</v>
      </c>
      <c r="B395" t="s">
        <v>13</v>
      </c>
      <c r="C395" t="s">
        <v>14</v>
      </c>
      <c r="D395" t="s">
        <v>139</v>
      </c>
    </row>
    <row r="396" spans="1:4" x14ac:dyDescent="0.25">
      <c r="A396" t="s">
        <v>526</v>
      </c>
      <c r="B396" t="s">
        <v>13</v>
      </c>
      <c r="C396" t="s">
        <v>16</v>
      </c>
      <c r="D396" t="s">
        <v>528</v>
      </c>
    </row>
    <row r="397" spans="1:4" x14ac:dyDescent="0.25">
      <c r="A397" t="s">
        <v>526</v>
      </c>
      <c r="B397" t="s">
        <v>13</v>
      </c>
      <c r="C397" t="s">
        <v>18</v>
      </c>
      <c r="D397" t="s">
        <v>529</v>
      </c>
    </row>
    <row r="398" spans="1:4" x14ac:dyDescent="0.25">
      <c r="A398" t="s">
        <v>526</v>
      </c>
      <c r="B398" t="s">
        <v>13</v>
      </c>
      <c r="C398" t="s">
        <v>20</v>
      </c>
      <c r="D398" t="s">
        <v>116</v>
      </c>
    </row>
    <row r="399" spans="1:4" x14ac:dyDescent="0.25">
      <c r="A399" t="s">
        <v>526</v>
      </c>
      <c r="B399" t="s">
        <v>13</v>
      </c>
      <c r="C399" t="s">
        <v>22</v>
      </c>
      <c r="D399" t="s">
        <v>223</v>
      </c>
    </row>
    <row r="400" spans="1:4" x14ac:dyDescent="0.25">
      <c r="A400" t="s">
        <v>526</v>
      </c>
      <c r="B400" t="s">
        <v>13</v>
      </c>
      <c r="C400" t="s">
        <v>24</v>
      </c>
      <c r="D400" t="s">
        <v>25</v>
      </c>
    </row>
    <row r="401" spans="1:4" x14ac:dyDescent="0.25">
      <c r="A401" t="s">
        <v>526</v>
      </c>
      <c r="B401" t="s">
        <v>13</v>
      </c>
      <c r="C401" t="s">
        <v>28</v>
      </c>
      <c r="D401" t="s">
        <v>530</v>
      </c>
    </row>
    <row r="402" spans="1:4" x14ac:dyDescent="0.25">
      <c r="A402" t="s">
        <v>526</v>
      </c>
      <c r="B402" t="s">
        <v>13</v>
      </c>
      <c r="C402" t="s">
        <v>30</v>
      </c>
      <c r="D402" t="s">
        <v>69</v>
      </c>
    </row>
    <row r="403" spans="1:4" x14ac:dyDescent="0.25">
      <c r="A403" t="s">
        <v>526</v>
      </c>
      <c r="B403" t="s">
        <v>13</v>
      </c>
      <c r="C403" t="s">
        <v>32</v>
      </c>
      <c r="D403" t="s">
        <v>531</v>
      </c>
    </row>
    <row r="404" spans="1:4" x14ac:dyDescent="0.25">
      <c r="A404" t="s">
        <v>526</v>
      </c>
      <c r="B404" t="s">
        <v>13</v>
      </c>
      <c r="C404" t="s">
        <v>34</v>
      </c>
      <c r="D404" t="s">
        <v>33</v>
      </c>
    </row>
    <row r="405" spans="1:4" x14ac:dyDescent="0.25">
      <c r="A405" t="s">
        <v>526</v>
      </c>
      <c r="B405" t="s">
        <v>13</v>
      </c>
      <c r="C405" t="s">
        <v>36</v>
      </c>
      <c r="D405" t="s">
        <v>37</v>
      </c>
    </row>
    <row r="406" spans="1:4" x14ac:dyDescent="0.25">
      <c r="A406" t="s">
        <v>526</v>
      </c>
      <c r="B406" t="s">
        <v>38</v>
      </c>
      <c r="C406" t="s">
        <v>532</v>
      </c>
      <c r="D406" t="s">
        <v>533</v>
      </c>
    </row>
    <row r="407" spans="1:4" x14ac:dyDescent="0.25">
      <c r="A407" t="s">
        <v>526</v>
      </c>
      <c r="B407" t="s">
        <v>38</v>
      </c>
      <c r="C407" t="s">
        <v>534</v>
      </c>
      <c r="D407" t="s">
        <v>535</v>
      </c>
    </row>
    <row r="408" spans="1:4" x14ac:dyDescent="0.25">
      <c r="A408" t="s">
        <v>526</v>
      </c>
      <c r="B408" t="s">
        <v>38</v>
      </c>
      <c r="C408" t="s">
        <v>536</v>
      </c>
      <c r="D408" t="s">
        <v>537</v>
      </c>
    </row>
    <row r="409" spans="1:4" x14ac:dyDescent="0.25">
      <c r="A409" t="s">
        <v>526</v>
      </c>
      <c r="B409" t="s">
        <v>38</v>
      </c>
      <c r="C409" t="s">
        <v>538</v>
      </c>
      <c r="D409" t="s">
        <v>539</v>
      </c>
    </row>
    <row r="410" spans="1:4" x14ac:dyDescent="0.25">
      <c r="A410" t="s">
        <v>526</v>
      </c>
      <c r="B410" t="s">
        <v>38</v>
      </c>
      <c r="C410" t="s">
        <v>540</v>
      </c>
      <c r="D410" t="s">
        <v>541</v>
      </c>
    </row>
    <row r="411" spans="1:4" x14ac:dyDescent="0.25">
      <c r="A411" t="s">
        <v>526</v>
      </c>
      <c r="B411" t="s">
        <v>38</v>
      </c>
      <c r="C411" t="s">
        <v>542</v>
      </c>
      <c r="D411" t="s">
        <v>543</v>
      </c>
    </row>
    <row r="412" spans="1:4" x14ac:dyDescent="0.25">
      <c r="A412" t="s">
        <v>526</v>
      </c>
      <c r="B412" t="s">
        <v>38</v>
      </c>
      <c r="C412" t="s">
        <v>544</v>
      </c>
      <c r="D412" t="s">
        <v>545</v>
      </c>
    </row>
    <row r="413" spans="1:4" x14ac:dyDescent="0.25">
      <c r="A413" t="s">
        <v>526</v>
      </c>
      <c r="B413" t="s">
        <v>47</v>
      </c>
      <c r="C413" t="s">
        <v>546</v>
      </c>
      <c r="D413" t="s">
        <v>547</v>
      </c>
    </row>
    <row r="414" spans="1:4" x14ac:dyDescent="0.25">
      <c r="A414" t="s">
        <v>526</v>
      </c>
      <c r="B414" t="s">
        <v>47</v>
      </c>
      <c r="C414" t="s">
        <v>548</v>
      </c>
      <c r="D414" t="s">
        <v>549</v>
      </c>
    </row>
    <row r="415" spans="1:4" x14ac:dyDescent="0.25">
      <c r="A415" t="s">
        <v>526</v>
      </c>
      <c r="B415" t="s">
        <v>51</v>
      </c>
      <c r="C415" t="s">
        <v>550</v>
      </c>
      <c r="D415" t="s">
        <v>551</v>
      </c>
    </row>
    <row r="416" spans="1:4" x14ac:dyDescent="0.25">
      <c r="A416" t="s">
        <v>526</v>
      </c>
      <c r="B416" t="s">
        <v>51</v>
      </c>
      <c r="C416" t="s">
        <v>552</v>
      </c>
      <c r="D416" t="s">
        <v>553</v>
      </c>
    </row>
    <row r="417" spans="1:4" x14ac:dyDescent="0.25">
      <c r="A417" t="s">
        <v>526</v>
      </c>
      <c r="B417" t="s">
        <v>51</v>
      </c>
      <c r="C417" t="s">
        <v>554</v>
      </c>
      <c r="D417" t="s">
        <v>555</v>
      </c>
    </row>
    <row r="418" spans="1:4" x14ac:dyDescent="0.25">
      <c r="A418" t="s">
        <v>556</v>
      </c>
      <c r="B418" t="s">
        <v>10</v>
      </c>
      <c r="C418" t="s">
        <v>11</v>
      </c>
      <c r="D418" t="s">
        <v>557</v>
      </c>
    </row>
    <row r="419" spans="1:4" x14ac:dyDescent="0.25">
      <c r="A419" t="s">
        <v>556</v>
      </c>
      <c r="B419" t="s">
        <v>13</v>
      </c>
      <c r="C419" t="s">
        <v>14</v>
      </c>
      <c r="D419" t="s">
        <v>558</v>
      </c>
    </row>
    <row r="420" spans="1:4" x14ac:dyDescent="0.25">
      <c r="A420" t="s">
        <v>556</v>
      </c>
      <c r="B420" t="s">
        <v>13</v>
      </c>
      <c r="C420" t="s">
        <v>16</v>
      </c>
      <c r="D420" t="s">
        <v>243</v>
      </c>
    </row>
    <row r="421" spans="1:4" x14ac:dyDescent="0.25">
      <c r="A421" t="s">
        <v>556</v>
      </c>
      <c r="B421" t="s">
        <v>13</v>
      </c>
      <c r="C421" t="s">
        <v>18</v>
      </c>
      <c r="D421" t="s">
        <v>316</v>
      </c>
    </row>
    <row r="422" spans="1:4" x14ac:dyDescent="0.25">
      <c r="A422" t="s">
        <v>556</v>
      </c>
      <c r="B422" t="s">
        <v>13</v>
      </c>
      <c r="C422" t="s">
        <v>20</v>
      </c>
      <c r="D422" t="s">
        <v>559</v>
      </c>
    </row>
    <row r="423" spans="1:4" x14ac:dyDescent="0.25">
      <c r="A423" t="s">
        <v>556</v>
      </c>
      <c r="B423" t="s">
        <v>13</v>
      </c>
      <c r="C423" t="s">
        <v>22</v>
      </c>
      <c r="D423" t="s">
        <v>560</v>
      </c>
    </row>
    <row r="424" spans="1:4" x14ac:dyDescent="0.25">
      <c r="A424" t="s">
        <v>556</v>
      </c>
      <c r="B424" t="s">
        <v>13</v>
      </c>
      <c r="C424" t="s">
        <v>24</v>
      </c>
      <c r="D424" t="s">
        <v>561</v>
      </c>
    </row>
    <row r="425" spans="1:4" x14ac:dyDescent="0.25">
      <c r="A425" t="s">
        <v>556</v>
      </c>
      <c r="B425" t="s">
        <v>13</v>
      </c>
      <c r="C425" t="s">
        <v>26</v>
      </c>
      <c r="D425" t="s">
        <v>562</v>
      </c>
    </row>
    <row r="426" spans="1:4" x14ac:dyDescent="0.25">
      <c r="A426" t="s">
        <v>556</v>
      </c>
      <c r="B426" t="s">
        <v>13</v>
      </c>
      <c r="C426" t="s">
        <v>28</v>
      </c>
      <c r="D426" t="s">
        <v>60</v>
      </c>
    </row>
    <row r="427" spans="1:4" x14ac:dyDescent="0.25">
      <c r="A427" t="s">
        <v>556</v>
      </c>
      <c r="B427" t="s">
        <v>13</v>
      </c>
      <c r="C427" t="s">
        <v>30</v>
      </c>
      <c r="D427" t="s">
        <v>21</v>
      </c>
    </row>
    <row r="428" spans="1:4" x14ac:dyDescent="0.25">
      <c r="A428" t="s">
        <v>556</v>
      </c>
      <c r="B428" t="s">
        <v>13</v>
      </c>
      <c r="C428" t="s">
        <v>32</v>
      </c>
      <c r="D428" t="s">
        <v>63</v>
      </c>
    </row>
    <row r="429" spans="1:4" x14ac:dyDescent="0.25">
      <c r="A429" t="s">
        <v>556</v>
      </c>
      <c r="B429" t="s">
        <v>13</v>
      </c>
      <c r="C429" t="s">
        <v>34</v>
      </c>
      <c r="D429" t="s">
        <v>64</v>
      </c>
    </row>
    <row r="430" spans="1:4" x14ac:dyDescent="0.25">
      <c r="A430" t="s">
        <v>556</v>
      </c>
      <c r="B430" t="s">
        <v>13</v>
      </c>
      <c r="C430" t="s">
        <v>36</v>
      </c>
      <c r="D430" t="s">
        <v>380</v>
      </c>
    </row>
    <row r="431" spans="1:4" x14ac:dyDescent="0.25">
      <c r="A431" t="s">
        <v>556</v>
      </c>
      <c r="B431" t="s">
        <v>38</v>
      </c>
      <c r="C431" t="s">
        <v>563</v>
      </c>
      <c r="D431" t="s">
        <v>564</v>
      </c>
    </row>
    <row r="432" spans="1:4" x14ac:dyDescent="0.25">
      <c r="A432" t="s">
        <v>556</v>
      </c>
      <c r="B432" t="s">
        <v>38</v>
      </c>
      <c r="C432" t="s">
        <v>565</v>
      </c>
      <c r="D432" t="s">
        <v>566</v>
      </c>
    </row>
    <row r="433" spans="1:4" x14ac:dyDescent="0.25">
      <c r="A433" t="s">
        <v>556</v>
      </c>
      <c r="B433" t="s">
        <v>38</v>
      </c>
      <c r="C433" t="s">
        <v>567</v>
      </c>
      <c r="D433" t="s">
        <v>568</v>
      </c>
    </row>
    <row r="434" spans="1:4" x14ac:dyDescent="0.25">
      <c r="A434" t="s">
        <v>556</v>
      </c>
      <c r="B434" t="s">
        <v>38</v>
      </c>
      <c r="C434" t="s">
        <v>569</v>
      </c>
      <c r="D434" t="s">
        <v>570</v>
      </c>
    </row>
    <row r="435" spans="1:4" x14ac:dyDescent="0.25">
      <c r="A435" t="s">
        <v>556</v>
      </c>
      <c r="B435" t="s">
        <v>38</v>
      </c>
      <c r="C435" t="s">
        <v>571</v>
      </c>
      <c r="D435" t="s">
        <v>572</v>
      </c>
    </row>
    <row r="436" spans="1:4" x14ac:dyDescent="0.25">
      <c r="A436" t="s">
        <v>556</v>
      </c>
      <c r="B436" t="s">
        <v>47</v>
      </c>
      <c r="C436" t="s">
        <v>548</v>
      </c>
      <c r="D436" t="s">
        <v>573</v>
      </c>
    </row>
    <row r="437" spans="1:4" x14ac:dyDescent="0.25">
      <c r="A437" t="s">
        <v>556</v>
      </c>
      <c r="B437" t="s">
        <v>47</v>
      </c>
      <c r="C437" t="s">
        <v>574</v>
      </c>
      <c r="D437" t="s">
        <v>575</v>
      </c>
    </row>
    <row r="438" spans="1:4" x14ac:dyDescent="0.25">
      <c r="A438" t="s">
        <v>556</v>
      </c>
      <c r="B438" t="s">
        <v>47</v>
      </c>
      <c r="C438" t="s">
        <v>576</v>
      </c>
      <c r="D438" t="s">
        <v>577</v>
      </c>
    </row>
    <row r="439" spans="1:4" x14ac:dyDescent="0.25">
      <c r="A439" t="s">
        <v>556</v>
      </c>
      <c r="B439" t="s">
        <v>51</v>
      </c>
      <c r="C439" t="s">
        <v>578</v>
      </c>
      <c r="D439" t="s">
        <v>579</v>
      </c>
    </row>
    <row r="440" spans="1:4" x14ac:dyDescent="0.25">
      <c r="A440" t="s">
        <v>556</v>
      </c>
      <c r="B440" t="s">
        <v>51</v>
      </c>
      <c r="C440" t="s">
        <v>580</v>
      </c>
      <c r="D440" t="s">
        <v>581</v>
      </c>
    </row>
    <row r="441" spans="1:4" x14ac:dyDescent="0.25">
      <c r="A441" t="s">
        <v>556</v>
      </c>
      <c r="B441" t="s">
        <v>51</v>
      </c>
      <c r="C441" t="s">
        <v>582</v>
      </c>
      <c r="D441" t="s">
        <v>583</v>
      </c>
    </row>
    <row r="442" spans="1:4" x14ac:dyDescent="0.25">
      <c r="A442" t="s">
        <v>556</v>
      </c>
      <c r="B442" t="s">
        <v>214</v>
      </c>
      <c r="C442" t="s">
        <v>26</v>
      </c>
      <c r="D442" t="s">
        <v>584</v>
      </c>
    </row>
    <row r="443" spans="1:4" x14ac:dyDescent="0.25">
      <c r="A443" t="s">
        <v>585</v>
      </c>
      <c r="B443" t="s">
        <v>10</v>
      </c>
      <c r="C443" t="s">
        <v>11</v>
      </c>
      <c r="D443" t="s">
        <v>586</v>
      </c>
    </row>
    <row r="444" spans="1:4" x14ac:dyDescent="0.25">
      <c r="A444" t="s">
        <v>585</v>
      </c>
      <c r="B444" t="s">
        <v>13</v>
      </c>
      <c r="C444" t="s">
        <v>14</v>
      </c>
      <c r="D444" t="s">
        <v>587</v>
      </c>
    </row>
    <row r="445" spans="1:4" x14ac:dyDescent="0.25">
      <c r="A445" t="s">
        <v>585</v>
      </c>
      <c r="B445" t="s">
        <v>13</v>
      </c>
      <c r="C445" t="s">
        <v>16</v>
      </c>
      <c r="D445" t="s">
        <v>588</v>
      </c>
    </row>
    <row r="446" spans="1:4" x14ac:dyDescent="0.25">
      <c r="A446" t="s">
        <v>585</v>
      </c>
      <c r="B446" t="s">
        <v>13</v>
      </c>
      <c r="C446" t="s">
        <v>18</v>
      </c>
      <c r="D446" t="s">
        <v>589</v>
      </c>
    </row>
    <row r="447" spans="1:4" x14ac:dyDescent="0.25">
      <c r="A447" t="s">
        <v>585</v>
      </c>
      <c r="B447" t="s">
        <v>13</v>
      </c>
      <c r="C447" t="s">
        <v>20</v>
      </c>
      <c r="D447" t="s">
        <v>181</v>
      </c>
    </row>
    <row r="448" spans="1:4" x14ac:dyDescent="0.25">
      <c r="A448" t="s">
        <v>585</v>
      </c>
      <c r="B448" t="s">
        <v>13</v>
      </c>
      <c r="C448" t="s">
        <v>22</v>
      </c>
      <c r="D448" t="s">
        <v>490</v>
      </c>
    </row>
    <row r="449" spans="1:4" x14ac:dyDescent="0.25">
      <c r="A449" t="s">
        <v>585</v>
      </c>
      <c r="B449" t="s">
        <v>13</v>
      </c>
      <c r="C449" t="s">
        <v>24</v>
      </c>
      <c r="D449" t="s">
        <v>590</v>
      </c>
    </row>
    <row r="450" spans="1:4" x14ac:dyDescent="0.25">
      <c r="A450" t="s">
        <v>585</v>
      </c>
      <c r="B450" t="s">
        <v>13</v>
      </c>
      <c r="C450" t="s">
        <v>26</v>
      </c>
      <c r="D450" t="s">
        <v>116</v>
      </c>
    </row>
    <row r="451" spans="1:4" x14ac:dyDescent="0.25">
      <c r="A451" t="s">
        <v>585</v>
      </c>
      <c r="B451" t="s">
        <v>13</v>
      </c>
      <c r="C451" t="s">
        <v>28</v>
      </c>
      <c r="D451" t="s">
        <v>60</v>
      </c>
    </row>
    <row r="452" spans="1:4" x14ac:dyDescent="0.25">
      <c r="A452" t="s">
        <v>585</v>
      </c>
      <c r="B452" t="s">
        <v>13</v>
      </c>
      <c r="C452" t="s">
        <v>30</v>
      </c>
      <c r="D452" t="s">
        <v>21</v>
      </c>
    </row>
    <row r="453" spans="1:4" x14ac:dyDescent="0.25">
      <c r="A453" t="s">
        <v>585</v>
      </c>
      <c r="B453" t="s">
        <v>13</v>
      </c>
      <c r="C453" t="s">
        <v>32</v>
      </c>
      <c r="D453" t="s">
        <v>591</v>
      </c>
    </row>
    <row r="454" spans="1:4" x14ac:dyDescent="0.25">
      <c r="A454" t="s">
        <v>585</v>
      </c>
      <c r="B454" t="s">
        <v>13</v>
      </c>
      <c r="C454" t="s">
        <v>34</v>
      </c>
      <c r="D454" t="s">
        <v>592</v>
      </c>
    </row>
    <row r="455" spans="1:4" x14ac:dyDescent="0.25">
      <c r="A455" t="s">
        <v>585</v>
      </c>
      <c r="B455" t="s">
        <v>13</v>
      </c>
      <c r="C455" t="s">
        <v>36</v>
      </c>
      <c r="D455" t="s">
        <v>593</v>
      </c>
    </row>
    <row r="456" spans="1:4" x14ac:dyDescent="0.25">
      <c r="A456" t="s">
        <v>585</v>
      </c>
      <c r="B456" t="s">
        <v>13</v>
      </c>
      <c r="C456" t="s">
        <v>67</v>
      </c>
      <c r="D456" t="s">
        <v>594</v>
      </c>
    </row>
    <row r="457" spans="1:4" x14ac:dyDescent="0.25">
      <c r="A457" t="s">
        <v>585</v>
      </c>
      <c r="B457" t="s">
        <v>13</v>
      </c>
      <c r="C457" t="s">
        <v>68</v>
      </c>
      <c r="D457" t="s">
        <v>33</v>
      </c>
    </row>
    <row r="458" spans="1:4" x14ac:dyDescent="0.25">
      <c r="A458" t="s">
        <v>585</v>
      </c>
      <c r="B458" t="s">
        <v>13</v>
      </c>
      <c r="C458" t="s">
        <v>70</v>
      </c>
      <c r="D458" t="s">
        <v>37</v>
      </c>
    </row>
    <row r="459" spans="1:4" x14ac:dyDescent="0.25">
      <c r="A459" t="s">
        <v>585</v>
      </c>
      <c r="B459" t="s">
        <v>13</v>
      </c>
      <c r="C459" t="s">
        <v>72</v>
      </c>
      <c r="D459" t="s">
        <v>147</v>
      </c>
    </row>
    <row r="460" spans="1:4" x14ac:dyDescent="0.25">
      <c r="A460" t="s">
        <v>585</v>
      </c>
      <c r="B460" t="s">
        <v>38</v>
      </c>
      <c r="C460" t="s">
        <v>595</v>
      </c>
      <c r="D460" t="s">
        <v>596</v>
      </c>
    </row>
    <row r="461" spans="1:4" x14ac:dyDescent="0.25">
      <c r="A461" t="s">
        <v>585</v>
      </c>
      <c r="B461" t="s">
        <v>38</v>
      </c>
      <c r="C461" t="s">
        <v>597</v>
      </c>
      <c r="D461" t="s">
        <v>598</v>
      </c>
    </row>
    <row r="462" spans="1:4" x14ac:dyDescent="0.25">
      <c r="A462" t="s">
        <v>585</v>
      </c>
      <c r="B462" t="s">
        <v>38</v>
      </c>
      <c r="C462" t="s">
        <v>599</v>
      </c>
      <c r="D462" t="s">
        <v>600</v>
      </c>
    </row>
    <row r="463" spans="1:4" x14ac:dyDescent="0.25">
      <c r="A463" t="s">
        <v>585</v>
      </c>
      <c r="B463" t="s">
        <v>38</v>
      </c>
      <c r="C463" t="s">
        <v>601</v>
      </c>
      <c r="D463" t="s">
        <v>602</v>
      </c>
    </row>
    <row r="464" spans="1:4" x14ac:dyDescent="0.25">
      <c r="A464" t="s">
        <v>585</v>
      </c>
      <c r="B464" t="s">
        <v>38</v>
      </c>
      <c r="C464" t="s">
        <v>603</v>
      </c>
      <c r="D464" t="s">
        <v>604</v>
      </c>
    </row>
    <row r="465" spans="1:4" x14ac:dyDescent="0.25">
      <c r="A465" t="s">
        <v>585</v>
      </c>
      <c r="B465" t="s">
        <v>38</v>
      </c>
      <c r="C465" t="s">
        <v>605</v>
      </c>
      <c r="D465" t="s">
        <v>606</v>
      </c>
    </row>
    <row r="466" spans="1:4" x14ac:dyDescent="0.25">
      <c r="A466" t="s">
        <v>585</v>
      </c>
      <c r="B466" t="s">
        <v>38</v>
      </c>
      <c r="C466" t="s">
        <v>607</v>
      </c>
      <c r="D466" t="s">
        <v>608</v>
      </c>
    </row>
    <row r="467" spans="1:4" x14ac:dyDescent="0.25">
      <c r="A467" t="s">
        <v>585</v>
      </c>
      <c r="B467" t="s">
        <v>47</v>
      </c>
      <c r="C467" t="s">
        <v>609</v>
      </c>
      <c r="D467" t="s">
        <v>610</v>
      </c>
    </row>
    <row r="468" spans="1:4" x14ac:dyDescent="0.25">
      <c r="A468" t="s">
        <v>585</v>
      </c>
      <c r="B468" t="s">
        <v>47</v>
      </c>
      <c r="C468" t="s">
        <v>611</v>
      </c>
      <c r="D468" t="s">
        <v>612</v>
      </c>
    </row>
    <row r="469" spans="1:4" x14ac:dyDescent="0.25">
      <c r="A469" t="s">
        <v>585</v>
      </c>
      <c r="B469" t="s">
        <v>47</v>
      </c>
      <c r="C469" t="s">
        <v>613</v>
      </c>
      <c r="D469" t="s">
        <v>614</v>
      </c>
    </row>
    <row r="470" spans="1:4" x14ac:dyDescent="0.25">
      <c r="A470" t="s">
        <v>585</v>
      </c>
      <c r="B470" t="s">
        <v>47</v>
      </c>
      <c r="C470" t="s">
        <v>615</v>
      </c>
      <c r="D470" t="s">
        <v>616</v>
      </c>
    </row>
    <row r="471" spans="1:4" x14ac:dyDescent="0.25">
      <c r="A471" t="s">
        <v>585</v>
      </c>
      <c r="B471" t="s">
        <v>47</v>
      </c>
      <c r="C471" t="s">
        <v>617</v>
      </c>
      <c r="D471" t="s">
        <v>618</v>
      </c>
    </row>
    <row r="472" spans="1:4" x14ac:dyDescent="0.25">
      <c r="A472" t="s">
        <v>585</v>
      </c>
      <c r="B472" t="s">
        <v>47</v>
      </c>
      <c r="C472" t="s">
        <v>619</v>
      </c>
      <c r="D472" t="s">
        <v>620</v>
      </c>
    </row>
    <row r="473" spans="1:4" x14ac:dyDescent="0.25">
      <c r="A473" t="s">
        <v>585</v>
      </c>
      <c r="B473" t="s">
        <v>51</v>
      </c>
      <c r="C473" t="s">
        <v>621</v>
      </c>
      <c r="D473" t="s">
        <v>622</v>
      </c>
    </row>
    <row r="474" spans="1:4" x14ac:dyDescent="0.25">
      <c r="A474" t="s">
        <v>585</v>
      </c>
      <c r="B474" t="s">
        <v>214</v>
      </c>
      <c r="C474" t="s">
        <v>613</v>
      </c>
      <c r="D474" t="s">
        <v>623</v>
      </c>
    </row>
    <row r="475" spans="1:4" x14ac:dyDescent="0.25">
      <c r="A475" t="s">
        <v>585</v>
      </c>
      <c r="B475" t="s">
        <v>214</v>
      </c>
      <c r="C475" t="s">
        <v>624</v>
      </c>
      <c r="D475" t="s">
        <v>625</v>
      </c>
    </row>
    <row r="476" spans="1:4" x14ac:dyDescent="0.25">
      <c r="A476" t="s">
        <v>626</v>
      </c>
      <c r="B476" t="s">
        <v>10</v>
      </c>
      <c r="C476" t="s">
        <v>11</v>
      </c>
      <c r="D476" t="s">
        <v>627</v>
      </c>
    </row>
    <row r="477" spans="1:4" x14ac:dyDescent="0.25">
      <c r="A477" t="s">
        <v>626</v>
      </c>
      <c r="B477" t="s">
        <v>13</v>
      </c>
      <c r="C477" t="s">
        <v>14</v>
      </c>
      <c r="D477" t="s">
        <v>559</v>
      </c>
    </row>
    <row r="478" spans="1:4" x14ac:dyDescent="0.25">
      <c r="A478" t="s">
        <v>626</v>
      </c>
      <c r="B478" t="s">
        <v>13</v>
      </c>
      <c r="C478" t="s">
        <v>16</v>
      </c>
      <c r="D478" t="s">
        <v>628</v>
      </c>
    </row>
    <row r="479" spans="1:4" x14ac:dyDescent="0.25">
      <c r="A479" t="s">
        <v>626</v>
      </c>
      <c r="B479" t="s">
        <v>13</v>
      </c>
      <c r="C479" t="s">
        <v>18</v>
      </c>
      <c r="D479" t="s">
        <v>629</v>
      </c>
    </row>
    <row r="480" spans="1:4" x14ac:dyDescent="0.25">
      <c r="A480" t="s">
        <v>626</v>
      </c>
      <c r="B480" t="s">
        <v>13</v>
      </c>
      <c r="C480" t="s">
        <v>20</v>
      </c>
      <c r="D480" t="s">
        <v>116</v>
      </c>
    </row>
    <row r="481" spans="1:4" x14ac:dyDescent="0.25">
      <c r="A481" t="s">
        <v>626</v>
      </c>
      <c r="B481" t="s">
        <v>13</v>
      </c>
      <c r="C481" t="s">
        <v>22</v>
      </c>
      <c r="D481" t="s">
        <v>60</v>
      </c>
    </row>
    <row r="482" spans="1:4" x14ac:dyDescent="0.25">
      <c r="A482" t="s">
        <v>626</v>
      </c>
      <c r="B482" t="s">
        <v>13</v>
      </c>
      <c r="C482" t="s">
        <v>24</v>
      </c>
      <c r="D482" t="s">
        <v>379</v>
      </c>
    </row>
    <row r="483" spans="1:4" x14ac:dyDescent="0.25">
      <c r="A483" t="s">
        <v>626</v>
      </c>
      <c r="B483" t="s">
        <v>13</v>
      </c>
      <c r="C483" t="s">
        <v>26</v>
      </c>
      <c r="D483" t="s">
        <v>630</v>
      </c>
    </row>
    <row r="484" spans="1:4" x14ac:dyDescent="0.25">
      <c r="A484" t="s">
        <v>626</v>
      </c>
      <c r="B484" t="s">
        <v>13</v>
      </c>
      <c r="C484" t="s">
        <v>28</v>
      </c>
      <c r="D484" t="s">
        <v>319</v>
      </c>
    </row>
    <row r="485" spans="1:4" x14ac:dyDescent="0.25">
      <c r="A485" t="s">
        <v>626</v>
      </c>
      <c r="B485" t="s">
        <v>13</v>
      </c>
      <c r="C485" t="s">
        <v>30</v>
      </c>
      <c r="D485" t="s">
        <v>631</v>
      </c>
    </row>
    <row r="486" spans="1:4" x14ac:dyDescent="0.25">
      <c r="A486" t="s">
        <v>626</v>
      </c>
      <c r="B486" t="s">
        <v>38</v>
      </c>
      <c r="C486" t="s">
        <v>49</v>
      </c>
      <c r="D486" t="s">
        <v>632</v>
      </c>
    </row>
    <row r="487" spans="1:4" x14ac:dyDescent="0.25">
      <c r="A487" t="s">
        <v>626</v>
      </c>
      <c r="B487" t="s">
        <v>47</v>
      </c>
      <c r="C487" t="s">
        <v>485</v>
      </c>
      <c r="D487" t="s">
        <v>633</v>
      </c>
    </row>
    <row r="488" spans="1:4" x14ac:dyDescent="0.25">
      <c r="A488" t="s">
        <v>634</v>
      </c>
      <c r="B488" t="s">
        <v>10</v>
      </c>
      <c r="C488" t="s">
        <v>11</v>
      </c>
      <c r="D488" t="s">
        <v>635</v>
      </c>
    </row>
    <row r="489" spans="1:4" x14ac:dyDescent="0.25">
      <c r="A489" t="s">
        <v>634</v>
      </c>
      <c r="B489" t="s">
        <v>13</v>
      </c>
      <c r="C489" t="s">
        <v>14</v>
      </c>
      <c r="D489" t="s">
        <v>492</v>
      </c>
    </row>
    <row r="490" spans="1:4" x14ac:dyDescent="0.25">
      <c r="A490" t="s">
        <v>634</v>
      </c>
      <c r="B490" t="s">
        <v>13</v>
      </c>
      <c r="C490" t="s">
        <v>16</v>
      </c>
      <c r="D490" t="s">
        <v>636</v>
      </c>
    </row>
    <row r="491" spans="1:4" x14ac:dyDescent="0.25">
      <c r="A491" t="s">
        <v>634</v>
      </c>
      <c r="B491" t="s">
        <v>13</v>
      </c>
      <c r="C491" t="s">
        <v>18</v>
      </c>
      <c r="D491" t="s">
        <v>637</v>
      </c>
    </row>
    <row r="492" spans="1:4" x14ac:dyDescent="0.25">
      <c r="A492" t="s">
        <v>634</v>
      </c>
      <c r="B492" t="s">
        <v>13</v>
      </c>
      <c r="C492" t="s">
        <v>20</v>
      </c>
      <c r="D492" t="s">
        <v>61</v>
      </c>
    </row>
    <row r="493" spans="1:4" x14ac:dyDescent="0.25">
      <c r="A493" t="s">
        <v>634</v>
      </c>
      <c r="B493" t="s">
        <v>13</v>
      </c>
      <c r="C493" t="s">
        <v>22</v>
      </c>
      <c r="D493" t="s">
        <v>638</v>
      </c>
    </row>
    <row r="494" spans="1:4" x14ac:dyDescent="0.25">
      <c r="A494" t="s">
        <v>634</v>
      </c>
      <c r="B494" t="s">
        <v>38</v>
      </c>
      <c r="C494" t="s">
        <v>639</v>
      </c>
      <c r="D494" t="s">
        <v>640</v>
      </c>
    </row>
    <row r="495" spans="1:4" x14ac:dyDescent="0.25">
      <c r="A495" t="s">
        <v>634</v>
      </c>
      <c r="B495" t="s">
        <v>38</v>
      </c>
      <c r="C495" t="s">
        <v>641</v>
      </c>
      <c r="D495" t="s">
        <v>642</v>
      </c>
    </row>
    <row r="496" spans="1:4" x14ac:dyDescent="0.25">
      <c r="A496" t="s">
        <v>634</v>
      </c>
      <c r="B496" t="s">
        <v>38</v>
      </c>
      <c r="C496" t="s">
        <v>643</v>
      </c>
      <c r="D496" t="s">
        <v>644</v>
      </c>
    </row>
    <row r="497" spans="1:4" x14ac:dyDescent="0.25">
      <c r="A497" t="s">
        <v>634</v>
      </c>
      <c r="B497" t="s">
        <v>47</v>
      </c>
      <c r="C497" t="s">
        <v>645</v>
      </c>
      <c r="D497" t="s">
        <v>646</v>
      </c>
    </row>
    <row r="498" spans="1:4" x14ac:dyDescent="0.25">
      <c r="A498" t="s">
        <v>634</v>
      </c>
      <c r="B498" t="s">
        <v>51</v>
      </c>
      <c r="C498" t="s">
        <v>647</v>
      </c>
      <c r="D498" t="s">
        <v>648</v>
      </c>
    </row>
    <row r="499" spans="1:4" x14ac:dyDescent="0.25">
      <c r="A499" t="s">
        <v>634</v>
      </c>
      <c r="B499" t="s">
        <v>51</v>
      </c>
      <c r="C499" t="s">
        <v>649</v>
      </c>
      <c r="D499" t="s">
        <v>650</v>
      </c>
    </row>
    <row r="500" spans="1:4" x14ac:dyDescent="0.25">
      <c r="A500" t="s">
        <v>634</v>
      </c>
      <c r="B500" t="s">
        <v>51</v>
      </c>
      <c r="C500" t="s">
        <v>651</v>
      </c>
      <c r="D500" t="s">
        <v>652</v>
      </c>
    </row>
    <row r="501" spans="1:4" x14ac:dyDescent="0.25">
      <c r="A501" t="s">
        <v>634</v>
      </c>
      <c r="B501" t="s">
        <v>51</v>
      </c>
      <c r="C501" t="s">
        <v>653</v>
      </c>
      <c r="D501" t="s">
        <v>654</v>
      </c>
    </row>
    <row r="502" spans="1:4" x14ac:dyDescent="0.25">
      <c r="A502" t="s">
        <v>634</v>
      </c>
      <c r="B502" t="s">
        <v>51</v>
      </c>
      <c r="C502" t="s">
        <v>655</v>
      </c>
      <c r="D502" t="s">
        <v>656</v>
      </c>
    </row>
    <row r="503" spans="1:4" x14ac:dyDescent="0.25">
      <c r="A503" t="s">
        <v>634</v>
      </c>
      <c r="B503" t="s">
        <v>51</v>
      </c>
      <c r="C503" t="s">
        <v>657</v>
      </c>
      <c r="D503" t="s">
        <v>658</v>
      </c>
    </row>
    <row r="504" spans="1:4" x14ac:dyDescent="0.25">
      <c r="A504" t="s">
        <v>634</v>
      </c>
      <c r="B504" t="s">
        <v>51</v>
      </c>
      <c r="C504" t="s">
        <v>659</v>
      </c>
      <c r="D504" t="s">
        <v>660</v>
      </c>
    </row>
    <row r="505" spans="1:4" x14ac:dyDescent="0.25">
      <c r="A505" t="s">
        <v>661</v>
      </c>
      <c r="B505" t="s">
        <v>10</v>
      </c>
      <c r="C505" t="s">
        <v>11</v>
      </c>
      <c r="D505" t="s">
        <v>662</v>
      </c>
    </row>
    <row r="506" spans="1:4" x14ac:dyDescent="0.25">
      <c r="A506" t="s">
        <v>661</v>
      </c>
      <c r="B506" t="s">
        <v>13</v>
      </c>
      <c r="C506" t="s">
        <v>14</v>
      </c>
      <c r="D506" t="s">
        <v>663</v>
      </c>
    </row>
    <row r="507" spans="1:4" x14ac:dyDescent="0.25">
      <c r="A507" t="s">
        <v>661</v>
      </c>
      <c r="B507" t="s">
        <v>13</v>
      </c>
      <c r="C507" t="s">
        <v>16</v>
      </c>
      <c r="D507" t="s">
        <v>664</v>
      </c>
    </row>
    <row r="508" spans="1:4" x14ac:dyDescent="0.25">
      <c r="A508" t="s">
        <v>661</v>
      </c>
      <c r="B508" t="s">
        <v>13</v>
      </c>
      <c r="C508" t="s">
        <v>18</v>
      </c>
      <c r="D508" t="s">
        <v>665</v>
      </c>
    </row>
    <row r="509" spans="1:4" x14ac:dyDescent="0.25">
      <c r="A509" t="s">
        <v>661</v>
      </c>
      <c r="B509" t="s">
        <v>13</v>
      </c>
      <c r="C509" t="s">
        <v>20</v>
      </c>
      <c r="D509" t="s">
        <v>60</v>
      </c>
    </row>
    <row r="510" spans="1:4" x14ac:dyDescent="0.25">
      <c r="A510" t="s">
        <v>661</v>
      </c>
      <c r="B510" t="s">
        <v>13</v>
      </c>
      <c r="C510" t="s">
        <v>22</v>
      </c>
      <c r="D510" t="s">
        <v>440</v>
      </c>
    </row>
    <row r="511" spans="1:4" x14ac:dyDescent="0.25">
      <c r="A511" t="s">
        <v>661</v>
      </c>
      <c r="B511" t="s">
        <v>13</v>
      </c>
      <c r="C511" t="s">
        <v>24</v>
      </c>
      <c r="D511" t="s">
        <v>666</v>
      </c>
    </row>
    <row r="512" spans="1:4" x14ac:dyDescent="0.25">
      <c r="A512" t="s">
        <v>661</v>
      </c>
      <c r="B512" t="s">
        <v>13</v>
      </c>
      <c r="C512" t="s">
        <v>26</v>
      </c>
      <c r="D512" t="s">
        <v>146</v>
      </c>
    </row>
    <row r="513" spans="1:4" x14ac:dyDescent="0.25">
      <c r="A513" t="s">
        <v>661</v>
      </c>
      <c r="B513" t="s">
        <v>13</v>
      </c>
      <c r="C513" t="s">
        <v>28</v>
      </c>
      <c r="D513" t="s">
        <v>667</v>
      </c>
    </row>
    <row r="514" spans="1:4" x14ac:dyDescent="0.25">
      <c r="A514" t="s">
        <v>661</v>
      </c>
      <c r="B514" t="s">
        <v>13</v>
      </c>
      <c r="C514" t="s">
        <v>30</v>
      </c>
      <c r="D514" t="s">
        <v>498</v>
      </c>
    </row>
    <row r="515" spans="1:4" x14ac:dyDescent="0.25">
      <c r="A515" t="s">
        <v>661</v>
      </c>
      <c r="B515" t="s">
        <v>13</v>
      </c>
      <c r="C515" t="s">
        <v>32</v>
      </c>
      <c r="D515" t="s">
        <v>207</v>
      </c>
    </row>
    <row r="516" spans="1:4" x14ac:dyDescent="0.25">
      <c r="A516" t="s">
        <v>661</v>
      </c>
      <c r="B516" t="s">
        <v>13</v>
      </c>
      <c r="C516" t="s">
        <v>34</v>
      </c>
      <c r="D516" t="s">
        <v>35</v>
      </c>
    </row>
    <row r="517" spans="1:4" x14ac:dyDescent="0.25">
      <c r="A517" t="s">
        <v>661</v>
      </c>
      <c r="B517" t="s">
        <v>38</v>
      </c>
      <c r="C517" t="s">
        <v>668</v>
      </c>
      <c r="D517" t="s">
        <v>669</v>
      </c>
    </row>
    <row r="518" spans="1:4" x14ac:dyDescent="0.25">
      <c r="A518" t="s">
        <v>661</v>
      </c>
      <c r="B518" t="s">
        <v>38</v>
      </c>
      <c r="C518" t="s">
        <v>670</v>
      </c>
      <c r="D518" t="s">
        <v>671</v>
      </c>
    </row>
    <row r="519" spans="1:4" x14ac:dyDescent="0.25">
      <c r="A519" t="s">
        <v>661</v>
      </c>
      <c r="B519" t="s">
        <v>38</v>
      </c>
      <c r="C519" t="s">
        <v>672</v>
      </c>
      <c r="D519" t="s">
        <v>673</v>
      </c>
    </row>
    <row r="520" spans="1:4" x14ac:dyDescent="0.25">
      <c r="A520" t="s">
        <v>661</v>
      </c>
      <c r="B520" t="s">
        <v>38</v>
      </c>
      <c r="C520" t="s">
        <v>674</v>
      </c>
      <c r="D520" t="s">
        <v>675</v>
      </c>
    </row>
    <row r="521" spans="1:4" x14ac:dyDescent="0.25">
      <c r="A521" t="s">
        <v>661</v>
      </c>
      <c r="B521" t="s">
        <v>38</v>
      </c>
      <c r="C521" t="s">
        <v>676</v>
      </c>
      <c r="D521" t="s">
        <v>677</v>
      </c>
    </row>
    <row r="522" spans="1:4" x14ac:dyDescent="0.25">
      <c r="A522" t="s">
        <v>661</v>
      </c>
      <c r="B522" t="s">
        <v>38</v>
      </c>
      <c r="C522" t="s">
        <v>678</v>
      </c>
      <c r="D522" t="s">
        <v>679</v>
      </c>
    </row>
    <row r="523" spans="1:4" x14ac:dyDescent="0.25">
      <c r="A523" t="s">
        <v>661</v>
      </c>
      <c r="B523" t="s">
        <v>38</v>
      </c>
      <c r="C523" t="s">
        <v>680</v>
      </c>
      <c r="D523" t="s">
        <v>681</v>
      </c>
    </row>
    <row r="524" spans="1:4" x14ac:dyDescent="0.25">
      <c r="A524" t="s">
        <v>661</v>
      </c>
      <c r="B524" t="s">
        <v>38</v>
      </c>
      <c r="C524" t="s">
        <v>682</v>
      </c>
      <c r="D524" t="s">
        <v>683</v>
      </c>
    </row>
    <row r="525" spans="1:4" x14ac:dyDescent="0.25">
      <c r="A525" t="s">
        <v>661</v>
      </c>
      <c r="B525" t="s">
        <v>47</v>
      </c>
      <c r="C525" t="s">
        <v>684</v>
      </c>
      <c r="D525" t="s">
        <v>685</v>
      </c>
    </row>
    <row r="526" spans="1:4" x14ac:dyDescent="0.25">
      <c r="A526" t="s">
        <v>661</v>
      </c>
      <c r="B526" t="s">
        <v>47</v>
      </c>
      <c r="C526" t="s">
        <v>686</v>
      </c>
      <c r="D526" t="s">
        <v>687</v>
      </c>
    </row>
    <row r="527" spans="1:4" x14ac:dyDescent="0.25">
      <c r="A527" t="s">
        <v>661</v>
      </c>
      <c r="B527" t="s">
        <v>47</v>
      </c>
      <c r="C527" t="s">
        <v>688</v>
      </c>
      <c r="D527" t="s">
        <v>689</v>
      </c>
    </row>
    <row r="528" spans="1:4" x14ac:dyDescent="0.25">
      <c r="A528" t="s">
        <v>661</v>
      </c>
      <c r="B528" t="s">
        <v>51</v>
      </c>
      <c r="C528" t="s">
        <v>690</v>
      </c>
      <c r="D528" t="s">
        <v>691</v>
      </c>
    </row>
    <row r="529" spans="1:4" x14ac:dyDescent="0.25">
      <c r="A529" t="s">
        <v>661</v>
      </c>
      <c r="B529" t="s">
        <v>51</v>
      </c>
      <c r="C529" t="s">
        <v>692</v>
      </c>
      <c r="D529" t="s">
        <v>693</v>
      </c>
    </row>
    <row r="530" spans="1:4" x14ac:dyDescent="0.25">
      <c r="A530" t="s">
        <v>694</v>
      </c>
      <c r="B530" t="s">
        <v>10</v>
      </c>
      <c r="C530" t="s">
        <v>11</v>
      </c>
      <c r="D530" t="s">
        <v>695</v>
      </c>
    </row>
    <row r="531" spans="1:4" x14ac:dyDescent="0.25">
      <c r="A531" t="s">
        <v>694</v>
      </c>
      <c r="B531" t="s">
        <v>13</v>
      </c>
      <c r="C531" t="s">
        <v>14</v>
      </c>
      <c r="D531" t="s">
        <v>696</v>
      </c>
    </row>
    <row r="532" spans="1:4" x14ac:dyDescent="0.25">
      <c r="A532" t="s">
        <v>694</v>
      </c>
      <c r="B532" t="s">
        <v>13</v>
      </c>
      <c r="C532" t="s">
        <v>16</v>
      </c>
      <c r="D532" t="s">
        <v>697</v>
      </c>
    </row>
    <row r="533" spans="1:4" x14ac:dyDescent="0.25">
      <c r="A533" t="s">
        <v>694</v>
      </c>
      <c r="B533" t="s">
        <v>13</v>
      </c>
      <c r="C533" t="s">
        <v>18</v>
      </c>
      <c r="D533" t="s">
        <v>698</v>
      </c>
    </row>
    <row r="534" spans="1:4" x14ac:dyDescent="0.25">
      <c r="A534" t="s">
        <v>694</v>
      </c>
      <c r="B534" t="s">
        <v>13</v>
      </c>
      <c r="C534" t="s">
        <v>20</v>
      </c>
      <c r="D534" t="s">
        <v>489</v>
      </c>
    </row>
    <row r="535" spans="1:4" x14ac:dyDescent="0.25">
      <c r="A535" t="s">
        <v>694</v>
      </c>
      <c r="B535" t="s">
        <v>13</v>
      </c>
      <c r="C535" t="s">
        <v>22</v>
      </c>
      <c r="D535" t="s">
        <v>491</v>
      </c>
    </row>
    <row r="536" spans="1:4" x14ac:dyDescent="0.25">
      <c r="A536" t="s">
        <v>694</v>
      </c>
      <c r="B536" t="s">
        <v>13</v>
      </c>
      <c r="C536" t="s">
        <v>24</v>
      </c>
      <c r="D536" t="s">
        <v>699</v>
      </c>
    </row>
    <row r="537" spans="1:4" x14ac:dyDescent="0.25">
      <c r="A537" t="s">
        <v>694</v>
      </c>
      <c r="B537" t="s">
        <v>13</v>
      </c>
      <c r="C537" t="s">
        <v>26</v>
      </c>
      <c r="D537" t="s">
        <v>700</v>
      </c>
    </row>
    <row r="538" spans="1:4" x14ac:dyDescent="0.25">
      <c r="A538" t="s">
        <v>694</v>
      </c>
      <c r="B538" t="s">
        <v>13</v>
      </c>
      <c r="C538" t="s">
        <v>28</v>
      </c>
      <c r="D538" t="s">
        <v>701</v>
      </c>
    </row>
    <row r="539" spans="1:4" x14ac:dyDescent="0.25">
      <c r="A539" t="s">
        <v>694</v>
      </c>
      <c r="B539" t="s">
        <v>13</v>
      </c>
      <c r="C539" t="s">
        <v>30</v>
      </c>
      <c r="D539" t="s">
        <v>319</v>
      </c>
    </row>
    <row r="540" spans="1:4" x14ac:dyDescent="0.25">
      <c r="A540" t="s">
        <v>694</v>
      </c>
      <c r="B540" t="s">
        <v>13</v>
      </c>
      <c r="C540" t="s">
        <v>32</v>
      </c>
      <c r="D540" t="s">
        <v>702</v>
      </c>
    </row>
    <row r="541" spans="1:4" x14ac:dyDescent="0.25">
      <c r="A541" t="s">
        <v>694</v>
      </c>
      <c r="B541" t="s">
        <v>13</v>
      </c>
      <c r="C541" t="s">
        <v>34</v>
      </c>
      <c r="D541" t="s">
        <v>703</v>
      </c>
    </row>
    <row r="542" spans="1:4" x14ac:dyDescent="0.25">
      <c r="A542" t="s">
        <v>694</v>
      </c>
      <c r="B542" t="s">
        <v>13</v>
      </c>
      <c r="C542" t="s">
        <v>36</v>
      </c>
      <c r="D542" t="s">
        <v>75</v>
      </c>
    </row>
    <row r="543" spans="1:4" x14ac:dyDescent="0.25">
      <c r="A543" t="s">
        <v>694</v>
      </c>
      <c r="B543" t="s">
        <v>13</v>
      </c>
      <c r="C543" t="s">
        <v>67</v>
      </c>
      <c r="D543" t="s">
        <v>704</v>
      </c>
    </row>
    <row r="544" spans="1:4" x14ac:dyDescent="0.25">
      <c r="A544" t="s">
        <v>694</v>
      </c>
      <c r="B544" t="s">
        <v>38</v>
      </c>
      <c r="C544" t="s">
        <v>705</v>
      </c>
      <c r="D544" t="s">
        <v>706</v>
      </c>
    </row>
    <row r="545" spans="1:4" x14ac:dyDescent="0.25">
      <c r="A545" t="s">
        <v>694</v>
      </c>
      <c r="B545" t="s">
        <v>38</v>
      </c>
      <c r="C545" t="s">
        <v>707</v>
      </c>
      <c r="D545" t="s">
        <v>708</v>
      </c>
    </row>
    <row r="546" spans="1:4" x14ac:dyDescent="0.25">
      <c r="A546" t="s">
        <v>694</v>
      </c>
      <c r="B546" t="s">
        <v>38</v>
      </c>
      <c r="C546" t="s">
        <v>709</v>
      </c>
      <c r="D546" t="s">
        <v>710</v>
      </c>
    </row>
    <row r="547" spans="1:4" x14ac:dyDescent="0.25">
      <c r="A547" t="s">
        <v>694</v>
      </c>
      <c r="B547" t="s">
        <v>38</v>
      </c>
      <c r="C547" t="s">
        <v>711</v>
      </c>
      <c r="D547" t="s">
        <v>712</v>
      </c>
    </row>
    <row r="548" spans="1:4" x14ac:dyDescent="0.25">
      <c r="A548" t="s">
        <v>694</v>
      </c>
      <c r="B548" t="s">
        <v>38</v>
      </c>
      <c r="C548" t="s">
        <v>713</v>
      </c>
      <c r="D548" t="s">
        <v>714</v>
      </c>
    </row>
    <row r="549" spans="1:4" x14ac:dyDescent="0.25">
      <c r="A549" t="s">
        <v>694</v>
      </c>
      <c r="B549" t="s">
        <v>47</v>
      </c>
      <c r="C549" t="s">
        <v>715</v>
      </c>
      <c r="D549" t="s">
        <v>716</v>
      </c>
    </row>
    <row r="550" spans="1:4" x14ac:dyDescent="0.25">
      <c r="A550" t="s">
        <v>717</v>
      </c>
      <c r="B550" t="s">
        <v>10</v>
      </c>
      <c r="C550" t="s">
        <v>11</v>
      </c>
      <c r="D550" t="s">
        <v>718</v>
      </c>
    </row>
    <row r="551" spans="1:4" x14ac:dyDescent="0.25">
      <c r="A551" t="s">
        <v>717</v>
      </c>
      <c r="B551" t="s">
        <v>13</v>
      </c>
      <c r="C551" t="s">
        <v>14</v>
      </c>
      <c r="D551" t="s">
        <v>719</v>
      </c>
    </row>
    <row r="552" spans="1:4" x14ac:dyDescent="0.25">
      <c r="A552" t="s">
        <v>717</v>
      </c>
      <c r="B552" t="s">
        <v>13</v>
      </c>
      <c r="C552" t="s">
        <v>16</v>
      </c>
      <c r="D552" t="s">
        <v>720</v>
      </c>
    </row>
    <row r="553" spans="1:4" x14ac:dyDescent="0.25">
      <c r="A553" t="s">
        <v>717</v>
      </c>
      <c r="B553" t="s">
        <v>13</v>
      </c>
      <c r="C553" t="s">
        <v>18</v>
      </c>
      <c r="D553" t="s">
        <v>223</v>
      </c>
    </row>
    <row r="554" spans="1:4" x14ac:dyDescent="0.25">
      <c r="A554" t="s">
        <v>717</v>
      </c>
      <c r="B554" t="s">
        <v>13</v>
      </c>
      <c r="C554" t="s">
        <v>20</v>
      </c>
      <c r="D554" t="s">
        <v>721</v>
      </c>
    </row>
    <row r="555" spans="1:4" x14ac:dyDescent="0.25">
      <c r="A555" t="s">
        <v>717</v>
      </c>
      <c r="B555" t="s">
        <v>13</v>
      </c>
      <c r="C555" t="s">
        <v>22</v>
      </c>
      <c r="D555" t="s">
        <v>146</v>
      </c>
    </row>
    <row r="556" spans="1:4" x14ac:dyDescent="0.25">
      <c r="A556" t="s">
        <v>717</v>
      </c>
      <c r="B556" t="s">
        <v>13</v>
      </c>
      <c r="C556" t="s">
        <v>24</v>
      </c>
      <c r="D556" t="s">
        <v>722</v>
      </c>
    </row>
    <row r="557" spans="1:4" x14ac:dyDescent="0.25">
      <c r="A557" t="s">
        <v>717</v>
      </c>
      <c r="B557" t="s">
        <v>13</v>
      </c>
      <c r="C557" t="s">
        <v>26</v>
      </c>
      <c r="D557" t="s">
        <v>33</v>
      </c>
    </row>
    <row r="558" spans="1:4" x14ac:dyDescent="0.25">
      <c r="A558" t="s">
        <v>717</v>
      </c>
      <c r="B558" t="s">
        <v>13</v>
      </c>
      <c r="C558" t="s">
        <v>28</v>
      </c>
      <c r="D558" t="s">
        <v>80</v>
      </c>
    </row>
    <row r="559" spans="1:4" x14ac:dyDescent="0.25">
      <c r="A559" t="s">
        <v>717</v>
      </c>
      <c r="B559" t="s">
        <v>38</v>
      </c>
      <c r="C559" t="s">
        <v>723</v>
      </c>
      <c r="D559" t="s">
        <v>724</v>
      </c>
    </row>
    <row r="560" spans="1:4" x14ac:dyDescent="0.25">
      <c r="A560" t="s">
        <v>717</v>
      </c>
      <c r="B560" t="s">
        <v>38</v>
      </c>
      <c r="C560" t="s">
        <v>725</v>
      </c>
      <c r="D560" t="s">
        <v>726</v>
      </c>
    </row>
    <row r="561" spans="1:4" x14ac:dyDescent="0.25">
      <c r="A561" t="s">
        <v>717</v>
      </c>
      <c r="B561" t="s">
        <v>38</v>
      </c>
      <c r="C561" t="s">
        <v>727</v>
      </c>
      <c r="D561" t="s">
        <v>728</v>
      </c>
    </row>
    <row r="562" spans="1:4" x14ac:dyDescent="0.25">
      <c r="A562" t="s">
        <v>717</v>
      </c>
      <c r="B562" t="s">
        <v>38</v>
      </c>
      <c r="C562" t="s">
        <v>729</v>
      </c>
      <c r="D562" t="s">
        <v>730</v>
      </c>
    </row>
    <row r="563" spans="1:4" x14ac:dyDescent="0.25">
      <c r="A563" t="s">
        <v>717</v>
      </c>
      <c r="B563" t="s">
        <v>47</v>
      </c>
      <c r="C563" t="s">
        <v>731</v>
      </c>
      <c r="D563" t="s">
        <v>732</v>
      </c>
    </row>
    <row r="564" spans="1:4" x14ac:dyDescent="0.25">
      <c r="A564" t="s">
        <v>717</v>
      </c>
      <c r="B564" t="s">
        <v>47</v>
      </c>
      <c r="C564" t="s">
        <v>311</v>
      </c>
      <c r="D564" t="s">
        <v>733</v>
      </c>
    </row>
    <row r="565" spans="1:4" x14ac:dyDescent="0.25">
      <c r="A565" t="s">
        <v>717</v>
      </c>
      <c r="B565" t="s">
        <v>47</v>
      </c>
      <c r="C565" t="s">
        <v>734</v>
      </c>
      <c r="D565" t="s">
        <v>735</v>
      </c>
    </row>
    <row r="566" spans="1:4" x14ac:dyDescent="0.25">
      <c r="A566" t="s">
        <v>717</v>
      </c>
      <c r="B566" t="s">
        <v>51</v>
      </c>
      <c r="C566" t="s">
        <v>736</v>
      </c>
      <c r="D566" t="s">
        <v>737</v>
      </c>
    </row>
    <row r="567" spans="1:4" x14ac:dyDescent="0.25">
      <c r="A567" t="s">
        <v>717</v>
      </c>
      <c r="B567" t="s">
        <v>51</v>
      </c>
      <c r="C567" t="s">
        <v>738</v>
      </c>
      <c r="D567" t="s">
        <v>739</v>
      </c>
    </row>
    <row r="568" spans="1:4" x14ac:dyDescent="0.25">
      <c r="A568" t="s">
        <v>717</v>
      </c>
      <c r="B568" t="s">
        <v>214</v>
      </c>
      <c r="C568" t="s">
        <v>28</v>
      </c>
      <c r="D568" t="s">
        <v>740</v>
      </c>
    </row>
    <row r="569" spans="1:4" x14ac:dyDescent="0.25">
      <c r="A569" t="s">
        <v>717</v>
      </c>
      <c r="B569" t="s">
        <v>214</v>
      </c>
      <c r="C569" t="s">
        <v>741</v>
      </c>
      <c r="D569" t="s">
        <v>742</v>
      </c>
    </row>
    <row r="570" spans="1:4" x14ac:dyDescent="0.25">
      <c r="A570" t="s">
        <v>743</v>
      </c>
      <c r="B570" t="s">
        <v>10</v>
      </c>
      <c r="C570" t="s">
        <v>11</v>
      </c>
      <c r="D570" t="s">
        <v>744</v>
      </c>
    </row>
    <row r="571" spans="1:4" x14ac:dyDescent="0.25">
      <c r="A571" t="s">
        <v>743</v>
      </c>
      <c r="B571" t="s">
        <v>13</v>
      </c>
      <c r="C571" t="s">
        <v>14</v>
      </c>
      <c r="D571" t="s">
        <v>745</v>
      </c>
    </row>
    <row r="572" spans="1:4" x14ac:dyDescent="0.25">
      <c r="A572" t="s">
        <v>743</v>
      </c>
      <c r="B572" t="s">
        <v>13</v>
      </c>
      <c r="C572" t="s">
        <v>16</v>
      </c>
      <c r="D572" t="s">
        <v>139</v>
      </c>
    </row>
    <row r="573" spans="1:4" x14ac:dyDescent="0.25">
      <c r="A573" t="s">
        <v>743</v>
      </c>
      <c r="B573" t="s">
        <v>13</v>
      </c>
      <c r="C573" t="s">
        <v>18</v>
      </c>
      <c r="D573" t="s">
        <v>559</v>
      </c>
    </row>
    <row r="574" spans="1:4" x14ac:dyDescent="0.25">
      <c r="A574" t="s">
        <v>743</v>
      </c>
      <c r="B574" t="s">
        <v>13</v>
      </c>
      <c r="C574" t="s">
        <v>20</v>
      </c>
      <c r="D574" t="s">
        <v>348</v>
      </c>
    </row>
    <row r="575" spans="1:4" x14ac:dyDescent="0.25">
      <c r="A575" t="s">
        <v>743</v>
      </c>
      <c r="B575" t="s">
        <v>13</v>
      </c>
      <c r="C575" t="s">
        <v>22</v>
      </c>
      <c r="D575" t="s">
        <v>746</v>
      </c>
    </row>
    <row r="576" spans="1:4" x14ac:dyDescent="0.25">
      <c r="A576" t="s">
        <v>743</v>
      </c>
      <c r="B576" t="s">
        <v>13</v>
      </c>
      <c r="C576" t="s">
        <v>24</v>
      </c>
      <c r="D576" t="s">
        <v>380</v>
      </c>
    </row>
    <row r="577" spans="1:4" x14ac:dyDescent="0.25">
      <c r="A577" t="s">
        <v>743</v>
      </c>
      <c r="B577" t="s">
        <v>13</v>
      </c>
      <c r="C577" t="s">
        <v>26</v>
      </c>
      <c r="D577" t="s">
        <v>33</v>
      </c>
    </row>
    <row r="578" spans="1:4" x14ac:dyDescent="0.25">
      <c r="A578" t="s">
        <v>743</v>
      </c>
      <c r="B578" t="s">
        <v>13</v>
      </c>
      <c r="C578" t="s">
        <v>28</v>
      </c>
      <c r="D578" t="s">
        <v>35</v>
      </c>
    </row>
    <row r="579" spans="1:4" x14ac:dyDescent="0.25">
      <c r="A579" t="s">
        <v>743</v>
      </c>
      <c r="B579" t="s">
        <v>13</v>
      </c>
      <c r="C579" t="s">
        <v>30</v>
      </c>
      <c r="D579" t="s">
        <v>37</v>
      </c>
    </row>
    <row r="580" spans="1:4" x14ac:dyDescent="0.25">
      <c r="A580" t="s">
        <v>743</v>
      </c>
      <c r="B580" t="s">
        <v>13</v>
      </c>
      <c r="C580" t="s">
        <v>32</v>
      </c>
      <c r="D580" t="s">
        <v>747</v>
      </c>
    </row>
    <row r="581" spans="1:4" x14ac:dyDescent="0.25">
      <c r="A581" t="s">
        <v>743</v>
      </c>
      <c r="B581" t="s">
        <v>38</v>
      </c>
      <c r="C581" t="s">
        <v>748</v>
      </c>
      <c r="D581" t="s">
        <v>749</v>
      </c>
    </row>
    <row r="582" spans="1:4" x14ac:dyDescent="0.25">
      <c r="A582" t="s">
        <v>743</v>
      </c>
      <c r="B582" t="s">
        <v>38</v>
      </c>
      <c r="C582" t="s">
        <v>750</v>
      </c>
      <c r="D582" t="s">
        <v>751</v>
      </c>
    </row>
    <row r="583" spans="1:4" x14ac:dyDescent="0.25">
      <c r="A583" t="s">
        <v>743</v>
      </c>
      <c r="B583" t="s">
        <v>38</v>
      </c>
      <c r="C583" t="s">
        <v>752</v>
      </c>
      <c r="D583" t="s">
        <v>753</v>
      </c>
    </row>
    <row r="584" spans="1:4" x14ac:dyDescent="0.25">
      <c r="A584" t="s">
        <v>743</v>
      </c>
      <c r="B584" t="s">
        <v>38</v>
      </c>
      <c r="C584" t="s">
        <v>754</v>
      </c>
      <c r="D584" t="s">
        <v>755</v>
      </c>
    </row>
    <row r="585" spans="1:4" x14ac:dyDescent="0.25">
      <c r="A585" t="s">
        <v>743</v>
      </c>
      <c r="B585" t="s">
        <v>38</v>
      </c>
      <c r="C585" t="s">
        <v>756</v>
      </c>
      <c r="D585" t="s">
        <v>757</v>
      </c>
    </row>
    <row r="586" spans="1:4" x14ac:dyDescent="0.25">
      <c r="A586" t="s">
        <v>743</v>
      </c>
      <c r="B586" t="s">
        <v>38</v>
      </c>
      <c r="C586" t="s">
        <v>758</v>
      </c>
      <c r="D586" t="s">
        <v>759</v>
      </c>
    </row>
    <row r="587" spans="1:4" x14ac:dyDescent="0.25">
      <c r="A587" t="s">
        <v>743</v>
      </c>
      <c r="B587" t="s">
        <v>38</v>
      </c>
      <c r="C587" t="s">
        <v>760</v>
      </c>
      <c r="D587" t="s">
        <v>761</v>
      </c>
    </row>
    <row r="588" spans="1:4" x14ac:dyDescent="0.25">
      <c r="A588" t="s">
        <v>743</v>
      </c>
      <c r="B588" t="s">
        <v>38</v>
      </c>
      <c r="C588" t="s">
        <v>762</v>
      </c>
      <c r="D588" t="s">
        <v>763</v>
      </c>
    </row>
    <row r="589" spans="1:4" x14ac:dyDescent="0.25">
      <c r="A589" t="s">
        <v>743</v>
      </c>
      <c r="B589" t="s">
        <v>38</v>
      </c>
      <c r="C589" t="s">
        <v>764</v>
      </c>
      <c r="D589" t="s">
        <v>765</v>
      </c>
    </row>
    <row r="590" spans="1:4" x14ac:dyDescent="0.25">
      <c r="A590" t="s">
        <v>743</v>
      </c>
      <c r="B590" t="s">
        <v>38</v>
      </c>
      <c r="C590" t="s">
        <v>766</v>
      </c>
      <c r="D590" t="s">
        <v>767</v>
      </c>
    </row>
    <row r="591" spans="1:4" x14ac:dyDescent="0.25">
      <c r="A591" t="s">
        <v>743</v>
      </c>
      <c r="B591" t="s">
        <v>47</v>
      </c>
      <c r="C591" t="s">
        <v>768</v>
      </c>
      <c r="D591" t="s">
        <v>769</v>
      </c>
    </row>
    <row r="592" spans="1:4" x14ac:dyDescent="0.25">
      <c r="A592" t="s">
        <v>743</v>
      </c>
      <c r="B592" t="s">
        <v>47</v>
      </c>
      <c r="C592" t="s">
        <v>624</v>
      </c>
      <c r="D592" t="s">
        <v>770</v>
      </c>
    </row>
    <row r="593" spans="1:4" x14ac:dyDescent="0.25">
      <c r="A593" t="s">
        <v>743</v>
      </c>
      <c r="B593" t="s">
        <v>47</v>
      </c>
      <c r="C593" t="s">
        <v>771</v>
      </c>
      <c r="D593" t="s">
        <v>772</v>
      </c>
    </row>
    <row r="594" spans="1:4" x14ac:dyDescent="0.25">
      <c r="A594" t="s">
        <v>743</v>
      </c>
      <c r="B594" t="s">
        <v>47</v>
      </c>
      <c r="C594" t="s">
        <v>773</v>
      </c>
      <c r="D594" t="s">
        <v>774</v>
      </c>
    </row>
    <row r="595" spans="1:4" x14ac:dyDescent="0.25">
      <c r="A595" t="s">
        <v>743</v>
      </c>
      <c r="B595" t="s">
        <v>51</v>
      </c>
      <c r="C595" t="s">
        <v>775</v>
      </c>
      <c r="D595" t="s">
        <v>776</v>
      </c>
    </row>
    <row r="596" spans="1:4" x14ac:dyDescent="0.25">
      <c r="A596" t="s">
        <v>743</v>
      </c>
      <c r="B596" t="s">
        <v>51</v>
      </c>
      <c r="C596" t="s">
        <v>777</v>
      </c>
      <c r="D596" t="s">
        <v>778</v>
      </c>
    </row>
    <row r="597" spans="1:4" x14ac:dyDescent="0.25">
      <c r="A597" t="s">
        <v>743</v>
      </c>
      <c r="B597" t="s">
        <v>214</v>
      </c>
      <c r="C597" t="s">
        <v>30</v>
      </c>
      <c r="D597" t="s">
        <v>779</v>
      </c>
    </row>
    <row r="598" spans="1:4" x14ac:dyDescent="0.25">
      <c r="A598" t="s">
        <v>780</v>
      </c>
      <c r="B598" t="s">
        <v>10</v>
      </c>
      <c r="C598" t="s">
        <v>11</v>
      </c>
      <c r="D598" t="s">
        <v>781</v>
      </c>
    </row>
    <row r="599" spans="1:4" x14ac:dyDescent="0.25">
      <c r="A599" t="s">
        <v>780</v>
      </c>
      <c r="B599" t="s">
        <v>13</v>
      </c>
      <c r="C599" t="s">
        <v>14</v>
      </c>
      <c r="D599" t="s">
        <v>139</v>
      </c>
    </row>
    <row r="600" spans="1:4" x14ac:dyDescent="0.25">
      <c r="A600" t="s">
        <v>780</v>
      </c>
      <c r="B600" t="s">
        <v>13</v>
      </c>
      <c r="C600" t="s">
        <v>16</v>
      </c>
      <c r="D600" t="s">
        <v>782</v>
      </c>
    </row>
    <row r="601" spans="1:4" x14ac:dyDescent="0.25">
      <c r="A601" t="s">
        <v>780</v>
      </c>
      <c r="B601" t="s">
        <v>13</v>
      </c>
      <c r="C601" t="s">
        <v>18</v>
      </c>
      <c r="D601" t="s">
        <v>492</v>
      </c>
    </row>
    <row r="602" spans="1:4" x14ac:dyDescent="0.25">
      <c r="A602" t="s">
        <v>780</v>
      </c>
      <c r="B602" t="s">
        <v>13</v>
      </c>
      <c r="C602" t="s">
        <v>20</v>
      </c>
      <c r="D602" t="s">
        <v>783</v>
      </c>
    </row>
    <row r="603" spans="1:4" x14ac:dyDescent="0.25">
      <c r="A603" t="s">
        <v>780</v>
      </c>
      <c r="B603" t="s">
        <v>13</v>
      </c>
      <c r="C603" t="s">
        <v>22</v>
      </c>
      <c r="D603" t="s">
        <v>21</v>
      </c>
    </row>
    <row r="604" spans="1:4" x14ac:dyDescent="0.25">
      <c r="A604" t="s">
        <v>780</v>
      </c>
      <c r="B604" t="s">
        <v>13</v>
      </c>
      <c r="C604" t="s">
        <v>24</v>
      </c>
      <c r="D604" t="s">
        <v>223</v>
      </c>
    </row>
    <row r="605" spans="1:4" x14ac:dyDescent="0.25">
      <c r="A605" t="s">
        <v>780</v>
      </c>
      <c r="B605" t="s">
        <v>13</v>
      </c>
      <c r="C605" t="s">
        <v>26</v>
      </c>
      <c r="D605" t="s">
        <v>784</v>
      </c>
    </row>
    <row r="606" spans="1:4" x14ac:dyDescent="0.25">
      <c r="A606" t="s">
        <v>780</v>
      </c>
      <c r="B606" t="s">
        <v>13</v>
      </c>
      <c r="C606" t="s">
        <v>28</v>
      </c>
      <c r="D606" t="s">
        <v>25</v>
      </c>
    </row>
    <row r="607" spans="1:4" x14ac:dyDescent="0.25">
      <c r="A607" t="s">
        <v>780</v>
      </c>
      <c r="B607" t="s">
        <v>13</v>
      </c>
      <c r="C607" t="s">
        <v>30</v>
      </c>
      <c r="D607" t="s">
        <v>71</v>
      </c>
    </row>
    <row r="608" spans="1:4" x14ac:dyDescent="0.25">
      <c r="A608" t="s">
        <v>780</v>
      </c>
      <c r="B608" t="s">
        <v>13</v>
      </c>
      <c r="C608" t="s">
        <v>32</v>
      </c>
      <c r="D608" t="s">
        <v>146</v>
      </c>
    </row>
    <row r="609" spans="1:4" x14ac:dyDescent="0.25">
      <c r="A609" t="s">
        <v>780</v>
      </c>
      <c r="B609" t="s">
        <v>13</v>
      </c>
      <c r="C609" t="s">
        <v>34</v>
      </c>
      <c r="D609" t="s">
        <v>785</v>
      </c>
    </row>
    <row r="610" spans="1:4" x14ac:dyDescent="0.25">
      <c r="A610" t="s">
        <v>780</v>
      </c>
      <c r="B610" t="s">
        <v>13</v>
      </c>
      <c r="C610" t="s">
        <v>36</v>
      </c>
      <c r="D610" t="s">
        <v>207</v>
      </c>
    </row>
    <row r="611" spans="1:4" x14ac:dyDescent="0.25">
      <c r="A611" t="s">
        <v>780</v>
      </c>
      <c r="B611" t="s">
        <v>13</v>
      </c>
      <c r="C611" t="s">
        <v>67</v>
      </c>
      <c r="D611" t="s">
        <v>37</v>
      </c>
    </row>
    <row r="612" spans="1:4" x14ac:dyDescent="0.25">
      <c r="A612" t="s">
        <v>780</v>
      </c>
      <c r="B612" t="s">
        <v>38</v>
      </c>
      <c r="C612" t="s">
        <v>786</v>
      </c>
      <c r="D612" t="s">
        <v>787</v>
      </c>
    </row>
    <row r="613" spans="1:4" x14ac:dyDescent="0.25">
      <c r="A613" t="s">
        <v>780</v>
      </c>
      <c r="B613" t="s">
        <v>38</v>
      </c>
      <c r="C613" t="s">
        <v>788</v>
      </c>
      <c r="D613" t="s">
        <v>789</v>
      </c>
    </row>
    <row r="614" spans="1:4" x14ac:dyDescent="0.25">
      <c r="A614" t="s">
        <v>780</v>
      </c>
      <c r="B614" t="s">
        <v>38</v>
      </c>
      <c r="C614" t="s">
        <v>790</v>
      </c>
      <c r="D614" t="s">
        <v>791</v>
      </c>
    </row>
    <row r="615" spans="1:4" x14ac:dyDescent="0.25">
      <c r="A615" t="s">
        <v>780</v>
      </c>
      <c r="B615" t="s">
        <v>38</v>
      </c>
      <c r="C615" t="s">
        <v>792</v>
      </c>
      <c r="D615" t="s">
        <v>793</v>
      </c>
    </row>
    <row r="616" spans="1:4" x14ac:dyDescent="0.25">
      <c r="A616" t="s">
        <v>780</v>
      </c>
      <c r="B616" t="s">
        <v>38</v>
      </c>
      <c r="C616" t="s">
        <v>794</v>
      </c>
      <c r="D616" t="s">
        <v>795</v>
      </c>
    </row>
    <row r="617" spans="1:4" x14ac:dyDescent="0.25">
      <c r="A617" t="s">
        <v>780</v>
      </c>
      <c r="B617" t="s">
        <v>38</v>
      </c>
      <c r="C617" t="s">
        <v>796</v>
      </c>
      <c r="D617" t="s">
        <v>797</v>
      </c>
    </row>
    <row r="618" spans="1:4" x14ac:dyDescent="0.25">
      <c r="A618" t="s">
        <v>780</v>
      </c>
      <c r="B618" t="s">
        <v>38</v>
      </c>
      <c r="C618" t="s">
        <v>798</v>
      </c>
      <c r="D618" t="s">
        <v>799</v>
      </c>
    </row>
    <row r="619" spans="1:4" x14ac:dyDescent="0.25">
      <c r="A619" t="s">
        <v>780</v>
      </c>
      <c r="B619" t="s">
        <v>38</v>
      </c>
      <c r="C619" t="s">
        <v>800</v>
      </c>
      <c r="D619" t="s">
        <v>801</v>
      </c>
    </row>
    <row r="620" spans="1:4" x14ac:dyDescent="0.25">
      <c r="A620" t="s">
        <v>780</v>
      </c>
      <c r="B620" t="s">
        <v>38</v>
      </c>
      <c r="C620" t="s">
        <v>802</v>
      </c>
      <c r="D620" t="s">
        <v>803</v>
      </c>
    </row>
    <row r="621" spans="1:4" x14ac:dyDescent="0.25">
      <c r="A621" t="s">
        <v>780</v>
      </c>
      <c r="B621" t="s">
        <v>38</v>
      </c>
      <c r="C621" t="s">
        <v>804</v>
      </c>
      <c r="D621" t="s">
        <v>805</v>
      </c>
    </row>
    <row r="622" spans="1:4" x14ac:dyDescent="0.25">
      <c r="A622" t="s">
        <v>780</v>
      </c>
      <c r="B622" t="s">
        <v>47</v>
      </c>
      <c r="C622" t="s">
        <v>806</v>
      </c>
      <c r="D622" t="s">
        <v>807</v>
      </c>
    </row>
    <row r="623" spans="1:4" x14ac:dyDescent="0.25">
      <c r="A623" t="s">
        <v>780</v>
      </c>
      <c r="B623" t="s">
        <v>47</v>
      </c>
      <c r="C623" t="s">
        <v>808</v>
      </c>
      <c r="D623" t="s">
        <v>809</v>
      </c>
    </row>
    <row r="624" spans="1:4" x14ac:dyDescent="0.25">
      <c r="A624" t="s">
        <v>780</v>
      </c>
      <c r="B624" t="s">
        <v>47</v>
      </c>
      <c r="C624" t="s">
        <v>810</v>
      </c>
      <c r="D624" t="s">
        <v>811</v>
      </c>
    </row>
    <row r="625" spans="1:4" x14ac:dyDescent="0.25">
      <c r="A625" t="s">
        <v>780</v>
      </c>
      <c r="B625" t="s">
        <v>47</v>
      </c>
      <c r="C625" t="s">
        <v>812</v>
      </c>
      <c r="D625" t="s">
        <v>813</v>
      </c>
    </row>
    <row r="626" spans="1:4" x14ac:dyDescent="0.25">
      <c r="A626" t="s">
        <v>780</v>
      </c>
      <c r="B626" t="s">
        <v>47</v>
      </c>
      <c r="C626" t="s">
        <v>814</v>
      </c>
      <c r="D626" t="s">
        <v>815</v>
      </c>
    </row>
    <row r="627" spans="1:4" x14ac:dyDescent="0.25">
      <c r="A627" t="s">
        <v>780</v>
      </c>
      <c r="B627" t="s">
        <v>47</v>
      </c>
      <c r="C627" t="s">
        <v>816</v>
      </c>
      <c r="D627" t="s">
        <v>817</v>
      </c>
    </row>
    <row r="628" spans="1:4" x14ac:dyDescent="0.25">
      <c r="A628" t="s">
        <v>780</v>
      </c>
      <c r="B628" t="s">
        <v>47</v>
      </c>
      <c r="C628" t="s">
        <v>818</v>
      </c>
      <c r="D628" t="s">
        <v>819</v>
      </c>
    </row>
    <row r="629" spans="1:4" x14ac:dyDescent="0.25">
      <c r="A629" t="s">
        <v>780</v>
      </c>
      <c r="B629" t="s">
        <v>47</v>
      </c>
      <c r="C629" t="s">
        <v>820</v>
      </c>
      <c r="D629" t="s">
        <v>821</v>
      </c>
    </row>
    <row r="630" spans="1:4" x14ac:dyDescent="0.25">
      <c r="A630" t="s">
        <v>822</v>
      </c>
      <c r="B630" t="s">
        <v>10</v>
      </c>
      <c r="C630" t="s">
        <v>11</v>
      </c>
      <c r="D630" t="s">
        <v>823</v>
      </c>
    </row>
    <row r="631" spans="1:4" x14ac:dyDescent="0.25">
      <c r="A631" t="s">
        <v>822</v>
      </c>
      <c r="B631" t="s">
        <v>13</v>
      </c>
      <c r="C631" t="s">
        <v>14</v>
      </c>
      <c r="D631" t="s">
        <v>824</v>
      </c>
    </row>
    <row r="632" spans="1:4" x14ac:dyDescent="0.25">
      <c r="A632" t="s">
        <v>822</v>
      </c>
      <c r="B632" t="s">
        <v>13</v>
      </c>
      <c r="C632" t="s">
        <v>16</v>
      </c>
      <c r="D632" t="s">
        <v>316</v>
      </c>
    </row>
    <row r="633" spans="1:4" x14ac:dyDescent="0.25">
      <c r="A633" t="s">
        <v>822</v>
      </c>
      <c r="B633" t="s">
        <v>13</v>
      </c>
      <c r="C633" t="s">
        <v>18</v>
      </c>
      <c r="D633" t="s">
        <v>139</v>
      </c>
    </row>
    <row r="634" spans="1:4" x14ac:dyDescent="0.25">
      <c r="A634" t="s">
        <v>822</v>
      </c>
      <c r="B634" t="s">
        <v>13</v>
      </c>
      <c r="C634" t="s">
        <v>20</v>
      </c>
      <c r="D634" t="s">
        <v>825</v>
      </c>
    </row>
    <row r="635" spans="1:4" x14ac:dyDescent="0.25">
      <c r="A635" t="s">
        <v>822</v>
      </c>
      <c r="B635" t="s">
        <v>13</v>
      </c>
      <c r="C635" t="s">
        <v>22</v>
      </c>
      <c r="D635" t="s">
        <v>141</v>
      </c>
    </row>
    <row r="636" spans="1:4" x14ac:dyDescent="0.25">
      <c r="A636" t="s">
        <v>822</v>
      </c>
      <c r="B636" t="s">
        <v>13</v>
      </c>
      <c r="C636" t="s">
        <v>24</v>
      </c>
      <c r="D636" t="s">
        <v>699</v>
      </c>
    </row>
    <row r="637" spans="1:4" x14ac:dyDescent="0.25">
      <c r="A637" t="s">
        <v>822</v>
      </c>
      <c r="B637" t="s">
        <v>13</v>
      </c>
      <c r="C637" t="s">
        <v>26</v>
      </c>
      <c r="D637" t="s">
        <v>60</v>
      </c>
    </row>
    <row r="638" spans="1:4" x14ac:dyDescent="0.25">
      <c r="A638" t="s">
        <v>822</v>
      </c>
      <c r="B638" t="s">
        <v>13</v>
      </c>
      <c r="C638" t="s">
        <v>28</v>
      </c>
      <c r="D638" t="s">
        <v>21</v>
      </c>
    </row>
    <row r="639" spans="1:4" x14ac:dyDescent="0.25">
      <c r="A639" t="s">
        <v>822</v>
      </c>
      <c r="B639" t="s">
        <v>13</v>
      </c>
      <c r="C639" t="s">
        <v>30</v>
      </c>
      <c r="D639" t="s">
        <v>146</v>
      </c>
    </row>
    <row r="640" spans="1:4" x14ac:dyDescent="0.25">
      <c r="A640" t="s">
        <v>822</v>
      </c>
      <c r="B640" t="s">
        <v>13</v>
      </c>
      <c r="C640" t="s">
        <v>32</v>
      </c>
      <c r="D640" t="s">
        <v>826</v>
      </c>
    </row>
    <row r="641" spans="1:4" x14ac:dyDescent="0.25">
      <c r="A641" t="s">
        <v>822</v>
      </c>
      <c r="B641" t="s">
        <v>13</v>
      </c>
      <c r="C641" t="s">
        <v>34</v>
      </c>
      <c r="D641" t="s">
        <v>497</v>
      </c>
    </row>
    <row r="642" spans="1:4" x14ac:dyDescent="0.25">
      <c r="A642" t="s">
        <v>822</v>
      </c>
      <c r="B642" t="s">
        <v>13</v>
      </c>
      <c r="C642" t="s">
        <v>36</v>
      </c>
      <c r="D642" t="s">
        <v>827</v>
      </c>
    </row>
    <row r="643" spans="1:4" x14ac:dyDescent="0.25">
      <c r="A643" t="s">
        <v>822</v>
      </c>
      <c r="B643" t="s">
        <v>13</v>
      </c>
      <c r="C643" t="s">
        <v>67</v>
      </c>
      <c r="D643" t="s">
        <v>828</v>
      </c>
    </row>
    <row r="644" spans="1:4" x14ac:dyDescent="0.25">
      <c r="A644" t="s">
        <v>822</v>
      </c>
      <c r="B644" t="s">
        <v>13</v>
      </c>
      <c r="C644" t="s">
        <v>68</v>
      </c>
      <c r="D644" t="s">
        <v>37</v>
      </c>
    </row>
    <row r="645" spans="1:4" x14ac:dyDescent="0.25">
      <c r="A645" t="s">
        <v>822</v>
      </c>
      <c r="B645" t="s">
        <v>13</v>
      </c>
      <c r="C645" t="s">
        <v>70</v>
      </c>
      <c r="D645" t="s">
        <v>829</v>
      </c>
    </row>
    <row r="646" spans="1:4" x14ac:dyDescent="0.25">
      <c r="A646" t="s">
        <v>822</v>
      </c>
      <c r="B646" t="s">
        <v>38</v>
      </c>
      <c r="C646" t="s">
        <v>830</v>
      </c>
      <c r="D646" t="s">
        <v>831</v>
      </c>
    </row>
    <row r="647" spans="1:4" x14ac:dyDescent="0.25">
      <c r="A647" t="s">
        <v>822</v>
      </c>
      <c r="B647" t="s">
        <v>38</v>
      </c>
      <c r="C647" t="s">
        <v>832</v>
      </c>
      <c r="D647" t="s">
        <v>833</v>
      </c>
    </row>
    <row r="648" spans="1:4" x14ac:dyDescent="0.25">
      <c r="A648" t="s">
        <v>822</v>
      </c>
      <c r="B648" t="s">
        <v>38</v>
      </c>
      <c r="C648" t="s">
        <v>834</v>
      </c>
      <c r="D648" t="s">
        <v>835</v>
      </c>
    </row>
    <row r="649" spans="1:4" x14ac:dyDescent="0.25">
      <c r="A649" t="s">
        <v>822</v>
      </c>
      <c r="B649" t="s">
        <v>38</v>
      </c>
      <c r="C649" t="s">
        <v>836</v>
      </c>
      <c r="D649" t="s">
        <v>837</v>
      </c>
    </row>
    <row r="650" spans="1:4" x14ac:dyDescent="0.25">
      <c r="A650" t="s">
        <v>822</v>
      </c>
      <c r="B650" t="s">
        <v>38</v>
      </c>
      <c r="C650" t="s">
        <v>838</v>
      </c>
      <c r="D650" t="s">
        <v>839</v>
      </c>
    </row>
    <row r="651" spans="1:4" x14ac:dyDescent="0.25">
      <c r="A651" t="s">
        <v>822</v>
      </c>
      <c r="B651" t="s">
        <v>38</v>
      </c>
      <c r="C651" t="s">
        <v>840</v>
      </c>
      <c r="D651" t="s">
        <v>841</v>
      </c>
    </row>
    <row r="652" spans="1:4" x14ac:dyDescent="0.25">
      <c r="A652" t="s">
        <v>822</v>
      </c>
      <c r="B652" t="s">
        <v>38</v>
      </c>
      <c r="C652" t="s">
        <v>842</v>
      </c>
      <c r="D652" t="s">
        <v>843</v>
      </c>
    </row>
    <row r="653" spans="1:4" x14ac:dyDescent="0.25">
      <c r="A653" t="s">
        <v>822</v>
      </c>
      <c r="B653" t="s">
        <v>47</v>
      </c>
      <c r="C653" t="s">
        <v>844</v>
      </c>
      <c r="D653" t="s">
        <v>845</v>
      </c>
    </row>
    <row r="654" spans="1:4" x14ac:dyDescent="0.25">
      <c r="A654" t="s">
        <v>822</v>
      </c>
      <c r="B654" t="s">
        <v>47</v>
      </c>
      <c r="C654" t="s">
        <v>846</v>
      </c>
      <c r="D654" t="s">
        <v>847</v>
      </c>
    </row>
    <row r="655" spans="1:4" x14ac:dyDescent="0.25">
      <c r="A655" t="s">
        <v>822</v>
      </c>
      <c r="B655" t="s">
        <v>47</v>
      </c>
      <c r="C655" t="s">
        <v>848</v>
      </c>
      <c r="D655" t="s">
        <v>849</v>
      </c>
    </row>
    <row r="656" spans="1:4" x14ac:dyDescent="0.25">
      <c r="A656" t="s">
        <v>822</v>
      </c>
      <c r="B656" t="s">
        <v>47</v>
      </c>
      <c r="C656" t="s">
        <v>850</v>
      </c>
      <c r="D656" t="s">
        <v>851</v>
      </c>
    </row>
    <row r="657" spans="1:4" x14ac:dyDescent="0.25">
      <c r="A657" t="s">
        <v>822</v>
      </c>
      <c r="B657" t="s">
        <v>51</v>
      </c>
      <c r="C657" t="s">
        <v>777</v>
      </c>
      <c r="D657" t="s">
        <v>852</v>
      </c>
    </row>
    <row r="658" spans="1:4" x14ac:dyDescent="0.25">
      <c r="A658" t="s">
        <v>822</v>
      </c>
      <c r="B658" t="s">
        <v>214</v>
      </c>
      <c r="C658" t="s">
        <v>32</v>
      </c>
      <c r="D658" t="s">
        <v>853</v>
      </c>
    </row>
    <row r="659" spans="1:4" x14ac:dyDescent="0.25">
      <c r="A659" t="s">
        <v>854</v>
      </c>
      <c r="B659" t="s">
        <v>10</v>
      </c>
      <c r="C659" t="s">
        <v>11</v>
      </c>
      <c r="D659" t="s">
        <v>855</v>
      </c>
    </row>
    <row r="660" spans="1:4" x14ac:dyDescent="0.25">
      <c r="A660" t="s">
        <v>854</v>
      </c>
      <c r="B660" t="s">
        <v>13</v>
      </c>
      <c r="C660" t="s">
        <v>14</v>
      </c>
      <c r="D660" t="s">
        <v>57</v>
      </c>
    </row>
    <row r="661" spans="1:4" x14ac:dyDescent="0.25">
      <c r="A661" t="s">
        <v>854</v>
      </c>
      <c r="B661" t="s">
        <v>13</v>
      </c>
      <c r="C661" t="s">
        <v>16</v>
      </c>
      <c r="D661" t="s">
        <v>111</v>
      </c>
    </row>
    <row r="662" spans="1:4" x14ac:dyDescent="0.25">
      <c r="A662" t="s">
        <v>854</v>
      </c>
      <c r="B662" t="s">
        <v>13</v>
      </c>
      <c r="C662" t="s">
        <v>18</v>
      </c>
      <c r="D662" t="s">
        <v>528</v>
      </c>
    </row>
    <row r="663" spans="1:4" x14ac:dyDescent="0.25">
      <c r="A663" t="s">
        <v>854</v>
      </c>
      <c r="B663" t="s">
        <v>13</v>
      </c>
      <c r="C663" t="s">
        <v>20</v>
      </c>
      <c r="D663" t="s">
        <v>856</v>
      </c>
    </row>
    <row r="664" spans="1:4" x14ac:dyDescent="0.25">
      <c r="A664" t="s">
        <v>854</v>
      </c>
      <c r="B664" t="s">
        <v>13</v>
      </c>
      <c r="C664" t="s">
        <v>22</v>
      </c>
      <c r="D664" t="s">
        <v>60</v>
      </c>
    </row>
    <row r="665" spans="1:4" x14ac:dyDescent="0.25">
      <c r="A665" t="s">
        <v>854</v>
      </c>
      <c r="B665" t="s">
        <v>13</v>
      </c>
      <c r="C665" t="s">
        <v>24</v>
      </c>
      <c r="D665" t="s">
        <v>857</v>
      </c>
    </row>
    <row r="666" spans="1:4" x14ac:dyDescent="0.25">
      <c r="A666" t="s">
        <v>854</v>
      </c>
      <c r="B666" t="s">
        <v>13</v>
      </c>
      <c r="C666" t="s">
        <v>26</v>
      </c>
      <c r="D666" t="s">
        <v>37</v>
      </c>
    </row>
    <row r="667" spans="1:4" x14ac:dyDescent="0.25">
      <c r="A667" t="s">
        <v>854</v>
      </c>
      <c r="B667" t="s">
        <v>13</v>
      </c>
      <c r="C667" t="s">
        <v>28</v>
      </c>
      <c r="D667" t="s">
        <v>80</v>
      </c>
    </row>
    <row r="668" spans="1:4" x14ac:dyDescent="0.25">
      <c r="A668" t="s">
        <v>854</v>
      </c>
      <c r="B668" t="s">
        <v>13</v>
      </c>
      <c r="C668" t="s">
        <v>30</v>
      </c>
      <c r="D668" t="s">
        <v>747</v>
      </c>
    </row>
    <row r="669" spans="1:4" x14ac:dyDescent="0.25">
      <c r="A669" t="s">
        <v>854</v>
      </c>
      <c r="B669" t="s">
        <v>38</v>
      </c>
      <c r="C669" t="s">
        <v>858</v>
      </c>
      <c r="D669" t="s">
        <v>859</v>
      </c>
    </row>
    <row r="670" spans="1:4" x14ac:dyDescent="0.25">
      <c r="A670" t="s">
        <v>854</v>
      </c>
      <c r="B670" t="s">
        <v>38</v>
      </c>
      <c r="C670" t="s">
        <v>860</v>
      </c>
      <c r="D670" t="s">
        <v>861</v>
      </c>
    </row>
    <row r="671" spans="1:4" x14ac:dyDescent="0.25">
      <c r="A671" t="s">
        <v>854</v>
      </c>
      <c r="B671" t="s">
        <v>38</v>
      </c>
      <c r="C671" t="s">
        <v>862</v>
      </c>
      <c r="D671" t="s">
        <v>863</v>
      </c>
    </row>
    <row r="672" spans="1:4" x14ac:dyDescent="0.25">
      <c r="A672" t="s">
        <v>854</v>
      </c>
      <c r="B672" t="s">
        <v>38</v>
      </c>
      <c r="C672" t="s">
        <v>864</v>
      </c>
      <c r="D672" t="s">
        <v>865</v>
      </c>
    </row>
    <row r="673" spans="1:4" x14ac:dyDescent="0.25">
      <c r="A673" t="s">
        <v>854</v>
      </c>
      <c r="B673" t="s">
        <v>38</v>
      </c>
      <c r="C673" t="s">
        <v>866</v>
      </c>
      <c r="D673" t="s">
        <v>867</v>
      </c>
    </row>
    <row r="674" spans="1:4" x14ac:dyDescent="0.25">
      <c r="A674" t="s">
        <v>854</v>
      </c>
      <c r="B674" t="s">
        <v>38</v>
      </c>
      <c r="C674" t="s">
        <v>868</v>
      </c>
      <c r="D674" t="s">
        <v>869</v>
      </c>
    </row>
    <row r="675" spans="1:4" x14ac:dyDescent="0.25">
      <c r="A675" t="s">
        <v>854</v>
      </c>
      <c r="B675" t="s">
        <v>38</v>
      </c>
      <c r="C675" t="s">
        <v>870</v>
      </c>
      <c r="D675" t="s">
        <v>871</v>
      </c>
    </row>
    <row r="676" spans="1:4" x14ac:dyDescent="0.25">
      <c r="A676" t="s">
        <v>854</v>
      </c>
      <c r="B676" t="s">
        <v>38</v>
      </c>
      <c r="C676" t="s">
        <v>872</v>
      </c>
      <c r="D676" t="s">
        <v>873</v>
      </c>
    </row>
    <row r="677" spans="1:4" x14ac:dyDescent="0.25">
      <c r="A677" t="s">
        <v>854</v>
      </c>
      <c r="B677" t="s">
        <v>47</v>
      </c>
      <c r="C677" t="s">
        <v>874</v>
      </c>
      <c r="D677" t="s">
        <v>875</v>
      </c>
    </row>
    <row r="678" spans="1:4" x14ac:dyDescent="0.25">
      <c r="A678" t="s">
        <v>854</v>
      </c>
      <c r="B678" t="s">
        <v>47</v>
      </c>
      <c r="C678" t="s">
        <v>876</v>
      </c>
      <c r="D678" t="s">
        <v>877</v>
      </c>
    </row>
    <row r="679" spans="1:4" x14ac:dyDescent="0.25">
      <c r="A679" t="s">
        <v>854</v>
      </c>
      <c r="B679" t="s">
        <v>47</v>
      </c>
      <c r="C679" t="s">
        <v>878</v>
      </c>
      <c r="D679" t="s">
        <v>879</v>
      </c>
    </row>
    <row r="680" spans="1:4" x14ac:dyDescent="0.25">
      <c r="A680" t="s">
        <v>854</v>
      </c>
      <c r="B680" t="s">
        <v>47</v>
      </c>
      <c r="C680" t="s">
        <v>880</v>
      </c>
      <c r="D680" t="s">
        <v>881</v>
      </c>
    </row>
    <row r="681" spans="1:4" x14ac:dyDescent="0.25">
      <c r="A681" t="s">
        <v>854</v>
      </c>
      <c r="B681" t="s">
        <v>47</v>
      </c>
      <c r="C681" t="s">
        <v>882</v>
      </c>
      <c r="D681" t="s">
        <v>883</v>
      </c>
    </row>
    <row r="682" spans="1:4" x14ac:dyDescent="0.25">
      <c r="A682" t="s">
        <v>854</v>
      </c>
      <c r="B682" t="s">
        <v>51</v>
      </c>
      <c r="C682" t="s">
        <v>884</v>
      </c>
      <c r="D682" t="s">
        <v>885</v>
      </c>
    </row>
    <row r="683" spans="1:4" x14ac:dyDescent="0.25">
      <c r="A683" t="s">
        <v>854</v>
      </c>
      <c r="B683" t="s">
        <v>51</v>
      </c>
      <c r="C683" t="s">
        <v>886</v>
      </c>
      <c r="D683" t="s">
        <v>887</v>
      </c>
    </row>
    <row r="684" spans="1:4" x14ac:dyDescent="0.25">
      <c r="A684" t="s">
        <v>888</v>
      </c>
      <c r="B684" t="s">
        <v>10</v>
      </c>
      <c r="C684" t="s">
        <v>11</v>
      </c>
      <c r="D684" t="s">
        <v>889</v>
      </c>
    </row>
    <row r="685" spans="1:4" x14ac:dyDescent="0.25">
      <c r="A685" t="s">
        <v>888</v>
      </c>
      <c r="B685" t="s">
        <v>13</v>
      </c>
      <c r="C685" t="s">
        <v>14</v>
      </c>
      <c r="D685" t="s">
        <v>890</v>
      </c>
    </row>
    <row r="686" spans="1:4" x14ac:dyDescent="0.25">
      <c r="A686" t="s">
        <v>888</v>
      </c>
      <c r="B686" t="s">
        <v>13</v>
      </c>
      <c r="C686" t="s">
        <v>16</v>
      </c>
      <c r="D686" t="s">
        <v>891</v>
      </c>
    </row>
    <row r="687" spans="1:4" x14ac:dyDescent="0.25">
      <c r="A687" t="s">
        <v>888</v>
      </c>
      <c r="B687" t="s">
        <v>13</v>
      </c>
      <c r="C687" t="s">
        <v>18</v>
      </c>
      <c r="D687" t="s">
        <v>892</v>
      </c>
    </row>
    <row r="688" spans="1:4" x14ac:dyDescent="0.25">
      <c r="A688" t="s">
        <v>888</v>
      </c>
      <c r="B688" t="s">
        <v>13</v>
      </c>
      <c r="C688" t="s">
        <v>20</v>
      </c>
      <c r="D688" t="s">
        <v>893</v>
      </c>
    </row>
    <row r="689" spans="1:4" x14ac:dyDescent="0.25">
      <c r="A689" t="s">
        <v>888</v>
      </c>
      <c r="B689" t="s">
        <v>13</v>
      </c>
      <c r="C689" t="s">
        <v>22</v>
      </c>
      <c r="D689" t="s">
        <v>139</v>
      </c>
    </row>
    <row r="690" spans="1:4" x14ac:dyDescent="0.25">
      <c r="A690" t="s">
        <v>888</v>
      </c>
      <c r="B690" t="s">
        <v>13</v>
      </c>
      <c r="C690" t="s">
        <v>24</v>
      </c>
      <c r="D690" t="s">
        <v>783</v>
      </c>
    </row>
    <row r="691" spans="1:4" x14ac:dyDescent="0.25">
      <c r="A691" t="s">
        <v>888</v>
      </c>
      <c r="B691" t="s">
        <v>13</v>
      </c>
      <c r="C691" t="s">
        <v>26</v>
      </c>
      <c r="D691" t="s">
        <v>60</v>
      </c>
    </row>
    <row r="692" spans="1:4" x14ac:dyDescent="0.25">
      <c r="A692" t="s">
        <v>888</v>
      </c>
      <c r="B692" t="s">
        <v>13</v>
      </c>
      <c r="C692" t="s">
        <v>28</v>
      </c>
      <c r="D692" t="s">
        <v>182</v>
      </c>
    </row>
    <row r="693" spans="1:4" x14ac:dyDescent="0.25">
      <c r="A693" t="s">
        <v>888</v>
      </c>
      <c r="B693" t="s">
        <v>13</v>
      </c>
      <c r="C693" t="s">
        <v>30</v>
      </c>
      <c r="D693" t="s">
        <v>894</v>
      </c>
    </row>
    <row r="694" spans="1:4" x14ac:dyDescent="0.25">
      <c r="A694" t="s">
        <v>888</v>
      </c>
      <c r="B694" t="s">
        <v>38</v>
      </c>
      <c r="C694" t="s">
        <v>895</v>
      </c>
      <c r="D694" t="s">
        <v>896</v>
      </c>
    </row>
    <row r="695" spans="1:4" x14ac:dyDescent="0.25">
      <c r="A695" t="s">
        <v>888</v>
      </c>
      <c r="B695" t="s">
        <v>38</v>
      </c>
      <c r="C695" t="s">
        <v>897</v>
      </c>
      <c r="D695" t="s">
        <v>898</v>
      </c>
    </row>
    <row r="696" spans="1:4" x14ac:dyDescent="0.25">
      <c r="A696" t="s">
        <v>888</v>
      </c>
      <c r="B696" t="s">
        <v>38</v>
      </c>
      <c r="C696" t="s">
        <v>899</v>
      </c>
      <c r="D696" t="s">
        <v>900</v>
      </c>
    </row>
    <row r="697" spans="1:4" x14ac:dyDescent="0.25">
      <c r="A697" t="s">
        <v>888</v>
      </c>
      <c r="B697" t="s">
        <v>38</v>
      </c>
      <c r="C697" t="s">
        <v>901</v>
      </c>
      <c r="D697" t="s">
        <v>902</v>
      </c>
    </row>
    <row r="698" spans="1:4" x14ac:dyDescent="0.25">
      <c r="A698" t="s">
        <v>888</v>
      </c>
      <c r="B698" t="s">
        <v>38</v>
      </c>
      <c r="C698" t="s">
        <v>903</v>
      </c>
      <c r="D698" t="s">
        <v>904</v>
      </c>
    </row>
    <row r="699" spans="1:4" x14ac:dyDescent="0.25">
      <c r="A699" t="s">
        <v>888</v>
      </c>
      <c r="B699" t="s">
        <v>38</v>
      </c>
      <c r="C699" t="s">
        <v>905</v>
      </c>
      <c r="D699" t="s">
        <v>906</v>
      </c>
    </row>
    <row r="700" spans="1:4" x14ac:dyDescent="0.25">
      <c r="A700" t="s">
        <v>888</v>
      </c>
      <c r="B700" t="s">
        <v>38</v>
      </c>
      <c r="C700" t="s">
        <v>907</v>
      </c>
      <c r="D700" t="s">
        <v>908</v>
      </c>
    </row>
    <row r="701" spans="1:4" x14ac:dyDescent="0.25">
      <c r="A701" t="s">
        <v>888</v>
      </c>
      <c r="B701" t="s">
        <v>38</v>
      </c>
      <c r="C701" t="s">
        <v>395</v>
      </c>
      <c r="D701" t="s">
        <v>909</v>
      </c>
    </row>
    <row r="702" spans="1:4" x14ac:dyDescent="0.25">
      <c r="A702" t="s">
        <v>888</v>
      </c>
      <c r="B702" t="s">
        <v>47</v>
      </c>
      <c r="C702" t="s">
        <v>910</v>
      </c>
      <c r="D702" t="s">
        <v>911</v>
      </c>
    </row>
    <row r="703" spans="1:4" x14ac:dyDescent="0.25">
      <c r="A703" t="s">
        <v>888</v>
      </c>
      <c r="B703" t="s">
        <v>47</v>
      </c>
      <c r="C703" t="s">
        <v>912</v>
      </c>
      <c r="D703" t="s">
        <v>913</v>
      </c>
    </row>
    <row r="704" spans="1:4" x14ac:dyDescent="0.25">
      <c r="A704" t="s">
        <v>888</v>
      </c>
      <c r="B704" t="s">
        <v>51</v>
      </c>
      <c r="C704" t="s">
        <v>914</v>
      </c>
      <c r="D704" t="s">
        <v>915</v>
      </c>
    </row>
    <row r="705" spans="1:4" x14ac:dyDescent="0.25">
      <c r="A705" t="s">
        <v>916</v>
      </c>
      <c r="B705" t="s">
        <v>10</v>
      </c>
      <c r="C705" t="s">
        <v>11</v>
      </c>
      <c r="D705" t="s">
        <v>917</v>
      </c>
    </row>
    <row r="706" spans="1:4" x14ac:dyDescent="0.25">
      <c r="A706" t="s">
        <v>916</v>
      </c>
      <c r="B706" t="s">
        <v>13</v>
      </c>
      <c r="C706" t="s">
        <v>14</v>
      </c>
      <c r="D706" t="s">
        <v>890</v>
      </c>
    </row>
    <row r="707" spans="1:4" x14ac:dyDescent="0.25">
      <c r="A707" t="s">
        <v>916</v>
      </c>
      <c r="B707" t="s">
        <v>13</v>
      </c>
      <c r="C707" t="s">
        <v>16</v>
      </c>
      <c r="D707" t="s">
        <v>243</v>
      </c>
    </row>
    <row r="708" spans="1:4" x14ac:dyDescent="0.25">
      <c r="A708" t="s">
        <v>916</v>
      </c>
      <c r="B708" t="s">
        <v>13</v>
      </c>
      <c r="C708" t="s">
        <v>18</v>
      </c>
      <c r="D708" t="s">
        <v>492</v>
      </c>
    </row>
    <row r="709" spans="1:4" x14ac:dyDescent="0.25">
      <c r="A709" t="s">
        <v>916</v>
      </c>
      <c r="B709" t="s">
        <v>13</v>
      </c>
      <c r="C709" t="s">
        <v>20</v>
      </c>
      <c r="D709" t="s">
        <v>116</v>
      </c>
    </row>
    <row r="710" spans="1:4" x14ac:dyDescent="0.25">
      <c r="A710" t="s">
        <v>916</v>
      </c>
      <c r="B710" t="s">
        <v>13</v>
      </c>
      <c r="C710" t="s">
        <v>22</v>
      </c>
      <c r="D710" t="s">
        <v>918</v>
      </c>
    </row>
    <row r="711" spans="1:4" x14ac:dyDescent="0.25">
      <c r="A711" t="s">
        <v>916</v>
      </c>
      <c r="B711" t="s">
        <v>13</v>
      </c>
      <c r="C711" t="s">
        <v>24</v>
      </c>
      <c r="D711" t="s">
        <v>60</v>
      </c>
    </row>
    <row r="712" spans="1:4" x14ac:dyDescent="0.25">
      <c r="A712" t="s">
        <v>916</v>
      </c>
      <c r="B712" t="s">
        <v>13</v>
      </c>
      <c r="C712" t="s">
        <v>26</v>
      </c>
      <c r="D712" t="s">
        <v>919</v>
      </c>
    </row>
    <row r="713" spans="1:4" x14ac:dyDescent="0.25">
      <c r="A713" t="s">
        <v>916</v>
      </c>
      <c r="B713" t="s">
        <v>13</v>
      </c>
      <c r="C713" t="s">
        <v>28</v>
      </c>
      <c r="D713" t="s">
        <v>319</v>
      </c>
    </row>
    <row r="714" spans="1:4" x14ac:dyDescent="0.25">
      <c r="A714" t="s">
        <v>916</v>
      </c>
      <c r="B714" t="s">
        <v>13</v>
      </c>
      <c r="C714" t="s">
        <v>30</v>
      </c>
      <c r="D714" t="s">
        <v>496</v>
      </c>
    </row>
    <row r="715" spans="1:4" x14ac:dyDescent="0.25">
      <c r="A715" t="s">
        <v>916</v>
      </c>
      <c r="B715" t="s">
        <v>13</v>
      </c>
      <c r="C715" t="s">
        <v>32</v>
      </c>
      <c r="D715" t="s">
        <v>828</v>
      </c>
    </row>
    <row r="716" spans="1:4" x14ac:dyDescent="0.25">
      <c r="A716" t="s">
        <v>916</v>
      </c>
      <c r="B716" t="s">
        <v>13</v>
      </c>
      <c r="C716" t="s">
        <v>34</v>
      </c>
      <c r="D716" t="s">
        <v>37</v>
      </c>
    </row>
    <row r="717" spans="1:4" x14ac:dyDescent="0.25">
      <c r="A717" t="s">
        <v>916</v>
      </c>
      <c r="B717" t="s">
        <v>13</v>
      </c>
      <c r="C717" t="s">
        <v>36</v>
      </c>
      <c r="D717" t="s">
        <v>920</v>
      </c>
    </row>
    <row r="718" spans="1:4" x14ac:dyDescent="0.25">
      <c r="A718" t="s">
        <v>916</v>
      </c>
      <c r="B718" t="s">
        <v>38</v>
      </c>
      <c r="C718" t="s">
        <v>921</v>
      </c>
      <c r="D718" t="s">
        <v>922</v>
      </c>
    </row>
    <row r="719" spans="1:4" x14ac:dyDescent="0.25">
      <c r="A719" t="s">
        <v>916</v>
      </c>
      <c r="B719" t="s">
        <v>38</v>
      </c>
      <c r="C719" t="s">
        <v>923</v>
      </c>
      <c r="D719" t="s">
        <v>924</v>
      </c>
    </row>
    <row r="720" spans="1:4" x14ac:dyDescent="0.25">
      <c r="A720" t="s">
        <v>916</v>
      </c>
      <c r="B720" t="s">
        <v>38</v>
      </c>
      <c r="C720" t="s">
        <v>925</v>
      </c>
      <c r="D720" t="s">
        <v>926</v>
      </c>
    </row>
    <row r="721" spans="1:4" x14ac:dyDescent="0.25">
      <c r="A721" t="s">
        <v>916</v>
      </c>
      <c r="B721" t="s">
        <v>38</v>
      </c>
      <c r="C721" t="s">
        <v>927</v>
      </c>
      <c r="D721" t="s">
        <v>928</v>
      </c>
    </row>
    <row r="722" spans="1:4" x14ac:dyDescent="0.25">
      <c r="A722" t="s">
        <v>916</v>
      </c>
      <c r="B722" t="s">
        <v>38</v>
      </c>
      <c r="C722" t="s">
        <v>929</v>
      </c>
      <c r="D722" t="s">
        <v>930</v>
      </c>
    </row>
    <row r="723" spans="1:4" x14ac:dyDescent="0.25">
      <c r="A723" t="s">
        <v>916</v>
      </c>
      <c r="B723" t="s">
        <v>38</v>
      </c>
      <c r="C723" t="s">
        <v>931</v>
      </c>
      <c r="D723" t="s">
        <v>932</v>
      </c>
    </row>
    <row r="724" spans="1:4" x14ac:dyDescent="0.25">
      <c r="A724" t="s">
        <v>916</v>
      </c>
      <c r="B724" t="s">
        <v>38</v>
      </c>
      <c r="C724" t="s">
        <v>933</v>
      </c>
      <c r="D724" t="s">
        <v>934</v>
      </c>
    </row>
    <row r="725" spans="1:4" x14ac:dyDescent="0.25">
      <c r="A725" t="s">
        <v>916</v>
      </c>
      <c r="B725" t="s">
        <v>38</v>
      </c>
      <c r="C725" t="s">
        <v>935</v>
      </c>
      <c r="D725" t="s">
        <v>936</v>
      </c>
    </row>
    <row r="726" spans="1:4" x14ac:dyDescent="0.25">
      <c r="A726" t="s">
        <v>916</v>
      </c>
      <c r="B726" t="s">
        <v>38</v>
      </c>
      <c r="C726" t="s">
        <v>937</v>
      </c>
      <c r="D726" t="s">
        <v>938</v>
      </c>
    </row>
    <row r="727" spans="1:4" x14ac:dyDescent="0.25">
      <c r="A727" t="s">
        <v>916</v>
      </c>
      <c r="B727" t="s">
        <v>38</v>
      </c>
      <c r="C727" t="s">
        <v>939</v>
      </c>
      <c r="D727" t="s">
        <v>940</v>
      </c>
    </row>
    <row r="728" spans="1:4" x14ac:dyDescent="0.25">
      <c r="A728" t="s">
        <v>916</v>
      </c>
      <c r="B728" t="s">
        <v>47</v>
      </c>
      <c r="C728" t="s">
        <v>941</v>
      </c>
      <c r="D728" t="s">
        <v>942</v>
      </c>
    </row>
    <row r="729" spans="1:4" x14ac:dyDescent="0.25">
      <c r="A729" t="s">
        <v>916</v>
      </c>
      <c r="B729" t="s">
        <v>51</v>
      </c>
      <c r="C729" t="s">
        <v>943</v>
      </c>
      <c r="D729" t="s">
        <v>944</v>
      </c>
    </row>
    <row r="730" spans="1:4" x14ac:dyDescent="0.25">
      <c r="A730" t="s">
        <v>916</v>
      </c>
      <c r="B730" t="s">
        <v>51</v>
      </c>
      <c r="C730" t="s">
        <v>945</v>
      </c>
      <c r="D730" t="s">
        <v>946</v>
      </c>
    </row>
    <row r="731" spans="1:4" x14ac:dyDescent="0.25">
      <c r="A731" t="s">
        <v>916</v>
      </c>
      <c r="B731" t="s">
        <v>51</v>
      </c>
      <c r="C731" t="s">
        <v>947</v>
      </c>
      <c r="D731" t="s">
        <v>948</v>
      </c>
    </row>
    <row r="732" spans="1:4" x14ac:dyDescent="0.25">
      <c r="A732" t="s">
        <v>916</v>
      </c>
      <c r="B732" t="s">
        <v>51</v>
      </c>
      <c r="C732" t="s">
        <v>949</v>
      </c>
      <c r="D732" t="s">
        <v>950</v>
      </c>
    </row>
    <row r="733" spans="1:4" x14ac:dyDescent="0.25">
      <c r="A733" t="s">
        <v>916</v>
      </c>
      <c r="B733" t="s">
        <v>51</v>
      </c>
      <c r="C733" t="s">
        <v>951</v>
      </c>
      <c r="D733" t="s">
        <v>952</v>
      </c>
    </row>
    <row r="734" spans="1:4" x14ac:dyDescent="0.25">
      <c r="A734" t="s">
        <v>916</v>
      </c>
      <c r="B734" t="s">
        <v>51</v>
      </c>
      <c r="C734" t="s">
        <v>953</v>
      </c>
      <c r="D734" t="s">
        <v>954</v>
      </c>
    </row>
    <row r="735" spans="1:4" x14ac:dyDescent="0.25">
      <c r="A735" t="s">
        <v>916</v>
      </c>
      <c r="B735" t="s">
        <v>51</v>
      </c>
      <c r="C735" t="s">
        <v>955</v>
      </c>
      <c r="D735" t="s">
        <v>956</v>
      </c>
    </row>
    <row r="736" spans="1:4" x14ac:dyDescent="0.25">
      <c r="A736" t="s">
        <v>957</v>
      </c>
      <c r="B736" t="s">
        <v>10</v>
      </c>
      <c r="C736" t="s">
        <v>11</v>
      </c>
      <c r="D736" t="s">
        <v>958</v>
      </c>
    </row>
    <row r="737" spans="1:4" x14ac:dyDescent="0.25">
      <c r="A737" t="s">
        <v>957</v>
      </c>
      <c r="B737" t="s">
        <v>13</v>
      </c>
      <c r="C737" t="s">
        <v>14</v>
      </c>
      <c r="D737" t="s">
        <v>892</v>
      </c>
    </row>
    <row r="738" spans="1:4" x14ac:dyDescent="0.25">
      <c r="A738" t="s">
        <v>957</v>
      </c>
      <c r="B738" t="s">
        <v>13</v>
      </c>
      <c r="C738" t="s">
        <v>16</v>
      </c>
      <c r="D738" t="s">
        <v>139</v>
      </c>
    </row>
    <row r="739" spans="1:4" x14ac:dyDescent="0.25">
      <c r="A739" t="s">
        <v>957</v>
      </c>
      <c r="B739" t="s">
        <v>13</v>
      </c>
      <c r="C739" t="s">
        <v>18</v>
      </c>
      <c r="D739" t="s">
        <v>111</v>
      </c>
    </row>
    <row r="740" spans="1:4" x14ac:dyDescent="0.25">
      <c r="A740" t="s">
        <v>957</v>
      </c>
      <c r="B740" t="s">
        <v>13</v>
      </c>
      <c r="C740" t="s">
        <v>20</v>
      </c>
      <c r="D740" t="s">
        <v>59</v>
      </c>
    </row>
    <row r="741" spans="1:4" x14ac:dyDescent="0.25">
      <c r="A741" t="s">
        <v>957</v>
      </c>
      <c r="B741" t="s">
        <v>13</v>
      </c>
      <c r="C741" t="s">
        <v>22</v>
      </c>
      <c r="D741" t="s">
        <v>492</v>
      </c>
    </row>
    <row r="742" spans="1:4" x14ac:dyDescent="0.25">
      <c r="A742" t="s">
        <v>957</v>
      </c>
      <c r="B742" t="s">
        <v>13</v>
      </c>
      <c r="C742" t="s">
        <v>24</v>
      </c>
      <c r="D742" t="s">
        <v>959</v>
      </c>
    </row>
    <row r="743" spans="1:4" x14ac:dyDescent="0.25">
      <c r="A743" t="s">
        <v>957</v>
      </c>
      <c r="B743" t="s">
        <v>13</v>
      </c>
      <c r="C743" t="s">
        <v>26</v>
      </c>
      <c r="D743" t="s">
        <v>223</v>
      </c>
    </row>
    <row r="744" spans="1:4" x14ac:dyDescent="0.25">
      <c r="A744" t="s">
        <v>957</v>
      </c>
      <c r="B744" t="s">
        <v>13</v>
      </c>
      <c r="C744" t="s">
        <v>28</v>
      </c>
      <c r="D744" t="s">
        <v>960</v>
      </c>
    </row>
    <row r="745" spans="1:4" x14ac:dyDescent="0.25">
      <c r="A745" t="s">
        <v>957</v>
      </c>
      <c r="B745" t="s">
        <v>13</v>
      </c>
      <c r="C745" t="s">
        <v>30</v>
      </c>
      <c r="D745" t="s">
        <v>64</v>
      </c>
    </row>
    <row r="746" spans="1:4" x14ac:dyDescent="0.25">
      <c r="A746" t="s">
        <v>957</v>
      </c>
      <c r="B746" t="s">
        <v>13</v>
      </c>
      <c r="C746" t="s">
        <v>32</v>
      </c>
      <c r="D746" t="s">
        <v>961</v>
      </c>
    </row>
    <row r="747" spans="1:4" x14ac:dyDescent="0.25">
      <c r="A747" t="s">
        <v>957</v>
      </c>
      <c r="B747" t="s">
        <v>13</v>
      </c>
      <c r="C747" t="s">
        <v>34</v>
      </c>
      <c r="D747" t="s">
        <v>33</v>
      </c>
    </row>
    <row r="748" spans="1:4" x14ac:dyDescent="0.25">
      <c r="A748" t="s">
        <v>957</v>
      </c>
      <c r="B748" t="s">
        <v>13</v>
      </c>
      <c r="C748" t="s">
        <v>36</v>
      </c>
      <c r="D748" t="s">
        <v>37</v>
      </c>
    </row>
    <row r="749" spans="1:4" x14ac:dyDescent="0.25">
      <c r="A749" t="s">
        <v>957</v>
      </c>
      <c r="B749" t="s">
        <v>38</v>
      </c>
      <c r="C749" t="s">
        <v>962</v>
      </c>
      <c r="D749" t="s">
        <v>963</v>
      </c>
    </row>
    <row r="750" spans="1:4" x14ac:dyDescent="0.25">
      <c r="A750" t="s">
        <v>957</v>
      </c>
      <c r="B750" t="s">
        <v>38</v>
      </c>
      <c r="C750" t="s">
        <v>964</v>
      </c>
      <c r="D750" t="s">
        <v>965</v>
      </c>
    </row>
    <row r="751" spans="1:4" x14ac:dyDescent="0.25">
      <c r="A751" t="s">
        <v>957</v>
      </c>
      <c r="B751" t="s">
        <v>38</v>
      </c>
      <c r="C751" t="s">
        <v>966</v>
      </c>
      <c r="D751" t="s">
        <v>967</v>
      </c>
    </row>
    <row r="752" spans="1:4" x14ac:dyDescent="0.25">
      <c r="A752" t="s">
        <v>957</v>
      </c>
      <c r="B752" t="s">
        <v>38</v>
      </c>
      <c r="C752" t="s">
        <v>968</v>
      </c>
      <c r="D752" t="s">
        <v>969</v>
      </c>
    </row>
    <row r="753" spans="1:4" x14ac:dyDescent="0.25">
      <c r="A753" t="s">
        <v>957</v>
      </c>
      <c r="B753" t="s">
        <v>38</v>
      </c>
      <c r="C753" t="s">
        <v>970</v>
      </c>
      <c r="D753" t="s">
        <v>971</v>
      </c>
    </row>
    <row r="754" spans="1:4" x14ac:dyDescent="0.25">
      <c r="A754" t="s">
        <v>957</v>
      </c>
      <c r="B754" t="s">
        <v>38</v>
      </c>
      <c r="C754" t="s">
        <v>972</v>
      </c>
      <c r="D754" t="s">
        <v>973</v>
      </c>
    </row>
    <row r="755" spans="1:4" x14ac:dyDescent="0.25">
      <c r="A755" t="s">
        <v>957</v>
      </c>
      <c r="B755" t="s">
        <v>38</v>
      </c>
      <c r="C755" t="s">
        <v>974</v>
      </c>
      <c r="D755" t="s">
        <v>975</v>
      </c>
    </row>
    <row r="756" spans="1:4" x14ac:dyDescent="0.25">
      <c r="A756" t="s">
        <v>957</v>
      </c>
      <c r="B756" t="s">
        <v>38</v>
      </c>
      <c r="C756" t="s">
        <v>976</v>
      </c>
      <c r="D756" t="s">
        <v>977</v>
      </c>
    </row>
    <row r="757" spans="1:4" x14ac:dyDescent="0.25">
      <c r="A757" t="s">
        <v>957</v>
      </c>
      <c r="B757" t="s">
        <v>38</v>
      </c>
      <c r="C757" t="s">
        <v>978</v>
      </c>
      <c r="D757" t="s">
        <v>979</v>
      </c>
    </row>
    <row r="758" spans="1:4" x14ac:dyDescent="0.25">
      <c r="A758" t="s">
        <v>957</v>
      </c>
      <c r="B758" t="s">
        <v>38</v>
      </c>
      <c r="C758" t="s">
        <v>980</v>
      </c>
      <c r="D758" t="s">
        <v>981</v>
      </c>
    </row>
    <row r="759" spans="1:4" x14ac:dyDescent="0.25">
      <c r="A759" t="s">
        <v>957</v>
      </c>
      <c r="B759" t="s">
        <v>38</v>
      </c>
      <c r="C759" t="s">
        <v>101</v>
      </c>
      <c r="D759" t="s">
        <v>982</v>
      </c>
    </row>
    <row r="760" spans="1:4" x14ac:dyDescent="0.25">
      <c r="A760" t="s">
        <v>957</v>
      </c>
      <c r="B760" t="s">
        <v>47</v>
      </c>
      <c r="C760" t="s">
        <v>983</v>
      </c>
      <c r="D760" t="s">
        <v>984</v>
      </c>
    </row>
    <row r="761" spans="1:4" x14ac:dyDescent="0.25">
      <c r="A761" t="s">
        <v>957</v>
      </c>
      <c r="B761" t="s">
        <v>47</v>
      </c>
      <c r="C761" t="s">
        <v>985</v>
      </c>
      <c r="D761" t="s">
        <v>986</v>
      </c>
    </row>
    <row r="762" spans="1:4" x14ac:dyDescent="0.25">
      <c r="A762" t="s">
        <v>957</v>
      </c>
      <c r="B762" t="s">
        <v>47</v>
      </c>
      <c r="C762" t="s">
        <v>987</v>
      </c>
      <c r="D762" t="s">
        <v>988</v>
      </c>
    </row>
    <row r="763" spans="1:4" x14ac:dyDescent="0.25">
      <c r="A763" t="s">
        <v>957</v>
      </c>
      <c r="B763" t="s">
        <v>47</v>
      </c>
      <c r="C763" t="s">
        <v>989</v>
      </c>
      <c r="D763" t="s">
        <v>990</v>
      </c>
    </row>
    <row r="764" spans="1:4" x14ac:dyDescent="0.25">
      <c r="A764" t="s">
        <v>957</v>
      </c>
      <c r="B764" t="s">
        <v>47</v>
      </c>
      <c r="C764" t="s">
        <v>991</v>
      </c>
      <c r="D764" t="s">
        <v>992</v>
      </c>
    </row>
    <row r="765" spans="1:4" x14ac:dyDescent="0.25">
      <c r="A765" t="s">
        <v>957</v>
      </c>
      <c r="B765" t="s">
        <v>47</v>
      </c>
      <c r="C765" t="s">
        <v>993</v>
      </c>
      <c r="D765" t="s">
        <v>994</v>
      </c>
    </row>
    <row r="766" spans="1:4" x14ac:dyDescent="0.25">
      <c r="A766" t="s">
        <v>957</v>
      </c>
      <c r="B766" t="s">
        <v>51</v>
      </c>
      <c r="C766" t="s">
        <v>995</v>
      </c>
      <c r="D766" t="s">
        <v>996</v>
      </c>
    </row>
    <row r="767" spans="1:4" x14ac:dyDescent="0.25">
      <c r="A767" t="s">
        <v>957</v>
      </c>
      <c r="B767" t="s">
        <v>214</v>
      </c>
      <c r="C767" t="s">
        <v>878</v>
      </c>
      <c r="D767" t="s">
        <v>997</v>
      </c>
    </row>
    <row r="768" spans="1:4" x14ac:dyDescent="0.25">
      <c r="A768" t="s">
        <v>957</v>
      </c>
      <c r="B768" t="s">
        <v>214</v>
      </c>
      <c r="C768" t="s">
        <v>998</v>
      </c>
      <c r="D768" t="s">
        <v>999</v>
      </c>
    </row>
    <row r="769" spans="1:4" x14ac:dyDescent="0.25">
      <c r="A769" t="s">
        <v>957</v>
      </c>
      <c r="B769" t="s">
        <v>214</v>
      </c>
      <c r="C769" t="s">
        <v>1000</v>
      </c>
      <c r="D769" t="s">
        <v>1001</v>
      </c>
    </row>
    <row r="770" spans="1:4" x14ac:dyDescent="0.25">
      <c r="A770" t="s">
        <v>1002</v>
      </c>
      <c r="B770" t="s">
        <v>10</v>
      </c>
      <c r="C770" t="s">
        <v>11</v>
      </c>
      <c r="D770" t="s">
        <v>1003</v>
      </c>
    </row>
    <row r="771" spans="1:4" x14ac:dyDescent="0.25">
      <c r="A771" t="s">
        <v>1002</v>
      </c>
      <c r="B771" t="s">
        <v>13</v>
      </c>
      <c r="C771" t="s">
        <v>14</v>
      </c>
      <c r="D771" t="s">
        <v>890</v>
      </c>
    </row>
    <row r="772" spans="1:4" x14ac:dyDescent="0.25">
      <c r="A772" t="s">
        <v>1002</v>
      </c>
      <c r="B772" t="s">
        <v>13</v>
      </c>
      <c r="C772" t="s">
        <v>16</v>
      </c>
      <c r="D772" t="s">
        <v>1004</v>
      </c>
    </row>
    <row r="773" spans="1:4" x14ac:dyDescent="0.25">
      <c r="A773" t="s">
        <v>1002</v>
      </c>
      <c r="B773" t="s">
        <v>13</v>
      </c>
      <c r="C773" t="s">
        <v>18</v>
      </c>
      <c r="D773" t="s">
        <v>856</v>
      </c>
    </row>
    <row r="774" spans="1:4" x14ac:dyDescent="0.25">
      <c r="A774" t="s">
        <v>1002</v>
      </c>
      <c r="B774" t="s">
        <v>13</v>
      </c>
      <c r="C774" t="s">
        <v>20</v>
      </c>
      <c r="D774" t="s">
        <v>492</v>
      </c>
    </row>
    <row r="775" spans="1:4" x14ac:dyDescent="0.25">
      <c r="A775" t="s">
        <v>1002</v>
      </c>
      <c r="B775" t="s">
        <v>13</v>
      </c>
      <c r="C775" t="s">
        <v>22</v>
      </c>
      <c r="D775" t="s">
        <v>1005</v>
      </c>
    </row>
    <row r="776" spans="1:4" x14ac:dyDescent="0.25">
      <c r="A776" t="s">
        <v>1002</v>
      </c>
      <c r="B776" t="s">
        <v>13</v>
      </c>
      <c r="C776" t="s">
        <v>24</v>
      </c>
      <c r="D776" t="s">
        <v>116</v>
      </c>
    </row>
    <row r="777" spans="1:4" x14ac:dyDescent="0.25">
      <c r="A777" t="s">
        <v>1002</v>
      </c>
      <c r="B777" t="s">
        <v>13</v>
      </c>
      <c r="C777" t="s">
        <v>26</v>
      </c>
      <c r="D777" t="s">
        <v>720</v>
      </c>
    </row>
    <row r="778" spans="1:4" x14ac:dyDescent="0.25">
      <c r="A778" t="s">
        <v>1002</v>
      </c>
      <c r="B778" t="s">
        <v>13</v>
      </c>
      <c r="C778" t="s">
        <v>28</v>
      </c>
      <c r="D778" t="s">
        <v>21</v>
      </c>
    </row>
    <row r="779" spans="1:4" x14ac:dyDescent="0.25">
      <c r="A779" t="s">
        <v>1002</v>
      </c>
      <c r="B779" t="s">
        <v>13</v>
      </c>
      <c r="C779" t="s">
        <v>30</v>
      </c>
      <c r="D779" t="s">
        <v>223</v>
      </c>
    </row>
    <row r="780" spans="1:4" x14ac:dyDescent="0.25">
      <c r="A780" t="s">
        <v>1002</v>
      </c>
      <c r="B780" t="s">
        <v>13</v>
      </c>
      <c r="C780" t="s">
        <v>32</v>
      </c>
      <c r="D780" t="s">
        <v>1006</v>
      </c>
    </row>
    <row r="781" spans="1:4" x14ac:dyDescent="0.25">
      <c r="A781" t="s">
        <v>1002</v>
      </c>
      <c r="B781" t="s">
        <v>13</v>
      </c>
      <c r="C781" t="s">
        <v>34</v>
      </c>
      <c r="D781" t="s">
        <v>1007</v>
      </c>
    </row>
    <row r="782" spans="1:4" x14ac:dyDescent="0.25">
      <c r="A782" t="s">
        <v>1002</v>
      </c>
      <c r="B782" t="s">
        <v>13</v>
      </c>
      <c r="C782" t="s">
        <v>36</v>
      </c>
      <c r="D782" t="s">
        <v>1008</v>
      </c>
    </row>
    <row r="783" spans="1:4" x14ac:dyDescent="0.25">
      <c r="A783" t="s">
        <v>1002</v>
      </c>
      <c r="B783" t="s">
        <v>13</v>
      </c>
      <c r="C783" t="s">
        <v>67</v>
      </c>
      <c r="D783" t="s">
        <v>80</v>
      </c>
    </row>
    <row r="784" spans="1:4" x14ac:dyDescent="0.25">
      <c r="A784" t="s">
        <v>1002</v>
      </c>
      <c r="B784" t="s">
        <v>38</v>
      </c>
      <c r="C784" t="s">
        <v>1009</v>
      </c>
      <c r="D784" t="s">
        <v>1010</v>
      </c>
    </row>
    <row r="785" spans="1:4" x14ac:dyDescent="0.25">
      <c r="A785" t="s">
        <v>1002</v>
      </c>
      <c r="B785" t="s">
        <v>38</v>
      </c>
      <c r="C785" t="s">
        <v>1011</v>
      </c>
      <c r="D785" t="s">
        <v>1012</v>
      </c>
    </row>
    <row r="786" spans="1:4" x14ac:dyDescent="0.25">
      <c r="A786" t="s">
        <v>1002</v>
      </c>
      <c r="B786" t="s">
        <v>38</v>
      </c>
      <c r="C786" t="s">
        <v>1013</v>
      </c>
      <c r="D786" t="s">
        <v>1014</v>
      </c>
    </row>
    <row r="787" spans="1:4" x14ac:dyDescent="0.25">
      <c r="A787" t="s">
        <v>1002</v>
      </c>
      <c r="B787" t="s">
        <v>38</v>
      </c>
      <c r="C787" t="s">
        <v>1015</v>
      </c>
      <c r="D787" t="s">
        <v>1016</v>
      </c>
    </row>
    <row r="788" spans="1:4" x14ac:dyDescent="0.25">
      <c r="A788" t="s">
        <v>1002</v>
      </c>
      <c r="B788" t="s">
        <v>38</v>
      </c>
      <c r="C788" t="s">
        <v>1017</v>
      </c>
      <c r="D788" t="s">
        <v>1018</v>
      </c>
    </row>
    <row r="789" spans="1:4" x14ac:dyDescent="0.25">
      <c r="A789" t="s">
        <v>1002</v>
      </c>
      <c r="B789" t="s">
        <v>38</v>
      </c>
      <c r="C789" t="s">
        <v>1019</v>
      </c>
      <c r="D789" t="s">
        <v>1020</v>
      </c>
    </row>
    <row r="790" spans="1:4" x14ac:dyDescent="0.25">
      <c r="A790" t="s">
        <v>1002</v>
      </c>
      <c r="B790" t="s">
        <v>38</v>
      </c>
      <c r="C790" t="s">
        <v>1021</v>
      </c>
      <c r="D790" t="s">
        <v>1022</v>
      </c>
    </row>
    <row r="791" spans="1:4" x14ac:dyDescent="0.25">
      <c r="A791" t="s">
        <v>1002</v>
      </c>
      <c r="B791" t="s">
        <v>38</v>
      </c>
      <c r="C791" t="s">
        <v>1023</v>
      </c>
      <c r="D791" t="s">
        <v>1024</v>
      </c>
    </row>
    <row r="792" spans="1:4" x14ac:dyDescent="0.25">
      <c r="A792" t="s">
        <v>1002</v>
      </c>
      <c r="B792" t="s">
        <v>38</v>
      </c>
      <c r="C792" t="s">
        <v>1025</v>
      </c>
      <c r="D792" t="s">
        <v>1026</v>
      </c>
    </row>
    <row r="793" spans="1:4" x14ac:dyDescent="0.25">
      <c r="A793" t="s">
        <v>1002</v>
      </c>
      <c r="B793" t="s">
        <v>38</v>
      </c>
      <c r="C793" t="s">
        <v>1027</v>
      </c>
      <c r="D793" t="s">
        <v>1028</v>
      </c>
    </row>
    <row r="794" spans="1:4" x14ac:dyDescent="0.25">
      <c r="A794" t="s">
        <v>1002</v>
      </c>
      <c r="B794" t="s">
        <v>38</v>
      </c>
      <c r="C794" t="s">
        <v>1029</v>
      </c>
      <c r="D794" t="s">
        <v>1030</v>
      </c>
    </row>
    <row r="795" spans="1:4" x14ac:dyDescent="0.25">
      <c r="A795" t="s">
        <v>1002</v>
      </c>
      <c r="B795" t="s">
        <v>38</v>
      </c>
      <c r="C795" t="s">
        <v>1031</v>
      </c>
      <c r="D795" t="s">
        <v>1032</v>
      </c>
    </row>
    <row r="796" spans="1:4" x14ac:dyDescent="0.25">
      <c r="A796" t="s">
        <v>1002</v>
      </c>
      <c r="B796" t="s">
        <v>38</v>
      </c>
      <c r="C796" t="s">
        <v>1033</v>
      </c>
      <c r="D796" t="s">
        <v>1034</v>
      </c>
    </row>
    <row r="797" spans="1:4" x14ac:dyDescent="0.25">
      <c r="A797" t="s">
        <v>1002</v>
      </c>
      <c r="B797" t="s">
        <v>38</v>
      </c>
      <c r="C797" t="s">
        <v>1035</v>
      </c>
      <c r="D797" t="s">
        <v>1036</v>
      </c>
    </row>
    <row r="798" spans="1:4" x14ac:dyDescent="0.25">
      <c r="A798" t="s">
        <v>1002</v>
      </c>
      <c r="B798" t="s">
        <v>38</v>
      </c>
      <c r="C798" t="s">
        <v>1037</v>
      </c>
      <c r="D798" t="s">
        <v>1038</v>
      </c>
    </row>
    <row r="799" spans="1:4" x14ac:dyDescent="0.25">
      <c r="A799" t="s">
        <v>1002</v>
      </c>
      <c r="B799" t="s">
        <v>47</v>
      </c>
      <c r="C799" t="s">
        <v>1039</v>
      </c>
      <c r="D799" t="s">
        <v>1040</v>
      </c>
    </row>
    <row r="800" spans="1:4" x14ac:dyDescent="0.25">
      <c r="A800" t="s">
        <v>1002</v>
      </c>
      <c r="B800" t="s">
        <v>47</v>
      </c>
      <c r="C800" t="s">
        <v>1041</v>
      </c>
      <c r="D800" t="s">
        <v>1042</v>
      </c>
    </row>
    <row r="801" spans="1:4" x14ac:dyDescent="0.25">
      <c r="A801" t="s">
        <v>1002</v>
      </c>
      <c r="B801" t="s">
        <v>47</v>
      </c>
      <c r="C801" t="s">
        <v>1043</v>
      </c>
      <c r="D801" t="s">
        <v>1044</v>
      </c>
    </row>
    <row r="802" spans="1:4" x14ac:dyDescent="0.25">
      <c r="A802" t="s">
        <v>1002</v>
      </c>
      <c r="B802" t="s">
        <v>47</v>
      </c>
      <c r="C802" t="s">
        <v>1045</v>
      </c>
      <c r="D802" t="s">
        <v>1046</v>
      </c>
    </row>
    <row r="803" spans="1:4" x14ac:dyDescent="0.25">
      <c r="A803" t="s">
        <v>1002</v>
      </c>
      <c r="B803" t="s">
        <v>51</v>
      </c>
      <c r="C803" t="s">
        <v>1047</v>
      </c>
      <c r="D803" t="s">
        <v>1048</v>
      </c>
    </row>
    <row r="804" spans="1:4" x14ac:dyDescent="0.25">
      <c r="A804" t="s">
        <v>1002</v>
      </c>
      <c r="B804" t="s">
        <v>214</v>
      </c>
      <c r="C804" t="s">
        <v>460</v>
      </c>
      <c r="D804" t="s">
        <v>1049</v>
      </c>
    </row>
    <row r="805" spans="1:4" x14ac:dyDescent="0.25">
      <c r="A805" t="s">
        <v>1050</v>
      </c>
      <c r="B805" t="s">
        <v>10</v>
      </c>
      <c r="C805" t="s">
        <v>11</v>
      </c>
      <c r="D805" t="s">
        <v>1051</v>
      </c>
    </row>
    <row r="806" spans="1:4" x14ac:dyDescent="0.25">
      <c r="A806" t="s">
        <v>1050</v>
      </c>
      <c r="B806" t="s">
        <v>13</v>
      </c>
      <c r="C806" t="s">
        <v>14</v>
      </c>
      <c r="D806" t="s">
        <v>139</v>
      </c>
    </row>
    <row r="807" spans="1:4" x14ac:dyDescent="0.25">
      <c r="A807" t="s">
        <v>1050</v>
      </c>
      <c r="B807" t="s">
        <v>13</v>
      </c>
      <c r="C807" t="s">
        <v>16</v>
      </c>
      <c r="D807" t="s">
        <v>111</v>
      </c>
    </row>
    <row r="808" spans="1:4" x14ac:dyDescent="0.25">
      <c r="A808" t="s">
        <v>1050</v>
      </c>
      <c r="B808" t="s">
        <v>13</v>
      </c>
      <c r="C808" t="s">
        <v>18</v>
      </c>
      <c r="D808" t="s">
        <v>1052</v>
      </c>
    </row>
    <row r="809" spans="1:4" x14ac:dyDescent="0.25">
      <c r="A809" t="s">
        <v>1050</v>
      </c>
      <c r="B809" t="s">
        <v>13</v>
      </c>
      <c r="C809" t="s">
        <v>20</v>
      </c>
      <c r="D809" t="s">
        <v>116</v>
      </c>
    </row>
    <row r="810" spans="1:4" x14ac:dyDescent="0.25">
      <c r="A810" t="s">
        <v>1050</v>
      </c>
      <c r="B810" t="s">
        <v>13</v>
      </c>
      <c r="C810" t="s">
        <v>22</v>
      </c>
      <c r="D810" t="s">
        <v>1053</v>
      </c>
    </row>
    <row r="811" spans="1:4" x14ac:dyDescent="0.25">
      <c r="A811" t="s">
        <v>1050</v>
      </c>
      <c r="B811" t="s">
        <v>13</v>
      </c>
      <c r="C811" t="s">
        <v>24</v>
      </c>
      <c r="D811" t="s">
        <v>1054</v>
      </c>
    </row>
    <row r="812" spans="1:4" x14ac:dyDescent="0.25">
      <c r="A812" t="s">
        <v>1050</v>
      </c>
      <c r="B812" t="s">
        <v>13</v>
      </c>
      <c r="C812" t="s">
        <v>26</v>
      </c>
      <c r="D812" t="s">
        <v>60</v>
      </c>
    </row>
    <row r="813" spans="1:4" x14ac:dyDescent="0.25">
      <c r="A813" t="s">
        <v>1050</v>
      </c>
      <c r="B813" t="s">
        <v>13</v>
      </c>
      <c r="C813" t="s">
        <v>28</v>
      </c>
      <c r="D813" t="s">
        <v>223</v>
      </c>
    </row>
    <row r="814" spans="1:4" x14ac:dyDescent="0.25">
      <c r="A814" t="s">
        <v>1050</v>
      </c>
      <c r="B814" t="s">
        <v>13</v>
      </c>
      <c r="C814" t="s">
        <v>30</v>
      </c>
      <c r="D814" t="s">
        <v>25</v>
      </c>
    </row>
    <row r="815" spans="1:4" x14ac:dyDescent="0.25">
      <c r="A815" t="s">
        <v>1050</v>
      </c>
      <c r="B815" t="s">
        <v>13</v>
      </c>
      <c r="C815" t="s">
        <v>32</v>
      </c>
      <c r="D815" t="s">
        <v>828</v>
      </c>
    </row>
    <row r="816" spans="1:4" x14ac:dyDescent="0.25">
      <c r="A816" t="s">
        <v>1050</v>
      </c>
      <c r="B816" t="s">
        <v>13</v>
      </c>
      <c r="C816" t="s">
        <v>34</v>
      </c>
      <c r="D816" t="s">
        <v>33</v>
      </c>
    </row>
    <row r="817" spans="1:4" x14ac:dyDescent="0.25">
      <c r="A817" t="s">
        <v>1050</v>
      </c>
      <c r="B817" t="s">
        <v>38</v>
      </c>
      <c r="C817" t="s">
        <v>1055</v>
      </c>
      <c r="D817" t="s">
        <v>1056</v>
      </c>
    </row>
    <row r="818" spans="1:4" x14ac:dyDescent="0.25">
      <c r="A818" t="s">
        <v>1050</v>
      </c>
      <c r="B818" t="s">
        <v>38</v>
      </c>
      <c r="C818" t="s">
        <v>1057</v>
      </c>
      <c r="D818" t="s">
        <v>1058</v>
      </c>
    </row>
    <row r="819" spans="1:4" x14ac:dyDescent="0.25">
      <c r="A819" t="s">
        <v>1050</v>
      </c>
      <c r="B819" t="s">
        <v>38</v>
      </c>
      <c r="C819" t="s">
        <v>1059</v>
      </c>
      <c r="D819" t="s">
        <v>1060</v>
      </c>
    </row>
    <row r="820" spans="1:4" x14ac:dyDescent="0.25">
      <c r="A820" t="s">
        <v>1050</v>
      </c>
      <c r="B820" t="s">
        <v>47</v>
      </c>
      <c r="C820" t="s">
        <v>1061</v>
      </c>
      <c r="D820" t="s">
        <v>1062</v>
      </c>
    </row>
    <row r="821" spans="1:4" x14ac:dyDescent="0.25">
      <c r="A821" t="s">
        <v>1050</v>
      </c>
      <c r="B821" t="s">
        <v>47</v>
      </c>
      <c r="C821" t="s">
        <v>1063</v>
      </c>
      <c r="D821" t="s">
        <v>1064</v>
      </c>
    </row>
    <row r="822" spans="1:4" x14ac:dyDescent="0.25">
      <c r="A822" t="s">
        <v>1050</v>
      </c>
      <c r="B822" t="s">
        <v>51</v>
      </c>
      <c r="C822" t="s">
        <v>1065</v>
      </c>
      <c r="D822" t="s">
        <v>1066</v>
      </c>
    </row>
    <row r="823" spans="1:4" x14ac:dyDescent="0.25">
      <c r="A823" t="s">
        <v>1067</v>
      </c>
      <c r="B823" t="s">
        <v>10</v>
      </c>
      <c r="C823" t="s">
        <v>11</v>
      </c>
      <c r="D823" t="s">
        <v>1068</v>
      </c>
    </row>
    <row r="824" spans="1:4" x14ac:dyDescent="0.25">
      <c r="A824" t="s">
        <v>1067</v>
      </c>
      <c r="B824" t="s">
        <v>13</v>
      </c>
      <c r="C824" t="s">
        <v>14</v>
      </c>
      <c r="D824" t="s">
        <v>1069</v>
      </c>
    </row>
    <row r="825" spans="1:4" x14ac:dyDescent="0.25">
      <c r="A825" t="s">
        <v>1067</v>
      </c>
      <c r="B825" t="s">
        <v>13</v>
      </c>
      <c r="C825" t="s">
        <v>16</v>
      </c>
      <c r="D825" t="s">
        <v>1070</v>
      </c>
    </row>
    <row r="826" spans="1:4" x14ac:dyDescent="0.25">
      <c r="A826" t="s">
        <v>1067</v>
      </c>
      <c r="B826" t="s">
        <v>13</v>
      </c>
      <c r="C826" t="s">
        <v>18</v>
      </c>
      <c r="D826" t="s">
        <v>1071</v>
      </c>
    </row>
    <row r="827" spans="1:4" x14ac:dyDescent="0.25">
      <c r="A827" t="s">
        <v>1067</v>
      </c>
      <c r="B827" t="s">
        <v>13</v>
      </c>
      <c r="C827" t="s">
        <v>20</v>
      </c>
      <c r="D827" t="s">
        <v>60</v>
      </c>
    </row>
    <row r="828" spans="1:4" x14ac:dyDescent="0.25">
      <c r="A828" t="s">
        <v>1067</v>
      </c>
      <c r="B828" t="s">
        <v>13</v>
      </c>
      <c r="C828" t="s">
        <v>22</v>
      </c>
      <c r="D828" t="s">
        <v>21</v>
      </c>
    </row>
    <row r="829" spans="1:4" x14ac:dyDescent="0.25">
      <c r="A829" t="s">
        <v>1067</v>
      </c>
      <c r="B829" t="s">
        <v>13</v>
      </c>
      <c r="C829" t="s">
        <v>24</v>
      </c>
      <c r="D829" t="s">
        <v>1072</v>
      </c>
    </row>
    <row r="830" spans="1:4" x14ac:dyDescent="0.25">
      <c r="A830" t="s">
        <v>1067</v>
      </c>
      <c r="B830" t="s">
        <v>13</v>
      </c>
      <c r="C830" t="s">
        <v>26</v>
      </c>
      <c r="D830" t="s">
        <v>1073</v>
      </c>
    </row>
    <row r="831" spans="1:4" x14ac:dyDescent="0.25">
      <c r="A831" t="s">
        <v>1067</v>
      </c>
      <c r="B831" t="s">
        <v>13</v>
      </c>
      <c r="C831" t="s">
        <v>28</v>
      </c>
      <c r="D831" t="s">
        <v>224</v>
      </c>
    </row>
    <row r="832" spans="1:4" x14ac:dyDescent="0.25">
      <c r="A832" t="s">
        <v>1067</v>
      </c>
      <c r="B832" t="s">
        <v>13</v>
      </c>
      <c r="C832" t="s">
        <v>30</v>
      </c>
      <c r="D832" t="s">
        <v>1074</v>
      </c>
    </row>
    <row r="833" spans="1:4" x14ac:dyDescent="0.25">
      <c r="A833" t="s">
        <v>1067</v>
      </c>
      <c r="B833" t="s">
        <v>13</v>
      </c>
      <c r="C833" t="s">
        <v>32</v>
      </c>
      <c r="D833" t="s">
        <v>33</v>
      </c>
    </row>
    <row r="834" spans="1:4" x14ac:dyDescent="0.25">
      <c r="A834" t="s">
        <v>1067</v>
      </c>
      <c r="B834" t="s">
        <v>13</v>
      </c>
      <c r="C834" t="s">
        <v>34</v>
      </c>
      <c r="D834" t="s">
        <v>352</v>
      </c>
    </row>
    <row r="835" spans="1:4" x14ac:dyDescent="0.25">
      <c r="A835" t="s">
        <v>1067</v>
      </c>
      <c r="B835" t="s">
        <v>13</v>
      </c>
      <c r="C835" t="s">
        <v>36</v>
      </c>
      <c r="D835" t="s">
        <v>80</v>
      </c>
    </row>
    <row r="836" spans="1:4" x14ac:dyDescent="0.25">
      <c r="A836" t="s">
        <v>1067</v>
      </c>
      <c r="B836" t="s">
        <v>38</v>
      </c>
      <c r="C836" t="s">
        <v>1075</v>
      </c>
      <c r="D836" t="s">
        <v>1076</v>
      </c>
    </row>
    <row r="837" spans="1:4" x14ac:dyDescent="0.25">
      <c r="A837" t="s">
        <v>1067</v>
      </c>
      <c r="B837" t="s">
        <v>38</v>
      </c>
      <c r="C837" t="s">
        <v>1077</v>
      </c>
      <c r="D837" t="s">
        <v>1078</v>
      </c>
    </row>
    <row r="838" spans="1:4" x14ac:dyDescent="0.25">
      <c r="A838" t="s">
        <v>1067</v>
      </c>
      <c r="B838" t="s">
        <v>38</v>
      </c>
      <c r="C838" t="s">
        <v>1079</v>
      </c>
      <c r="D838" t="s">
        <v>1080</v>
      </c>
    </row>
    <row r="839" spans="1:4" x14ac:dyDescent="0.25">
      <c r="A839" t="s">
        <v>1067</v>
      </c>
      <c r="B839" t="s">
        <v>38</v>
      </c>
      <c r="C839" t="s">
        <v>1081</v>
      </c>
      <c r="D839" t="s">
        <v>1082</v>
      </c>
    </row>
    <row r="840" spans="1:4" x14ac:dyDescent="0.25">
      <c r="A840" t="s">
        <v>1067</v>
      </c>
      <c r="B840" t="s">
        <v>38</v>
      </c>
      <c r="C840" t="s">
        <v>1083</v>
      </c>
      <c r="D840" t="s">
        <v>1084</v>
      </c>
    </row>
    <row r="841" spans="1:4" x14ac:dyDescent="0.25">
      <c r="A841" t="s">
        <v>1067</v>
      </c>
      <c r="B841" t="s">
        <v>47</v>
      </c>
      <c r="C841" t="s">
        <v>1085</v>
      </c>
      <c r="D841" t="s">
        <v>1086</v>
      </c>
    </row>
    <row r="842" spans="1:4" x14ac:dyDescent="0.25">
      <c r="A842" t="s">
        <v>1067</v>
      </c>
      <c r="B842" t="s">
        <v>47</v>
      </c>
      <c r="C842" t="s">
        <v>1087</v>
      </c>
      <c r="D842" t="s">
        <v>1088</v>
      </c>
    </row>
    <row r="843" spans="1:4" x14ac:dyDescent="0.25">
      <c r="A843" t="s">
        <v>1067</v>
      </c>
      <c r="B843" t="s">
        <v>47</v>
      </c>
      <c r="C843" t="s">
        <v>1089</v>
      </c>
      <c r="D843" t="s">
        <v>1090</v>
      </c>
    </row>
    <row r="844" spans="1:4" x14ac:dyDescent="0.25">
      <c r="A844" t="s">
        <v>1067</v>
      </c>
      <c r="B844" t="s">
        <v>47</v>
      </c>
      <c r="C844" t="s">
        <v>1091</v>
      </c>
      <c r="D844" t="s">
        <v>1092</v>
      </c>
    </row>
    <row r="845" spans="1:4" x14ac:dyDescent="0.25">
      <c r="A845" t="s">
        <v>1067</v>
      </c>
      <c r="B845" t="s">
        <v>51</v>
      </c>
      <c r="C845" t="s">
        <v>1093</v>
      </c>
      <c r="D845" t="s">
        <v>1094</v>
      </c>
    </row>
    <row r="846" spans="1:4" x14ac:dyDescent="0.25">
      <c r="A846" t="s">
        <v>1095</v>
      </c>
      <c r="B846" t="s">
        <v>10</v>
      </c>
      <c r="C846" t="s">
        <v>11</v>
      </c>
      <c r="D846" t="s">
        <v>1096</v>
      </c>
    </row>
    <row r="847" spans="1:4" x14ac:dyDescent="0.25">
      <c r="A847" t="s">
        <v>1095</v>
      </c>
      <c r="B847" t="s">
        <v>13</v>
      </c>
      <c r="C847" t="s">
        <v>14</v>
      </c>
      <c r="D847" t="s">
        <v>1097</v>
      </c>
    </row>
    <row r="848" spans="1:4" x14ac:dyDescent="0.25">
      <c r="A848" t="s">
        <v>1095</v>
      </c>
      <c r="B848" t="s">
        <v>13</v>
      </c>
      <c r="C848" t="s">
        <v>16</v>
      </c>
      <c r="D848" t="s">
        <v>273</v>
      </c>
    </row>
    <row r="849" spans="1:4" x14ac:dyDescent="0.25">
      <c r="A849" t="s">
        <v>1095</v>
      </c>
      <c r="B849" t="s">
        <v>13</v>
      </c>
      <c r="C849" t="s">
        <v>18</v>
      </c>
      <c r="D849" t="s">
        <v>1098</v>
      </c>
    </row>
    <row r="850" spans="1:4" x14ac:dyDescent="0.25">
      <c r="A850" t="s">
        <v>1095</v>
      </c>
      <c r="B850" t="s">
        <v>13</v>
      </c>
      <c r="C850" t="s">
        <v>20</v>
      </c>
      <c r="D850" t="s">
        <v>1099</v>
      </c>
    </row>
    <row r="851" spans="1:4" x14ac:dyDescent="0.25">
      <c r="A851" t="s">
        <v>1095</v>
      </c>
      <c r="B851" t="s">
        <v>13</v>
      </c>
      <c r="C851" t="s">
        <v>22</v>
      </c>
      <c r="D851" t="s">
        <v>529</v>
      </c>
    </row>
    <row r="852" spans="1:4" x14ac:dyDescent="0.25">
      <c r="A852" t="s">
        <v>1095</v>
      </c>
      <c r="B852" t="s">
        <v>13</v>
      </c>
      <c r="C852" t="s">
        <v>24</v>
      </c>
      <c r="D852" t="s">
        <v>60</v>
      </c>
    </row>
    <row r="853" spans="1:4" x14ac:dyDescent="0.25">
      <c r="A853" t="s">
        <v>1095</v>
      </c>
      <c r="B853" t="s">
        <v>13</v>
      </c>
      <c r="C853" t="s">
        <v>26</v>
      </c>
      <c r="D853" t="s">
        <v>277</v>
      </c>
    </row>
    <row r="854" spans="1:4" x14ac:dyDescent="0.25">
      <c r="A854" t="s">
        <v>1095</v>
      </c>
      <c r="B854" t="s">
        <v>13</v>
      </c>
      <c r="C854" t="s">
        <v>28</v>
      </c>
      <c r="D854" t="s">
        <v>1100</v>
      </c>
    </row>
    <row r="855" spans="1:4" x14ac:dyDescent="0.25">
      <c r="A855" t="s">
        <v>1095</v>
      </c>
      <c r="B855" t="s">
        <v>13</v>
      </c>
      <c r="C855" t="s">
        <v>30</v>
      </c>
      <c r="D855" t="s">
        <v>1101</v>
      </c>
    </row>
    <row r="856" spans="1:4" x14ac:dyDescent="0.25">
      <c r="A856" t="s">
        <v>1095</v>
      </c>
      <c r="B856" t="s">
        <v>13</v>
      </c>
      <c r="C856" t="s">
        <v>32</v>
      </c>
      <c r="D856" t="s">
        <v>703</v>
      </c>
    </row>
    <row r="857" spans="1:4" x14ac:dyDescent="0.25">
      <c r="A857" t="s">
        <v>1095</v>
      </c>
      <c r="B857" t="s">
        <v>13</v>
      </c>
      <c r="C857" t="s">
        <v>34</v>
      </c>
      <c r="D857" t="s">
        <v>894</v>
      </c>
    </row>
    <row r="858" spans="1:4" x14ac:dyDescent="0.25">
      <c r="A858" t="s">
        <v>1095</v>
      </c>
      <c r="B858" t="s">
        <v>13</v>
      </c>
      <c r="C858" t="s">
        <v>36</v>
      </c>
      <c r="D858" t="s">
        <v>37</v>
      </c>
    </row>
    <row r="859" spans="1:4" x14ac:dyDescent="0.25">
      <c r="A859" t="s">
        <v>1095</v>
      </c>
      <c r="B859" t="s">
        <v>38</v>
      </c>
      <c r="C859" t="s">
        <v>1102</v>
      </c>
      <c r="D859" t="s">
        <v>1103</v>
      </c>
    </row>
    <row r="860" spans="1:4" x14ac:dyDescent="0.25">
      <c r="A860" t="s">
        <v>1095</v>
      </c>
      <c r="B860" t="s">
        <v>38</v>
      </c>
      <c r="C860" t="s">
        <v>1104</v>
      </c>
      <c r="D860" t="s">
        <v>1105</v>
      </c>
    </row>
    <row r="861" spans="1:4" x14ac:dyDescent="0.25">
      <c r="A861" t="s">
        <v>1095</v>
      </c>
      <c r="B861" t="s">
        <v>38</v>
      </c>
      <c r="C861" t="s">
        <v>1106</v>
      </c>
      <c r="D861" t="s">
        <v>1107</v>
      </c>
    </row>
    <row r="862" spans="1:4" x14ac:dyDescent="0.25">
      <c r="A862" t="s">
        <v>1095</v>
      </c>
      <c r="B862" t="s">
        <v>38</v>
      </c>
      <c r="C862" t="s">
        <v>1108</v>
      </c>
      <c r="D862" t="s">
        <v>1109</v>
      </c>
    </row>
    <row r="863" spans="1:4" x14ac:dyDescent="0.25">
      <c r="A863" t="s">
        <v>1095</v>
      </c>
      <c r="B863" t="s">
        <v>47</v>
      </c>
      <c r="C863" t="s">
        <v>81</v>
      </c>
      <c r="D863" t="s">
        <v>1110</v>
      </c>
    </row>
    <row r="864" spans="1:4" x14ac:dyDescent="0.25">
      <c r="A864" t="s">
        <v>1095</v>
      </c>
      <c r="B864" t="s">
        <v>47</v>
      </c>
      <c r="C864" t="s">
        <v>1111</v>
      </c>
      <c r="D864" t="s">
        <v>1112</v>
      </c>
    </row>
    <row r="865" spans="1:4" x14ac:dyDescent="0.25">
      <c r="A865" t="s">
        <v>1095</v>
      </c>
      <c r="B865" t="s">
        <v>51</v>
      </c>
      <c r="C865" t="s">
        <v>1113</v>
      </c>
      <c r="D865" t="s">
        <v>1114</v>
      </c>
    </row>
    <row r="866" spans="1:4" x14ac:dyDescent="0.25">
      <c r="A866" t="s">
        <v>1095</v>
      </c>
      <c r="B866" t="s">
        <v>51</v>
      </c>
      <c r="C866" t="s">
        <v>1115</v>
      </c>
      <c r="D866" t="s">
        <v>1116</v>
      </c>
    </row>
    <row r="867" spans="1:4" x14ac:dyDescent="0.25">
      <c r="A867" t="s">
        <v>1095</v>
      </c>
      <c r="B867" t="s">
        <v>51</v>
      </c>
      <c r="C867" t="s">
        <v>1117</v>
      </c>
      <c r="D867" t="s">
        <v>1118</v>
      </c>
    </row>
    <row r="868" spans="1:4" x14ac:dyDescent="0.25">
      <c r="A868" t="s">
        <v>1095</v>
      </c>
      <c r="B868" t="s">
        <v>51</v>
      </c>
      <c r="C868" t="s">
        <v>1119</v>
      </c>
      <c r="D868" t="s">
        <v>1120</v>
      </c>
    </row>
    <row r="869" spans="1:4" x14ac:dyDescent="0.25">
      <c r="A869" t="s">
        <v>1095</v>
      </c>
      <c r="B869" t="s">
        <v>51</v>
      </c>
      <c r="C869" t="s">
        <v>1121</v>
      </c>
      <c r="D869" t="s">
        <v>1122</v>
      </c>
    </row>
    <row r="870" spans="1:4" x14ac:dyDescent="0.25">
      <c r="A870" t="s">
        <v>1095</v>
      </c>
      <c r="B870" t="s">
        <v>51</v>
      </c>
      <c r="C870" t="s">
        <v>1123</v>
      </c>
      <c r="D870" t="s">
        <v>1124</v>
      </c>
    </row>
    <row r="871" spans="1:4" x14ac:dyDescent="0.25">
      <c r="A871" t="s">
        <v>1095</v>
      </c>
      <c r="B871" t="s">
        <v>51</v>
      </c>
      <c r="C871" t="s">
        <v>1125</v>
      </c>
      <c r="D871" t="s">
        <v>1126</v>
      </c>
    </row>
    <row r="872" spans="1:4" x14ac:dyDescent="0.25">
      <c r="A872" t="s">
        <v>1095</v>
      </c>
      <c r="B872" t="s">
        <v>51</v>
      </c>
      <c r="C872" t="s">
        <v>1127</v>
      </c>
      <c r="D872" t="s">
        <v>1128</v>
      </c>
    </row>
    <row r="873" spans="1:4" x14ac:dyDescent="0.25">
      <c r="A873" t="s">
        <v>1095</v>
      </c>
      <c r="B873" t="s">
        <v>51</v>
      </c>
      <c r="C873" t="s">
        <v>955</v>
      </c>
      <c r="D873" t="s">
        <v>1129</v>
      </c>
    </row>
    <row r="874" spans="1:4" x14ac:dyDescent="0.25">
      <c r="A874" t="s">
        <v>1095</v>
      </c>
      <c r="B874" t="s">
        <v>51</v>
      </c>
      <c r="C874" t="s">
        <v>1130</v>
      </c>
      <c r="D874" t="s">
        <v>1131</v>
      </c>
    </row>
    <row r="875" spans="1:4" x14ac:dyDescent="0.25">
      <c r="A875" t="s">
        <v>1095</v>
      </c>
      <c r="B875" t="s">
        <v>51</v>
      </c>
      <c r="C875" t="s">
        <v>1132</v>
      </c>
      <c r="D875" t="s">
        <v>1133</v>
      </c>
    </row>
    <row r="876" spans="1:4" x14ac:dyDescent="0.25">
      <c r="A876" t="s">
        <v>1134</v>
      </c>
      <c r="B876" t="s">
        <v>10</v>
      </c>
      <c r="C876" t="s">
        <v>11</v>
      </c>
      <c r="D876" t="s">
        <v>1135</v>
      </c>
    </row>
    <row r="877" spans="1:4" x14ac:dyDescent="0.25">
      <c r="A877" t="s">
        <v>1134</v>
      </c>
      <c r="B877" t="s">
        <v>13</v>
      </c>
      <c r="C877" t="s">
        <v>14</v>
      </c>
      <c r="D877" t="s">
        <v>1136</v>
      </c>
    </row>
    <row r="878" spans="1:4" x14ac:dyDescent="0.25">
      <c r="A878" t="s">
        <v>1134</v>
      </c>
      <c r="B878" t="s">
        <v>13</v>
      </c>
      <c r="C878" t="s">
        <v>16</v>
      </c>
      <c r="D878" t="s">
        <v>1137</v>
      </c>
    </row>
    <row r="879" spans="1:4" x14ac:dyDescent="0.25">
      <c r="A879" t="s">
        <v>1134</v>
      </c>
      <c r="B879" t="s">
        <v>13</v>
      </c>
      <c r="C879" t="s">
        <v>18</v>
      </c>
      <c r="D879" t="s">
        <v>1138</v>
      </c>
    </row>
    <row r="880" spans="1:4" x14ac:dyDescent="0.25">
      <c r="A880" t="s">
        <v>1134</v>
      </c>
      <c r="B880" t="s">
        <v>13</v>
      </c>
      <c r="C880" t="s">
        <v>20</v>
      </c>
      <c r="D880" t="s">
        <v>1139</v>
      </c>
    </row>
    <row r="881" spans="1:4" x14ac:dyDescent="0.25">
      <c r="A881" t="s">
        <v>1134</v>
      </c>
      <c r="B881" t="s">
        <v>13</v>
      </c>
      <c r="C881" t="s">
        <v>22</v>
      </c>
      <c r="D881" t="s">
        <v>1140</v>
      </c>
    </row>
    <row r="882" spans="1:4" x14ac:dyDescent="0.25">
      <c r="A882" t="s">
        <v>1134</v>
      </c>
      <c r="B882" t="s">
        <v>13</v>
      </c>
      <c r="C882" t="s">
        <v>24</v>
      </c>
      <c r="D882" t="s">
        <v>1141</v>
      </c>
    </row>
    <row r="883" spans="1:4" x14ac:dyDescent="0.25">
      <c r="A883" t="s">
        <v>1134</v>
      </c>
      <c r="B883" t="s">
        <v>13</v>
      </c>
      <c r="C883" t="s">
        <v>26</v>
      </c>
      <c r="D883" t="s">
        <v>1142</v>
      </c>
    </row>
    <row r="884" spans="1:4" x14ac:dyDescent="0.25">
      <c r="A884" t="s">
        <v>1134</v>
      </c>
      <c r="B884" t="s">
        <v>13</v>
      </c>
      <c r="C884" t="s">
        <v>28</v>
      </c>
      <c r="D884" t="s">
        <v>64</v>
      </c>
    </row>
    <row r="885" spans="1:4" x14ac:dyDescent="0.25">
      <c r="A885" t="s">
        <v>1134</v>
      </c>
      <c r="B885" t="s">
        <v>13</v>
      </c>
      <c r="C885" t="s">
        <v>30</v>
      </c>
      <c r="D885" t="s">
        <v>1143</v>
      </c>
    </row>
    <row r="886" spans="1:4" x14ac:dyDescent="0.25">
      <c r="A886" t="s">
        <v>1134</v>
      </c>
      <c r="B886" t="s">
        <v>13</v>
      </c>
      <c r="C886" t="s">
        <v>32</v>
      </c>
      <c r="D886" t="s">
        <v>1144</v>
      </c>
    </row>
    <row r="887" spans="1:4" x14ac:dyDescent="0.25">
      <c r="A887" t="s">
        <v>1134</v>
      </c>
      <c r="B887" t="s">
        <v>13</v>
      </c>
      <c r="C887" t="s">
        <v>34</v>
      </c>
      <c r="D887" t="s">
        <v>33</v>
      </c>
    </row>
    <row r="888" spans="1:4" x14ac:dyDescent="0.25">
      <c r="A888" t="s">
        <v>1134</v>
      </c>
      <c r="B888" t="s">
        <v>13</v>
      </c>
      <c r="C888" t="s">
        <v>36</v>
      </c>
      <c r="D888" t="s">
        <v>1145</v>
      </c>
    </row>
    <row r="889" spans="1:4" x14ac:dyDescent="0.25">
      <c r="A889" t="s">
        <v>1134</v>
      </c>
      <c r="B889" t="s">
        <v>13</v>
      </c>
      <c r="C889" t="s">
        <v>67</v>
      </c>
      <c r="D889" t="s">
        <v>1146</v>
      </c>
    </row>
    <row r="890" spans="1:4" x14ac:dyDescent="0.25">
      <c r="A890" t="s">
        <v>1134</v>
      </c>
      <c r="B890" t="s">
        <v>38</v>
      </c>
      <c r="C890" t="s">
        <v>1147</v>
      </c>
      <c r="D890" t="s">
        <v>1148</v>
      </c>
    </row>
    <row r="891" spans="1:4" x14ac:dyDescent="0.25">
      <c r="A891" t="s">
        <v>1134</v>
      </c>
      <c r="B891" t="s">
        <v>38</v>
      </c>
      <c r="C891" t="s">
        <v>1149</v>
      </c>
      <c r="D891" t="s">
        <v>1150</v>
      </c>
    </row>
    <row r="892" spans="1:4" x14ac:dyDescent="0.25">
      <c r="A892" t="s">
        <v>1134</v>
      </c>
      <c r="B892" t="s">
        <v>38</v>
      </c>
      <c r="C892" t="s">
        <v>1151</v>
      </c>
      <c r="D892" t="s">
        <v>1152</v>
      </c>
    </row>
    <row r="893" spans="1:4" x14ac:dyDescent="0.25">
      <c r="A893" t="s">
        <v>1134</v>
      </c>
      <c r="B893" t="s">
        <v>38</v>
      </c>
      <c r="C893" t="s">
        <v>1153</v>
      </c>
      <c r="D893" t="s">
        <v>1154</v>
      </c>
    </row>
    <row r="894" spans="1:4" x14ac:dyDescent="0.25">
      <c r="A894" t="s">
        <v>1134</v>
      </c>
      <c r="B894" t="s">
        <v>47</v>
      </c>
      <c r="C894" t="s">
        <v>1155</v>
      </c>
      <c r="D894" t="s">
        <v>1156</v>
      </c>
    </row>
    <row r="895" spans="1:4" x14ac:dyDescent="0.25">
      <c r="A895" t="s">
        <v>1134</v>
      </c>
      <c r="B895" t="s">
        <v>47</v>
      </c>
      <c r="C895" t="s">
        <v>1157</v>
      </c>
      <c r="D895" t="s">
        <v>1158</v>
      </c>
    </row>
    <row r="896" spans="1:4" x14ac:dyDescent="0.25">
      <c r="A896" t="s">
        <v>1134</v>
      </c>
      <c r="B896" t="s">
        <v>51</v>
      </c>
      <c r="C896" t="s">
        <v>1159</v>
      </c>
      <c r="D896" t="s">
        <v>1160</v>
      </c>
    </row>
    <row r="897" spans="1:4" x14ac:dyDescent="0.25">
      <c r="A897" t="s">
        <v>1134</v>
      </c>
      <c r="B897" t="s">
        <v>51</v>
      </c>
      <c r="C897" t="s">
        <v>1161</v>
      </c>
      <c r="D897" t="s">
        <v>1162</v>
      </c>
    </row>
    <row r="898" spans="1:4" x14ac:dyDescent="0.25">
      <c r="A898" t="s">
        <v>1134</v>
      </c>
      <c r="B898" t="s">
        <v>214</v>
      </c>
      <c r="C898" t="s">
        <v>1087</v>
      </c>
      <c r="D898" t="s">
        <v>1163</v>
      </c>
    </row>
    <row r="899" spans="1:4" x14ac:dyDescent="0.25">
      <c r="A899" t="s">
        <v>1164</v>
      </c>
      <c r="B899" t="s">
        <v>10</v>
      </c>
      <c r="C899" t="s">
        <v>11</v>
      </c>
      <c r="D899" t="s">
        <v>1165</v>
      </c>
    </row>
    <row r="900" spans="1:4" x14ac:dyDescent="0.25">
      <c r="A900" t="s">
        <v>1164</v>
      </c>
      <c r="B900" t="s">
        <v>13</v>
      </c>
      <c r="C900" t="s">
        <v>14</v>
      </c>
      <c r="D900" t="s">
        <v>1166</v>
      </c>
    </row>
    <row r="901" spans="1:4" x14ac:dyDescent="0.25">
      <c r="A901" t="s">
        <v>1164</v>
      </c>
      <c r="B901" t="s">
        <v>13</v>
      </c>
      <c r="C901" t="s">
        <v>16</v>
      </c>
      <c r="D901" t="s">
        <v>1167</v>
      </c>
    </row>
    <row r="902" spans="1:4" x14ac:dyDescent="0.25">
      <c r="A902" t="s">
        <v>1164</v>
      </c>
      <c r="B902" t="s">
        <v>13</v>
      </c>
      <c r="C902" t="s">
        <v>18</v>
      </c>
      <c r="D902" t="s">
        <v>60</v>
      </c>
    </row>
    <row r="903" spans="1:4" x14ac:dyDescent="0.25">
      <c r="A903" t="s">
        <v>1164</v>
      </c>
      <c r="B903" t="s">
        <v>13</v>
      </c>
      <c r="C903" t="s">
        <v>20</v>
      </c>
      <c r="D903" t="s">
        <v>21</v>
      </c>
    </row>
    <row r="904" spans="1:4" x14ac:dyDescent="0.25">
      <c r="A904" t="s">
        <v>1164</v>
      </c>
      <c r="B904" t="s">
        <v>13</v>
      </c>
      <c r="C904" t="s">
        <v>22</v>
      </c>
      <c r="D904" t="s">
        <v>1168</v>
      </c>
    </row>
    <row r="905" spans="1:4" x14ac:dyDescent="0.25">
      <c r="A905" t="s">
        <v>1164</v>
      </c>
      <c r="B905" t="s">
        <v>13</v>
      </c>
      <c r="C905" t="s">
        <v>24</v>
      </c>
      <c r="D905" t="s">
        <v>63</v>
      </c>
    </row>
    <row r="906" spans="1:4" x14ac:dyDescent="0.25">
      <c r="A906" t="s">
        <v>1164</v>
      </c>
      <c r="B906" t="s">
        <v>13</v>
      </c>
      <c r="C906" t="s">
        <v>26</v>
      </c>
      <c r="D906" t="s">
        <v>246</v>
      </c>
    </row>
    <row r="907" spans="1:4" x14ac:dyDescent="0.25">
      <c r="A907" t="s">
        <v>1164</v>
      </c>
      <c r="B907" t="s">
        <v>13</v>
      </c>
      <c r="C907" t="s">
        <v>28</v>
      </c>
      <c r="D907" t="s">
        <v>1169</v>
      </c>
    </row>
    <row r="908" spans="1:4" x14ac:dyDescent="0.25">
      <c r="A908" t="s">
        <v>1164</v>
      </c>
      <c r="B908" t="s">
        <v>13</v>
      </c>
      <c r="C908" t="s">
        <v>30</v>
      </c>
      <c r="D908" t="s">
        <v>1170</v>
      </c>
    </row>
    <row r="909" spans="1:4" x14ac:dyDescent="0.25">
      <c r="A909" t="s">
        <v>1164</v>
      </c>
      <c r="B909" t="s">
        <v>13</v>
      </c>
      <c r="C909" t="s">
        <v>32</v>
      </c>
      <c r="D909" t="s">
        <v>146</v>
      </c>
    </row>
    <row r="910" spans="1:4" x14ac:dyDescent="0.25">
      <c r="A910" t="s">
        <v>1164</v>
      </c>
      <c r="B910" t="s">
        <v>13</v>
      </c>
      <c r="C910" t="s">
        <v>34</v>
      </c>
      <c r="D910" t="s">
        <v>35</v>
      </c>
    </row>
    <row r="911" spans="1:4" x14ac:dyDescent="0.25">
      <c r="A911" t="s">
        <v>1164</v>
      </c>
      <c r="B911" t="s">
        <v>13</v>
      </c>
      <c r="C911" t="s">
        <v>36</v>
      </c>
      <c r="D911" t="s">
        <v>80</v>
      </c>
    </row>
    <row r="912" spans="1:4" x14ac:dyDescent="0.25">
      <c r="A912" t="s">
        <v>1164</v>
      </c>
      <c r="B912" t="s">
        <v>38</v>
      </c>
      <c r="C912" t="s">
        <v>1171</v>
      </c>
      <c r="D912" t="s">
        <v>1172</v>
      </c>
    </row>
    <row r="913" spans="1:4" x14ac:dyDescent="0.25">
      <c r="A913" t="s">
        <v>1164</v>
      </c>
      <c r="B913" t="s">
        <v>38</v>
      </c>
      <c r="C913" t="s">
        <v>1173</v>
      </c>
      <c r="D913" t="s">
        <v>1174</v>
      </c>
    </row>
    <row r="914" spans="1:4" x14ac:dyDescent="0.25">
      <c r="A914" t="s">
        <v>1164</v>
      </c>
      <c r="B914" t="s">
        <v>38</v>
      </c>
      <c r="C914" t="s">
        <v>1175</v>
      </c>
      <c r="D914" t="s">
        <v>1176</v>
      </c>
    </row>
    <row r="915" spans="1:4" x14ac:dyDescent="0.25">
      <c r="A915" t="s">
        <v>1164</v>
      </c>
      <c r="B915" t="s">
        <v>38</v>
      </c>
      <c r="C915" t="s">
        <v>1177</v>
      </c>
      <c r="D915" t="s">
        <v>1178</v>
      </c>
    </row>
    <row r="916" spans="1:4" x14ac:dyDescent="0.25">
      <c r="A916" t="s">
        <v>1164</v>
      </c>
      <c r="B916" t="s">
        <v>38</v>
      </c>
      <c r="C916" t="s">
        <v>1179</v>
      </c>
      <c r="D916" t="s">
        <v>1180</v>
      </c>
    </row>
    <row r="917" spans="1:4" x14ac:dyDescent="0.25">
      <c r="A917" t="s">
        <v>1164</v>
      </c>
      <c r="B917" t="s">
        <v>38</v>
      </c>
      <c r="C917" t="s">
        <v>1181</v>
      </c>
      <c r="D917" t="s">
        <v>1182</v>
      </c>
    </row>
    <row r="918" spans="1:4" x14ac:dyDescent="0.25">
      <c r="A918" t="s">
        <v>1164</v>
      </c>
      <c r="B918" t="s">
        <v>47</v>
      </c>
      <c r="C918" t="s">
        <v>1183</v>
      </c>
      <c r="D918" t="s">
        <v>1184</v>
      </c>
    </row>
    <row r="919" spans="1:4" x14ac:dyDescent="0.25">
      <c r="A919" t="s">
        <v>1164</v>
      </c>
      <c r="B919" t="s">
        <v>47</v>
      </c>
      <c r="C919" t="s">
        <v>532</v>
      </c>
      <c r="D919" t="s">
        <v>1185</v>
      </c>
    </row>
    <row r="920" spans="1:4" x14ac:dyDescent="0.25">
      <c r="A920" t="s">
        <v>1164</v>
      </c>
      <c r="B920" t="s">
        <v>47</v>
      </c>
      <c r="C920" t="s">
        <v>1186</v>
      </c>
      <c r="D920" t="s">
        <v>1187</v>
      </c>
    </row>
    <row r="921" spans="1:4" x14ac:dyDescent="0.25">
      <c r="A921" t="s">
        <v>1164</v>
      </c>
      <c r="B921" t="s">
        <v>51</v>
      </c>
      <c r="C921" t="s">
        <v>1188</v>
      </c>
      <c r="D921" t="s">
        <v>1189</v>
      </c>
    </row>
    <row r="922" spans="1:4" x14ac:dyDescent="0.25">
      <c r="A922" t="s">
        <v>1190</v>
      </c>
      <c r="B922" t="s">
        <v>10</v>
      </c>
      <c r="C922" t="s">
        <v>11</v>
      </c>
      <c r="D922" t="s">
        <v>1191</v>
      </c>
    </row>
    <row r="923" spans="1:4" x14ac:dyDescent="0.25">
      <c r="A923" t="s">
        <v>1190</v>
      </c>
      <c r="B923" t="s">
        <v>13</v>
      </c>
      <c r="C923" t="s">
        <v>14</v>
      </c>
      <c r="D923" t="s">
        <v>1192</v>
      </c>
    </row>
    <row r="924" spans="1:4" x14ac:dyDescent="0.25">
      <c r="A924" t="s">
        <v>1190</v>
      </c>
      <c r="B924" t="s">
        <v>13</v>
      </c>
      <c r="C924" t="s">
        <v>16</v>
      </c>
      <c r="D924" t="s">
        <v>1193</v>
      </c>
    </row>
    <row r="925" spans="1:4" x14ac:dyDescent="0.25">
      <c r="A925" t="s">
        <v>1190</v>
      </c>
      <c r="B925" t="s">
        <v>13</v>
      </c>
      <c r="C925" t="s">
        <v>18</v>
      </c>
      <c r="D925" t="s">
        <v>1072</v>
      </c>
    </row>
    <row r="926" spans="1:4" x14ac:dyDescent="0.25">
      <c r="A926" t="s">
        <v>1190</v>
      </c>
      <c r="B926" t="s">
        <v>13</v>
      </c>
      <c r="C926" t="s">
        <v>20</v>
      </c>
      <c r="D926" t="s">
        <v>63</v>
      </c>
    </row>
    <row r="927" spans="1:4" x14ac:dyDescent="0.25">
      <c r="A927" t="s">
        <v>1190</v>
      </c>
      <c r="B927" t="s">
        <v>13</v>
      </c>
      <c r="C927" t="s">
        <v>22</v>
      </c>
      <c r="D927" t="s">
        <v>1194</v>
      </c>
    </row>
    <row r="928" spans="1:4" x14ac:dyDescent="0.25">
      <c r="A928" t="s">
        <v>1190</v>
      </c>
      <c r="B928" t="s">
        <v>13</v>
      </c>
      <c r="C928" t="s">
        <v>24</v>
      </c>
      <c r="D928" t="s">
        <v>25</v>
      </c>
    </row>
    <row r="929" spans="1:4" x14ac:dyDescent="0.25">
      <c r="A929" t="s">
        <v>1190</v>
      </c>
      <c r="B929" t="s">
        <v>13</v>
      </c>
      <c r="C929" t="s">
        <v>26</v>
      </c>
      <c r="D929" t="s">
        <v>1195</v>
      </c>
    </row>
    <row r="930" spans="1:4" x14ac:dyDescent="0.25">
      <c r="A930" t="s">
        <v>1190</v>
      </c>
      <c r="B930" t="s">
        <v>13</v>
      </c>
      <c r="C930" t="s">
        <v>28</v>
      </c>
      <c r="D930" t="s">
        <v>1196</v>
      </c>
    </row>
    <row r="931" spans="1:4" x14ac:dyDescent="0.25">
      <c r="A931" t="s">
        <v>1190</v>
      </c>
      <c r="B931" t="s">
        <v>13</v>
      </c>
      <c r="C931" t="s">
        <v>30</v>
      </c>
      <c r="D931" t="s">
        <v>1197</v>
      </c>
    </row>
    <row r="932" spans="1:4" x14ac:dyDescent="0.25">
      <c r="A932" t="s">
        <v>1190</v>
      </c>
      <c r="B932" t="s">
        <v>13</v>
      </c>
      <c r="C932" t="s">
        <v>32</v>
      </c>
      <c r="D932" t="s">
        <v>1198</v>
      </c>
    </row>
    <row r="933" spans="1:4" x14ac:dyDescent="0.25">
      <c r="A933" t="s">
        <v>1190</v>
      </c>
      <c r="B933" t="s">
        <v>38</v>
      </c>
      <c r="C933" t="s">
        <v>1199</v>
      </c>
      <c r="D933" t="s">
        <v>1200</v>
      </c>
    </row>
    <row r="934" spans="1:4" x14ac:dyDescent="0.25">
      <c r="A934" t="s">
        <v>1190</v>
      </c>
      <c r="B934" t="s">
        <v>38</v>
      </c>
      <c r="C934" t="s">
        <v>1201</v>
      </c>
      <c r="D934" t="s">
        <v>1202</v>
      </c>
    </row>
    <row r="935" spans="1:4" x14ac:dyDescent="0.25">
      <c r="A935" t="s">
        <v>1190</v>
      </c>
      <c r="B935" t="s">
        <v>38</v>
      </c>
      <c r="C935" t="s">
        <v>1203</v>
      </c>
      <c r="D935" t="s">
        <v>1204</v>
      </c>
    </row>
    <row r="936" spans="1:4" x14ac:dyDescent="0.25">
      <c r="A936" t="s">
        <v>1190</v>
      </c>
      <c r="B936" t="s">
        <v>38</v>
      </c>
      <c r="C936" t="s">
        <v>1205</v>
      </c>
      <c r="D936" t="s">
        <v>1206</v>
      </c>
    </row>
    <row r="937" spans="1:4" x14ac:dyDescent="0.25">
      <c r="A937" t="s">
        <v>1190</v>
      </c>
      <c r="B937" t="s">
        <v>47</v>
      </c>
      <c r="C937" t="s">
        <v>1207</v>
      </c>
      <c r="D937" t="s">
        <v>1208</v>
      </c>
    </row>
    <row r="938" spans="1:4" x14ac:dyDescent="0.25">
      <c r="A938" t="s">
        <v>1209</v>
      </c>
      <c r="B938" t="s">
        <v>10</v>
      </c>
      <c r="C938" t="s">
        <v>11</v>
      </c>
      <c r="D938" t="s">
        <v>1210</v>
      </c>
    </row>
    <row r="939" spans="1:4" x14ac:dyDescent="0.25">
      <c r="A939" t="s">
        <v>1209</v>
      </c>
      <c r="B939" t="s">
        <v>13</v>
      </c>
      <c r="C939" t="s">
        <v>14</v>
      </c>
      <c r="D939" t="s">
        <v>1211</v>
      </c>
    </row>
    <row r="940" spans="1:4" x14ac:dyDescent="0.25">
      <c r="A940" t="s">
        <v>1209</v>
      </c>
      <c r="B940" t="s">
        <v>13</v>
      </c>
      <c r="C940" t="s">
        <v>16</v>
      </c>
      <c r="D940" t="s">
        <v>1212</v>
      </c>
    </row>
    <row r="941" spans="1:4" x14ac:dyDescent="0.25">
      <c r="A941" t="s">
        <v>1209</v>
      </c>
      <c r="B941" t="s">
        <v>13</v>
      </c>
      <c r="C941" t="s">
        <v>18</v>
      </c>
      <c r="D941" t="s">
        <v>139</v>
      </c>
    </row>
    <row r="942" spans="1:4" x14ac:dyDescent="0.25">
      <c r="A942" t="s">
        <v>1209</v>
      </c>
      <c r="B942" t="s">
        <v>13</v>
      </c>
      <c r="C942" t="s">
        <v>20</v>
      </c>
      <c r="D942" t="s">
        <v>559</v>
      </c>
    </row>
    <row r="943" spans="1:4" x14ac:dyDescent="0.25">
      <c r="A943" t="s">
        <v>1209</v>
      </c>
      <c r="B943" t="s">
        <v>13</v>
      </c>
      <c r="C943" t="s">
        <v>22</v>
      </c>
      <c r="D943" t="s">
        <v>1213</v>
      </c>
    </row>
    <row r="944" spans="1:4" x14ac:dyDescent="0.25">
      <c r="A944" t="s">
        <v>1209</v>
      </c>
      <c r="B944" t="s">
        <v>13</v>
      </c>
      <c r="C944" t="s">
        <v>24</v>
      </c>
      <c r="D944" t="s">
        <v>1214</v>
      </c>
    </row>
    <row r="945" spans="1:4" x14ac:dyDescent="0.25">
      <c r="A945" t="s">
        <v>1209</v>
      </c>
      <c r="B945" t="s">
        <v>13</v>
      </c>
      <c r="C945" t="s">
        <v>26</v>
      </c>
      <c r="D945" t="s">
        <v>64</v>
      </c>
    </row>
    <row r="946" spans="1:4" x14ac:dyDescent="0.25">
      <c r="A946" t="s">
        <v>1209</v>
      </c>
      <c r="B946" t="s">
        <v>13</v>
      </c>
      <c r="C946" t="s">
        <v>28</v>
      </c>
      <c r="D946" t="s">
        <v>746</v>
      </c>
    </row>
    <row r="947" spans="1:4" x14ac:dyDescent="0.25">
      <c r="A947" t="s">
        <v>1209</v>
      </c>
      <c r="B947" t="s">
        <v>13</v>
      </c>
      <c r="C947" t="s">
        <v>30</v>
      </c>
      <c r="D947" t="s">
        <v>1215</v>
      </c>
    </row>
    <row r="948" spans="1:4" x14ac:dyDescent="0.25">
      <c r="A948" t="s">
        <v>1209</v>
      </c>
      <c r="B948" t="s">
        <v>13</v>
      </c>
      <c r="C948" t="s">
        <v>32</v>
      </c>
      <c r="D948" t="s">
        <v>496</v>
      </c>
    </row>
    <row r="949" spans="1:4" x14ac:dyDescent="0.25">
      <c r="A949" t="s">
        <v>1209</v>
      </c>
      <c r="B949" t="s">
        <v>13</v>
      </c>
      <c r="C949" t="s">
        <v>34</v>
      </c>
      <c r="D949" t="s">
        <v>894</v>
      </c>
    </row>
    <row r="950" spans="1:4" x14ac:dyDescent="0.25">
      <c r="A950" t="s">
        <v>1209</v>
      </c>
      <c r="B950" t="s">
        <v>38</v>
      </c>
      <c r="C950" t="s">
        <v>1216</v>
      </c>
      <c r="D950" t="s">
        <v>1217</v>
      </c>
    </row>
    <row r="951" spans="1:4" x14ac:dyDescent="0.25">
      <c r="A951" t="s">
        <v>1209</v>
      </c>
      <c r="B951" t="s">
        <v>38</v>
      </c>
      <c r="C951" t="s">
        <v>1218</v>
      </c>
      <c r="D951" t="s">
        <v>1219</v>
      </c>
    </row>
    <row r="952" spans="1:4" x14ac:dyDescent="0.25">
      <c r="A952" t="s">
        <v>1209</v>
      </c>
      <c r="B952" t="s">
        <v>47</v>
      </c>
      <c r="C952" t="s">
        <v>1055</v>
      </c>
      <c r="D952" t="s">
        <v>1220</v>
      </c>
    </row>
    <row r="953" spans="1:4" x14ac:dyDescent="0.25">
      <c r="A953" t="s">
        <v>1221</v>
      </c>
      <c r="B953" t="s">
        <v>10</v>
      </c>
      <c r="C953" t="s">
        <v>11</v>
      </c>
      <c r="D953" t="s">
        <v>1222</v>
      </c>
    </row>
    <row r="954" spans="1:4" x14ac:dyDescent="0.25">
      <c r="A954" t="s">
        <v>1221</v>
      </c>
      <c r="B954" t="s">
        <v>13</v>
      </c>
      <c r="C954" t="s">
        <v>14</v>
      </c>
      <c r="D954" t="s">
        <v>890</v>
      </c>
    </row>
    <row r="955" spans="1:4" x14ac:dyDescent="0.25">
      <c r="A955" t="s">
        <v>1221</v>
      </c>
      <c r="B955" t="s">
        <v>13</v>
      </c>
      <c r="C955" t="s">
        <v>16</v>
      </c>
      <c r="D955" t="s">
        <v>1223</v>
      </c>
    </row>
    <row r="956" spans="1:4" x14ac:dyDescent="0.25">
      <c r="A956" t="s">
        <v>1221</v>
      </c>
      <c r="B956" t="s">
        <v>13</v>
      </c>
      <c r="C956" t="s">
        <v>18</v>
      </c>
      <c r="D956" t="s">
        <v>492</v>
      </c>
    </row>
    <row r="957" spans="1:4" x14ac:dyDescent="0.25">
      <c r="A957" t="s">
        <v>1221</v>
      </c>
      <c r="B957" t="s">
        <v>13</v>
      </c>
      <c r="C957" t="s">
        <v>20</v>
      </c>
      <c r="D957" t="s">
        <v>1224</v>
      </c>
    </row>
    <row r="958" spans="1:4" x14ac:dyDescent="0.25">
      <c r="A958" t="s">
        <v>1221</v>
      </c>
      <c r="B958" t="s">
        <v>13</v>
      </c>
      <c r="C958" t="s">
        <v>22</v>
      </c>
      <c r="D958" t="s">
        <v>1225</v>
      </c>
    </row>
    <row r="959" spans="1:4" x14ac:dyDescent="0.25">
      <c r="A959" t="s">
        <v>1221</v>
      </c>
      <c r="B959" t="s">
        <v>13</v>
      </c>
      <c r="C959" t="s">
        <v>24</v>
      </c>
      <c r="D959" t="s">
        <v>1226</v>
      </c>
    </row>
    <row r="960" spans="1:4" x14ac:dyDescent="0.25">
      <c r="A960" t="s">
        <v>1221</v>
      </c>
      <c r="B960" t="s">
        <v>13</v>
      </c>
      <c r="C960" t="s">
        <v>26</v>
      </c>
      <c r="D960" t="s">
        <v>71</v>
      </c>
    </row>
    <row r="961" spans="1:4" x14ac:dyDescent="0.25">
      <c r="A961" t="s">
        <v>1221</v>
      </c>
      <c r="B961" t="s">
        <v>13</v>
      </c>
      <c r="C961" t="s">
        <v>28</v>
      </c>
      <c r="D961" t="s">
        <v>33</v>
      </c>
    </row>
    <row r="962" spans="1:4" x14ac:dyDescent="0.25">
      <c r="A962" t="s">
        <v>1221</v>
      </c>
      <c r="B962" t="s">
        <v>13</v>
      </c>
      <c r="C962" t="s">
        <v>30</v>
      </c>
      <c r="D962" t="s">
        <v>747</v>
      </c>
    </row>
    <row r="963" spans="1:4" x14ac:dyDescent="0.25">
      <c r="A963" t="s">
        <v>1221</v>
      </c>
      <c r="B963" t="s">
        <v>38</v>
      </c>
      <c r="C963" t="s">
        <v>1227</v>
      </c>
      <c r="D963" t="s">
        <v>1228</v>
      </c>
    </row>
    <row r="964" spans="1:4" x14ac:dyDescent="0.25">
      <c r="A964" t="s">
        <v>1221</v>
      </c>
      <c r="B964" t="s">
        <v>38</v>
      </c>
      <c r="C964" t="s">
        <v>1229</v>
      </c>
      <c r="D964" t="s">
        <v>1230</v>
      </c>
    </row>
    <row r="965" spans="1:4" x14ac:dyDescent="0.25">
      <c r="A965" t="s">
        <v>1221</v>
      </c>
      <c r="B965" t="s">
        <v>38</v>
      </c>
      <c r="C965" t="s">
        <v>1231</v>
      </c>
      <c r="D965" t="s">
        <v>1232</v>
      </c>
    </row>
    <row r="966" spans="1:4" x14ac:dyDescent="0.25">
      <c r="A966" t="s">
        <v>1221</v>
      </c>
      <c r="B966" t="s">
        <v>38</v>
      </c>
      <c r="C966" t="s">
        <v>1233</v>
      </c>
      <c r="D966" t="s">
        <v>1234</v>
      </c>
    </row>
    <row r="967" spans="1:4" x14ac:dyDescent="0.25">
      <c r="A967" t="s">
        <v>1221</v>
      </c>
      <c r="B967" t="s">
        <v>38</v>
      </c>
      <c r="C967" t="s">
        <v>1235</v>
      </c>
      <c r="D967" t="s">
        <v>1236</v>
      </c>
    </row>
    <row r="968" spans="1:4" x14ac:dyDescent="0.25">
      <c r="A968" t="s">
        <v>1221</v>
      </c>
      <c r="B968" t="s">
        <v>38</v>
      </c>
      <c r="C968" t="s">
        <v>1237</v>
      </c>
      <c r="D968" t="s">
        <v>1238</v>
      </c>
    </row>
    <row r="969" spans="1:4" x14ac:dyDescent="0.25">
      <c r="A969" t="s">
        <v>1221</v>
      </c>
      <c r="B969" t="s">
        <v>38</v>
      </c>
      <c r="C969" t="s">
        <v>1239</v>
      </c>
      <c r="D969" t="s">
        <v>1240</v>
      </c>
    </row>
    <row r="970" spans="1:4" x14ac:dyDescent="0.25">
      <c r="A970" t="s">
        <v>1221</v>
      </c>
      <c r="B970" t="s">
        <v>38</v>
      </c>
      <c r="C970" t="s">
        <v>1241</v>
      </c>
      <c r="D970" t="s">
        <v>1242</v>
      </c>
    </row>
    <row r="971" spans="1:4" x14ac:dyDescent="0.25">
      <c r="A971" t="s">
        <v>1221</v>
      </c>
      <c r="B971" t="s">
        <v>47</v>
      </c>
      <c r="C971" t="s">
        <v>1243</v>
      </c>
      <c r="D971" t="s">
        <v>1244</v>
      </c>
    </row>
    <row r="972" spans="1:4" x14ac:dyDescent="0.25">
      <c r="A972" t="s">
        <v>1221</v>
      </c>
      <c r="B972" t="s">
        <v>47</v>
      </c>
      <c r="C972" t="s">
        <v>595</v>
      </c>
      <c r="D972" t="s">
        <v>1245</v>
      </c>
    </row>
    <row r="973" spans="1:4" x14ac:dyDescent="0.25">
      <c r="A973" t="s">
        <v>1221</v>
      </c>
      <c r="B973" t="s">
        <v>47</v>
      </c>
      <c r="C973" t="s">
        <v>1246</v>
      </c>
      <c r="D973" t="s">
        <v>1247</v>
      </c>
    </row>
    <row r="974" spans="1:4" x14ac:dyDescent="0.25">
      <c r="A974" t="s">
        <v>1221</v>
      </c>
      <c r="B974" t="s">
        <v>51</v>
      </c>
      <c r="C974" t="s">
        <v>1248</v>
      </c>
      <c r="D974" t="s">
        <v>1249</v>
      </c>
    </row>
    <row r="975" spans="1:4" x14ac:dyDescent="0.25">
      <c r="A975" t="s">
        <v>1221</v>
      </c>
      <c r="B975" t="s">
        <v>51</v>
      </c>
      <c r="C975" t="s">
        <v>1250</v>
      </c>
      <c r="D975" t="s">
        <v>1251</v>
      </c>
    </row>
    <row r="976" spans="1:4" x14ac:dyDescent="0.25">
      <c r="A976" t="s">
        <v>1221</v>
      </c>
      <c r="B976" t="s">
        <v>51</v>
      </c>
      <c r="C976" t="s">
        <v>1252</v>
      </c>
      <c r="D976" t="s">
        <v>1253</v>
      </c>
    </row>
    <row r="977" spans="1:4" x14ac:dyDescent="0.25">
      <c r="A977" t="s">
        <v>1221</v>
      </c>
      <c r="B977" t="s">
        <v>51</v>
      </c>
      <c r="C977" t="s">
        <v>1254</v>
      </c>
      <c r="D977" t="s">
        <v>1255</v>
      </c>
    </row>
    <row r="978" spans="1:4" x14ac:dyDescent="0.25">
      <c r="A978" t="s">
        <v>1221</v>
      </c>
      <c r="B978" t="s">
        <v>51</v>
      </c>
      <c r="C978" t="s">
        <v>1256</v>
      </c>
      <c r="D978" t="s">
        <v>1257</v>
      </c>
    </row>
    <row r="979" spans="1:4" x14ac:dyDescent="0.25">
      <c r="A979" t="s">
        <v>1221</v>
      </c>
      <c r="B979" t="s">
        <v>51</v>
      </c>
      <c r="C979" t="s">
        <v>580</v>
      </c>
      <c r="D979" t="s">
        <v>1258</v>
      </c>
    </row>
    <row r="980" spans="1:4" x14ac:dyDescent="0.25">
      <c r="A980" t="s">
        <v>1221</v>
      </c>
      <c r="B980" t="s">
        <v>51</v>
      </c>
      <c r="C980" t="s">
        <v>1259</v>
      </c>
      <c r="D980" t="s">
        <v>1260</v>
      </c>
    </row>
    <row r="981" spans="1:4" x14ac:dyDescent="0.25">
      <c r="A981" t="s">
        <v>1221</v>
      </c>
      <c r="B981" t="s">
        <v>214</v>
      </c>
      <c r="C981" t="s">
        <v>36</v>
      </c>
      <c r="D981" t="s">
        <v>1261</v>
      </c>
    </row>
    <row r="982" spans="1:4" x14ac:dyDescent="0.25">
      <c r="A982" t="s">
        <v>1221</v>
      </c>
      <c r="B982" t="s">
        <v>214</v>
      </c>
      <c r="C982" t="s">
        <v>882</v>
      </c>
      <c r="D982" t="s">
        <v>1262</v>
      </c>
    </row>
    <row r="983" spans="1:4" x14ac:dyDescent="0.25">
      <c r="A983" t="s">
        <v>1221</v>
      </c>
      <c r="B983" t="s">
        <v>214</v>
      </c>
      <c r="C983" t="s">
        <v>912</v>
      </c>
      <c r="D983" t="s">
        <v>1263</v>
      </c>
    </row>
    <row r="984" spans="1:4" x14ac:dyDescent="0.25">
      <c r="A984" t="s">
        <v>1221</v>
      </c>
      <c r="B984" t="s">
        <v>214</v>
      </c>
      <c r="C984" t="s">
        <v>81</v>
      </c>
      <c r="D984" t="s">
        <v>1264</v>
      </c>
    </row>
    <row r="985" spans="1:4" x14ac:dyDescent="0.25">
      <c r="A985" t="s">
        <v>1265</v>
      </c>
      <c r="B985" t="s">
        <v>10</v>
      </c>
      <c r="C985" t="s">
        <v>11</v>
      </c>
      <c r="D985" t="s">
        <v>1266</v>
      </c>
    </row>
    <row r="986" spans="1:4" x14ac:dyDescent="0.25">
      <c r="A986" t="s">
        <v>1265</v>
      </c>
      <c r="B986" t="s">
        <v>13</v>
      </c>
      <c r="C986" t="s">
        <v>14</v>
      </c>
      <c r="D986" t="s">
        <v>1267</v>
      </c>
    </row>
    <row r="987" spans="1:4" x14ac:dyDescent="0.25">
      <c r="A987" t="s">
        <v>1265</v>
      </c>
      <c r="B987" t="s">
        <v>13</v>
      </c>
      <c r="C987" t="s">
        <v>16</v>
      </c>
      <c r="D987" t="s">
        <v>1268</v>
      </c>
    </row>
    <row r="988" spans="1:4" x14ac:dyDescent="0.25">
      <c r="A988" t="s">
        <v>1265</v>
      </c>
      <c r="B988" t="s">
        <v>13</v>
      </c>
      <c r="C988" t="s">
        <v>18</v>
      </c>
      <c r="D988" t="s">
        <v>116</v>
      </c>
    </row>
    <row r="989" spans="1:4" x14ac:dyDescent="0.25">
      <c r="A989" t="s">
        <v>1265</v>
      </c>
      <c r="B989" t="s">
        <v>13</v>
      </c>
      <c r="C989" t="s">
        <v>20</v>
      </c>
      <c r="D989" t="s">
        <v>348</v>
      </c>
    </row>
    <row r="990" spans="1:4" x14ac:dyDescent="0.25">
      <c r="A990" t="s">
        <v>1265</v>
      </c>
      <c r="B990" t="s">
        <v>13</v>
      </c>
      <c r="C990" t="s">
        <v>22</v>
      </c>
      <c r="D990" t="s">
        <v>1269</v>
      </c>
    </row>
    <row r="991" spans="1:4" x14ac:dyDescent="0.25">
      <c r="A991" t="s">
        <v>1265</v>
      </c>
      <c r="B991" t="s">
        <v>13</v>
      </c>
      <c r="C991" t="s">
        <v>24</v>
      </c>
      <c r="D991" t="s">
        <v>1270</v>
      </c>
    </row>
    <row r="992" spans="1:4" x14ac:dyDescent="0.25">
      <c r="A992" t="s">
        <v>1265</v>
      </c>
      <c r="B992" t="s">
        <v>13</v>
      </c>
      <c r="C992" t="s">
        <v>26</v>
      </c>
      <c r="D992" t="s">
        <v>1271</v>
      </c>
    </row>
    <row r="993" spans="1:4" x14ac:dyDescent="0.25">
      <c r="A993" t="s">
        <v>1265</v>
      </c>
      <c r="B993" t="s">
        <v>13</v>
      </c>
      <c r="C993" t="s">
        <v>28</v>
      </c>
      <c r="D993" t="s">
        <v>1272</v>
      </c>
    </row>
    <row r="994" spans="1:4" x14ac:dyDescent="0.25">
      <c r="A994" t="s">
        <v>1265</v>
      </c>
      <c r="B994" t="s">
        <v>13</v>
      </c>
      <c r="C994" t="s">
        <v>30</v>
      </c>
      <c r="D994" t="s">
        <v>37</v>
      </c>
    </row>
    <row r="995" spans="1:4" x14ac:dyDescent="0.25">
      <c r="A995" t="s">
        <v>1265</v>
      </c>
      <c r="B995" t="s">
        <v>13</v>
      </c>
      <c r="C995" t="s">
        <v>32</v>
      </c>
      <c r="D995" t="s">
        <v>1273</v>
      </c>
    </row>
    <row r="996" spans="1:4" x14ac:dyDescent="0.25">
      <c r="A996" t="s">
        <v>1265</v>
      </c>
      <c r="B996" t="s">
        <v>38</v>
      </c>
      <c r="C996" t="s">
        <v>688</v>
      </c>
      <c r="D996" t="s">
        <v>1274</v>
      </c>
    </row>
    <row r="997" spans="1:4" x14ac:dyDescent="0.25">
      <c r="A997" t="s">
        <v>1265</v>
      </c>
      <c r="B997" t="s">
        <v>38</v>
      </c>
      <c r="C997" t="s">
        <v>1275</v>
      </c>
      <c r="D997" t="s">
        <v>1276</v>
      </c>
    </row>
    <row r="998" spans="1:4" x14ac:dyDescent="0.25">
      <c r="A998" t="s">
        <v>1265</v>
      </c>
      <c r="B998" t="s">
        <v>38</v>
      </c>
      <c r="C998" t="s">
        <v>1277</v>
      </c>
      <c r="D998" t="s">
        <v>1278</v>
      </c>
    </row>
    <row r="999" spans="1:4" x14ac:dyDescent="0.25">
      <c r="A999" t="s">
        <v>1265</v>
      </c>
      <c r="B999" t="s">
        <v>38</v>
      </c>
      <c r="C999" t="s">
        <v>1279</v>
      </c>
      <c r="D999" t="s">
        <v>1280</v>
      </c>
    </row>
    <row r="1000" spans="1:4" x14ac:dyDescent="0.25">
      <c r="A1000" t="s">
        <v>1265</v>
      </c>
      <c r="B1000" t="s">
        <v>38</v>
      </c>
      <c r="C1000" t="s">
        <v>1281</v>
      </c>
      <c r="D1000" t="s">
        <v>1282</v>
      </c>
    </row>
    <row r="1001" spans="1:4" x14ac:dyDescent="0.25">
      <c r="A1001" t="s">
        <v>1265</v>
      </c>
      <c r="B1001" t="s">
        <v>38</v>
      </c>
      <c r="C1001" t="s">
        <v>1283</v>
      </c>
      <c r="D1001" t="s">
        <v>1284</v>
      </c>
    </row>
    <row r="1002" spans="1:4" x14ac:dyDescent="0.25">
      <c r="A1002" t="s">
        <v>1265</v>
      </c>
      <c r="B1002" t="s">
        <v>38</v>
      </c>
      <c r="C1002" t="s">
        <v>1285</v>
      </c>
      <c r="D1002" t="s">
        <v>1286</v>
      </c>
    </row>
    <row r="1003" spans="1:4" x14ac:dyDescent="0.25">
      <c r="A1003" t="s">
        <v>1265</v>
      </c>
      <c r="B1003" t="s">
        <v>38</v>
      </c>
      <c r="C1003" t="s">
        <v>1287</v>
      </c>
      <c r="D1003" t="s">
        <v>1288</v>
      </c>
    </row>
    <row r="1004" spans="1:4" x14ac:dyDescent="0.25">
      <c r="A1004" t="s">
        <v>1265</v>
      </c>
      <c r="B1004" t="s">
        <v>38</v>
      </c>
      <c r="C1004" t="s">
        <v>1289</v>
      </c>
      <c r="D1004" t="s">
        <v>1290</v>
      </c>
    </row>
    <row r="1005" spans="1:4" x14ac:dyDescent="0.25">
      <c r="A1005" t="s">
        <v>1265</v>
      </c>
      <c r="B1005" t="s">
        <v>47</v>
      </c>
      <c r="C1005" t="s">
        <v>786</v>
      </c>
      <c r="D1005" t="s">
        <v>1291</v>
      </c>
    </row>
    <row r="1006" spans="1:4" x14ac:dyDescent="0.25">
      <c r="A1006" t="s">
        <v>1265</v>
      </c>
      <c r="B1006" t="s">
        <v>47</v>
      </c>
      <c r="C1006" t="s">
        <v>639</v>
      </c>
      <c r="D1006" t="s">
        <v>1292</v>
      </c>
    </row>
    <row r="1007" spans="1:4" x14ac:dyDescent="0.25">
      <c r="A1007" t="s">
        <v>1265</v>
      </c>
      <c r="B1007" t="s">
        <v>51</v>
      </c>
      <c r="C1007" t="s">
        <v>1293</v>
      </c>
      <c r="D1007" t="s">
        <v>1294</v>
      </c>
    </row>
    <row r="1008" spans="1:4" x14ac:dyDescent="0.25">
      <c r="A1008" t="s">
        <v>1265</v>
      </c>
      <c r="B1008" t="s">
        <v>51</v>
      </c>
      <c r="C1008" t="s">
        <v>713</v>
      </c>
      <c r="D1008" t="s">
        <v>1295</v>
      </c>
    </row>
    <row r="1009" spans="1:4" x14ac:dyDescent="0.25">
      <c r="A1009" t="s">
        <v>1265</v>
      </c>
      <c r="B1009" t="s">
        <v>51</v>
      </c>
      <c r="C1009" t="s">
        <v>1296</v>
      </c>
      <c r="D1009" t="s">
        <v>1297</v>
      </c>
    </row>
    <row r="1010" spans="1:4" x14ac:dyDescent="0.25">
      <c r="A1010" t="s">
        <v>1265</v>
      </c>
      <c r="B1010" t="s">
        <v>51</v>
      </c>
      <c r="C1010" t="s">
        <v>1298</v>
      </c>
      <c r="D1010" t="s">
        <v>1299</v>
      </c>
    </row>
    <row r="1011" spans="1:4" x14ac:dyDescent="0.25">
      <c r="A1011" t="s">
        <v>1265</v>
      </c>
      <c r="B1011" t="s">
        <v>51</v>
      </c>
      <c r="C1011" t="s">
        <v>1300</v>
      </c>
      <c r="D1011" t="s">
        <v>1301</v>
      </c>
    </row>
    <row r="1012" spans="1:4" x14ac:dyDescent="0.25">
      <c r="A1012" t="s">
        <v>1265</v>
      </c>
      <c r="B1012" t="s">
        <v>214</v>
      </c>
      <c r="C1012" t="s">
        <v>67</v>
      </c>
      <c r="D1012" t="s">
        <v>1302</v>
      </c>
    </row>
    <row r="1013" spans="1:4" x14ac:dyDescent="0.25">
      <c r="A1013" t="s">
        <v>1303</v>
      </c>
      <c r="B1013" t="s">
        <v>10</v>
      </c>
      <c r="C1013" t="s">
        <v>11</v>
      </c>
      <c r="D1013" t="s">
        <v>1304</v>
      </c>
    </row>
    <row r="1014" spans="1:4" x14ac:dyDescent="0.25">
      <c r="A1014" t="s">
        <v>1303</v>
      </c>
      <c r="B1014" t="s">
        <v>13</v>
      </c>
      <c r="C1014" t="s">
        <v>14</v>
      </c>
      <c r="D1014" t="s">
        <v>111</v>
      </c>
    </row>
    <row r="1015" spans="1:4" x14ac:dyDescent="0.25">
      <c r="A1015" t="s">
        <v>1303</v>
      </c>
      <c r="B1015" t="s">
        <v>13</v>
      </c>
      <c r="C1015" t="s">
        <v>16</v>
      </c>
      <c r="D1015" t="s">
        <v>1305</v>
      </c>
    </row>
    <row r="1016" spans="1:4" x14ac:dyDescent="0.25">
      <c r="A1016" t="s">
        <v>1303</v>
      </c>
      <c r="B1016" t="s">
        <v>13</v>
      </c>
      <c r="C1016" t="s">
        <v>18</v>
      </c>
      <c r="D1016" t="s">
        <v>492</v>
      </c>
    </row>
    <row r="1017" spans="1:4" x14ac:dyDescent="0.25">
      <c r="A1017" t="s">
        <v>1303</v>
      </c>
      <c r="B1017" t="s">
        <v>13</v>
      </c>
      <c r="C1017" t="s">
        <v>20</v>
      </c>
      <c r="D1017" t="s">
        <v>116</v>
      </c>
    </row>
    <row r="1018" spans="1:4" x14ac:dyDescent="0.25">
      <c r="A1018" t="s">
        <v>1303</v>
      </c>
      <c r="B1018" t="s">
        <v>13</v>
      </c>
      <c r="C1018" t="s">
        <v>22</v>
      </c>
      <c r="D1018" t="s">
        <v>60</v>
      </c>
    </row>
    <row r="1019" spans="1:4" x14ac:dyDescent="0.25">
      <c r="A1019" t="s">
        <v>1303</v>
      </c>
      <c r="B1019" t="s">
        <v>13</v>
      </c>
      <c r="C1019" t="s">
        <v>24</v>
      </c>
      <c r="D1019" t="s">
        <v>21</v>
      </c>
    </row>
    <row r="1020" spans="1:4" x14ac:dyDescent="0.25">
      <c r="A1020" t="s">
        <v>1303</v>
      </c>
      <c r="B1020" t="s">
        <v>13</v>
      </c>
      <c r="C1020" t="s">
        <v>26</v>
      </c>
      <c r="D1020" t="s">
        <v>62</v>
      </c>
    </row>
    <row r="1021" spans="1:4" x14ac:dyDescent="0.25">
      <c r="A1021" t="s">
        <v>1303</v>
      </c>
      <c r="B1021" t="s">
        <v>13</v>
      </c>
      <c r="C1021" t="s">
        <v>28</v>
      </c>
      <c r="D1021" t="s">
        <v>25</v>
      </c>
    </row>
    <row r="1022" spans="1:4" x14ac:dyDescent="0.25">
      <c r="A1022" t="s">
        <v>1303</v>
      </c>
      <c r="B1022" t="s">
        <v>13</v>
      </c>
      <c r="C1022" t="s">
        <v>30</v>
      </c>
      <c r="D1022" t="s">
        <v>1306</v>
      </c>
    </row>
    <row r="1023" spans="1:4" x14ac:dyDescent="0.25">
      <c r="A1023" t="s">
        <v>1303</v>
      </c>
      <c r="B1023" t="s">
        <v>13</v>
      </c>
      <c r="C1023" t="s">
        <v>32</v>
      </c>
      <c r="D1023" t="s">
        <v>1006</v>
      </c>
    </row>
    <row r="1024" spans="1:4" x14ac:dyDescent="0.25">
      <c r="A1024" t="s">
        <v>1303</v>
      </c>
      <c r="B1024" t="s">
        <v>13</v>
      </c>
      <c r="C1024" t="s">
        <v>34</v>
      </c>
      <c r="D1024" t="s">
        <v>1307</v>
      </c>
    </row>
    <row r="1025" spans="1:4" x14ac:dyDescent="0.25">
      <c r="A1025" t="s">
        <v>1303</v>
      </c>
      <c r="B1025" t="s">
        <v>13</v>
      </c>
      <c r="C1025" t="s">
        <v>36</v>
      </c>
      <c r="D1025" t="s">
        <v>1308</v>
      </c>
    </row>
    <row r="1026" spans="1:4" x14ac:dyDescent="0.25">
      <c r="A1026" t="s">
        <v>1303</v>
      </c>
      <c r="B1026" t="s">
        <v>13</v>
      </c>
      <c r="C1026" t="s">
        <v>67</v>
      </c>
      <c r="D1026" t="s">
        <v>225</v>
      </c>
    </row>
    <row r="1027" spans="1:4" x14ac:dyDescent="0.25">
      <c r="A1027" t="s">
        <v>1303</v>
      </c>
      <c r="B1027" t="s">
        <v>13</v>
      </c>
      <c r="C1027" t="s">
        <v>68</v>
      </c>
      <c r="D1027" t="s">
        <v>1309</v>
      </c>
    </row>
    <row r="1028" spans="1:4" x14ac:dyDescent="0.25">
      <c r="A1028" t="s">
        <v>1303</v>
      </c>
      <c r="B1028" t="s">
        <v>13</v>
      </c>
      <c r="C1028" t="s">
        <v>70</v>
      </c>
      <c r="D1028" t="s">
        <v>207</v>
      </c>
    </row>
    <row r="1029" spans="1:4" x14ac:dyDescent="0.25">
      <c r="A1029" t="s">
        <v>1303</v>
      </c>
      <c r="B1029" t="s">
        <v>13</v>
      </c>
      <c r="C1029" t="s">
        <v>72</v>
      </c>
      <c r="D1029" t="s">
        <v>37</v>
      </c>
    </row>
    <row r="1030" spans="1:4" x14ac:dyDescent="0.25">
      <c r="A1030" t="s">
        <v>1303</v>
      </c>
      <c r="B1030" t="s">
        <v>13</v>
      </c>
      <c r="C1030" t="s">
        <v>74</v>
      </c>
      <c r="D1030" t="s">
        <v>80</v>
      </c>
    </row>
    <row r="1031" spans="1:4" x14ac:dyDescent="0.25">
      <c r="A1031" t="s">
        <v>1303</v>
      </c>
      <c r="B1031" t="s">
        <v>38</v>
      </c>
      <c r="C1031" t="s">
        <v>1310</v>
      </c>
      <c r="D1031" t="s">
        <v>1311</v>
      </c>
    </row>
    <row r="1032" spans="1:4" x14ac:dyDescent="0.25">
      <c r="A1032" t="s">
        <v>1303</v>
      </c>
      <c r="B1032" t="s">
        <v>38</v>
      </c>
      <c r="C1032" t="s">
        <v>1312</v>
      </c>
      <c r="D1032" t="s">
        <v>1313</v>
      </c>
    </row>
    <row r="1033" spans="1:4" x14ac:dyDescent="0.25">
      <c r="A1033" t="s">
        <v>1303</v>
      </c>
      <c r="B1033" t="s">
        <v>38</v>
      </c>
      <c r="C1033" t="s">
        <v>1314</v>
      </c>
      <c r="D1033" t="s">
        <v>1315</v>
      </c>
    </row>
    <row r="1034" spans="1:4" x14ac:dyDescent="0.25">
      <c r="A1034" t="s">
        <v>1303</v>
      </c>
      <c r="B1034" t="s">
        <v>38</v>
      </c>
      <c r="C1034" t="s">
        <v>1316</v>
      </c>
      <c r="D1034" t="s">
        <v>1317</v>
      </c>
    </row>
    <row r="1035" spans="1:4" x14ac:dyDescent="0.25">
      <c r="A1035" t="s">
        <v>1303</v>
      </c>
      <c r="B1035" t="s">
        <v>38</v>
      </c>
      <c r="C1035" t="s">
        <v>1318</v>
      </c>
      <c r="D1035" t="s">
        <v>1319</v>
      </c>
    </row>
    <row r="1036" spans="1:4" x14ac:dyDescent="0.25">
      <c r="A1036" t="s">
        <v>1303</v>
      </c>
      <c r="B1036" t="s">
        <v>38</v>
      </c>
      <c r="C1036" t="s">
        <v>1320</v>
      </c>
      <c r="D1036" t="s">
        <v>1321</v>
      </c>
    </row>
    <row r="1037" spans="1:4" x14ac:dyDescent="0.25">
      <c r="A1037" t="s">
        <v>1303</v>
      </c>
      <c r="B1037" t="s">
        <v>38</v>
      </c>
      <c r="C1037" t="s">
        <v>1322</v>
      </c>
      <c r="D1037" t="s">
        <v>1323</v>
      </c>
    </row>
    <row r="1038" spans="1:4" x14ac:dyDescent="0.25">
      <c r="A1038" t="s">
        <v>1303</v>
      </c>
      <c r="B1038" t="s">
        <v>38</v>
      </c>
      <c r="C1038" t="s">
        <v>1324</v>
      </c>
      <c r="D1038" t="s">
        <v>1325</v>
      </c>
    </row>
    <row r="1039" spans="1:4" x14ac:dyDescent="0.25">
      <c r="A1039" t="s">
        <v>1303</v>
      </c>
      <c r="B1039" t="s">
        <v>38</v>
      </c>
      <c r="C1039" t="s">
        <v>1326</v>
      </c>
      <c r="D1039" t="s">
        <v>1327</v>
      </c>
    </row>
    <row r="1040" spans="1:4" x14ac:dyDescent="0.25">
      <c r="A1040" t="s">
        <v>1303</v>
      </c>
      <c r="B1040" t="s">
        <v>38</v>
      </c>
      <c r="C1040" t="s">
        <v>1328</v>
      </c>
      <c r="D1040" t="s">
        <v>1329</v>
      </c>
    </row>
    <row r="1041" spans="1:4" x14ac:dyDescent="0.25">
      <c r="A1041" t="s">
        <v>1303</v>
      </c>
      <c r="B1041" t="s">
        <v>38</v>
      </c>
      <c r="C1041" t="s">
        <v>1330</v>
      </c>
      <c r="D1041" t="s">
        <v>1331</v>
      </c>
    </row>
    <row r="1042" spans="1:4" x14ac:dyDescent="0.25">
      <c r="A1042" t="s">
        <v>1303</v>
      </c>
      <c r="B1042" t="s">
        <v>38</v>
      </c>
      <c r="C1042" t="s">
        <v>1332</v>
      </c>
      <c r="D1042" t="s">
        <v>1333</v>
      </c>
    </row>
    <row r="1043" spans="1:4" x14ac:dyDescent="0.25">
      <c r="A1043" t="s">
        <v>1303</v>
      </c>
      <c r="B1043" t="s">
        <v>38</v>
      </c>
      <c r="C1043" t="s">
        <v>1334</v>
      </c>
      <c r="D1043" t="s">
        <v>1335</v>
      </c>
    </row>
    <row r="1044" spans="1:4" x14ac:dyDescent="0.25">
      <c r="A1044" t="s">
        <v>1303</v>
      </c>
      <c r="B1044" t="s">
        <v>47</v>
      </c>
      <c r="C1044" t="s">
        <v>1336</v>
      </c>
      <c r="D1044" t="s">
        <v>1337</v>
      </c>
    </row>
    <row r="1045" spans="1:4" x14ac:dyDescent="0.25">
      <c r="A1045" t="s">
        <v>1303</v>
      </c>
      <c r="B1045" t="s">
        <v>47</v>
      </c>
      <c r="C1045" t="s">
        <v>1338</v>
      </c>
      <c r="D1045" t="s">
        <v>1339</v>
      </c>
    </row>
    <row r="1046" spans="1:4" x14ac:dyDescent="0.25">
      <c r="A1046" t="s">
        <v>1303</v>
      </c>
      <c r="B1046" t="s">
        <v>47</v>
      </c>
      <c r="C1046" t="s">
        <v>1340</v>
      </c>
      <c r="D1046" t="s">
        <v>1341</v>
      </c>
    </row>
    <row r="1047" spans="1:4" x14ac:dyDescent="0.25">
      <c r="A1047" t="s">
        <v>1303</v>
      </c>
      <c r="B1047" t="s">
        <v>47</v>
      </c>
      <c r="C1047" t="s">
        <v>1342</v>
      </c>
      <c r="D1047" t="s">
        <v>1343</v>
      </c>
    </row>
    <row r="1048" spans="1:4" x14ac:dyDescent="0.25">
      <c r="A1048" t="s">
        <v>1303</v>
      </c>
      <c r="B1048" t="s">
        <v>47</v>
      </c>
      <c r="C1048" t="s">
        <v>1344</v>
      </c>
      <c r="D1048" t="s">
        <v>1345</v>
      </c>
    </row>
    <row r="1049" spans="1:4" x14ac:dyDescent="0.25">
      <c r="A1049" t="s">
        <v>1303</v>
      </c>
      <c r="B1049" t="s">
        <v>47</v>
      </c>
      <c r="C1049" t="s">
        <v>1346</v>
      </c>
      <c r="D1049" t="s">
        <v>1347</v>
      </c>
    </row>
    <row r="1050" spans="1:4" x14ac:dyDescent="0.25">
      <c r="A1050" t="s">
        <v>1303</v>
      </c>
      <c r="B1050" t="s">
        <v>51</v>
      </c>
      <c r="C1050" t="s">
        <v>1348</v>
      </c>
      <c r="D1050" t="s">
        <v>1349</v>
      </c>
    </row>
    <row r="1051" spans="1:4" x14ac:dyDescent="0.25">
      <c r="A1051" t="s">
        <v>1303</v>
      </c>
      <c r="B1051" t="s">
        <v>214</v>
      </c>
      <c r="C1051" t="s">
        <v>615</v>
      </c>
      <c r="D1051" t="s">
        <v>1350</v>
      </c>
    </row>
    <row r="1052" spans="1:4" x14ac:dyDescent="0.25">
      <c r="A1052" t="s">
        <v>1351</v>
      </c>
      <c r="B1052" t="s">
        <v>10</v>
      </c>
      <c r="C1052" t="s">
        <v>11</v>
      </c>
      <c r="D1052" t="s">
        <v>1352</v>
      </c>
    </row>
    <row r="1053" spans="1:4" x14ac:dyDescent="0.25">
      <c r="A1053" t="s">
        <v>1351</v>
      </c>
      <c r="B1053" t="s">
        <v>13</v>
      </c>
      <c r="C1053" t="s">
        <v>14</v>
      </c>
      <c r="D1053" t="s">
        <v>1353</v>
      </c>
    </row>
    <row r="1054" spans="1:4" x14ac:dyDescent="0.25">
      <c r="A1054" t="s">
        <v>1351</v>
      </c>
      <c r="B1054" t="s">
        <v>13</v>
      </c>
      <c r="C1054" t="s">
        <v>16</v>
      </c>
      <c r="D1054" t="s">
        <v>111</v>
      </c>
    </row>
    <row r="1055" spans="1:4" x14ac:dyDescent="0.25">
      <c r="A1055" t="s">
        <v>1351</v>
      </c>
      <c r="B1055" t="s">
        <v>13</v>
      </c>
      <c r="C1055" t="s">
        <v>18</v>
      </c>
      <c r="D1055" t="s">
        <v>1354</v>
      </c>
    </row>
    <row r="1056" spans="1:4" x14ac:dyDescent="0.25">
      <c r="A1056" t="s">
        <v>1351</v>
      </c>
      <c r="B1056" t="s">
        <v>13</v>
      </c>
      <c r="C1056" t="s">
        <v>20</v>
      </c>
      <c r="D1056" t="s">
        <v>1355</v>
      </c>
    </row>
    <row r="1057" spans="1:4" x14ac:dyDescent="0.25">
      <c r="A1057" t="s">
        <v>1351</v>
      </c>
      <c r="B1057" t="s">
        <v>13</v>
      </c>
      <c r="C1057" t="s">
        <v>22</v>
      </c>
      <c r="D1057" t="s">
        <v>1356</v>
      </c>
    </row>
    <row r="1058" spans="1:4" x14ac:dyDescent="0.25">
      <c r="A1058" t="s">
        <v>1351</v>
      </c>
      <c r="B1058" t="s">
        <v>13</v>
      </c>
      <c r="C1058" t="s">
        <v>24</v>
      </c>
      <c r="D1058" t="s">
        <v>348</v>
      </c>
    </row>
    <row r="1059" spans="1:4" x14ac:dyDescent="0.25">
      <c r="A1059" t="s">
        <v>1351</v>
      </c>
      <c r="B1059" t="s">
        <v>13</v>
      </c>
      <c r="C1059" t="s">
        <v>26</v>
      </c>
      <c r="D1059" t="s">
        <v>1357</v>
      </c>
    </row>
    <row r="1060" spans="1:4" x14ac:dyDescent="0.25">
      <c r="A1060" t="s">
        <v>1351</v>
      </c>
      <c r="B1060" t="s">
        <v>13</v>
      </c>
      <c r="C1060" t="s">
        <v>28</v>
      </c>
      <c r="D1060" t="s">
        <v>1358</v>
      </c>
    </row>
    <row r="1061" spans="1:4" x14ac:dyDescent="0.25">
      <c r="A1061" t="s">
        <v>1351</v>
      </c>
      <c r="B1061" t="s">
        <v>13</v>
      </c>
      <c r="C1061" t="s">
        <v>30</v>
      </c>
      <c r="D1061" t="s">
        <v>1359</v>
      </c>
    </row>
    <row r="1062" spans="1:4" x14ac:dyDescent="0.25">
      <c r="A1062" t="s">
        <v>1351</v>
      </c>
      <c r="B1062" t="s">
        <v>13</v>
      </c>
      <c r="C1062" t="s">
        <v>32</v>
      </c>
      <c r="D1062" t="s">
        <v>75</v>
      </c>
    </row>
    <row r="1063" spans="1:4" x14ac:dyDescent="0.25">
      <c r="A1063" t="s">
        <v>1351</v>
      </c>
      <c r="B1063" t="s">
        <v>13</v>
      </c>
      <c r="C1063" t="s">
        <v>34</v>
      </c>
      <c r="D1063" t="s">
        <v>207</v>
      </c>
    </row>
    <row r="1064" spans="1:4" x14ac:dyDescent="0.25">
      <c r="A1064" t="s">
        <v>1351</v>
      </c>
      <c r="B1064" t="s">
        <v>38</v>
      </c>
      <c r="C1064" t="s">
        <v>1360</v>
      </c>
      <c r="D1064" t="s">
        <v>1361</v>
      </c>
    </row>
    <row r="1065" spans="1:4" x14ac:dyDescent="0.25">
      <c r="A1065" t="s">
        <v>1351</v>
      </c>
      <c r="B1065" t="s">
        <v>38</v>
      </c>
      <c r="C1065" t="s">
        <v>1362</v>
      </c>
      <c r="D1065" t="s">
        <v>1363</v>
      </c>
    </row>
    <row r="1066" spans="1:4" x14ac:dyDescent="0.25">
      <c r="A1066" t="s">
        <v>1351</v>
      </c>
      <c r="B1066" t="s">
        <v>38</v>
      </c>
      <c r="C1066" t="s">
        <v>1364</v>
      </c>
      <c r="D1066" t="s">
        <v>1365</v>
      </c>
    </row>
    <row r="1067" spans="1:4" x14ac:dyDescent="0.25">
      <c r="A1067" t="s">
        <v>1351</v>
      </c>
      <c r="B1067" t="s">
        <v>38</v>
      </c>
      <c r="C1067" t="s">
        <v>1366</v>
      </c>
      <c r="D1067" t="s">
        <v>1367</v>
      </c>
    </row>
    <row r="1068" spans="1:4" x14ac:dyDescent="0.25">
      <c r="A1068" t="s">
        <v>1351</v>
      </c>
      <c r="B1068" t="s">
        <v>47</v>
      </c>
      <c r="C1068" t="s">
        <v>1368</v>
      </c>
      <c r="D1068" t="s">
        <v>1369</v>
      </c>
    </row>
    <row r="1069" spans="1:4" x14ac:dyDescent="0.25">
      <c r="A1069" t="s">
        <v>1370</v>
      </c>
      <c r="B1069" t="s">
        <v>10</v>
      </c>
      <c r="C1069" t="s">
        <v>11</v>
      </c>
      <c r="D1069" t="s">
        <v>1371</v>
      </c>
    </row>
    <row r="1070" spans="1:4" x14ac:dyDescent="0.25">
      <c r="A1070" t="s">
        <v>1370</v>
      </c>
      <c r="B1070" t="s">
        <v>13</v>
      </c>
      <c r="C1070" t="s">
        <v>14</v>
      </c>
      <c r="D1070" t="s">
        <v>1372</v>
      </c>
    </row>
    <row r="1071" spans="1:4" x14ac:dyDescent="0.25">
      <c r="A1071" t="s">
        <v>1370</v>
      </c>
      <c r="B1071" t="s">
        <v>13</v>
      </c>
      <c r="C1071" t="s">
        <v>16</v>
      </c>
      <c r="D1071" t="s">
        <v>58</v>
      </c>
    </row>
    <row r="1072" spans="1:4" x14ac:dyDescent="0.25">
      <c r="A1072" t="s">
        <v>1370</v>
      </c>
      <c r="B1072" t="s">
        <v>13</v>
      </c>
      <c r="C1072" t="s">
        <v>18</v>
      </c>
      <c r="D1072" t="s">
        <v>139</v>
      </c>
    </row>
    <row r="1073" spans="1:4" x14ac:dyDescent="0.25">
      <c r="A1073" t="s">
        <v>1370</v>
      </c>
      <c r="B1073" t="s">
        <v>13</v>
      </c>
      <c r="C1073" t="s">
        <v>20</v>
      </c>
      <c r="D1073" t="s">
        <v>1373</v>
      </c>
    </row>
    <row r="1074" spans="1:4" x14ac:dyDescent="0.25">
      <c r="A1074" t="s">
        <v>1370</v>
      </c>
      <c r="B1074" t="s">
        <v>13</v>
      </c>
      <c r="C1074" t="s">
        <v>22</v>
      </c>
      <c r="D1074" t="s">
        <v>1193</v>
      </c>
    </row>
    <row r="1075" spans="1:4" x14ac:dyDescent="0.25">
      <c r="A1075" t="s">
        <v>1370</v>
      </c>
      <c r="B1075" t="s">
        <v>13</v>
      </c>
      <c r="C1075" t="s">
        <v>24</v>
      </c>
      <c r="D1075" t="s">
        <v>1374</v>
      </c>
    </row>
    <row r="1076" spans="1:4" x14ac:dyDescent="0.25">
      <c r="A1076" t="s">
        <v>1370</v>
      </c>
      <c r="B1076" t="s">
        <v>13</v>
      </c>
      <c r="C1076" t="s">
        <v>26</v>
      </c>
      <c r="D1076" t="s">
        <v>1375</v>
      </c>
    </row>
    <row r="1077" spans="1:4" x14ac:dyDescent="0.25">
      <c r="A1077" t="s">
        <v>1370</v>
      </c>
      <c r="B1077" t="s">
        <v>13</v>
      </c>
      <c r="C1077" t="s">
        <v>28</v>
      </c>
      <c r="D1077" t="s">
        <v>351</v>
      </c>
    </row>
    <row r="1078" spans="1:4" x14ac:dyDescent="0.25">
      <c r="A1078" t="s">
        <v>1370</v>
      </c>
      <c r="B1078" t="s">
        <v>13</v>
      </c>
      <c r="C1078" t="s">
        <v>30</v>
      </c>
      <c r="D1078" t="s">
        <v>1376</v>
      </c>
    </row>
    <row r="1079" spans="1:4" x14ac:dyDescent="0.25">
      <c r="A1079" t="s">
        <v>1370</v>
      </c>
      <c r="B1079" t="s">
        <v>13</v>
      </c>
      <c r="C1079" t="s">
        <v>32</v>
      </c>
      <c r="D1079" t="s">
        <v>1377</v>
      </c>
    </row>
    <row r="1080" spans="1:4" x14ac:dyDescent="0.25">
      <c r="A1080" t="s">
        <v>1370</v>
      </c>
      <c r="B1080" t="s">
        <v>13</v>
      </c>
      <c r="C1080" t="s">
        <v>34</v>
      </c>
      <c r="D1080" t="s">
        <v>1378</v>
      </c>
    </row>
    <row r="1081" spans="1:4" x14ac:dyDescent="0.25">
      <c r="A1081" t="s">
        <v>1370</v>
      </c>
      <c r="B1081" t="s">
        <v>38</v>
      </c>
      <c r="C1081" t="s">
        <v>1379</v>
      </c>
      <c r="D1081" t="s">
        <v>1380</v>
      </c>
    </row>
    <row r="1082" spans="1:4" x14ac:dyDescent="0.25">
      <c r="A1082" t="s">
        <v>1370</v>
      </c>
      <c r="B1082" t="s">
        <v>38</v>
      </c>
      <c r="C1082" t="s">
        <v>1381</v>
      </c>
      <c r="D1082" t="s">
        <v>1382</v>
      </c>
    </row>
    <row r="1083" spans="1:4" x14ac:dyDescent="0.25">
      <c r="A1083" t="s">
        <v>1370</v>
      </c>
      <c r="B1083" t="s">
        <v>38</v>
      </c>
      <c r="C1083" t="s">
        <v>1383</v>
      </c>
      <c r="D1083" t="s">
        <v>1384</v>
      </c>
    </row>
    <row r="1084" spans="1:4" x14ac:dyDescent="0.25">
      <c r="A1084" t="s">
        <v>1370</v>
      </c>
      <c r="B1084" t="s">
        <v>38</v>
      </c>
      <c r="C1084" t="s">
        <v>1385</v>
      </c>
      <c r="D1084" t="s">
        <v>1386</v>
      </c>
    </row>
    <row r="1085" spans="1:4" x14ac:dyDescent="0.25">
      <c r="A1085" t="s">
        <v>1370</v>
      </c>
      <c r="B1085" t="s">
        <v>38</v>
      </c>
      <c r="C1085" t="s">
        <v>1387</v>
      </c>
      <c r="D1085" t="s">
        <v>1388</v>
      </c>
    </row>
    <row r="1086" spans="1:4" x14ac:dyDescent="0.25">
      <c r="A1086" t="s">
        <v>1370</v>
      </c>
      <c r="B1086" t="s">
        <v>38</v>
      </c>
      <c r="C1086" t="s">
        <v>1389</v>
      </c>
      <c r="D1086" t="s">
        <v>1390</v>
      </c>
    </row>
    <row r="1087" spans="1:4" x14ac:dyDescent="0.25">
      <c r="A1087" t="s">
        <v>1370</v>
      </c>
      <c r="B1087" t="s">
        <v>38</v>
      </c>
      <c r="C1087" t="s">
        <v>1391</v>
      </c>
      <c r="D1087" t="s">
        <v>1392</v>
      </c>
    </row>
    <row r="1088" spans="1:4" x14ac:dyDescent="0.25">
      <c r="A1088" t="s">
        <v>1370</v>
      </c>
      <c r="B1088" t="s">
        <v>38</v>
      </c>
      <c r="C1088" t="s">
        <v>1393</v>
      </c>
      <c r="D1088" t="s">
        <v>1394</v>
      </c>
    </row>
    <row r="1089" spans="1:4" x14ac:dyDescent="0.25">
      <c r="A1089" t="s">
        <v>1370</v>
      </c>
      <c r="B1089" t="s">
        <v>38</v>
      </c>
      <c r="C1089" t="s">
        <v>1395</v>
      </c>
      <c r="D1089" t="s">
        <v>1396</v>
      </c>
    </row>
    <row r="1090" spans="1:4" x14ac:dyDescent="0.25">
      <c r="A1090" t="s">
        <v>1370</v>
      </c>
      <c r="B1090" t="s">
        <v>38</v>
      </c>
      <c r="C1090" t="s">
        <v>1397</v>
      </c>
      <c r="D1090" t="s">
        <v>1398</v>
      </c>
    </row>
    <row r="1091" spans="1:4" x14ac:dyDescent="0.25">
      <c r="A1091" t="s">
        <v>1370</v>
      </c>
      <c r="B1091" t="s">
        <v>38</v>
      </c>
      <c r="C1091" t="s">
        <v>1399</v>
      </c>
      <c r="D1091" t="s">
        <v>1400</v>
      </c>
    </row>
    <row r="1092" spans="1:4" x14ac:dyDescent="0.25">
      <c r="A1092" t="s">
        <v>1370</v>
      </c>
      <c r="B1092" t="s">
        <v>38</v>
      </c>
      <c r="C1092" t="s">
        <v>1401</v>
      </c>
      <c r="D1092" t="s">
        <v>1402</v>
      </c>
    </row>
    <row r="1093" spans="1:4" x14ac:dyDescent="0.25">
      <c r="A1093" t="s">
        <v>1370</v>
      </c>
      <c r="B1093" t="s">
        <v>38</v>
      </c>
      <c r="C1093" t="s">
        <v>1403</v>
      </c>
      <c r="D1093" t="s">
        <v>1404</v>
      </c>
    </row>
    <row r="1094" spans="1:4" x14ac:dyDescent="0.25">
      <c r="A1094" t="s">
        <v>1370</v>
      </c>
      <c r="B1094" t="s">
        <v>38</v>
      </c>
      <c r="C1094" t="s">
        <v>1405</v>
      </c>
      <c r="D1094" t="s">
        <v>1406</v>
      </c>
    </row>
    <row r="1095" spans="1:4" x14ac:dyDescent="0.25">
      <c r="A1095" t="s">
        <v>1370</v>
      </c>
      <c r="B1095" t="s">
        <v>38</v>
      </c>
      <c r="C1095" t="s">
        <v>1407</v>
      </c>
      <c r="D1095" t="s">
        <v>1408</v>
      </c>
    </row>
    <row r="1096" spans="1:4" x14ac:dyDescent="0.25">
      <c r="A1096" t="s">
        <v>1370</v>
      </c>
      <c r="B1096" t="s">
        <v>38</v>
      </c>
      <c r="C1096" t="s">
        <v>1409</v>
      </c>
      <c r="D1096" t="s">
        <v>1410</v>
      </c>
    </row>
    <row r="1097" spans="1:4" x14ac:dyDescent="0.25">
      <c r="A1097" t="s">
        <v>1370</v>
      </c>
      <c r="B1097" t="s">
        <v>38</v>
      </c>
      <c r="C1097" t="s">
        <v>1411</v>
      </c>
      <c r="D1097" t="s">
        <v>1412</v>
      </c>
    </row>
    <row r="1098" spans="1:4" x14ac:dyDescent="0.25">
      <c r="A1098" t="s">
        <v>1370</v>
      </c>
      <c r="B1098" t="s">
        <v>38</v>
      </c>
      <c r="C1098" t="s">
        <v>1413</v>
      </c>
      <c r="D1098" t="s">
        <v>1414</v>
      </c>
    </row>
    <row r="1099" spans="1:4" x14ac:dyDescent="0.25">
      <c r="A1099" t="s">
        <v>1370</v>
      </c>
      <c r="B1099" t="s">
        <v>38</v>
      </c>
      <c r="C1099" t="s">
        <v>1415</v>
      </c>
      <c r="D1099" t="s">
        <v>1416</v>
      </c>
    </row>
    <row r="1100" spans="1:4" x14ac:dyDescent="0.25">
      <c r="A1100" t="s">
        <v>1370</v>
      </c>
      <c r="B1100" t="s">
        <v>47</v>
      </c>
      <c r="C1100" t="s">
        <v>1417</v>
      </c>
      <c r="D1100" t="s">
        <v>1418</v>
      </c>
    </row>
    <row r="1101" spans="1:4" x14ac:dyDescent="0.25">
      <c r="A1101" t="s">
        <v>1370</v>
      </c>
      <c r="B1101" t="s">
        <v>47</v>
      </c>
      <c r="C1101" t="s">
        <v>1419</v>
      </c>
      <c r="D1101" t="s">
        <v>1420</v>
      </c>
    </row>
    <row r="1102" spans="1:4" x14ac:dyDescent="0.25">
      <c r="A1102" t="s">
        <v>1370</v>
      </c>
      <c r="B1102" t="s">
        <v>47</v>
      </c>
      <c r="C1102" t="s">
        <v>1421</v>
      </c>
      <c r="D1102" t="s">
        <v>1422</v>
      </c>
    </row>
    <row r="1103" spans="1:4" x14ac:dyDescent="0.25">
      <c r="A1103" t="s">
        <v>1370</v>
      </c>
      <c r="B1103" t="s">
        <v>47</v>
      </c>
      <c r="C1103" t="s">
        <v>1423</v>
      </c>
      <c r="D1103" t="s">
        <v>1424</v>
      </c>
    </row>
    <row r="1104" spans="1:4" x14ac:dyDescent="0.25">
      <c r="A1104" t="s">
        <v>1370</v>
      </c>
      <c r="B1104" t="s">
        <v>47</v>
      </c>
      <c r="C1104" t="s">
        <v>1425</v>
      </c>
      <c r="D1104" t="s">
        <v>1426</v>
      </c>
    </row>
    <row r="1105" spans="1:4" x14ac:dyDescent="0.25">
      <c r="A1105" t="s">
        <v>1370</v>
      </c>
      <c r="B1105" t="s">
        <v>47</v>
      </c>
      <c r="C1105" t="s">
        <v>1427</v>
      </c>
      <c r="D1105" t="s">
        <v>1428</v>
      </c>
    </row>
    <row r="1106" spans="1:4" x14ac:dyDescent="0.25">
      <c r="A1106" t="s">
        <v>1370</v>
      </c>
      <c r="B1106" t="s">
        <v>47</v>
      </c>
      <c r="C1106" t="s">
        <v>1429</v>
      </c>
      <c r="D1106" t="s">
        <v>1430</v>
      </c>
    </row>
    <row r="1107" spans="1:4" x14ac:dyDescent="0.25">
      <c r="A1107" t="s">
        <v>1370</v>
      </c>
      <c r="B1107" t="s">
        <v>51</v>
      </c>
      <c r="C1107" t="s">
        <v>1431</v>
      </c>
      <c r="D1107" t="s">
        <v>1432</v>
      </c>
    </row>
    <row r="1108" spans="1:4" x14ac:dyDescent="0.25">
      <c r="A1108" t="s">
        <v>1370</v>
      </c>
      <c r="B1108" t="s">
        <v>51</v>
      </c>
      <c r="C1108" t="s">
        <v>1433</v>
      </c>
      <c r="D1108" t="s">
        <v>1434</v>
      </c>
    </row>
    <row r="1109" spans="1:4" x14ac:dyDescent="0.25">
      <c r="A1109" t="s">
        <v>1370</v>
      </c>
      <c r="B1109" t="s">
        <v>51</v>
      </c>
      <c r="C1109" t="s">
        <v>1366</v>
      </c>
      <c r="D1109" t="s">
        <v>1435</v>
      </c>
    </row>
    <row r="1110" spans="1:4" x14ac:dyDescent="0.25">
      <c r="A1110" t="s">
        <v>1370</v>
      </c>
      <c r="B1110" t="s">
        <v>51</v>
      </c>
      <c r="C1110" t="s">
        <v>1436</v>
      </c>
      <c r="D1110" t="s">
        <v>1437</v>
      </c>
    </row>
    <row r="1111" spans="1:4" x14ac:dyDescent="0.25">
      <c r="A1111" t="s">
        <v>1370</v>
      </c>
      <c r="B1111" t="s">
        <v>51</v>
      </c>
      <c r="C1111" t="s">
        <v>1438</v>
      </c>
      <c r="D1111" t="s">
        <v>1439</v>
      </c>
    </row>
    <row r="1112" spans="1:4" x14ac:dyDescent="0.25">
      <c r="A1112" t="s">
        <v>1370</v>
      </c>
      <c r="B1112" t="s">
        <v>51</v>
      </c>
      <c r="C1112" t="s">
        <v>1440</v>
      </c>
      <c r="D1112" t="s">
        <v>1441</v>
      </c>
    </row>
    <row r="1113" spans="1:4" x14ac:dyDescent="0.25">
      <c r="A1113" t="s">
        <v>1370</v>
      </c>
      <c r="B1113" t="s">
        <v>51</v>
      </c>
      <c r="C1113" t="s">
        <v>1442</v>
      </c>
      <c r="D1113" t="s">
        <v>1443</v>
      </c>
    </row>
    <row r="1114" spans="1:4" x14ac:dyDescent="0.25">
      <c r="A1114" t="s">
        <v>1370</v>
      </c>
      <c r="B1114" t="s">
        <v>51</v>
      </c>
      <c r="C1114" t="s">
        <v>1444</v>
      </c>
      <c r="D1114" t="s">
        <v>1445</v>
      </c>
    </row>
    <row r="1115" spans="1:4" x14ac:dyDescent="0.25">
      <c r="A1115" t="s">
        <v>1370</v>
      </c>
      <c r="B1115" t="s">
        <v>51</v>
      </c>
      <c r="C1115" t="s">
        <v>1446</v>
      </c>
      <c r="D1115" t="s">
        <v>1447</v>
      </c>
    </row>
    <row r="1116" spans="1:4" x14ac:dyDescent="0.25">
      <c r="A1116" t="s">
        <v>1370</v>
      </c>
      <c r="B1116" t="s">
        <v>51</v>
      </c>
      <c r="C1116" t="s">
        <v>1448</v>
      </c>
      <c r="D1116" t="s">
        <v>1449</v>
      </c>
    </row>
    <row r="1117" spans="1:4" x14ac:dyDescent="0.25">
      <c r="A1117" t="s">
        <v>1370</v>
      </c>
      <c r="B1117" t="s">
        <v>51</v>
      </c>
      <c r="C1117" t="s">
        <v>1450</v>
      </c>
      <c r="D1117" t="s">
        <v>1451</v>
      </c>
    </row>
    <row r="1118" spans="1:4" x14ac:dyDescent="0.25">
      <c r="A1118" t="s">
        <v>1370</v>
      </c>
      <c r="B1118" t="s">
        <v>51</v>
      </c>
      <c r="C1118" t="s">
        <v>1452</v>
      </c>
      <c r="D1118" t="s">
        <v>1453</v>
      </c>
    </row>
    <row r="1119" spans="1:4" x14ac:dyDescent="0.25">
      <c r="A1119" t="s">
        <v>1370</v>
      </c>
      <c r="B1119" t="s">
        <v>51</v>
      </c>
      <c r="C1119" t="s">
        <v>1454</v>
      </c>
      <c r="D1119" t="s">
        <v>1455</v>
      </c>
    </row>
    <row r="1120" spans="1:4" x14ac:dyDescent="0.25">
      <c r="A1120" t="s">
        <v>1370</v>
      </c>
      <c r="B1120" t="s">
        <v>51</v>
      </c>
      <c r="C1120" t="s">
        <v>1456</v>
      </c>
      <c r="D1120" t="s">
        <v>1457</v>
      </c>
    </row>
    <row r="1121" spans="1:4" x14ac:dyDescent="0.25">
      <c r="A1121" t="s">
        <v>1370</v>
      </c>
      <c r="B1121" t="s">
        <v>51</v>
      </c>
      <c r="C1121" t="s">
        <v>1458</v>
      </c>
      <c r="D1121" t="s">
        <v>1459</v>
      </c>
    </row>
    <row r="1122" spans="1:4" x14ac:dyDescent="0.25">
      <c r="A1122" t="s">
        <v>1370</v>
      </c>
      <c r="B1122" t="s">
        <v>51</v>
      </c>
      <c r="C1122" t="s">
        <v>1460</v>
      </c>
      <c r="D1122" t="s">
        <v>1461</v>
      </c>
    </row>
    <row r="1123" spans="1:4" x14ac:dyDescent="0.25">
      <c r="A1123" t="s">
        <v>1370</v>
      </c>
      <c r="B1123" t="s">
        <v>214</v>
      </c>
      <c r="C1123" t="s">
        <v>68</v>
      </c>
      <c r="D1123" t="s">
        <v>1462</v>
      </c>
    </row>
    <row r="1124" spans="1:4" x14ac:dyDescent="0.25">
      <c r="A1124" t="s">
        <v>1370</v>
      </c>
      <c r="B1124" t="s">
        <v>214</v>
      </c>
      <c r="C1124" t="s">
        <v>70</v>
      </c>
      <c r="D1124" t="s">
        <v>1463</v>
      </c>
    </row>
    <row r="1125" spans="1:4" x14ac:dyDescent="0.25">
      <c r="A1125" t="s">
        <v>1464</v>
      </c>
      <c r="B1125" t="s">
        <v>10</v>
      </c>
      <c r="C1125" t="s">
        <v>11</v>
      </c>
      <c r="D1125" t="s">
        <v>1465</v>
      </c>
    </row>
    <row r="1126" spans="1:4" x14ac:dyDescent="0.25">
      <c r="A1126" t="s">
        <v>1464</v>
      </c>
      <c r="B1126" t="s">
        <v>13</v>
      </c>
      <c r="C1126" t="s">
        <v>14</v>
      </c>
      <c r="D1126" t="s">
        <v>316</v>
      </c>
    </row>
    <row r="1127" spans="1:4" x14ac:dyDescent="0.25">
      <c r="A1127" t="s">
        <v>1464</v>
      </c>
      <c r="B1127" t="s">
        <v>13</v>
      </c>
      <c r="C1127" t="s">
        <v>16</v>
      </c>
      <c r="D1127" t="s">
        <v>139</v>
      </c>
    </row>
    <row r="1128" spans="1:4" x14ac:dyDescent="0.25">
      <c r="A1128" t="s">
        <v>1464</v>
      </c>
      <c r="B1128" t="s">
        <v>13</v>
      </c>
      <c r="C1128" t="s">
        <v>18</v>
      </c>
      <c r="D1128" t="s">
        <v>181</v>
      </c>
    </row>
    <row r="1129" spans="1:4" x14ac:dyDescent="0.25">
      <c r="A1129" t="s">
        <v>1464</v>
      </c>
      <c r="B1129" t="s">
        <v>13</v>
      </c>
      <c r="C1129" t="s">
        <v>20</v>
      </c>
      <c r="D1129" t="s">
        <v>1466</v>
      </c>
    </row>
    <row r="1130" spans="1:4" x14ac:dyDescent="0.25">
      <c r="A1130" t="s">
        <v>1464</v>
      </c>
      <c r="B1130" t="s">
        <v>13</v>
      </c>
      <c r="C1130" t="s">
        <v>22</v>
      </c>
      <c r="D1130" t="s">
        <v>1467</v>
      </c>
    </row>
    <row r="1131" spans="1:4" x14ac:dyDescent="0.25">
      <c r="A1131" t="s">
        <v>1464</v>
      </c>
      <c r="B1131" t="s">
        <v>13</v>
      </c>
      <c r="C1131" t="s">
        <v>24</v>
      </c>
      <c r="D1131" t="s">
        <v>1468</v>
      </c>
    </row>
    <row r="1132" spans="1:4" x14ac:dyDescent="0.25">
      <c r="A1132" t="s">
        <v>1464</v>
      </c>
      <c r="B1132" t="s">
        <v>13</v>
      </c>
      <c r="C1132" t="s">
        <v>26</v>
      </c>
      <c r="D1132" t="s">
        <v>1469</v>
      </c>
    </row>
    <row r="1133" spans="1:4" x14ac:dyDescent="0.25">
      <c r="A1133" t="s">
        <v>1464</v>
      </c>
      <c r="B1133" t="s">
        <v>13</v>
      </c>
      <c r="C1133" t="s">
        <v>28</v>
      </c>
      <c r="D1133" t="s">
        <v>1470</v>
      </c>
    </row>
    <row r="1134" spans="1:4" x14ac:dyDescent="0.25">
      <c r="A1134" t="s">
        <v>1464</v>
      </c>
      <c r="B1134" t="s">
        <v>13</v>
      </c>
      <c r="C1134" t="s">
        <v>30</v>
      </c>
      <c r="D1134" t="s">
        <v>348</v>
      </c>
    </row>
    <row r="1135" spans="1:4" x14ac:dyDescent="0.25">
      <c r="A1135" t="s">
        <v>1464</v>
      </c>
      <c r="B1135" t="s">
        <v>13</v>
      </c>
      <c r="C1135" t="s">
        <v>32</v>
      </c>
      <c r="D1135" t="s">
        <v>1141</v>
      </c>
    </row>
    <row r="1136" spans="1:4" x14ac:dyDescent="0.25">
      <c r="A1136" t="s">
        <v>1464</v>
      </c>
      <c r="B1136" t="s">
        <v>13</v>
      </c>
      <c r="C1136" t="s">
        <v>34</v>
      </c>
      <c r="D1136" t="s">
        <v>960</v>
      </c>
    </row>
    <row r="1137" spans="1:4" x14ac:dyDescent="0.25">
      <c r="A1137" t="s">
        <v>1464</v>
      </c>
      <c r="B1137" t="s">
        <v>13</v>
      </c>
      <c r="C1137" t="s">
        <v>36</v>
      </c>
      <c r="D1137" t="s">
        <v>350</v>
      </c>
    </row>
    <row r="1138" spans="1:4" x14ac:dyDescent="0.25">
      <c r="A1138" t="s">
        <v>1464</v>
      </c>
      <c r="B1138" t="s">
        <v>13</v>
      </c>
      <c r="C1138" t="s">
        <v>67</v>
      </c>
      <c r="D1138" t="s">
        <v>1471</v>
      </c>
    </row>
    <row r="1139" spans="1:4" x14ac:dyDescent="0.25">
      <c r="A1139" t="s">
        <v>1464</v>
      </c>
      <c r="B1139" t="s">
        <v>13</v>
      </c>
      <c r="C1139" t="s">
        <v>68</v>
      </c>
      <c r="D1139" t="s">
        <v>246</v>
      </c>
    </row>
    <row r="1140" spans="1:4" x14ac:dyDescent="0.25">
      <c r="A1140" t="s">
        <v>1464</v>
      </c>
      <c r="B1140" t="s">
        <v>13</v>
      </c>
      <c r="C1140" t="s">
        <v>70</v>
      </c>
      <c r="D1140" t="s">
        <v>71</v>
      </c>
    </row>
    <row r="1141" spans="1:4" x14ac:dyDescent="0.25">
      <c r="A1141" t="s">
        <v>1464</v>
      </c>
      <c r="B1141" t="s">
        <v>13</v>
      </c>
      <c r="C1141" t="s">
        <v>72</v>
      </c>
      <c r="D1141" t="s">
        <v>1006</v>
      </c>
    </row>
    <row r="1142" spans="1:4" x14ac:dyDescent="0.25">
      <c r="A1142" t="s">
        <v>1464</v>
      </c>
      <c r="B1142" t="s">
        <v>13</v>
      </c>
      <c r="C1142" t="s">
        <v>74</v>
      </c>
      <c r="D1142" t="s">
        <v>73</v>
      </c>
    </row>
    <row r="1143" spans="1:4" x14ac:dyDescent="0.25">
      <c r="A1143" t="s">
        <v>1464</v>
      </c>
      <c r="B1143" t="s">
        <v>13</v>
      </c>
      <c r="C1143" t="s">
        <v>76</v>
      </c>
      <c r="D1143" t="s">
        <v>75</v>
      </c>
    </row>
    <row r="1144" spans="1:4" x14ac:dyDescent="0.25">
      <c r="A1144" t="s">
        <v>1464</v>
      </c>
      <c r="B1144" t="s">
        <v>13</v>
      </c>
      <c r="C1144" t="s">
        <v>78</v>
      </c>
      <c r="D1144" t="s">
        <v>33</v>
      </c>
    </row>
    <row r="1145" spans="1:4" x14ac:dyDescent="0.25">
      <c r="A1145" t="s">
        <v>1464</v>
      </c>
      <c r="B1145" t="s">
        <v>13</v>
      </c>
      <c r="C1145" t="s">
        <v>79</v>
      </c>
      <c r="D1145" t="s">
        <v>37</v>
      </c>
    </row>
    <row r="1146" spans="1:4" x14ac:dyDescent="0.25">
      <c r="A1146" t="s">
        <v>1464</v>
      </c>
      <c r="B1146" t="s">
        <v>13</v>
      </c>
      <c r="C1146" t="s">
        <v>258</v>
      </c>
      <c r="D1146" t="s">
        <v>1472</v>
      </c>
    </row>
    <row r="1147" spans="1:4" x14ac:dyDescent="0.25">
      <c r="A1147" t="s">
        <v>1464</v>
      </c>
      <c r="B1147" t="s">
        <v>38</v>
      </c>
      <c r="C1147" t="s">
        <v>1473</v>
      </c>
      <c r="D1147" t="s">
        <v>1474</v>
      </c>
    </row>
    <row r="1148" spans="1:4" x14ac:dyDescent="0.25">
      <c r="A1148" t="s">
        <v>1464</v>
      </c>
      <c r="B1148" t="s">
        <v>38</v>
      </c>
      <c r="C1148" t="s">
        <v>1475</v>
      </c>
      <c r="D1148" t="s">
        <v>1476</v>
      </c>
    </row>
    <row r="1149" spans="1:4" x14ac:dyDescent="0.25">
      <c r="A1149" t="s">
        <v>1464</v>
      </c>
      <c r="B1149" t="s">
        <v>38</v>
      </c>
      <c r="C1149" t="s">
        <v>1415</v>
      </c>
      <c r="D1149" t="s">
        <v>1477</v>
      </c>
    </row>
    <row r="1150" spans="1:4" x14ac:dyDescent="0.25">
      <c r="A1150" t="s">
        <v>1464</v>
      </c>
      <c r="B1150" t="s">
        <v>38</v>
      </c>
      <c r="C1150" t="s">
        <v>1478</v>
      </c>
      <c r="D1150" t="s">
        <v>1479</v>
      </c>
    </row>
    <row r="1151" spans="1:4" x14ac:dyDescent="0.25">
      <c r="A1151" t="s">
        <v>1464</v>
      </c>
      <c r="B1151" t="s">
        <v>38</v>
      </c>
      <c r="C1151" t="s">
        <v>1480</v>
      </c>
      <c r="D1151" t="s">
        <v>1481</v>
      </c>
    </row>
    <row r="1152" spans="1:4" x14ac:dyDescent="0.25">
      <c r="A1152" t="s">
        <v>1464</v>
      </c>
      <c r="B1152" t="s">
        <v>38</v>
      </c>
      <c r="C1152" t="s">
        <v>1482</v>
      </c>
      <c r="D1152" t="s">
        <v>1483</v>
      </c>
    </row>
    <row r="1153" spans="1:4" x14ac:dyDescent="0.25">
      <c r="A1153" t="s">
        <v>1464</v>
      </c>
      <c r="B1153" t="s">
        <v>38</v>
      </c>
      <c r="C1153" t="s">
        <v>1484</v>
      </c>
      <c r="D1153" t="s">
        <v>1485</v>
      </c>
    </row>
    <row r="1154" spans="1:4" x14ac:dyDescent="0.25">
      <c r="A1154" t="s">
        <v>1464</v>
      </c>
      <c r="B1154" t="s">
        <v>38</v>
      </c>
      <c r="C1154" t="s">
        <v>1486</v>
      </c>
      <c r="D1154" t="s">
        <v>1487</v>
      </c>
    </row>
    <row r="1155" spans="1:4" x14ac:dyDescent="0.25">
      <c r="A1155" t="s">
        <v>1464</v>
      </c>
      <c r="B1155" t="s">
        <v>38</v>
      </c>
      <c r="C1155" t="s">
        <v>1488</v>
      </c>
      <c r="D1155" t="s">
        <v>1489</v>
      </c>
    </row>
    <row r="1156" spans="1:4" x14ac:dyDescent="0.25">
      <c r="A1156" t="s">
        <v>1464</v>
      </c>
      <c r="B1156" t="s">
        <v>38</v>
      </c>
      <c r="C1156" t="s">
        <v>1490</v>
      </c>
      <c r="D1156" t="s">
        <v>1491</v>
      </c>
    </row>
    <row r="1157" spans="1:4" x14ac:dyDescent="0.25">
      <c r="A1157" t="s">
        <v>1464</v>
      </c>
      <c r="B1157" t="s">
        <v>38</v>
      </c>
      <c r="C1157" t="s">
        <v>1492</v>
      </c>
      <c r="D1157" t="s">
        <v>1493</v>
      </c>
    </row>
    <row r="1158" spans="1:4" x14ac:dyDescent="0.25">
      <c r="A1158" t="s">
        <v>1464</v>
      </c>
      <c r="B1158" t="s">
        <v>47</v>
      </c>
      <c r="C1158" t="s">
        <v>1494</v>
      </c>
      <c r="D1158" t="s">
        <v>1495</v>
      </c>
    </row>
    <row r="1159" spans="1:4" x14ac:dyDescent="0.25">
      <c r="A1159" t="s">
        <v>1464</v>
      </c>
      <c r="B1159" t="s">
        <v>47</v>
      </c>
      <c r="C1159" t="s">
        <v>1496</v>
      </c>
      <c r="D1159" t="s">
        <v>1497</v>
      </c>
    </row>
    <row r="1160" spans="1:4" x14ac:dyDescent="0.25">
      <c r="A1160" t="s">
        <v>1464</v>
      </c>
      <c r="B1160" t="s">
        <v>47</v>
      </c>
      <c r="C1160" t="s">
        <v>1498</v>
      </c>
      <c r="D1160" t="s">
        <v>1499</v>
      </c>
    </row>
    <row r="1161" spans="1:4" x14ac:dyDescent="0.25">
      <c r="A1161" t="s">
        <v>1464</v>
      </c>
      <c r="B1161" t="s">
        <v>47</v>
      </c>
      <c r="C1161" t="s">
        <v>1500</v>
      </c>
      <c r="D1161" t="s">
        <v>1501</v>
      </c>
    </row>
    <row r="1162" spans="1:4" x14ac:dyDescent="0.25">
      <c r="A1162" t="s">
        <v>1464</v>
      </c>
      <c r="B1162" t="s">
        <v>47</v>
      </c>
      <c r="C1162" t="s">
        <v>1502</v>
      </c>
      <c r="D1162" t="s">
        <v>1503</v>
      </c>
    </row>
    <row r="1163" spans="1:4" x14ac:dyDescent="0.25">
      <c r="A1163" t="s">
        <v>1464</v>
      </c>
      <c r="B1163" t="s">
        <v>51</v>
      </c>
      <c r="C1163" t="s">
        <v>978</v>
      </c>
      <c r="D1163" t="s">
        <v>1504</v>
      </c>
    </row>
    <row r="1164" spans="1:4" x14ac:dyDescent="0.25">
      <c r="A1164" t="s">
        <v>1464</v>
      </c>
      <c r="B1164" t="s">
        <v>51</v>
      </c>
      <c r="C1164" t="s">
        <v>1505</v>
      </c>
      <c r="D1164" t="s">
        <v>1506</v>
      </c>
    </row>
    <row r="1165" spans="1:4" x14ac:dyDescent="0.25">
      <c r="A1165" t="s">
        <v>1464</v>
      </c>
      <c r="B1165" t="s">
        <v>51</v>
      </c>
      <c r="C1165" t="s">
        <v>1507</v>
      </c>
      <c r="D1165" t="s">
        <v>1508</v>
      </c>
    </row>
    <row r="1166" spans="1:4" x14ac:dyDescent="0.25">
      <c r="A1166" t="s">
        <v>1464</v>
      </c>
      <c r="B1166" t="s">
        <v>51</v>
      </c>
      <c r="C1166" t="s">
        <v>1509</v>
      </c>
      <c r="D1166" t="s">
        <v>1510</v>
      </c>
    </row>
    <row r="1167" spans="1:4" x14ac:dyDescent="0.25">
      <c r="A1167" t="s">
        <v>1464</v>
      </c>
      <c r="B1167" t="s">
        <v>51</v>
      </c>
      <c r="C1167" t="s">
        <v>1511</v>
      </c>
      <c r="D1167" t="s">
        <v>1512</v>
      </c>
    </row>
    <row r="1168" spans="1:4" x14ac:dyDescent="0.25">
      <c r="A1168" t="s">
        <v>1464</v>
      </c>
      <c r="B1168" t="s">
        <v>214</v>
      </c>
      <c r="C1168" t="s">
        <v>820</v>
      </c>
      <c r="D1168" t="s">
        <v>1513</v>
      </c>
    </row>
    <row r="1169" spans="1:4" x14ac:dyDescent="0.25">
      <c r="A1169" t="s">
        <v>1464</v>
      </c>
      <c r="B1169" t="s">
        <v>214</v>
      </c>
      <c r="C1169" t="s">
        <v>874</v>
      </c>
      <c r="D1169" t="s">
        <v>1514</v>
      </c>
    </row>
    <row r="1170" spans="1:4" x14ac:dyDescent="0.25">
      <c r="A1170" t="s">
        <v>1464</v>
      </c>
      <c r="B1170" t="s">
        <v>214</v>
      </c>
      <c r="C1170" t="s">
        <v>941</v>
      </c>
      <c r="D1170" t="s">
        <v>1515</v>
      </c>
    </row>
    <row r="1171" spans="1:4" x14ac:dyDescent="0.25">
      <c r="A1171" t="s">
        <v>1516</v>
      </c>
      <c r="B1171" t="s">
        <v>10</v>
      </c>
      <c r="C1171" t="s">
        <v>11</v>
      </c>
      <c r="D1171" t="s">
        <v>1517</v>
      </c>
    </row>
    <row r="1172" spans="1:4" x14ac:dyDescent="0.25">
      <c r="A1172" t="s">
        <v>1516</v>
      </c>
      <c r="B1172" t="s">
        <v>13</v>
      </c>
      <c r="C1172" t="s">
        <v>14</v>
      </c>
      <c r="D1172" t="s">
        <v>1518</v>
      </c>
    </row>
    <row r="1173" spans="1:4" x14ac:dyDescent="0.25">
      <c r="A1173" t="s">
        <v>1516</v>
      </c>
      <c r="B1173" t="s">
        <v>13</v>
      </c>
      <c r="C1173" t="s">
        <v>16</v>
      </c>
      <c r="D1173" t="s">
        <v>1519</v>
      </c>
    </row>
    <row r="1174" spans="1:4" x14ac:dyDescent="0.25">
      <c r="A1174" t="s">
        <v>1516</v>
      </c>
      <c r="B1174" t="s">
        <v>13</v>
      </c>
      <c r="C1174" t="s">
        <v>18</v>
      </c>
      <c r="D1174" t="s">
        <v>1520</v>
      </c>
    </row>
    <row r="1175" spans="1:4" x14ac:dyDescent="0.25">
      <c r="A1175" t="s">
        <v>1516</v>
      </c>
      <c r="B1175" t="s">
        <v>13</v>
      </c>
      <c r="C1175" t="s">
        <v>20</v>
      </c>
      <c r="D1175" t="s">
        <v>64</v>
      </c>
    </row>
    <row r="1176" spans="1:4" x14ac:dyDescent="0.25">
      <c r="A1176" t="s">
        <v>1516</v>
      </c>
      <c r="B1176" t="s">
        <v>13</v>
      </c>
      <c r="C1176" t="s">
        <v>22</v>
      </c>
      <c r="D1176" t="s">
        <v>1521</v>
      </c>
    </row>
    <row r="1177" spans="1:4" x14ac:dyDescent="0.25">
      <c r="A1177" t="s">
        <v>1516</v>
      </c>
      <c r="B1177" t="s">
        <v>13</v>
      </c>
      <c r="C1177" t="s">
        <v>24</v>
      </c>
      <c r="D1177" t="s">
        <v>69</v>
      </c>
    </row>
    <row r="1178" spans="1:4" x14ac:dyDescent="0.25">
      <c r="A1178" t="s">
        <v>1516</v>
      </c>
      <c r="B1178" t="s">
        <v>13</v>
      </c>
      <c r="C1178" t="s">
        <v>26</v>
      </c>
      <c r="D1178" t="s">
        <v>1522</v>
      </c>
    </row>
    <row r="1179" spans="1:4" x14ac:dyDescent="0.25">
      <c r="A1179" t="s">
        <v>1516</v>
      </c>
      <c r="B1179" t="s">
        <v>13</v>
      </c>
      <c r="C1179" t="s">
        <v>28</v>
      </c>
      <c r="D1179" t="s">
        <v>1523</v>
      </c>
    </row>
    <row r="1180" spans="1:4" x14ac:dyDescent="0.25">
      <c r="A1180" t="s">
        <v>1516</v>
      </c>
      <c r="B1180" t="s">
        <v>13</v>
      </c>
      <c r="C1180" t="s">
        <v>30</v>
      </c>
      <c r="D1180" t="s">
        <v>1524</v>
      </c>
    </row>
    <row r="1181" spans="1:4" x14ac:dyDescent="0.25">
      <c r="A1181" t="s">
        <v>1516</v>
      </c>
      <c r="B1181" t="s">
        <v>38</v>
      </c>
      <c r="C1181" t="s">
        <v>1525</v>
      </c>
      <c r="D1181" t="s">
        <v>1526</v>
      </c>
    </row>
    <row r="1182" spans="1:4" x14ac:dyDescent="0.25">
      <c r="A1182" t="s">
        <v>1516</v>
      </c>
      <c r="B1182" t="s">
        <v>38</v>
      </c>
      <c r="C1182" t="s">
        <v>1527</v>
      </c>
      <c r="D1182" t="s">
        <v>1528</v>
      </c>
    </row>
    <row r="1183" spans="1:4" x14ac:dyDescent="0.25">
      <c r="A1183" t="s">
        <v>1516</v>
      </c>
      <c r="B1183" t="s">
        <v>38</v>
      </c>
      <c r="C1183" t="s">
        <v>1529</v>
      </c>
      <c r="D1183" t="s">
        <v>1530</v>
      </c>
    </row>
    <row r="1184" spans="1:4" x14ac:dyDescent="0.25">
      <c r="A1184" t="s">
        <v>1516</v>
      </c>
      <c r="B1184" t="s">
        <v>47</v>
      </c>
      <c r="C1184" t="s">
        <v>1531</v>
      </c>
      <c r="D1184" t="s">
        <v>1532</v>
      </c>
    </row>
    <row r="1185" spans="1:4" x14ac:dyDescent="0.25">
      <c r="A1185" t="s">
        <v>1516</v>
      </c>
      <c r="B1185" t="s">
        <v>47</v>
      </c>
      <c r="C1185" t="s">
        <v>1533</v>
      </c>
      <c r="D1185" t="s">
        <v>1534</v>
      </c>
    </row>
    <row r="1186" spans="1:4" x14ac:dyDescent="0.25">
      <c r="A1186" t="s">
        <v>1516</v>
      </c>
      <c r="B1186" t="s">
        <v>51</v>
      </c>
      <c r="C1186" t="s">
        <v>1535</v>
      </c>
      <c r="D1186" t="s">
        <v>1536</v>
      </c>
    </row>
    <row r="1187" spans="1:4" x14ac:dyDescent="0.25">
      <c r="A1187" t="s">
        <v>1537</v>
      </c>
      <c r="B1187" t="s">
        <v>10</v>
      </c>
      <c r="C1187" t="s">
        <v>11</v>
      </c>
      <c r="D1187" t="s">
        <v>1538</v>
      </c>
    </row>
    <row r="1188" spans="1:4" x14ac:dyDescent="0.25">
      <c r="A1188" t="s">
        <v>1537</v>
      </c>
      <c r="B1188" t="s">
        <v>13</v>
      </c>
      <c r="C1188" t="s">
        <v>14</v>
      </c>
      <c r="D1188" t="s">
        <v>57</v>
      </c>
    </row>
    <row r="1189" spans="1:4" x14ac:dyDescent="0.25">
      <c r="A1189" t="s">
        <v>1537</v>
      </c>
      <c r="B1189" t="s">
        <v>13</v>
      </c>
      <c r="C1189" t="s">
        <v>16</v>
      </c>
      <c r="D1189" t="s">
        <v>1539</v>
      </c>
    </row>
    <row r="1190" spans="1:4" x14ac:dyDescent="0.25">
      <c r="A1190" t="s">
        <v>1537</v>
      </c>
      <c r="B1190" t="s">
        <v>13</v>
      </c>
      <c r="C1190" t="s">
        <v>18</v>
      </c>
      <c r="D1190" t="s">
        <v>243</v>
      </c>
    </row>
    <row r="1191" spans="1:4" x14ac:dyDescent="0.25">
      <c r="A1191" t="s">
        <v>1537</v>
      </c>
      <c r="B1191" t="s">
        <v>13</v>
      </c>
      <c r="C1191" t="s">
        <v>20</v>
      </c>
      <c r="D1191" t="s">
        <v>1540</v>
      </c>
    </row>
    <row r="1192" spans="1:4" x14ac:dyDescent="0.25">
      <c r="A1192" t="s">
        <v>1537</v>
      </c>
      <c r="B1192" t="s">
        <v>13</v>
      </c>
      <c r="C1192" t="s">
        <v>22</v>
      </c>
      <c r="D1192" t="s">
        <v>856</v>
      </c>
    </row>
    <row r="1193" spans="1:4" x14ac:dyDescent="0.25">
      <c r="A1193" t="s">
        <v>1537</v>
      </c>
      <c r="B1193" t="s">
        <v>13</v>
      </c>
      <c r="C1193" t="s">
        <v>24</v>
      </c>
      <c r="D1193" t="s">
        <v>783</v>
      </c>
    </row>
    <row r="1194" spans="1:4" x14ac:dyDescent="0.25">
      <c r="A1194" t="s">
        <v>1537</v>
      </c>
      <c r="B1194" t="s">
        <v>13</v>
      </c>
      <c r="C1194" t="s">
        <v>26</v>
      </c>
      <c r="D1194" t="s">
        <v>60</v>
      </c>
    </row>
    <row r="1195" spans="1:4" x14ac:dyDescent="0.25">
      <c r="A1195" t="s">
        <v>1537</v>
      </c>
      <c r="B1195" t="s">
        <v>13</v>
      </c>
      <c r="C1195" t="s">
        <v>28</v>
      </c>
      <c r="D1195" t="s">
        <v>61</v>
      </c>
    </row>
    <row r="1196" spans="1:4" x14ac:dyDescent="0.25">
      <c r="A1196" t="s">
        <v>1537</v>
      </c>
      <c r="B1196" t="s">
        <v>13</v>
      </c>
      <c r="C1196" t="s">
        <v>30</v>
      </c>
      <c r="D1196" t="s">
        <v>25</v>
      </c>
    </row>
    <row r="1197" spans="1:4" x14ac:dyDescent="0.25">
      <c r="A1197" t="s">
        <v>1537</v>
      </c>
      <c r="B1197" t="s">
        <v>13</v>
      </c>
      <c r="C1197" t="s">
        <v>32</v>
      </c>
      <c r="D1197" t="s">
        <v>1541</v>
      </c>
    </row>
    <row r="1198" spans="1:4" x14ac:dyDescent="0.25">
      <c r="A1198" t="s">
        <v>1537</v>
      </c>
      <c r="B1198" t="s">
        <v>13</v>
      </c>
      <c r="C1198" t="s">
        <v>34</v>
      </c>
      <c r="D1198" t="s">
        <v>146</v>
      </c>
    </row>
    <row r="1199" spans="1:4" x14ac:dyDescent="0.25">
      <c r="A1199" t="s">
        <v>1537</v>
      </c>
      <c r="B1199" t="s">
        <v>13</v>
      </c>
      <c r="C1199" t="s">
        <v>36</v>
      </c>
      <c r="D1199" t="s">
        <v>1542</v>
      </c>
    </row>
    <row r="1200" spans="1:4" x14ac:dyDescent="0.25">
      <c r="A1200" t="s">
        <v>1537</v>
      </c>
      <c r="B1200" t="s">
        <v>13</v>
      </c>
      <c r="C1200" t="s">
        <v>67</v>
      </c>
      <c r="D1200" t="s">
        <v>33</v>
      </c>
    </row>
    <row r="1201" spans="1:4" x14ac:dyDescent="0.25">
      <c r="A1201" t="s">
        <v>1537</v>
      </c>
      <c r="B1201" t="s">
        <v>13</v>
      </c>
      <c r="C1201" t="s">
        <v>68</v>
      </c>
      <c r="D1201" t="s">
        <v>207</v>
      </c>
    </row>
    <row r="1202" spans="1:4" x14ac:dyDescent="0.25">
      <c r="A1202" t="s">
        <v>1537</v>
      </c>
      <c r="B1202" t="s">
        <v>38</v>
      </c>
      <c r="C1202" t="s">
        <v>1543</v>
      </c>
      <c r="D1202" t="s">
        <v>1544</v>
      </c>
    </row>
    <row r="1203" spans="1:4" x14ac:dyDescent="0.25">
      <c r="A1203" t="s">
        <v>1537</v>
      </c>
      <c r="B1203" t="s">
        <v>38</v>
      </c>
      <c r="C1203" t="s">
        <v>1545</v>
      </c>
      <c r="D1203" t="s">
        <v>1546</v>
      </c>
    </row>
    <row r="1204" spans="1:4" x14ac:dyDescent="0.25">
      <c r="A1204" t="s">
        <v>1537</v>
      </c>
      <c r="B1204" t="s">
        <v>38</v>
      </c>
      <c r="C1204" t="s">
        <v>1547</v>
      </c>
      <c r="D1204" t="s">
        <v>1548</v>
      </c>
    </row>
    <row r="1205" spans="1:4" x14ac:dyDescent="0.25">
      <c r="A1205" t="s">
        <v>1537</v>
      </c>
      <c r="B1205" t="s">
        <v>38</v>
      </c>
      <c r="C1205" t="s">
        <v>1549</v>
      </c>
      <c r="D1205" t="s">
        <v>1550</v>
      </c>
    </row>
    <row r="1206" spans="1:4" x14ac:dyDescent="0.25">
      <c r="A1206" t="s">
        <v>1537</v>
      </c>
      <c r="B1206" t="s">
        <v>38</v>
      </c>
      <c r="C1206" t="s">
        <v>1551</v>
      </c>
      <c r="D1206" t="s">
        <v>1552</v>
      </c>
    </row>
    <row r="1207" spans="1:4" x14ac:dyDescent="0.25">
      <c r="A1207" t="s">
        <v>1537</v>
      </c>
      <c r="B1207" t="s">
        <v>38</v>
      </c>
      <c r="C1207" t="s">
        <v>1553</v>
      </c>
      <c r="D1207" t="s">
        <v>1554</v>
      </c>
    </row>
    <row r="1208" spans="1:4" x14ac:dyDescent="0.25">
      <c r="A1208" t="s">
        <v>1537</v>
      </c>
      <c r="B1208" t="s">
        <v>38</v>
      </c>
      <c r="C1208" t="s">
        <v>1555</v>
      </c>
      <c r="D1208" t="s">
        <v>1556</v>
      </c>
    </row>
    <row r="1209" spans="1:4" x14ac:dyDescent="0.25">
      <c r="A1209" t="s">
        <v>1537</v>
      </c>
      <c r="B1209" t="s">
        <v>38</v>
      </c>
      <c r="C1209" t="s">
        <v>1557</v>
      </c>
      <c r="D1209" t="s">
        <v>1558</v>
      </c>
    </row>
    <row r="1210" spans="1:4" x14ac:dyDescent="0.25">
      <c r="A1210" t="s">
        <v>1537</v>
      </c>
      <c r="B1210" t="s">
        <v>38</v>
      </c>
      <c r="C1210" t="s">
        <v>1559</v>
      </c>
      <c r="D1210" t="s">
        <v>1560</v>
      </c>
    </row>
    <row r="1211" spans="1:4" x14ac:dyDescent="0.25">
      <c r="A1211" t="s">
        <v>1537</v>
      </c>
      <c r="B1211" t="s">
        <v>38</v>
      </c>
      <c r="C1211" t="s">
        <v>1561</v>
      </c>
      <c r="D1211" t="s">
        <v>1562</v>
      </c>
    </row>
    <row r="1212" spans="1:4" x14ac:dyDescent="0.25">
      <c r="A1212" t="s">
        <v>1537</v>
      </c>
      <c r="B1212" t="s">
        <v>38</v>
      </c>
      <c r="C1212" t="s">
        <v>1563</v>
      </c>
      <c r="D1212" t="s">
        <v>1564</v>
      </c>
    </row>
    <row r="1213" spans="1:4" x14ac:dyDescent="0.25">
      <c r="A1213" t="s">
        <v>1537</v>
      </c>
      <c r="B1213" t="s">
        <v>38</v>
      </c>
      <c r="C1213" t="s">
        <v>1565</v>
      </c>
      <c r="D1213" t="s">
        <v>1566</v>
      </c>
    </row>
    <row r="1214" spans="1:4" x14ac:dyDescent="0.25">
      <c r="A1214" t="s">
        <v>1537</v>
      </c>
      <c r="B1214" t="s">
        <v>38</v>
      </c>
      <c r="C1214" t="s">
        <v>1567</v>
      </c>
      <c r="D1214" t="s">
        <v>1568</v>
      </c>
    </row>
    <row r="1215" spans="1:4" x14ac:dyDescent="0.25">
      <c r="A1215" t="s">
        <v>1537</v>
      </c>
      <c r="B1215" t="s">
        <v>38</v>
      </c>
      <c r="C1215" t="s">
        <v>1569</v>
      </c>
      <c r="D1215" t="s">
        <v>1570</v>
      </c>
    </row>
    <row r="1216" spans="1:4" x14ac:dyDescent="0.25">
      <c r="A1216" t="s">
        <v>1537</v>
      </c>
      <c r="B1216" t="s">
        <v>38</v>
      </c>
      <c r="C1216" t="s">
        <v>1571</v>
      </c>
      <c r="D1216" t="s">
        <v>1572</v>
      </c>
    </row>
    <row r="1217" spans="1:4" x14ac:dyDescent="0.25">
      <c r="A1217" t="s">
        <v>1537</v>
      </c>
      <c r="B1217" t="s">
        <v>47</v>
      </c>
      <c r="C1217" t="s">
        <v>1573</v>
      </c>
      <c r="D1217" t="s">
        <v>1574</v>
      </c>
    </row>
    <row r="1218" spans="1:4" x14ac:dyDescent="0.25">
      <c r="A1218" t="s">
        <v>1537</v>
      </c>
      <c r="B1218" t="s">
        <v>47</v>
      </c>
      <c r="C1218" t="s">
        <v>1575</v>
      </c>
      <c r="D1218" t="s">
        <v>1576</v>
      </c>
    </row>
    <row r="1219" spans="1:4" x14ac:dyDescent="0.25">
      <c r="A1219" t="s">
        <v>1537</v>
      </c>
      <c r="B1219" t="s">
        <v>47</v>
      </c>
      <c r="C1219" t="s">
        <v>1577</v>
      </c>
      <c r="D1219" t="s">
        <v>1578</v>
      </c>
    </row>
    <row r="1220" spans="1:4" x14ac:dyDescent="0.25">
      <c r="A1220" t="s">
        <v>1537</v>
      </c>
      <c r="B1220" t="s">
        <v>47</v>
      </c>
      <c r="C1220" t="s">
        <v>1579</v>
      </c>
      <c r="D1220" t="s">
        <v>1580</v>
      </c>
    </row>
    <row r="1221" spans="1:4" x14ac:dyDescent="0.25">
      <c r="A1221" t="s">
        <v>1537</v>
      </c>
      <c r="B1221" t="s">
        <v>51</v>
      </c>
      <c r="C1221" t="s">
        <v>1581</v>
      </c>
      <c r="D1221" t="s">
        <v>1582</v>
      </c>
    </row>
    <row r="1222" spans="1:4" x14ac:dyDescent="0.25">
      <c r="A1222" t="s">
        <v>1537</v>
      </c>
      <c r="B1222" t="s">
        <v>51</v>
      </c>
      <c r="C1222" t="s">
        <v>1583</v>
      </c>
      <c r="D1222" t="s">
        <v>1584</v>
      </c>
    </row>
    <row r="1223" spans="1:4" x14ac:dyDescent="0.25">
      <c r="A1223" t="s">
        <v>1585</v>
      </c>
      <c r="B1223" t="s">
        <v>10</v>
      </c>
      <c r="C1223" t="s">
        <v>11</v>
      </c>
      <c r="D1223" t="s">
        <v>1586</v>
      </c>
    </row>
    <row r="1224" spans="1:4" x14ac:dyDescent="0.25">
      <c r="A1224" t="s">
        <v>1585</v>
      </c>
      <c r="B1224" t="s">
        <v>13</v>
      </c>
      <c r="C1224" t="s">
        <v>14</v>
      </c>
      <c r="D1224" t="s">
        <v>139</v>
      </c>
    </row>
    <row r="1225" spans="1:4" x14ac:dyDescent="0.25">
      <c r="A1225" t="s">
        <v>1585</v>
      </c>
      <c r="B1225" t="s">
        <v>13</v>
      </c>
      <c r="C1225" t="s">
        <v>16</v>
      </c>
      <c r="D1225" t="s">
        <v>1587</v>
      </c>
    </row>
    <row r="1226" spans="1:4" x14ac:dyDescent="0.25">
      <c r="A1226" t="s">
        <v>1585</v>
      </c>
      <c r="B1226" t="s">
        <v>13</v>
      </c>
      <c r="C1226" t="s">
        <v>18</v>
      </c>
      <c r="D1226" t="s">
        <v>492</v>
      </c>
    </row>
    <row r="1227" spans="1:4" x14ac:dyDescent="0.25">
      <c r="A1227" t="s">
        <v>1585</v>
      </c>
      <c r="B1227" t="s">
        <v>13</v>
      </c>
      <c r="C1227" t="s">
        <v>20</v>
      </c>
      <c r="D1227" t="s">
        <v>1588</v>
      </c>
    </row>
    <row r="1228" spans="1:4" x14ac:dyDescent="0.25">
      <c r="A1228" t="s">
        <v>1585</v>
      </c>
      <c r="B1228" t="s">
        <v>13</v>
      </c>
      <c r="C1228" t="s">
        <v>22</v>
      </c>
      <c r="D1228" t="s">
        <v>69</v>
      </c>
    </row>
    <row r="1229" spans="1:4" x14ac:dyDescent="0.25">
      <c r="A1229" t="s">
        <v>1585</v>
      </c>
      <c r="B1229" t="s">
        <v>13</v>
      </c>
      <c r="C1229" t="s">
        <v>24</v>
      </c>
      <c r="D1229" t="s">
        <v>1170</v>
      </c>
    </row>
    <row r="1230" spans="1:4" x14ac:dyDescent="0.25">
      <c r="A1230" t="s">
        <v>1585</v>
      </c>
      <c r="B1230" t="s">
        <v>13</v>
      </c>
      <c r="C1230" t="s">
        <v>26</v>
      </c>
      <c r="D1230" t="s">
        <v>352</v>
      </c>
    </row>
    <row r="1231" spans="1:4" x14ac:dyDescent="0.25">
      <c r="A1231" t="s">
        <v>1585</v>
      </c>
      <c r="B1231" t="s">
        <v>13</v>
      </c>
      <c r="C1231" t="s">
        <v>28</v>
      </c>
      <c r="D1231" t="s">
        <v>37</v>
      </c>
    </row>
    <row r="1232" spans="1:4" x14ac:dyDescent="0.25">
      <c r="A1232" t="s">
        <v>1585</v>
      </c>
      <c r="B1232" t="s">
        <v>13</v>
      </c>
      <c r="C1232" t="s">
        <v>30</v>
      </c>
      <c r="D1232" t="s">
        <v>80</v>
      </c>
    </row>
    <row r="1233" spans="1:4" x14ac:dyDescent="0.25">
      <c r="A1233" t="s">
        <v>1585</v>
      </c>
      <c r="B1233" t="s">
        <v>38</v>
      </c>
      <c r="C1233" t="s">
        <v>1589</v>
      </c>
      <c r="D1233" t="s">
        <v>1590</v>
      </c>
    </row>
    <row r="1234" spans="1:4" x14ac:dyDescent="0.25">
      <c r="A1234" t="s">
        <v>1585</v>
      </c>
      <c r="B1234" t="s">
        <v>38</v>
      </c>
      <c r="C1234" t="s">
        <v>1591</v>
      </c>
      <c r="D1234" t="s">
        <v>1592</v>
      </c>
    </row>
    <row r="1235" spans="1:4" x14ac:dyDescent="0.25">
      <c r="A1235" t="s">
        <v>1585</v>
      </c>
      <c r="B1235" t="s">
        <v>38</v>
      </c>
      <c r="C1235" t="s">
        <v>1593</v>
      </c>
      <c r="D1235" t="s">
        <v>1594</v>
      </c>
    </row>
    <row r="1236" spans="1:4" x14ac:dyDescent="0.25">
      <c r="A1236" t="s">
        <v>1585</v>
      </c>
      <c r="B1236" t="s">
        <v>38</v>
      </c>
      <c r="C1236" t="s">
        <v>1595</v>
      </c>
      <c r="D1236" t="s">
        <v>1596</v>
      </c>
    </row>
    <row r="1237" spans="1:4" x14ac:dyDescent="0.25">
      <c r="A1237" t="s">
        <v>1585</v>
      </c>
      <c r="B1237" t="s">
        <v>38</v>
      </c>
      <c r="C1237" t="s">
        <v>1597</v>
      </c>
      <c r="D1237" t="s">
        <v>1598</v>
      </c>
    </row>
    <row r="1238" spans="1:4" x14ac:dyDescent="0.25">
      <c r="A1238" t="s">
        <v>1585</v>
      </c>
      <c r="B1238" t="s">
        <v>38</v>
      </c>
      <c r="C1238" t="s">
        <v>1599</v>
      </c>
      <c r="D1238" t="s">
        <v>1600</v>
      </c>
    </row>
    <row r="1239" spans="1:4" x14ac:dyDescent="0.25">
      <c r="A1239" t="s">
        <v>1585</v>
      </c>
      <c r="B1239" t="s">
        <v>38</v>
      </c>
      <c r="C1239" t="s">
        <v>1601</v>
      </c>
      <c r="D1239" t="s">
        <v>1602</v>
      </c>
    </row>
    <row r="1240" spans="1:4" x14ac:dyDescent="0.25">
      <c r="A1240" t="s">
        <v>1585</v>
      </c>
      <c r="B1240" t="s">
        <v>38</v>
      </c>
      <c r="C1240" t="s">
        <v>1603</v>
      </c>
      <c r="D1240" t="s">
        <v>1604</v>
      </c>
    </row>
    <row r="1241" spans="1:4" x14ac:dyDescent="0.25">
      <c r="A1241" t="s">
        <v>1585</v>
      </c>
      <c r="B1241" t="s">
        <v>38</v>
      </c>
      <c r="C1241" t="s">
        <v>1605</v>
      </c>
      <c r="D1241" t="s">
        <v>1606</v>
      </c>
    </row>
    <row r="1242" spans="1:4" x14ac:dyDescent="0.25">
      <c r="A1242" t="s">
        <v>1585</v>
      </c>
      <c r="B1242" t="s">
        <v>38</v>
      </c>
      <c r="C1242" t="s">
        <v>1607</v>
      </c>
      <c r="D1242" t="s">
        <v>1608</v>
      </c>
    </row>
    <row r="1243" spans="1:4" x14ac:dyDescent="0.25">
      <c r="A1243" t="s">
        <v>1585</v>
      </c>
      <c r="B1243" t="s">
        <v>38</v>
      </c>
      <c r="C1243" t="s">
        <v>1609</v>
      </c>
      <c r="D1243" t="s">
        <v>1610</v>
      </c>
    </row>
    <row r="1244" spans="1:4" x14ac:dyDescent="0.25">
      <c r="A1244" t="s">
        <v>1585</v>
      </c>
      <c r="B1244" t="s">
        <v>38</v>
      </c>
      <c r="C1244" t="s">
        <v>302</v>
      </c>
      <c r="D1244" t="s">
        <v>1611</v>
      </c>
    </row>
    <row r="1245" spans="1:4" x14ac:dyDescent="0.25">
      <c r="A1245" t="s">
        <v>1585</v>
      </c>
      <c r="B1245" t="s">
        <v>47</v>
      </c>
      <c r="C1245" t="s">
        <v>1612</v>
      </c>
      <c r="D1245" t="s">
        <v>1613</v>
      </c>
    </row>
    <row r="1246" spans="1:4" x14ac:dyDescent="0.25">
      <c r="A1246" t="s">
        <v>1585</v>
      </c>
      <c r="B1246" t="s">
        <v>47</v>
      </c>
      <c r="C1246" t="s">
        <v>1614</v>
      </c>
      <c r="D1246" t="s">
        <v>1615</v>
      </c>
    </row>
    <row r="1247" spans="1:4" x14ac:dyDescent="0.25">
      <c r="A1247" t="s">
        <v>1585</v>
      </c>
      <c r="B1247" t="s">
        <v>51</v>
      </c>
      <c r="C1247" t="s">
        <v>1616</v>
      </c>
      <c r="D1247" t="s">
        <v>1617</v>
      </c>
    </row>
    <row r="1248" spans="1:4" x14ac:dyDescent="0.25">
      <c r="A1248" t="s">
        <v>1585</v>
      </c>
      <c r="B1248" t="s">
        <v>51</v>
      </c>
      <c r="C1248" t="s">
        <v>1618</v>
      </c>
      <c r="D1248" t="s">
        <v>1619</v>
      </c>
    </row>
    <row r="1249" spans="1:4" x14ac:dyDescent="0.25">
      <c r="A1249" t="s">
        <v>1585</v>
      </c>
      <c r="B1249" t="s">
        <v>51</v>
      </c>
      <c r="C1249" t="s">
        <v>1620</v>
      </c>
      <c r="D1249" t="s">
        <v>1621</v>
      </c>
    </row>
    <row r="1250" spans="1:4" x14ac:dyDescent="0.25">
      <c r="A1250" t="s">
        <v>1585</v>
      </c>
      <c r="B1250" t="s">
        <v>51</v>
      </c>
      <c r="C1250" t="s">
        <v>1622</v>
      </c>
      <c r="D1250" t="s">
        <v>1623</v>
      </c>
    </row>
    <row r="1251" spans="1:4" x14ac:dyDescent="0.25">
      <c r="A1251" t="s">
        <v>1585</v>
      </c>
      <c r="B1251" t="s">
        <v>51</v>
      </c>
      <c r="C1251" t="s">
        <v>1624</v>
      </c>
      <c r="D1251" t="s">
        <v>1625</v>
      </c>
    </row>
    <row r="1252" spans="1:4" x14ac:dyDescent="0.25">
      <c r="A1252" t="s">
        <v>1585</v>
      </c>
      <c r="B1252" t="s">
        <v>51</v>
      </c>
      <c r="C1252" t="s">
        <v>1626</v>
      </c>
      <c r="D1252" t="s">
        <v>1627</v>
      </c>
    </row>
    <row r="1253" spans="1:4" x14ac:dyDescent="0.25">
      <c r="A1253" t="s">
        <v>1585</v>
      </c>
      <c r="B1253" t="s">
        <v>51</v>
      </c>
      <c r="C1253" t="s">
        <v>1628</v>
      </c>
      <c r="D1253" t="s">
        <v>1629</v>
      </c>
    </row>
    <row r="1254" spans="1:4" x14ac:dyDescent="0.25">
      <c r="A1254" t="s">
        <v>1585</v>
      </c>
      <c r="B1254" t="s">
        <v>51</v>
      </c>
      <c r="C1254" t="s">
        <v>1630</v>
      </c>
      <c r="D1254" t="s">
        <v>1631</v>
      </c>
    </row>
    <row r="1255" spans="1:4" x14ac:dyDescent="0.25">
      <c r="A1255" t="s">
        <v>1585</v>
      </c>
      <c r="B1255" t="s">
        <v>51</v>
      </c>
      <c r="C1255" t="s">
        <v>1632</v>
      </c>
      <c r="D1255" t="s">
        <v>1633</v>
      </c>
    </row>
    <row r="1256" spans="1:4" x14ac:dyDescent="0.25">
      <c r="A1256" t="s">
        <v>1585</v>
      </c>
      <c r="B1256" t="s">
        <v>51</v>
      </c>
      <c r="C1256" t="s">
        <v>1634</v>
      </c>
      <c r="D1256" t="s">
        <v>1635</v>
      </c>
    </row>
    <row r="1257" spans="1:4" x14ac:dyDescent="0.25">
      <c r="A1257" t="s">
        <v>1585</v>
      </c>
      <c r="B1257" t="s">
        <v>214</v>
      </c>
      <c r="C1257" t="s">
        <v>72</v>
      </c>
      <c r="D1257" t="s">
        <v>1636</v>
      </c>
    </row>
    <row r="1258" spans="1:4" x14ac:dyDescent="0.25">
      <c r="A1258" t="s">
        <v>1585</v>
      </c>
      <c r="B1258" t="s">
        <v>214</v>
      </c>
      <c r="C1258" t="s">
        <v>876</v>
      </c>
      <c r="D1258" t="s">
        <v>1637</v>
      </c>
    </row>
    <row r="1259" spans="1:4" x14ac:dyDescent="0.25">
      <c r="A1259" t="s">
        <v>1638</v>
      </c>
      <c r="B1259" t="s">
        <v>10</v>
      </c>
      <c r="C1259" t="s">
        <v>11</v>
      </c>
      <c r="D1259" t="s">
        <v>1639</v>
      </c>
    </row>
    <row r="1260" spans="1:4" x14ac:dyDescent="0.25">
      <c r="A1260" t="s">
        <v>1638</v>
      </c>
      <c r="B1260" t="s">
        <v>13</v>
      </c>
      <c r="C1260" t="s">
        <v>14</v>
      </c>
      <c r="D1260" t="s">
        <v>1640</v>
      </c>
    </row>
    <row r="1261" spans="1:4" x14ac:dyDescent="0.25">
      <c r="A1261" t="s">
        <v>1638</v>
      </c>
      <c r="B1261" t="s">
        <v>13</v>
      </c>
      <c r="C1261" t="s">
        <v>16</v>
      </c>
      <c r="D1261" t="s">
        <v>139</v>
      </c>
    </row>
    <row r="1262" spans="1:4" x14ac:dyDescent="0.25">
      <c r="A1262" t="s">
        <v>1638</v>
      </c>
      <c r="B1262" t="s">
        <v>13</v>
      </c>
      <c r="C1262" t="s">
        <v>18</v>
      </c>
      <c r="D1262" t="s">
        <v>115</v>
      </c>
    </row>
    <row r="1263" spans="1:4" x14ac:dyDescent="0.25">
      <c r="A1263" t="s">
        <v>1638</v>
      </c>
      <c r="B1263" t="s">
        <v>13</v>
      </c>
      <c r="C1263" t="s">
        <v>20</v>
      </c>
      <c r="D1263" t="s">
        <v>783</v>
      </c>
    </row>
    <row r="1264" spans="1:4" x14ac:dyDescent="0.25">
      <c r="A1264" t="s">
        <v>1638</v>
      </c>
      <c r="B1264" t="s">
        <v>13</v>
      </c>
      <c r="C1264" t="s">
        <v>22</v>
      </c>
      <c r="D1264" t="s">
        <v>1375</v>
      </c>
    </row>
    <row r="1265" spans="1:4" x14ac:dyDescent="0.25">
      <c r="A1265" t="s">
        <v>1638</v>
      </c>
      <c r="B1265" t="s">
        <v>13</v>
      </c>
      <c r="C1265" t="s">
        <v>24</v>
      </c>
      <c r="D1265" t="s">
        <v>1073</v>
      </c>
    </row>
    <row r="1266" spans="1:4" x14ac:dyDescent="0.25">
      <c r="A1266" t="s">
        <v>1638</v>
      </c>
      <c r="B1266" t="s">
        <v>13</v>
      </c>
      <c r="C1266" t="s">
        <v>26</v>
      </c>
      <c r="D1266" t="s">
        <v>225</v>
      </c>
    </row>
    <row r="1267" spans="1:4" x14ac:dyDescent="0.25">
      <c r="A1267" t="s">
        <v>1638</v>
      </c>
      <c r="B1267" t="s">
        <v>13</v>
      </c>
      <c r="C1267" t="s">
        <v>28</v>
      </c>
      <c r="D1267" t="s">
        <v>33</v>
      </c>
    </row>
    <row r="1268" spans="1:4" x14ac:dyDescent="0.25">
      <c r="A1268" t="s">
        <v>1638</v>
      </c>
      <c r="B1268" t="s">
        <v>13</v>
      </c>
      <c r="C1268" t="s">
        <v>30</v>
      </c>
      <c r="D1268" t="s">
        <v>1641</v>
      </c>
    </row>
    <row r="1269" spans="1:4" x14ac:dyDescent="0.25">
      <c r="A1269" t="s">
        <v>1638</v>
      </c>
      <c r="B1269" t="s">
        <v>13</v>
      </c>
      <c r="C1269" t="s">
        <v>32</v>
      </c>
      <c r="D1269" t="s">
        <v>1642</v>
      </c>
    </row>
    <row r="1270" spans="1:4" x14ac:dyDescent="0.25">
      <c r="A1270" t="s">
        <v>1638</v>
      </c>
      <c r="B1270" t="s">
        <v>38</v>
      </c>
      <c r="C1270" t="s">
        <v>1643</v>
      </c>
      <c r="D1270" t="s">
        <v>1644</v>
      </c>
    </row>
    <row r="1271" spans="1:4" x14ac:dyDescent="0.25">
      <c r="A1271" t="s">
        <v>1638</v>
      </c>
      <c r="B1271" t="s">
        <v>38</v>
      </c>
      <c r="C1271" t="s">
        <v>1645</v>
      </c>
      <c r="D1271" t="s">
        <v>1646</v>
      </c>
    </row>
    <row r="1272" spans="1:4" x14ac:dyDescent="0.25">
      <c r="A1272" t="s">
        <v>1638</v>
      </c>
      <c r="B1272" t="s">
        <v>38</v>
      </c>
      <c r="C1272" t="s">
        <v>1647</v>
      </c>
      <c r="D1272" t="s">
        <v>1648</v>
      </c>
    </row>
    <row r="1273" spans="1:4" x14ac:dyDescent="0.25">
      <c r="A1273" t="s">
        <v>1638</v>
      </c>
      <c r="B1273" t="s">
        <v>38</v>
      </c>
      <c r="C1273" t="s">
        <v>1649</v>
      </c>
      <c r="D1273" t="s">
        <v>1650</v>
      </c>
    </row>
    <row r="1274" spans="1:4" x14ac:dyDescent="0.25">
      <c r="A1274" t="s">
        <v>1638</v>
      </c>
      <c r="B1274" t="s">
        <v>38</v>
      </c>
      <c r="C1274" t="s">
        <v>1651</v>
      </c>
      <c r="D1274" t="s">
        <v>1652</v>
      </c>
    </row>
    <row r="1275" spans="1:4" x14ac:dyDescent="0.25">
      <c r="A1275" t="s">
        <v>1638</v>
      </c>
      <c r="B1275" t="s">
        <v>38</v>
      </c>
      <c r="C1275" t="s">
        <v>1653</v>
      </c>
      <c r="D1275" t="s">
        <v>1654</v>
      </c>
    </row>
    <row r="1276" spans="1:4" x14ac:dyDescent="0.25">
      <c r="A1276" t="s">
        <v>1638</v>
      </c>
      <c r="B1276" t="s">
        <v>47</v>
      </c>
      <c r="C1276" t="s">
        <v>1655</v>
      </c>
      <c r="D1276" t="s">
        <v>1656</v>
      </c>
    </row>
    <row r="1277" spans="1:4" x14ac:dyDescent="0.25">
      <c r="A1277" t="s">
        <v>1638</v>
      </c>
      <c r="B1277" t="s">
        <v>47</v>
      </c>
      <c r="C1277" t="s">
        <v>1657</v>
      </c>
      <c r="D1277" t="s">
        <v>1658</v>
      </c>
    </row>
    <row r="1278" spans="1:4" x14ac:dyDescent="0.25">
      <c r="A1278" t="s">
        <v>1638</v>
      </c>
      <c r="B1278" t="s">
        <v>47</v>
      </c>
      <c r="C1278" t="s">
        <v>1659</v>
      </c>
      <c r="D1278" t="s">
        <v>1660</v>
      </c>
    </row>
    <row r="1279" spans="1:4" x14ac:dyDescent="0.25">
      <c r="A1279" t="s">
        <v>1638</v>
      </c>
      <c r="B1279" t="s">
        <v>47</v>
      </c>
      <c r="C1279" t="s">
        <v>1661</v>
      </c>
      <c r="D1279" t="s">
        <v>1662</v>
      </c>
    </row>
    <row r="1280" spans="1:4" x14ac:dyDescent="0.25">
      <c r="A1280" t="s">
        <v>1638</v>
      </c>
      <c r="B1280" t="s">
        <v>47</v>
      </c>
      <c r="C1280" t="s">
        <v>1663</v>
      </c>
      <c r="D1280" t="s">
        <v>1664</v>
      </c>
    </row>
    <row r="1281" spans="1:4" x14ac:dyDescent="0.25">
      <c r="A1281" t="s">
        <v>1638</v>
      </c>
      <c r="B1281" t="s">
        <v>51</v>
      </c>
      <c r="C1281" t="s">
        <v>1665</v>
      </c>
      <c r="D1281" t="s">
        <v>1666</v>
      </c>
    </row>
    <row r="1282" spans="1:4" x14ac:dyDescent="0.25">
      <c r="A1282" t="s">
        <v>1638</v>
      </c>
      <c r="B1282" t="s">
        <v>214</v>
      </c>
      <c r="C1282" t="s">
        <v>14</v>
      </c>
      <c r="D1282" t="s">
        <v>1667</v>
      </c>
    </row>
    <row r="1283" spans="1:4" x14ac:dyDescent="0.25">
      <c r="A1283" t="s">
        <v>1638</v>
      </c>
      <c r="B1283" t="s">
        <v>214</v>
      </c>
      <c r="C1283" t="s">
        <v>1668</v>
      </c>
      <c r="D1283" t="s">
        <v>1669</v>
      </c>
    </row>
    <row r="1284" spans="1:4" x14ac:dyDescent="0.25">
      <c r="A1284" t="s">
        <v>1670</v>
      </c>
      <c r="B1284" t="s">
        <v>10</v>
      </c>
      <c r="C1284" t="s">
        <v>11</v>
      </c>
      <c r="D1284" t="s">
        <v>1671</v>
      </c>
    </row>
    <row r="1285" spans="1:4" x14ac:dyDescent="0.25">
      <c r="A1285" t="s">
        <v>1670</v>
      </c>
      <c r="B1285" t="s">
        <v>13</v>
      </c>
      <c r="C1285" t="s">
        <v>14</v>
      </c>
      <c r="D1285" t="s">
        <v>139</v>
      </c>
    </row>
    <row r="1286" spans="1:4" x14ac:dyDescent="0.25">
      <c r="A1286" t="s">
        <v>1670</v>
      </c>
      <c r="B1286" t="s">
        <v>13</v>
      </c>
      <c r="C1286" t="s">
        <v>16</v>
      </c>
      <c r="D1286" t="s">
        <v>1672</v>
      </c>
    </row>
    <row r="1287" spans="1:4" x14ac:dyDescent="0.25">
      <c r="A1287" t="s">
        <v>1670</v>
      </c>
      <c r="B1287" t="s">
        <v>13</v>
      </c>
      <c r="C1287" t="s">
        <v>18</v>
      </c>
      <c r="D1287" t="s">
        <v>1673</v>
      </c>
    </row>
    <row r="1288" spans="1:4" x14ac:dyDescent="0.25">
      <c r="A1288" t="s">
        <v>1670</v>
      </c>
      <c r="B1288" t="s">
        <v>13</v>
      </c>
      <c r="C1288" t="s">
        <v>20</v>
      </c>
      <c r="D1288" t="s">
        <v>1674</v>
      </c>
    </row>
    <row r="1289" spans="1:4" x14ac:dyDescent="0.25">
      <c r="A1289" t="s">
        <v>1670</v>
      </c>
      <c r="B1289" t="s">
        <v>13</v>
      </c>
      <c r="C1289" t="s">
        <v>22</v>
      </c>
      <c r="D1289" t="s">
        <v>69</v>
      </c>
    </row>
    <row r="1290" spans="1:4" x14ac:dyDescent="0.25">
      <c r="A1290" t="s">
        <v>1670</v>
      </c>
      <c r="B1290" t="s">
        <v>13</v>
      </c>
      <c r="C1290" t="s">
        <v>24</v>
      </c>
      <c r="D1290" t="s">
        <v>1675</v>
      </c>
    </row>
    <row r="1291" spans="1:4" x14ac:dyDescent="0.25">
      <c r="A1291" t="s">
        <v>1670</v>
      </c>
      <c r="B1291" t="s">
        <v>38</v>
      </c>
      <c r="C1291" t="s">
        <v>1676</v>
      </c>
      <c r="D1291" t="s">
        <v>1677</v>
      </c>
    </row>
    <row r="1292" spans="1:4" x14ac:dyDescent="0.25">
      <c r="A1292" t="s">
        <v>1670</v>
      </c>
      <c r="B1292" t="s">
        <v>38</v>
      </c>
      <c r="C1292" t="s">
        <v>1678</v>
      </c>
      <c r="D1292" t="s">
        <v>1679</v>
      </c>
    </row>
    <row r="1293" spans="1:4" x14ac:dyDescent="0.25">
      <c r="A1293" t="s">
        <v>1670</v>
      </c>
      <c r="B1293" t="s">
        <v>38</v>
      </c>
      <c r="C1293" t="s">
        <v>1680</v>
      </c>
      <c r="D1293" t="s">
        <v>1681</v>
      </c>
    </row>
    <row r="1294" spans="1:4" x14ac:dyDescent="0.25">
      <c r="A1294" t="s">
        <v>1670</v>
      </c>
      <c r="B1294" t="s">
        <v>47</v>
      </c>
      <c r="C1294" t="s">
        <v>1682</v>
      </c>
      <c r="D1294" t="s">
        <v>1683</v>
      </c>
    </row>
    <row r="1295" spans="1:4" x14ac:dyDescent="0.25">
      <c r="A1295" t="s">
        <v>1670</v>
      </c>
      <c r="B1295" t="s">
        <v>47</v>
      </c>
      <c r="C1295" t="s">
        <v>1684</v>
      </c>
      <c r="D1295" t="s">
        <v>1685</v>
      </c>
    </row>
    <row r="1296" spans="1:4" x14ac:dyDescent="0.25">
      <c r="A1296" t="s">
        <v>1670</v>
      </c>
      <c r="B1296" t="s">
        <v>51</v>
      </c>
      <c r="C1296" t="s">
        <v>1686</v>
      </c>
      <c r="D1296" t="s">
        <v>1687</v>
      </c>
    </row>
    <row r="1297" spans="1:4" x14ac:dyDescent="0.25">
      <c r="A1297" t="s">
        <v>1688</v>
      </c>
      <c r="B1297" t="s">
        <v>10</v>
      </c>
      <c r="C1297" t="s">
        <v>11</v>
      </c>
      <c r="D1297" t="s">
        <v>1689</v>
      </c>
    </row>
    <row r="1298" spans="1:4" x14ac:dyDescent="0.25">
      <c r="A1298" t="s">
        <v>1688</v>
      </c>
      <c r="B1298" t="s">
        <v>13</v>
      </c>
      <c r="C1298" t="s">
        <v>14</v>
      </c>
      <c r="D1298" t="s">
        <v>1690</v>
      </c>
    </row>
    <row r="1299" spans="1:4" x14ac:dyDescent="0.25">
      <c r="A1299" t="s">
        <v>1688</v>
      </c>
      <c r="B1299" t="s">
        <v>13</v>
      </c>
      <c r="C1299" t="s">
        <v>16</v>
      </c>
      <c r="D1299" t="s">
        <v>489</v>
      </c>
    </row>
    <row r="1300" spans="1:4" x14ac:dyDescent="0.25">
      <c r="A1300" t="s">
        <v>1688</v>
      </c>
      <c r="B1300" t="s">
        <v>13</v>
      </c>
      <c r="C1300" t="s">
        <v>18</v>
      </c>
      <c r="D1300" t="s">
        <v>111</v>
      </c>
    </row>
    <row r="1301" spans="1:4" x14ac:dyDescent="0.25">
      <c r="A1301" t="s">
        <v>1688</v>
      </c>
      <c r="B1301" t="s">
        <v>13</v>
      </c>
      <c r="C1301" t="s">
        <v>20</v>
      </c>
      <c r="D1301" t="s">
        <v>221</v>
      </c>
    </row>
    <row r="1302" spans="1:4" x14ac:dyDescent="0.25">
      <c r="A1302" t="s">
        <v>1688</v>
      </c>
      <c r="B1302" t="s">
        <v>13</v>
      </c>
      <c r="C1302" t="s">
        <v>22</v>
      </c>
      <c r="D1302" t="s">
        <v>1691</v>
      </c>
    </row>
    <row r="1303" spans="1:4" x14ac:dyDescent="0.25">
      <c r="A1303" t="s">
        <v>1688</v>
      </c>
      <c r="B1303" t="s">
        <v>13</v>
      </c>
      <c r="C1303" t="s">
        <v>24</v>
      </c>
      <c r="D1303" t="s">
        <v>116</v>
      </c>
    </row>
    <row r="1304" spans="1:4" x14ac:dyDescent="0.25">
      <c r="A1304" t="s">
        <v>1688</v>
      </c>
      <c r="B1304" t="s">
        <v>13</v>
      </c>
      <c r="C1304" t="s">
        <v>26</v>
      </c>
      <c r="D1304" t="s">
        <v>60</v>
      </c>
    </row>
    <row r="1305" spans="1:4" x14ac:dyDescent="0.25">
      <c r="A1305" t="s">
        <v>1688</v>
      </c>
      <c r="B1305" t="s">
        <v>13</v>
      </c>
      <c r="C1305" t="s">
        <v>28</v>
      </c>
      <c r="D1305" t="s">
        <v>21</v>
      </c>
    </row>
    <row r="1306" spans="1:4" x14ac:dyDescent="0.25">
      <c r="A1306" t="s">
        <v>1688</v>
      </c>
      <c r="B1306" t="s">
        <v>13</v>
      </c>
      <c r="C1306" t="s">
        <v>30</v>
      </c>
      <c r="D1306" t="s">
        <v>69</v>
      </c>
    </row>
    <row r="1307" spans="1:4" x14ac:dyDescent="0.25">
      <c r="A1307" t="s">
        <v>1688</v>
      </c>
      <c r="B1307" t="s">
        <v>13</v>
      </c>
      <c r="C1307" t="s">
        <v>32</v>
      </c>
      <c r="D1307" t="s">
        <v>1692</v>
      </c>
    </row>
    <row r="1308" spans="1:4" x14ac:dyDescent="0.25">
      <c r="A1308" t="s">
        <v>1688</v>
      </c>
      <c r="B1308" t="s">
        <v>13</v>
      </c>
      <c r="C1308" t="s">
        <v>34</v>
      </c>
      <c r="D1308" t="s">
        <v>1541</v>
      </c>
    </row>
    <row r="1309" spans="1:4" x14ac:dyDescent="0.25">
      <c r="A1309" t="s">
        <v>1688</v>
      </c>
      <c r="B1309" t="s">
        <v>13</v>
      </c>
      <c r="C1309" t="s">
        <v>36</v>
      </c>
      <c r="D1309" t="s">
        <v>146</v>
      </c>
    </row>
    <row r="1310" spans="1:4" x14ac:dyDescent="0.25">
      <c r="A1310" t="s">
        <v>1688</v>
      </c>
      <c r="B1310" t="s">
        <v>13</v>
      </c>
      <c r="C1310" t="s">
        <v>67</v>
      </c>
      <c r="D1310" t="s">
        <v>33</v>
      </c>
    </row>
    <row r="1311" spans="1:4" x14ac:dyDescent="0.25">
      <c r="A1311" t="s">
        <v>1688</v>
      </c>
      <c r="B1311" t="s">
        <v>13</v>
      </c>
      <c r="C1311" t="s">
        <v>68</v>
      </c>
      <c r="D1311" t="s">
        <v>37</v>
      </c>
    </row>
    <row r="1312" spans="1:4" x14ac:dyDescent="0.25">
      <c r="A1312" t="s">
        <v>1688</v>
      </c>
      <c r="B1312" t="s">
        <v>38</v>
      </c>
      <c r="C1312" t="s">
        <v>1693</v>
      </c>
      <c r="D1312" t="s">
        <v>1694</v>
      </c>
    </row>
    <row r="1313" spans="1:4" x14ac:dyDescent="0.25">
      <c r="A1313" t="s">
        <v>1688</v>
      </c>
      <c r="B1313" t="s">
        <v>38</v>
      </c>
      <c r="C1313" t="s">
        <v>1695</v>
      </c>
      <c r="D1313" t="s">
        <v>1696</v>
      </c>
    </row>
    <row r="1314" spans="1:4" x14ac:dyDescent="0.25">
      <c r="A1314" t="s">
        <v>1688</v>
      </c>
      <c r="B1314" t="s">
        <v>38</v>
      </c>
      <c r="C1314" t="s">
        <v>1697</v>
      </c>
      <c r="D1314" t="s">
        <v>1698</v>
      </c>
    </row>
    <row r="1315" spans="1:4" x14ac:dyDescent="0.25">
      <c r="A1315" t="s">
        <v>1688</v>
      </c>
      <c r="B1315" t="s">
        <v>38</v>
      </c>
      <c r="C1315" t="s">
        <v>1699</v>
      </c>
      <c r="D1315" t="s">
        <v>1700</v>
      </c>
    </row>
    <row r="1316" spans="1:4" x14ac:dyDescent="0.25">
      <c r="A1316" t="s">
        <v>1688</v>
      </c>
      <c r="B1316" t="s">
        <v>38</v>
      </c>
      <c r="C1316" t="s">
        <v>1701</v>
      </c>
      <c r="D1316" t="s">
        <v>1702</v>
      </c>
    </row>
    <row r="1317" spans="1:4" x14ac:dyDescent="0.25">
      <c r="A1317" t="s">
        <v>1688</v>
      </c>
      <c r="B1317" t="s">
        <v>38</v>
      </c>
      <c r="C1317" t="s">
        <v>1703</v>
      </c>
      <c r="D1317" t="s">
        <v>1704</v>
      </c>
    </row>
    <row r="1318" spans="1:4" x14ac:dyDescent="0.25">
      <c r="A1318" t="s">
        <v>1688</v>
      </c>
      <c r="B1318" t="s">
        <v>47</v>
      </c>
      <c r="C1318" t="s">
        <v>1705</v>
      </c>
      <c r="D1318" t="s">
        <v>1706</v>
      </c>
    </row>
    <row r="1319" spans="1:4" x14ac:dyDescent="0.25">
      <c r="A1319" t="s">
        <v>1688</v>
      </c>
      <c r="B1319" t="s">
        <v>47</v>
      </c>
      <c r="C1319" t="s">
        <v>1707</v>
      </c>
      <c r="D1319" t="s">
        <v>1708</v>
      </c>
    </row>
    <row r="1320" spans="1:4" x14ac:dyDescent="0.25">
      <c r="A1320" t="s">
        <v>1688</v>
      </c>
      <c r="B1320" t="s">
        <v>51</v>
      </c>
      <c r="C1320" t="s">
        <v>1709</v>
      </c>
      <c r="D1320" t="s">
        <v>1710</v>
      </c>
    </row>
    <row r="1321" spans="1:4" x14ac:dyDescent="0.25">
      <c r="A1321" t="s">
        <v>1711</v>
      </c>
      <c r="B1321" t="s">
        <v>10</v>
      </c>
      <c r="C1321" t="s">
        <v>11</v>
      </c>
      <c r="D1321" t="s">
        <v>1712</v>
      </c>
    </row>
    <row r="1322" spans="1:4" x14ac:dyDescent="0.25">
      <c r="A1322" t="s">
        <v>1711</v>
      </c>
      <c r="B1322" t="s">
        <v>13</v>
      </c>
      <c r="C1322" t="s">
        <v>14</v>
      </c>
      <c r="D1322" t="s">
        <v>1713</v>
      </c>
    </row>
    <row r="1323" spans="1:4" x14ac:dyDescent="0.25">
      <c r="A1323" t="s">
        <v>1711</v>
      </c>
      <c r="B1323" t="s">
        <v>13</v>
      </c>
      <c r="C1323" t="s">
        <v>16</v>
      </c>
      <c r="D1323" t="s">
        <v>588</v>
      </c>
    </row>
    <row r="1324" spans="1:4" x14ac:dyDescent="0.25">
      <c r="A1324" t="s">
        <v>1711</v>
      </c>
      <c r="B1324" t="s">
        <v>13</v>
      </c>
      <c r="C1324" t="s">
        <v>18</v>
      </c>
      <c r="D1324" t="s">
        <v>1714</v>
      </c>
    </row>
    <row r="1325" spans="1:4" x14ac:dyDescent="0.25">
      <c r="A1325" t="s">
        <v>1711</v>
      </c>
      <c r="B1325" t="s">
        <v>13</v>
      </c>
      <c r="C1325" t="s">
        <v>20</v>
      </c>
      <c r="D1325" t="s">
        <v>1069</v>
      </c>
    </row>
    <row r="1326" spans="1:4" x14ac:dyDescent="0.25">
      <c r="A1326" t="s">
        <v>1711</v>
      </c>
      <c r="B1326" t="s">
        <v>13</v>
      </c>
      <c r="C1326" t="s">
        <v>22</v>
      </c>
      <c r="D1326" t="s">
        <v>1520</v>
      </c>
    </row>
    <row r="1327" spans="1:4" x14ac:dyDescent="0.25">
      <c r="A1327" t="s">
        <v>1711</v>
      </c>
      <c r="B1327" t="s">
        <v>13</v>
      </c>
      <c r="C1327" t="s">
        <v>24</v>
      </c>
      <c r="D1327" t="s">
        <v>69</v>
      </c>
    </row>
    <row r="1328" spans="1:4" x14ac:dyDescent="0.25">
      <c r="A1328" t="s">
        <v>1711</v>
      </c>
      <c r="B1328" t="s">
        <v>13</v>
      </c>
      <c r="C1328" t="s">
        <v>26</v>
      </c>
      <c r="D1328" t="s">
        <v>1073</v>
      </c>
    </row>
    <row r="1329" spans="1:4" x14ac:dyDescent="0.25">
      <c r="A1329" t="s">
        <v>1711</v>
      </c>
      <c r="B1329" t="s">
        <v>13</v>
      </c>
      <c r="C1329" t="s">
        <v>28</v>
      </c>
      <c r="D1329" t="s">
        <v>146</v>
      </c>
    </row>
    <row r="1330" spans="1:4" x14ac:dyDescent="0.25">
      <c r="A1330" t="s">
        <v>1711</v>
      </c>
      <c r="B1330" t="s">
        <v>13</v>
      </c>
      <c r="C1330" t="s">
        <v>30</v>
      </c>
      <c r="D1330" t="s">
        <v>703</v>
      </c>
    </row>
    <row r="1331" spans="1:4" x14ac:dyDescent="0.25">
      <c r="A1331" t="s">
        <v>1711</v>
      </c>
      <c r="B1331" t="s">
        <v>13</v>
      </c>
      <c r="C1331" t="s">
        <v>32</v>
      </c>
      <c r="D1331" t="s">
        <v>207</v>
      </c>
    </row>
    <row r="1332" spans="1:4" x14ac:dyDescent="0.25">
      <c r="A1332" t="s">
        <v>1711</v>
      </c>
      <c r="B1332" t="s">
        <v>13</v>
      </c>
      <c r="C1332" t="s">
        <v>34</v>
      </c>
      <c r="D1332" t="s">
        <v>37</v>
      </c>
    </row>
    <row r="1333" spans="1:4" x14ac:dyDescent="0.25">
      <c r="A1333" t="s">
        <v>1711</v>
      </c>
      <c r="B1333" t="s">
        <v>38</v>
      </c>
      <c r="C1333" t="s">
        <v>1246</v>
      </c>
      <c r="D1333" t="s">
        <v>1715</v>
      </c>
    </row>
    <row r="1334" spans="1:4" x14ac:dyDescent="0.25">
      <c r="A1334" t="s">
        <v>1711</v>
      </c>
      <c r="B1334" t="s">
        <v>38</v>
      </c>
      <c r="C1334" t="s">
        <v>1716</v>
      </c>
      <c r="D1334" t="s">
        <v>1717</v>
      </c>
    </row>
    <row r="1335" spans="1:4" x14ac:dyDescent="0.25">
      <c r="A1335" t="s">
        <v>1711</v>
      </c>
      <c r="B1335" t="s">
        <v>38</v>
      </c>
      <c r="C1335" t="s">
        <v>1718</v>
      </c>
      <c r="D1335" t="s">
        <v>1719</v>
      </c>
    </row>
    <row r="1336" spans="1:4" x14ac:dyDescent="0.25">
      <c r="A1336" t="s">
        <v>1711</v>
      </c>
      <c r="B1336" t="s">
        <v>47</v>
      </c>
      <c r="C1336" t="s">
        <v>1720</v>
      </c>
      <c r="D1336" t="s">
        <v>1721</v>
      </c>
    </row>
    <row r="1337" spans="1:4" x14ac:dyDescent="0.25">
      <c r="A1337" t="s">
        <v>1711</v>
      </c>
      <c r="B1337" t="s">
        <v>51</v>
      </c>
      <c r="C1337" t="s">
        <v>173</v>
      </c>
      <c r="D1337" t="s">
        <v>1722</v>
      </c>
    </row>
    <row r="1338" spans="1:4" x14ac:dyDescent="0.25">
      <c r="A1338" t="s">
        <v>1711</v>
      </c>
      <c r="B1338" t="s">
        <v>51</v>
      </c>
      <c r="C1338" t="s">
        <v>304</v>
      </c>
      <c r="D1338" t="s">
        <v>1723</v>
      </c>
    </row>
    <row r="1339" spans="1:4" x14ac:dyDescent="0.25">
      <c r="A1339" t="s">
        <v>1711</v>
      </c>
      <c r="B1339" t="s">
        <v>51</v>
      </c>
      <c r="C1339" t="s">
        <v>1724</v>
      </c>
      <c r="D1339" t="s">
        <v>1725</v>
      </c>
    </row>
    <row r="1340" spans="1:4" x14ac:dyDescent="0.25">
      <c r="A1340" t="s">
        <v>1711</v>
      </c>
      <c r="B1340" t="s">
        <v>214</v>
      </c>
      <c r="C1340" t="s">
        <v>731</v>
      </c>
      <c r="D1340" t="s">
        <v>1726</v>
      </c>
    </row>
    <row r="1341" spans="1:4" x14ac:dyDescent="0.25">
      <c r="A1341" t="s">
        <v>1727</v>
      </c>
      <c r="B1341" t="s">
        <v>10</v>
      </c>
      <c r="C1341" t="s">
        <v>11</v>
      </c>
      <c r="D1341" t="s">
        <v>1728</v>
      </c>
    </row>
    <row r="1342" spans="1:4" x14ac:dyDescent="0.25">
      <c r="A1342" t="s">
        <v>1727</v>
      </c>
      <c r="B1342" t="s">
        <v>13</v>
      </c>
      <c r="C1342" t="s">
        <v>14</v>
      </c>
      <c r="D1342" t="s">
        <v>892</v>
      </c>
    </row>
    <row r="1343" spans="1:4" x14ac:dyDescent="0.25">
      <c r="A1343" t="s">
        <v>1727</v>
      </c>
      <c r="B1343" t="s">
        <v>13</v>
      </c>
      <c r="C1343" t="s">
        <v>16</v>
      </c>
      <c r="D1343" t="s">
        <v>1223</v>
      </c>
    </row>
    <row r="1344" spans="1:4" x14ac:dyDescent="0.25">
      <c r="A1344" t="s">
        <v>1727</v>
      </c>
      <c r="B1344" t="s">
        <v>13</v>
      </c>
      <c r="C1344" t="s">
        <v>18</v>
      </c>
      <c r="D1344" t="s">
        <v>1729</v>
      </c>
    </row>
    <row r="1345" spans="1:4" x14ac:dyDescent="0.25">
      <c r="A1345" t="s">
        <v>1727</v>
      </c>
      <c r="B1345" t="s">
        <v>13</v>
      </c>
      <c r="C1345" t="s">
        <v>20</v>
      </c>
      <c r="D1345" t="s">
        <v>492</v>
      </c>
    </row>
    <row r="1346" spans="1:4" x14ac:dyDescent="0.25">
      <c r="A1346" t="s">
        <v>1727</v>
      </c>
      <c r="B1346" t="s">
        <v>13</v>
      </c>
      <c r="C1346" t="s">
        <v>22</v>
      </c>
      <c r="D1346" t="s">
        <v>63</v>
      </c>
    </row>
    <row r="1347" spans="1:4" x14ac:dyDescent="0.25">
      <c r="A1347" t="s">
        <v>1727</v>
      </c>
      <c r="B1347" t="s">
        <v>13</v>
      </c>
      <c r="C1347" t="s">
        <v>24</v>
      </c>
      <c r="D1347" t="s">
        <v>1730</v>
      </c>
    </row>
    <row r="1348" spans="1:4" x14ac:dyDescent="0.25">
      <c r="A1348" t="s">
        <v>1727</v>
      </c>
      <c r="B1348" t="s">
        <v>13</v>
      </c>
      <c r="C1348" t="s">
        <v>26</v>
      </c>
      <c r="D1348" t="s">
        <v>1307</v>
      </c>
    </row>
    <row r="1349" spans="1:4" x14ac:dyDescent="0.25">
      <c r="A1349" t="s">
        <v>1727</v>
      </c>
      <c r="B1349" t="s">
        <v>13</v>
      </c>
      <c r="C1349" t="s">
        <v>28</v>
      </c>
      <c r="D1349" t="s">
        <v>182</v>
      </c>
    </row>
    <row r="1350" spans="1:4" x14ac:dyDescent="0.25">
      <c r="A1350" t="s">
        <v>1727</v>
      </c>
      <c r="B1350" t="s">
        <v>13</v>
      </c>
      <c r="C1350" t="s">
        <v>30</v>
      </c>
      <c r="D1350" t="s">
        <v>33</v>
      </c>
    </row>
    <row r="1351" spans="1:4" x14ac:dyDescent="0.25">
      <c r="A1351" t="s">
        <v>1727</v>
      </c>
      <c r="B1351" t="s">
        <v>13</v>
      </c>
      <c r="C1351" t="s">
        <v>32</v>
      </c>
      <c r="D1351" t="s">
        <v>1641</v>
      </c>
    </row>
    <row r="1352" spans="1:4" x14ac:dyDescent="0.25">
      <c r="A1352" t="s">
        <v>1727</v>
      </c>
      <c r="B1352" t="s">
        <v>13</v>
      </c>
      <c r="C1352" t="s">
        <v>34</v>
      </c>
      <c r="D1352" t="s">
        <v>80</v>
      </c>
    </row>
    <row r="1353" spans="1:4" x14ac:dyDescent="0.25">
      <c r="A1353" t="s">
        <v>1727</v>
      </c>
      <c r="B1353" t="s">
        <v>38</v>
      </c>
      <c r="C1353" t="s">
        <v>1731</v>
      </c>
      <c r="D1353" t="s">
        <v>1732</v>
      </c>
    </row>
    <row r="1354" spans="1:4" x14ac:dyDescent="0.25">
      <c r="A1354" t="s">
        <v>1727</v>
      </c>
      <c r="B1354" t="s">
        <v>38</v>
      </c>
      <c r="C1354" t="s">
        <v>1733</v>
      </c>
      <c r="D1354" t="s">
        <v>1734</v>
      </c>
    </row>
    <row r="1355" spans="1:4" x14ac:dyDescent="0.25">
      <c r="A1355" t="s">
        <v>1727</v>
      </c>
      <c r="B1355" t="s">
        <v>38</v>
      </c>
      <c r="C1355" t="s">
        <v>1735</v>
      </c>
      <c r="D1355" t="s">
        <v>1736</v>
      </c>
    </row>
    <row r="1356" spans="1:4" x14ac:dyDescent="0.25">
      <c r="A1356" t="s">
        <v>1727</v>
      </c>
      <c r="B1356" t="s">
        <v>38</v>
      </c>
      <c r="C1356" t="s">
        <v>1737</v>
      </c>
      <c r="D1356" t="s">
        <v>1738</v>
      </c>
    </row>
    <row r="1357" spans="1:4" x14ac:dyDescent="0.25">
      <c r="A1357" t="s">
        <v>1727</v>
      </c>
      <c r="B1357" t="s">
        <v>38</v>
      </c>
      <c r="C1357" t="s">
        <v>1739</v>
      </c>
      <c r="D1357" t="s">
        <v>1740</v>
      </c>
    </row>
    <row r="1358" spans="1:4" x14ac:dyDescent="0.25">
      <c r="A1358" t="s">
        <v>1727</v>
      </c>
      <c r="B1358" t="s">
        <v>38</v>
      </c>
      <c r="C1358" t="s">
        <v>1741</v>
      </c>
      <c r="D1358" t="s">
        <v>1742</v>
      </c>
    </row>
    <row r="1359" spans="1:4" x14ac:dyDescent="0.25">
      <c r="A1359" t="s">
        <v>1727</v>
      </c>
      <c r="B1359" t="s">
        <v>38</v>
      </c>
      <c r="C1359" t="s">
        <v>1743</v>
      </c>
      <c r="D1359" t="s">
        <v>1744</v>
      </c>
    </row>
    <row r="1360" spans="1:4" x14ac:dyDescent="0.25">
      <c r="A1360" t="s">
        <v>1727</v>
      </c>
      <c r="B1360" t="s">
        <v>38</v>
      </c>
      <c r="C1360" t="s">
        <v>1745</v>
      </c>
      <c r="D1360" t="s">
        <v>1746</v>
      </c>
    </row>
    <row r="1361" spans="1:4" x14ac:dyDescent="0.25">
      <c r="A1361" t="s">
        <v>1727</v>
      </c>
      <c r="B1361" t="s">
        <v>38</v>
      </c>
      <c r="C1361" t="s">
        <v>1747</v>
      </c>
      <c r="D1361" t="s">
        <v>1748</v>
      </c>
    </row>
    <row r="1362" spans="1:4" x14ac:dyDescent="0.25">
      <c r="A1362" t="s">
        <v>1727</v>
      </c>
      <c r="B1362" t="s">
        <v>38</v>
      </c>
      <c r="C1362" t="s">
        <v>1448</v>
      </c>
      <c r="D1362" t="s">
        <v>1749</v>
      </c>
    </row>
    <row r="1363" spans="1:4" x14ac:dyDescent="0.25">
      <c r="A1363" t="s">
        <v>1727</v>
      </c>
      <c r="B1363" t="s">
        <v>38</v>
      </c>
      <c r="C1363" t="s">
        <v>99</v>
      </c>
      <c r="D1363" t="s">
        <v>1750</v>
      </c>
    </row>
    <row r="1364" spans="1:4" x14ac:dyDescent="0.25">
      <c r="A1364" t="s">
        <v>1727</v>
      </c>
      <c r="B1364" t="s">
        <v>47</v>
      </c>
      <c r="C1364" t="s">
        <v>1751</v>
      </c>
      <c r="D1364" t="s">
        <v>1752</v>
      </c>
    </row>
    <row r="1365" spans="1:4" x14ac:dyDescent="0.25">
      <c r="A1365" t="s">
        <v>1727</v>
      </c>
      <c r="B1365" t="s">
        <v>47</v>
      </c>
      <c r="C1365" t="s">
        <v>1753</v>
      </c>
      <c r="D1365" t="s">
        <v>1754</v>
      </c>
    </row>
    <row r="1366" spans="1:4" x14ac:dyDescent="0.25">
      <c r="A1366" t="s">
        <v>1727</v>
      </c>
      <c r="B1366" t="s">
        <v>47</v>
      </c>
      <c r="C1366" t="s">
        <v>1755</v>
      </c>
      <c r="D1366" t="s">
        <v>1756</v>
      </c>
    </row>
    <row r="1367" spans="1:4" x14ac:dyDescent="0.25">
      <c r="A1367" t="s">
        <v>1727</v>
      </c>
      <c r="B1367" t="s">
        <v>47</v>
      </c>
      <c r="C1367" t="s">
        <v>1757</v>
      </c>
      <c r="D1367" t="s">
        <v>1758</v>
      </c>
    </row>
    <row r="1368" spans="1:4" x14ac:dyDescent="0.25">
      <c r="A1368" t="s">
        <v>1727</v>
      </c>
      <c r="B1368" t="s">
        <v>47</v>
      </c>
      <c r="C1368" t="s">
        <v>1759</v>
      </c>
      <c r="D1368" t="s">
        <v>1760</v>
      </c>
    </row>
    <row r="1369" spans="1:4" x14ac:dyDescent="0.25">
      <c r="A1369" t="s">
        <v>1727</v>
      </c>
      <c r="B1369" t="s">
        <v>51</v>
      </c>
      <c r="C1369" t="s">
        <v>522</v>
      </c>
      <c r="D1369" t="s">
        <v>1761</v>
      </c>
    </row>
    <row r="1370" spans="1:4" x14ac:dyDescent="0.25">
      <c r="A1370" t="s">
        <v>1727</v>
      </c>
      <c r="B1370" t="s">
        <v>214</v>
      </c>
      <c r="C1370" t="s">
        <v>1762</v>
      </c>
      <c r="D1370" t="s">
        <v>1763</v>
      </c>
    </row>
    <row r="1371" spans="1:4" x14ac:dyDescent="0.25">
      <c r="A1371" t="s">
        <v>1764</v>
      </c>
      <c r="B1371" t="s">
        <v>10</v>
      </c>
      <c r="C1371" t="s">
        <v>11</v>
      </c>
      <c r="D1371" t="s">
        <v>1765</v>
      </c>
    </row>
    <row r="1372" spans="1:4" x14ac:dyDescent="0.25">
      <c r="A1372" t="s">
        <v>1764</v>
      </c>
      <c r="B1372" t="s">
        <v>13</v>
      </c>
      <c r="C1372" t="s">
        <v>14</v>
      </c>
      <c r="D1372" t="s">
        <v>57</v>
      </c>
    </row>
    <row r="1373" spans="1:4" x14ac:dyDescent="0.25">
      <c r="A1373" t="s">
        <v>1764</v>
      </c>
      <c r="B1373" t="s">
        <v>13</v>
      </c>
      <c r="C1373" t="s">
        <v>16</v>
      </c>
      <c r="D1373" t="s">
        <v>1766</v>
      </c>
    </row>
    <row r="1374" spans="1:4" x14ac:dyDescent="0.25">
      <c r="A1374" t="s">
        <v>1764</v>
      </c>
      <c r="B1374" t="s">
        <v>13</v>
      </c>
      <c r="C1374" t="s">
        <v>18</v>
      </c>
      <c r="D1374" t="s">
        <v>1767</v>
      </c>
    </row>
    <row r="1375" spans="1:4" x14ac:dyDescent="0.25">
      <c r="A1375" t="s">
        <v>1764</v>
      </c>
      <c r="B1375" t="s">
        <v>13</v>
      </c>
      <c r="C1375" t="s">
        <v>20</v>
      </c>
      <c r="D1375" t="s">
        <v>892</v>
      </c>
    </row>
    <row r="1376" spans="1:4" x14ac:dyDescent="0.25">
      <c r="A1376" t="s">
        <v>1764</v>
      </c>
      <c r="B1376" t="s">
        <v>13</v>
      </c>
      <c r="C1376" t="s">
        <v>22</v>
      </c>
      <c r="D1376" t="s">
        <v>111</v>
      </c>
    </row>
    <row r="1377" spans="1:4" x14ac:dyDescent="0.25">
      <c r="A1377" t="s">
        <v>1764</v>
      </c>
      <c r="B1377" t="s">
        <v>13</v>
      </c>
      <c r="C1377" t="s">
        <v>24</v>
      </c>
      <c r="D1377" t="s">
        <v>783</v>
      </c>
    </row>
    <row r="1378" spans="1:4" x14ac:dyDescent="0.25">
      <c r="A1378" t="s">
        <v>1764</v>
      </c>
      <c r="B1378" t="s">
        <v>13</v>
      </c>
      <c r="C1378" t="s">
        <v>26</v>
      </c>
      <c r="D1378" t="s">
        <v>1768</v>
      </c>
    </row>
    <row r="1379" spans="1:4" x14ac:dyDescent="0.25">
      <c r="A1379" t="s">
        <v>1764</v>
      </c>
      <c r="B1379" t="s">
        <v>13</v>
      </c>
      <c r="C1379" t="s">
        <v>28</v>
      </c>
      <c r="D1379" t="s">
        <v>116</v>
      </c>
    </row>
    <row r="1380" spans="1:4" x14ac:dyDescent="0.25">
      <c r="A1380" t="s">
        <v>1764</v>
      </c>
      <c r="B1380" t="s">
        <v>13</v>
      </c>
      <c r="C1380" t="s">
        <v>30</v>
      </c>
      <c r="D1380" t="s">
        <v>60</v>
      </c>
    </row>
    <row r="1381" spans="1:4" x14ac:dyDescent="0.25">
      <c r="A1381" t="s">
        <v>1764</v>
      </c>
      <c r="B1381" t="s">
        <v>13</v>
      </c>
      <c r="C1381" t="s">
        <v>32</v>
      </c>
      <c r="D1381" t="s">
        <v>21</v>
      </c>
    </row>
    <row r="1382" spans="1:4" x14ac:dyDescent="0.25">
      <c r="A1382" t="s">
        <v>1764</v>
      </c>
      <c r="B1382" t="s">
        <v>13</v>
      </c>
      <c r="C1382" t="s">
        <v>34</v>
      </c>
      <c r="D1382" t="s">
        <v>63</v>
      </c>
    </row>
    <row r="1383" spans="1:4" x14ac:dyDescent="0.25">
      <c r="A1383" t="s">
        <v>1764</v>
      </c>
      <c r="B1383" t="s">
        <v>13</v>
      </c>
      <c r="C1383" t="s">
        <v>36</v>
      </c>
      <c r="D1383" t="s">
        <v>25</v>
      </c>
    </row>
    <row r="1384" spans="1:4" x14ac:dyDescent="0.25">
      <c r="A1384" t="s">
        <v>1764</v>
      </c>
      <c r="B1384" t="s">
        <v>13</v>
      </c>
      <c r="C1384" t="s">
        <v>67</v>
      </c>
      <c r="D1384" t="s">
        <v>702</v>
      </c>
    </row>
    <row r="1385" spans="1:4" x14ac:dyDescent="0.25">
      <c r="A1385" t="s">
        <v>1764</v>
      </c>
      <c r="B1385" t="s">
        <v>13</v>
      </c>
      <c r="C1385" t="s">
        <v>68</v>
      </c>
      <c r="D1385" t="s">
        <v>37</v>
      </c>
    </row>
    <row r="1386" spans="1:4" x14ac:dyDescent="0.25">
      <c r="A1386" t="s">
        <v>1764</v>
      </c>
      <c r="B1386" t="s">
        <v>38</v>
      </c>
      <c r="C1386" t="s">
        <v>1769</v>
      </c>
      <c r="D1386" t="s">
        <v>1770</v>
      </c>
    </row>
    <row r="1387" spans="1:4" x14ac:dyDescent="0.25">
      <c r="A1387" t="s">
        <v>1764</v>
      </c>
      <c r="B1387" t="s">
        <v>38</v>
      </c>
      <c r="C1387" t="s">
        <v>1771</v>
      </c>
      <c r="D1387" t="s">
        <v>1772</v>
      </c>
    </row>
    <row r="1388" spans="1:4" x14ac:dyDescent="0.25">
      <c r="A1388" t="s">
        <v>1764</v>
      </c>
      <c r="B1388" t="s">
        <v>38</v>
      </c>
      <c r="C1388" t="s">
        <v>1773</v>
      </c>
      <c r="D1388" t="s">
        <v>1774</v>
      </c>
    </row>
    <row r="1389" spans="1:4" x14ac:dyDescent="0.25">
      <c r="A1389" t="s">
        <v>1764</v>
      </c>
      <c r="B1389" t="s">
        <v>38</v>
      </c>
      <c r="C1389" t="s">
        <v>1775</v>
      </c>
      <c r="D1389" t="s">
        <v>1776</v>
      </c>
    </row>
    <row r="1390" spans="1:4" x14ac:dyDescent="0.25">
      <c r="A1390" t="s">
        <v>1764</v>
      </c>
      <c r="B1390" t="s">
        <v>38</v>
      </c>
      <c r="C1390" t="s">
        <v>97</v>
      </c>
      <c r="D1390" t="s">
        <v>1777</v>
      </c>
    </row>
    <row r="1391" spans="1:4" x14ac:dyDescent="0.25">
      <c r="A1391" t="s">
        <v>1764</v>
      </c>
      <c r="B1391" t="s">
        <v>38</v>
      </c>
      <c r="C1391" t="s">
        <v>1778</v>
      </c>
      <c r="D1391" t="s">
        <v>1779</v>
      </c>
    </row>
    <row r="1392" spans="1:4" x14ac:dyDescent="0.25">
      <c r="A1392" t="s">
        <v>1764</v>
      </c>
      <c r="B1392" t="s">
        <v>38</v>
      </c>
      <c r="C1392" t="s">
        <v>1248</v>
      </c>
      <c r="D1392" t="s">
        <v>1780</v>
      </c>
    </row>
    <row r="1393" spans="1:4" x14ac:dyDescent="0.25">
      <c r="A1393" t="s">
        <v>1764</v>
      </c>
      <c r="B1393" t="s">
        <v>47</v>
      </c>
      <c r="C1393" t="s">
        <v>1781</v>
      </c>
      <c r="D1393" t="s">
        <v>1782</v>
      </c>
    </row>
    <row r="1394" spans="1:4" x14ac:dyDescent="0.25">
      <c r="A1394" t="s">
        <v>1764</v>
      </c>
      <c r="B1394" t="s">
        <v>47</v>
      </c>
      <c r="C1394" t="s">
        <v>1783</v>
      </c>
      <c r="D1394" t="s">
        <v>1784</v>
      </c>
    </row>
    <row r="1395" spans="1:4" x14ac:dyDescent="0.25">
      <c r="A1395" t="s">
        <v>1764</v>
      </c>
      <c r="B1395" t="s">
        <v>51</v>
      </c>
      <c r="C1395" t="s">
        <v>544</v>
      </c>
      <c r="D1395" t="s">
        <v>1785</v>
      </c>
    </row>
    <row r="1396" spans="1:4" x14ac:dyDescent="0.25">
      <c r="A1396" t="s">
        <v>1764</v>
      </c>
      <c r="B1396" t="s">
        <v>51</v>
      </c>
      <c r="C1396" t="s">
        <v>1125</v>
      </c>
      <c r="D1396" t="s">
        <v>1786</v>
      </c>
    </row>
    <row r="1397" spans="1:4" x14ac:dyDescent="0.25">
      <c r="A1397" t="s">
        <v>1764</v>
      </c>
      <c r="B1397" t="s">
        <v>51</v>
      </c>
      <c r="C1397" t="s">
        <v>1787</v>
      </c>
      <c r="D1397" t="s">
        <v>1788</v>
      </c>
    </row>
    <row r="1398" spans="1:4" x14ac:dyDescent="0.25">
      <c r="A1398" t="s">
        <v>1764</v>
      </c>
      <c r="B1398" t="s">
        <v>214</v>
      </c>
      <c r="C1398" t="s">
        <v>74</v>
      </c>
      <c r="D1398" t="s">
        <v>1789</v>
      </c>
    </row>
    <row r="1399" spans="1:4" x14ac:dyDescent="0.25">
      <c r="A1399" t="s">
        <v>1764</v>
      </c>
      <c r="B1399" t="s">
        <v>214</v>
      </c>
      <c r="C1399" t="s">
        <v>1379</v>
      </c>
      <c r="D1399" t="s">
        <v>1790</v>
      </c>
    </row>
    <row r="1400" spans="1:4" x14ac:dyDescent="0.25">
      <c r="A1400" t="s">
        <v>1764</v>
      </c>
      <c r="B1400" t="s">
        <v>214</v>
      </c>
      <c r="C1400" t="s">
        <v>1155</v>
      </c>
      <c r="D1400" t="s">
        <v>1791</v>
      </c>
    </row>
    <row r="1401" spans="1:4" x14ac:dyDescent="0.25">
      <c r="A1401" t="s">
        <v>1764</v>
      </c>
      <c r="B1401" t="s">
        <v>214</v>
      </c>
      <c r="C1401" t="s">
        <v>1183</v>
      </c>
      <c r="D1401" t="s">
        <v>1792</v>
      </c>
    </row>
    <row r="1402" spans="1:4" x14ac:dyDescent="0.25">
      <c r="A1402" t="s">
        <v>1764</v>
      </c>
      <c r="B1402" t="s">
        <v>214</v>
      </c>
      <c r="C1402" t="s">
        <v>1793</v>
      </c>
      <c r="D1402" t="s">
        <v>1794</v>
      </c>
    </row>
    <row r="1403" spans="1:4" x14ac:dyDescent="0.25">
      <c r="A1403" t="s">
        <v>1764</v>
      </c>
      <c r="B1403" t="s">
        <v>214</v>
      </c>
      <c r="C1403" t="s">
        <v>1795</v>
      </c>
      <c r="D1403" t="s">
        <v>1796</v>
      </c>
    </row>
    <row r="1404" spans="1:4" x14ac:dyDescent="0.25">
      <c r="A1404" t="s">
        <v>1797</v>
      </c>
      <c r="B1404" t="s">
        <v>10</v>
      </c>
      <c r="C1404" t="s">
        <v>11</v>
      </c>
      <c r="D1404" t="s">
        <v>1798</v>
      </c>
    </row>
    <row r="1405" spans="1:4" x14ac:dyDescent="0.25">
      <c r="A1405" t="s">
        <v>1797</v>
      </c>
      <c r="B1405" t="s">
        <v>13</v>
      </c>
      <c r="C1405" t="s">
        <v>14</v>
      </c>
      <c r="D1405" t="s">
        <v>1799</v>
      </c>
    </row>
    <row r="1406" spans="1:4" x14ac:dyDescent="0.25">
      <c r="A1406" t="s">
        <v>1797</v>
      </c>
      <c r="B1406" t="s">
        <v>13</v>
      </c>
      <c r="C1406" t="s">
        <v>16</v>
      </c>
      <c r="D1406" t="s">
        <v>1800</v>
      </c>
    </row>
    <row r="1407" spans="1:4" x14ac:dyDescent="0.25">
      <c r="A1407" t="s">
        <v>1797</v>
      </c>
      <c r="B1407" t="s">
        <v>13</v>
      </c>
      <c r="C1407" t="s">
        <v>18</v>
      </c>
      <c r="D1407" t="s">
        <v>141</v>
      </c>
    </row>
    <row r="1408" spans="1:4" x14ac:dyDescent="0.25">
      <c r="A1408" t="s">
        <v>1797</v>
      </c>
      <c r="B1408" t="s">
        <v>13</v>
      </c>
      <c r="C1408" t="s">
        <v>20</v>
      </c>
      <c r="D1408" t="s">
        <v>1801</v>
      </c>
    </row>
    <row r="1409" spans="1:4" x14ac:dyDescent="0.25">
      <c r="A1409" t="s">
        <v>1797</v>
      </c>
      <c r="B1409" t="s">
        <v>13</v>
      </c>
      <c r="C1409" t="s">
        <v>22</v>
      </c>
      <c r="D1409" t="s">
        <v>60</v>
      </c>
    </row>
    <row r="1410" spans="1:4" x14ac:dyDescent="0.25">
      <c r="A1410" t="s">
        <v>1797</v>
      </c>
      <c r="B1410" t="s">
        <v>13</v>
      </c>
      <c r="C1410" t="s">
        <v>24</v>
      </c>
      <c r="D1410" t="s">
        <v>21</v>
      </c>
    </row>
    <row r="1411" spans="1:4" x14ac:dyDescent="0.25">
      <c r="A1411" t="s">
        <v>1797</v>
      </c>
      <c r="B1411" t="s">
        <v>13</v>
      </c>
      <c r="C1411" t="s">
        <v>26</v>
      </c>
      <c r="D1411" t="s">
        <v>62</v>
      </c>
    </row>
    <row r="1412" spans="1:4" x14ac:dyDescent="0.25">
      <c r="A1412" t="s">
        <v>1797</v>
      </c>
      <c r="B1412" t="s">
        <v>13</v>
      </c>
      <c r="C1412" t="s">
        <v>28</v>
      </c>
      <c r="D1412" t="s">
        <v>960</v>
      </c>
    </row>
    <row r="1413" spans="1:4" x14ac:dyDescent="0.25">
      <c r="A1413" t="s">
        <v>1797</v>
      </c>
      <c r="B1413" t="s">
        <v>13</v>
      </c>
      <c r="C1413" t="s">
        <v>30</v>
      </c>
      <c r="D1413" t="s">
        <v>1802</v>
      </c>
    </row>
    <row r="1414" spans="1:4" x14ac:dyDescent="0.25">
      <c r="A1414" t="s">
        <v>1797</v>
      </c>
      <c r="B1414" t="s">
        <v>13</v>
      </c>
      <c r="C1414" t="s">
        <v>32</v>
      </c>
      <c r="D1414" t="s">
        <v>37</v>
      </c>
    </row>
    <row r="1415" spans="1:4" x14ac:dyDescent="0.25">
      <c r="A1415" t="s">
        <v>1797</v>
      </c>
      <c r="B1415" t="s">
        <v>38</v>
      </c>
      <c r="C1415" t="s">
        <v>297</v>
      </c>
      <c r="D1415" t="s">
        <v>1803</v>
      </c>
    </row>
    <row r="1416" spans="1:4" x14ac:dyDescent="0.25">
      <c r="A1416" t="s">
        <v>1797</v>
      </c>
      <c r="B1416" t="s">
        <v>38</v>
      </c>
      <c r="C1416" t="s">
        <v>1804</v>
      </c>
      <c r="D1416" t="s">
        <v>1805</v>
      </c>
    </row>
    <row r="1417" spans="1:4" x14ac:dyDescent="0.25">
      <c r="A1417" t="s">
        <v>1797</v>
      </c>
      <c r="B1417" t="s">
        <v>38</v>
      </c>
      <c r="C1417" t="s">
        <v>1806</v>
      </c>
      <c r="D1417" t="s">
        <v>1807</v>
      </c>
    </row>
    <row r="1418" spans="1:4" x14ac:dyDescent="0.25">
      <c r="A1418" t="s">
        <v>1797</v>
      </c>
      <c r="B1418" t="s">
        <v>38</v>
      </c>
      <c r="C1418" t="s">
        <v>1808</v>
      </c>
      <c r="D1418" t="s">
        <v>1809</v>
      </c>
    </row>
    <row r="1419" spans="1:4" x14ac:dyDescent="0.25">
      <c r="A1419" t="s">
        <v>1797</v>
      </c>
      <c r="B1419" t="s">
        <v>38</v>
      </c>
      <c r="C1419" t="s">
        <v>550</v>
      </c>
      <c r="D1419" t="s">
        <v>1810</v>
      </c>
    </row>
    <row r="1420" spans="1:4" x14ac:dyDescent="0.25">
      <c r="A1420" t="s">
        <v>1797</v>
      </c>
      <c r="B1420" t="s">
        <v>47</v>
      </c>
      <c r="C1420" t="s">
        <v>1811</v>
      </c>
      <c r="D1420" t="s">
        <v>1812</v>
      </c>
    </row>
    <row r="1421" spans="1:4" x14ac:dyDescent="0.25">
      <c r="A1421" t="s">
        <v>1797</v>
      </c>
      <c r="B1421" t="s">
        <v>47</v>
      </c>
      <c r="C1421" t="s">
        <v>1813</v>
      </c>
      <c r="D1421" t="s">
        <v>1814</v>
      </c>
    </row>
    <row r="1422" spans="1:4" x14ac:dyDescent="0.25">
      <c r="A1422" t="s">
        <v>1797</v>
      </c>
      <c r="B1422" t="s">
        <v>47</v>
      </c>
      <c r="C1422" t="s">
        <v>1815</v>
      </c>
      <c r="D1422" t="s">
        <v>1816</v>
      </c>
    </row>
    <row r="1423" spans="1:4" x14ac:dyDescent="0.25">
      <c r="A1423" t="s">
        <v>1797</v>
      </c>
      <c r="B1423" t="s">
        <v>47</v>
      </c>
      <c r="C1423" t="s">
        <v>1817</v>
      </c>
      <c r="D1423" t="s">
        <v>1818</v>
      </c>
    </row>
    <row r="1424" spans="1:4" x14ac:dyDescent="0.25">
      <c r="A1424" t="s">
        <v>1797</v>
      </c>
      <c r="B1424" t="s">
        <v>214</v>
      </c>
      <c r="C1424" t="s">
        <v>78</v>
      </c>
      <c r="D1424" t="s">
        <v>1819</v>
      </c>
    </row>
    <row r="1425" spans="1:4" x14ac:dyDescent="0.25">
      <c r="A1425" t="s">
        <v>1797</v>
      </c>
      <c r="B1425" t="s">
        <v>214</v>
      </c>
      <c r="C1425" t="s">
        <v>684</v>
      </c>
      <c r="D1425" t="s">
        <v>1820</v>
      </c>
    </row>
    <row r="1426" spans="1:4" x14ac:dyDescent="0.25">
      <c r="A1426" t="s">
        <v>1821</v>
      </c>
      <c r="B1426" t="s">
        <v>10</v>
      </c>
      <c r="C1426" t="s">
        <v>11</v>
      </c>
      <c r="D1426" t="s">
        <v>1822</v>
      </c>
    </row>
    <row r="1427" spans="1:4" x14ac:dyDescent="0.25">
      <c r="A1427" t="s">
        <v>1821</v>
      </c>
      <c r="B1427" t="s">
        <v>13</v>
      </c>
      <c r="C1427" t="s">
        <v>14</v>
      </c>
      <c r="D1427" t="s">
        <v>1823</v>
      </c>
    </row>
    <row r="1428" spans="1:4" x14ac:dyDescent="0.25">
      <c r="A1428" t="s">
        <v>1821</v>
      </c>
      <c r="B1428" t="s">
        <v>13</v>
      </c>
      <c r="C1428" t="s">
        <v>16</v>
      </c>
      <c r="D1428" t="s">
        <v>1690</v>
      </c>
    </row>
    <row r="1429" spans="1:4" x14ac:dyDescent="0.25">
      <c r="A1429" t="s">
        <v>1821</v>
      </c>
      <c r="B1429" t="s">
        <v>13</v>
      </c>
      <c r="C1429" t="s">
        <v>18</v>
      </c>
      <c r="D1429" t="s">
        <v>590</v>
      </c>
    </row>
    <row r="1430" spans="1:4" x14ac:dyDescent="0.25">
      <c r="A1430" t="s">
        <v>1821</v>
      </c>
      <c r="B1430" t="s">
        <v>13</v>
      </c>
      <c r="C1430" t="s">
        <v>20</v>
      </c>
      <c r="D1430" t="s">
        <v>783</v>
      </c>
    </row>
    <row r="1431" spans="1:4" x14ac:dyDescent="0.25">
      <c r="A1431" t="s">
        <v>1821</v>
      </c>
      <c r="B1431" t="s">
        <v>13</v>
      </c>
      <c r="C1431" t="s">
        <v>22</v>
      </c>
      <c r="D1431" t="s">
        <v>21</v>
      </c>
    </row>
    <row r="1432" spans="1:4" x14ac:dyDescent="0.25">
      <c r="A1432" t="s">
        <v>1821</v>
      </c>
      <c r="B1432" t="s">
        <v>13</v>
      </c>
      <c r="C1432" t="s">
        <v>24</v>
      </c>
      <c r="D1432" t="s">
        <v>246</v>
      </c>
    </row>
    <row r="1433" spans="1:4" x14ac:dyDescent="0.25">
      <c r="A1433" t="s">
        <v>1821</v>
      </c>
      <c r="B1433" t="s">
        <v>13</v>
      </c>
      <c r="C1433" t="s">
        <v>26</v>
      </c>
      <c r="D1433" t="s">
        <v>630</v>
      </c>
    </row>
    <row r="1434" spans="1:4" x14ac:dyDescent="0.25">
      <c r="A1434" t="s">
        <v>1821</v>
      </c>
      <c r="B1434" t="s">
        <v>13</v>
      </c>
      <c r="C1434" t="s">
        <v>28</v>
      </c>
      <c r="D1434" t="s">
        <v>69</v>
      </c>
    </row>
    <row r="1435" spans="1:4" x14ac:dyDescent="0.25">
      <c r="A1435" t="s">
        <v>1821</v>
      </c>
      <c r="B1435" t="s">
        <v>13</v>
      </c>
      <c r="C1435" t="s">
        <v>30</v>
      </c>
      <c r="D1435" t="s">
        <v>443</v>
      </c>
    </row>
    <row r="1436" spans="1:4" x14ac:dyDescent="0.25">
      <c r="A1436" t="s">
        <v>1821</v>
      </c>
      <c r="B1436" t="s">
        <v>13</v>
      </c>
      <c r="C1436" t="s">
        <v>32</v>
      </c>
      <c r="D1436" t="s">
        <v>1824</v>
      </c>
    </row>
    <row r="1437" spans="1:4" x14ac:dyDescent="0.25">
      <c r="A1437" t="s">
        <v>1821</v>
      </c>
      <c r="B1437" t="s">
        <v>13</v>
      </c>
      <c r="C1437" t="s">
        <v>34</v>
      </c>
      <c r="D1437" t="s">
        <v>37</v>
      </c>
    </row>
    <row r="1438" spans="1:4" x14ac:dyDescent="0.25">
      <c r="A1438" t="s">
        <v>1821</v>
      </c>
      <c r="B1438" t="s">
        <v>13</v>
      </c>
      <c r="C1438" t="s">
        <v>36</v>
      </c>
      <c r="D1438" t="s">
        <v>80</v>
      </c>
    </row>
    <row r="1439" spans="1:4" x14ac:dyDescent="0.25">
      <c r="A1439" t="s">
        <v>1821</v>
      </c>
      <c r="B1439" t="s">
        <v>13</v>
      </c>
      <c r="C1439" t="s">
        <v>67</v>
      </c>
      <c r="D1439" t="s">
        <v>147</v>
      </c>
    </row>
    <row r="1440" spans="1:4" x14ac:dyDescent="0.25">
      <c r="A1440" t="s">
        <v>1821</v>
      </c>
      <c r="B1440" t="s">
        <v>38</v>
      </c>
      <c r="C1440" t="s">
        <v>1825</v>
      </c>
      <c r="D1440" t="s">
        <v>1826</v>
      </c>
    </row>
    <row r="1441" spans="1:4" x14ac:dyDescent="0.25">
      <c r="A1441" t="s">
        <v>1821</v>
      </c>
      <c r="B1441" t="s">
        <v>38</v>
      </c>
      <c r="C1441" t="s">
        <v>1827</v>
      </c>
      <c r="D1441" t="s">
        <v>1828</v>
      </c>
    </row>
    <row r="1442" spans="1:4" x14ac:dyDescent="0.25">
      <c r="A1442" t="s">
        <v>1821</v>
      </c>
      <c r="B1442" t="s">
        <v>38</v>
      </c>
      <c r="C1442" t="s">
        <v>649</v>
      </c>
      <c r="D1442" t="s">
        <v>1829</v>
      </c>
    </row>
    <row r="1443" spans="1:4" x14ac:dyDescent="0.25">
      <c r="A1443" t="s">
        <v>1821</v>
      </c>
      <c r="B1443" t="s">
        <v>38</v>
      </c>
      <c r="C1443" t="s">
        <v>1431</v>
      </c>
      <c r="D1443" t="s">
        <v>1830</v>
      </c>
    </row>
    <row r="1444" spans="1:4" x14ac:dyDescent="0.25">
      <c r="A1444" t="s">
        <v>1821</v>
      </c>
      <c r="B1444" t="s">
        <v>38</v>
      </c>
      <c r="C1444" t="s">
        <v>1831</v>
      </c>
      <c r="D1444" t="s">
        <v>1832</v>
      </c>
    </row>
    <row r="1445" spans="1:4" x14ac:dyDescent="0.25">
      <c r="A1445" t="s">
        <v>1821</v>
      </c>
      <c r="B1445" t="s">
        <v>38</v>
      </c>
      <c r="C1445" t="s">
        <v>1433</v>
      </c>
      <c r="D1445" t="s">
        <v>1833</v>
      </c>
    </row>
    <row r="1446" spans="1:4" x14ac:dyDescent="0.25">
      <c r="A1446" t="s">
        <v>1821</v>
      </c>
      <c r="B1446" t="s">
        <v>47</v>
      </c>
      <c r="C1446" t="s">
        <v>1834</v>
      </c>
      <c r="D1446" t="s">
        <v>1835</v>
      </c>
    </row>
    <row r="1447" spans="1:4" x14ac:dyDescent="0.25">
      <c r="A1447" t="s">
        <v>1821</v>
      </c>
      <c r="B1447" t="s">
        <v>47</v>
      </c>
      <c r="C1447" t="s">
        <v>1836</v>
      </c>
      <c r="D1447" t="s">
        <v>1837</v>
      </c>
    </row>
    <row r="1448" spans="1:4" x14ac:dyDescent="0.25">
      <c r="A1448" t="s">
        <v>1821</v>
      </c>
      <c r="B1448" t="s">
        <v>47</v>
      </c>
      <c r="C1448" t="s">
        <v>1838</v>
      </c>
      <c r="D1448" t="s">
        <v>1839</v>
      </c>
    </row>
    <row r="1449" spans="1:4" x14ac:dyDescent="0.25">
      <c r="A1449" t="s">
        <v>1821</v>
      </c>
      <c r="B1449" t="s">
        <v>214</v>
      </c>
      <c r="C1449" t="s">
        <v>715</v>
      </c>
      <c r="D1449" t="s">
        <v>1840</v>
      </c>
    </row>
    <row r="1450" spans="1:4" x14ac:dyDescent="0.25">
      <c r="A1450" t="s">
        <v>1841</v>
      </c>
      <c r="B1450" t="s">
        <v>10</v>
      </c>
      <c r="C1450" t="s">
        <v>11</v>
      </c>
      <c r="D1450" t="s">
        <v>1842</v>
      </c>
    </row>
    <row r="1451" spans="1:4" x14ac:dyDescent="0.25">
      <c r="A1451" t="s">
        <v>1841</v>
      </c>
      <c r="B1451" t="s">
        <v>13</v>
      </c>
      <c r="C1451" t="s">
        <v>14</v>
      </c>
      <c r="D1451" t="s">
        <v>316</v>
      </c>
    </row>
    <row r="1452" spans="1:4" x14ac:dyDescent="0.25">
      <c r="A1452" t="s">
        <v>1841</v>
      </c>
      <c r="B1452" t="s">
        <v>13</v>
      </c>
      <c r="C1452" t="s">
        <v>16</v>
      </c>
      <c r="D1452" t="s">
        <v>1170</v>
      </c>
    </row>
    <row r="1453" spans="1:4" x14ac:dyDescent="0.25">
      <c r="A1453" t="s">
        <v>1841</v>
      </c>
      <c r="B1453" t="s">
        <v>13</v>
      </c>
      <c r="C1453" t="s">
        <v>18</v>
      </c>
      <c r="D1453" t="s">
        <v>1843</v>
      </c>
    </row>
    <row r="1454" spans="1:4" x14ac:dyDescent="0.25">
      <c r="A1454" t="s">
        <v>1841</v>
      </c>
      <c r="B1454" t="s">
        <v>13</v>
      </c>
      <c r="C1454" t="s">
        <v>20</v>
      </c>
      <c r="D1454" t="s">
        <v>33</v>
      </c>
    </row>
    <row r="1455" spans="1:4" x14ac:dyDescent="0.25">
      <c r="A1455" t="s">
        <v>1841</v>
      </c>
      <c r="B1455" t="s">
        <v>38</v>
      </c>
      <c r="C1455" t="s">
        <v>1844</v>
      </c>
      <c r="D1455" t="s">
        <v>1845</v>
      </c>
    </row>
    <row r="1456" spans="1:4" x14ac:dyDescent="0.25">
      <c r="A1456" t="s">
        <v>1841</v>
      </c>
      <c r="B1456" t="s">
        <v>47</v>
      </c>
      <c r="C1456" t="s">
        <v>1846</v>
      </c>
      <c r="D1456" t="s">
        <v>1847</v>
      </c>
    </row>
    <row r="1457" spans="1:4" x14ac:dyDescent="0.25">
      <c r="A1457" t="s">
        <v>1848</v>
      </c>
      <c r="B1457" t="s">
        <v>10</v>
      </c>
      <c r="C1457" t="s">
        <v>11</v>
      </c>
      <c r="D1457" t="s">
        <v>1849</v>
      </c>
    </row>
    <row r="1458" spans="1:4" x14ac:dyDescent="0.25">
      <c r="A1458" t="s">
        <v>1848</v>
      </c>
      <c r="B1458" t="s">
        <v>13</v>
      </c>
      <c r="C1458" t="s">
        <v>14</v>
      </c>
      <c r="D1458" t="s">
        <v>1850</v>
      </c>
    </row>
    <row r="1459" spans="1:4" x14ac:dyDescent="0.25">
      <c r="A1459" t="s">
        <v>1848</v>
      </c>
      <c r="B1459" t="s">
        <v>13</v>
      </c>
      <c r="C1459" t="s">
        <v>16</v>
      </c>
      <c r="D1459" t="s">
        <v>1356</v>
      </c>
    </row>
    <row r="1460" spans="1:4" x14ac:dyDescent="0.25">
      <c r="A1460" t="s">
        <v>1848</v>
      </c>
      <c r="B1460" t="s">
        <v>13</v>
      </c>
      <c r="C1460" t="s">
        <v>18</v>
      </c>
      <c r="D1460" t="s">
        <v>60</v>
      </c>
    </row>
    <row r="1461" spans="1:4" x14ac:dyDescent="0.25">
      <c r="A1461" t="s">
        <v>1848</v>
      </c>
      <c r="B1461" t="s">
        <v>13</v>
      </c>
      <c r="C1461" t="s">
        <v>20</v>
      </c>
      <c r="D1461" t="s">
        <v>1851</v>
      </c>
    </row>
    <row r="1462" spans="1:4" x14ac:dyDescent="0.25">
      <c r="A1462" t="s">
        <v>1848</v>
      </c>
      <c r="B1462" t="s">
        <v>13</v>
      </c>
      <c r="C1462" t="s">
        <v>22</v>
      </c>
      <c r="D1462" t="s">
        <v>1852</v>
      </c>
    </row>
    <row r="1463" spans="1:4" x14ac:dyDescent="0.25">
      <c r="A1463" t="s">
        <v>1848</v>
      </c>
      <c r="B1463" t="s">
        <v>13</v>
      </c>
      <c r="C1463" t="s">
        <v>24</v>
      </c>
      <c r="D1463" t="s">
        <v>1853</v>
      </c>
    </row>
    <row r="1464" spans="1:4" x14ac:dyDescent="0.25">
      <c r="A1464" t="s">
        <v>1848</v>
      </c>
      <c r="B1464" t="s">
        <v>13</v>
      </c>
      <c r="C1464" t="s">
        <v>26</v>
      </c>
      <c r="D1464" t="s">
        <v>1854</v>
      </c>
    </row>
    <row r="1465" spans="1:4" x14ac:dyDescent="0.25">
      <c r="A1465" t="s">
        <v>1848</v>
      </c>
      <c r="B1465" t="s">
        <v>13</v>
      </c>
      <c r="C1465" t="s">
        <v>28</v>
      </c>
      <c r="D1465" t="s">
        <v>1855</v>
      </c>
    </row>
    <row r="1466" spans="1:4" x14ac:dyDescent="0.25">
      <c r="A1466" t="s">
        <v>1848</v>
      </c>
      <c r="B1466" t="s">
        <v>13</v>
      </c>
      <c r="C1466" t="s">
        <v>30</v>
      </c>
      <c r="D1466" t="s">
        <v>1856</v>
      </c>
    </row>
    <row r="1467" spans="1:4" x14ac:dyDescent="0.25">
      <c r="A1467" t="s">
        <v>1848</v>
      </c>
      <c r="B1467" t="s">
        <v>13</v>
      </c>
      <c r="C1467" t="s">
        <v>32</v>
      </c>
      <c r="D1467" t="s">
        <v>1857</v>
      </c>
    </row>
    <row r="1468" spans="1:4" x14ac:dyDescent="0.25">
      <c r="A1468" t="s">
        <v>1848</v>
      </c>
      <c r="B1468" t="s">
        <v>38</v>
      </c>
      <c r="C1468" t="s">
        <v>1436</v>
      </c>
      <c r="D1468" t="s">
        <v>1858</v>
      </c>
    </row>
    <row r="1469" spans="1:4" x14ac:dyDescent="0.25">
      <c r="A1469" t="s">
        <v>1848</v>
      </c>
      <c r="B1469" t="s">
        <v>38</v>
      </c>
      <c r="C1469" t="s">
        <v>1438</v>
      </c>
      <c r="D1469" t="s">
        <v>1859</v>
      </c>
    </row>
    <row r="1470" spans="1:4" x14ac:dyDescent="0.25">
      <c r="A1470" t="s">
        <v>1848</v>
      </c>
      <c r="B1470" t="s">
        <v>38</v>
      </c>
      <c r="C1470" t="s">
        <v>1440</v>
      </c>
      <c r="D1470" t="s">
        <v>1860</v>
      </c>
    </row>
    <row r="1471" spans="1:4" x14ac:dyDescent="0.25">
      <c r="A1471" t="s">
        <v>1848</v>
      </c>
      <c r="B1471" t="s">
        <v>38</v>
      </c>
      <c r="C1471" t="s">
        <v>1442</v>
      </c>
      <c r="D1471" t="s">
        <v>1861</v>
      </c>
    </row>
    <row r="1472" spans="1:4" x14ac:dyDescent="0.25">
      <c r="A1472" t="s">
        <v>1848</v>
      </c>
      <c r="B1472" t="s">
        <v>47</v>
      </c>
      <c r="C1472" t="s">
        <v>1862</v>
      </c>
      <c r="D1472" t="s">
        <v>1863</v>
      </c>
    </row>
    <row r="1473" spans="1:4" x14ac:dyDescent="0.25">
      <c r="A1473" t="s">
        <v>1848</v>
      </c>
      <c r="B1473" t="s">
        <v>47</v>
      </c>
      <c r="C1473" t="s">
        <v>1864</v>
      </c>
      <c r="D1473" t="s">
        <v>1865</v>
      </c>
    </row>
    <row r="1474" spans="1:4" x14ac:dyDescent="0.25">
      <c r="A1474" t="s">
        <v>1848</v>
      </c>
      <c r="B1474" t="s">
        <v>47</v>
      </c>
      <c r="C1474" t="s">
        <v>1866</v>
      </c>
      <c r="D1474" t="s">
        <v>1867</v>
      </c>
    </row>
    <row r="1475" spans="1:4" x14ac:dyDescent="0.25">
      <c r="A1475" t="s">
        <v>1848</v>
      </c>
      <c r="B1475" t="s">
        <v>51</v>
      </c>
      <c r="C1475" t="s">
        <v>1868</v>
      </c>
      <c r="D1475" t="s">
        <v>1869</v>
      </c>
    </row>
    <row r="1476" spans="1:4" x14ac:dyDescent="0.25">
      <c r="A1476" t="s">
        <v>1848</v>
      </c>
      <c r="B1476" t="s">
        <v>51</v>
      </c>
      <c r="C1476" t="s">
        <v>1870</v>
      </c>
      <c r="D1476" t="s">
        <v>1871</v>
      </c>
    </row>
    <row r="1477" spans="1:4" x14ac:dyDescent="0.25">
      <c r="A1477" t="s">
        <v>1848</v>
      </c>
      <c r="B1477" t="s">
        <v>214</v>
      </c>
      <c r="C1477" t="s">
        <v>258</v>
      </c>
      <c r="D1477" t="s">
        <v>1872</v>
      </c>
    </row>
    <row r="1478" spans="1:4" x14ac:dyDescent="0.25">
      <c r="A1478" t="s">
        <v>1873</v>
      </c>
      <c r="B1478" t="s">
        <v>10</v>
      </c>
      <c r="C1478" t="s">
        <v>11</v>
      </c>
      <c r="D1478" t="s">
        <v>1874</v>
      </c>
    </row>
    <row r="1479" spans="1:4" x14ac:dyDescent="0.25">
      <c r="A1479" t="s">
        <v>1873</v>
      </c>
      <c r="B1479" t="s">
        <v>13</v>
      </c>
      <c r="C1479" t="s">
        <v>14</v>
      </c>
      <c r="D1479" t="s">
        <v>111</v>
      </c>
    </row>
    <row r="1480" spans="1:4" x14ac:dyDescent="0.25">
      <c r="A1480" t="s">
        <v>1873</v>
      </c>
      <c r="B1480" t="s">
        <v>13</v>
      </c>
      <c r="C1480" t="s">
        <v>16</v>
      </c>
      <c r="D1480" t="s">
        <v>492</v>
      </c>
    </row>
    <row r="1481" spans="1:4" x14ac:dyDescent="0.25">
      <c r="A1481" t="s">
        <v>1873</v>
      </c>
      <c r="B1481" t="s">
        <v>13</v>
      </c>
      <c r="C1481" t="s">
        <v>18</v>
      </c>
      <c r="D1481" t="s">
        <v>116</v>
      </c>
    </row>
    <row r="1482" spans="1:4" x14ac:dyDescent="0.25">
      <c r="A1482" t="s">
        <v>1873</v>
      </c>
      <c r="B1482" t="s">
        <v>13</v>
      </c>
      <c r="C1482" t="s">
        <v>20</v>
      </c>
      <c r="D1482" t="s">
        <v>60</v>
      </c>
    </row>
    <row r="1483" spans="1:4" x14ac:dyDescent="0.25">
      <c r="A1483" t="s">
        <v>1873</v>
      </c>
      <c r="B1483" t="s">
        <v>13</v>
      </c>
      <c r="C1483" t="s">
        <v>22</v>
      </c>
      <c r="D1483" t="s">
        <v>21</v>
      </c>
    </row>
    <row r="1484" spans="1:4" x14ac:dyDescent="0.25">
      <c r="A1484" t="s">
        <v>1873</v>
      </c>
      <c r="B1484" t="s">
        <v>13</v>
      </c>
      <c r="C1484" t="s">
        <v>24</v>
      </c>
      <c r="D1484" t="s">
        <v>379</v>
      </c>
    </row>
    <row r="1485" spans="1:4" x14ac:dyDescent="0.25">
      <c r="A1485" t="s">
        <v>1873</v>
      </c>
      <c r="B1485" t="s">
        <v>13</v>
      </c>
      <c r="C1485" t="s">
        <v>26</v>
      </c>
      <c r="D1485" t="s">
        <v>61</v>
      </c>
    </row>
    <row r="1486" spans="1:4" x14ac:dyDescent="0.25">
      <c r="A1486" t="s">
        <v>1873</v>
      </c>
      <c r="B1486" t="s">
        <v>13</v>
      </c>
      <c r="C1486" t="s">
        <v>28</v>
      </c>
      <c r="D1486" t="s">
        <v>64</v>
      </c>
    </row>
    <row r="1487" spans="1:4" x14ac:dyDescent="0.25">
      <c r="A1487" t="s">
        <v>1873</v>
      </c>
      <c r="B1487" t="s">
        <v>13</v>
      </c>
      <c r="C1487" t="s">
        <v>30</v>
      </c>
      <c r="D1487" t="s">
        <v>746</v>
      </c>
    </row>
    <row r="1488" spans="1:4" x14ac:dyDescent="0.25">
      <c r="A1488" t="s">
        <v>1873</v>
      </c>
      <c r="B1488" t="s">
        <v>13</v>
      </c>
      <c r="C1488" t="s">
        <v>32</v>
      </c>
      <c r="D1488" t="s">
        <v>919</v>
      </c>
    </row>
    <row r="1489" spans="1:4" x14ac:dyDescent="0.25">
      <c r="A1489" t="s">
        <v>1873</v>
      </c>
      <c r="B1489" t="s">
        <v>13</v>
      </c>
      <c r="C1489" t="s">
        <v>34</v>
      </c>
      <c r="D1489" t="s">
        <v>828</v>
      </c>
    </row>
    <row r="1490" spans="1:4" x14ac:dyDescent="0.25">
      <c r="A1490" t="s">
        <v>1873</v>
      </c>
      <c r="B1490" t="s">
        <v>13</v>
      </c>
      <c r="C1490" t="s">
        <v>36</v>
      </c>
      <c r="D1490" t="s">
        <v>37</v>
      </c>
    </row>
    <row r="1491" spans="1:4" x14ac:dyDescent="0.25">
      <c r="A1491" t="s">
        <v>1873</v>
      </c>
      <c r="B1491" t="s">
        <v>13</v>
      </c>
      <c r="C1491" t="s">
        <v>67</v>
      </c>
      <c r="D1491" t="s">
        <v>80</v>
      </c>
    </row>
    <row r="1492" spans="1:4" x14ac:dyDescent="0.25">
      <c r="A1492" t="s">
        <v>1873</v>
      </c>
      <c r="B1492" t="s">
        <v>38</v>
      </c>
      <c r="C1492" t="s">
        <v>1444</v>
      </c>
      <c r="D1492" t="s">
        <v>1875</v>
      </c>
    </row>
    <row r="1493" spans="1:4" x14ac:dyDescent="0.25">
      <c r="A1493" t="s">
        <v>1873</v>
      </c>
      <c r="B1493" t="s">
        <v>38</v>
      </c>
      <c r="C1493" t="s">
        <v>1505</v>
      </c>
      <c r="D1493" t="s">
        <v>1876</v>
      </c>
    </row>
    <row r="1494" spans="1:4" x14ac:dyDescent="0.25">
      <c r="A1494" t="s">
        <v>1873</v>
      </c>
      <c r="B1494" t="s">
        <v>47</v>
      </c>
      <c r="C1494" t="s">
        <v>1877</v>
      </c>
      <c r="D1494" t="s">
        <v>1878</v>
      </c>
    </row>
    <row r="1495" spans="1:4" x14ac:dyDescent="0.25">
      <c r="A1495" t="s">
        <v>1873</v>
      </c>
      <c r="B1495" t="s">
        <v>51</v>
      </c>
      <c r="C1495" t="s">
        <v>1879</v>
      </c>
      <c r="D1495" t="s">
        <v>1880</v>
      </c>
    </row>
    <row r="1496" spans="1:4" x14ac:dyDescent="0.25">
      <c r="A1496" t="s">
        <v>1873</v>
      </c>
      <c r="B1496" t="s">
        <v>214</v>
      </c>
      <c r="C1496" t="s">
        <v>1881</v>
      </c>
      <c r="D1496" t="s">
        <v>1882</v>
      </c>
    </row>
    <row r="1497" spans="1:4" x14ac:dyDescent="0.25">
      <c r="A1497" t="s">
        <v>1883</v>
      </c>
      <c r="B1497" t="s">
        <v>10</v>
      </c>
      <c r="C1497" t="s">
        <v>11</v>
      </c>
      <c r="D1497" t="s">
        <v>1884</v>
      </c>
    </row>
    <row r="1498" spans="1:4" x14ac:dyDescent="0.25">
      <c r="A1498" t="s">
        <v>1883</v>
      </c>
      <c r="B1498" t="s">
        <v>13</v>
      </c>
      <c r="C1498" t="s">
        <v>14</v>
      </c>
      <c r="D1498" t="s">
        <v>57</v>
      </c>
    </row>
    <row r="1499" spans="1:4" x14ac:dyDescent="0.25">
      <c r="A1499" t="s">
        <v>1883</v>
      </c>
      <c r="B1499" t="s">
        <v>13</v>
      </c>
      <c r="C1499" t="s">
        <v>16</v>
      </c>
      <c r="D1499" t="s">
        <v>1885</v>
      </c>
    </row>
    <row r="1500" spans="1:4" x14ac:dyDescent="0.25">
      <c r="A1500" t="s">
        <v>1883</v>
      </c>
      <c r="B1500" t="s">
        <v>13</v>
      </c>
      <c r="C1500" t="s">
        <v>18</v>
      </c>
      <c r="D1500" t="s">
        <v>1167</v>
      </c>
    </row>
    <row r="1501" spans="1:4" x14ac:dyDescent="0.25">
      <c r="A1501" t="s">
        <v>1883</v>
      </c>
      <c r="B1501" t="s">
        <v>13</v>
      </c>
      <c r="C1501" t="s">
        <v>20</v>
      </c>
      <c r="D1501" t="s">
        <v>1054</v>
      </c>
    </row>
    <row r="1502" spans="1:4" x14ac:dyDescent="0.25">
      <c r="A1502" t="s">
        <v>1883</v>
      </c>
      <c r="B1502" t="s">
        <v>13</v>
      </c>
      <c r="C1502" t="s">
        <v>22</v>
      </c>
      <c r="D1502" t="s">
        <v>60</v>
      </c>
    </row>
    <row r="1503" spans="1:4" x14ac:dyDescent="0.25">
      <c r="A1503" t="s">
        <v>1883</v>
      </c>
      <c r="B1503" t="s">
        <v>13</v>
      </c>
      <c r="C1503" t="s">
        <v>24</v>
      </c>
      <c r="D1503" t="s">
        <v>223</v>
      </c>
    </row>
    <row r="1504" spans="1:4" x14ac:dyDescent="0.25">
      <c r="A1504" t="s">
        <v>1883</v>
      </c>
      <c r="B1504" t="s">
        <v>13</v>
      </c>
      <c r="C1504" t="s">
        <v>26</v>
      </c>
      <c r="D1504" t="s">
        <v>1169</v>
      </c>
    </row>
    <row r="1505" spans="1:4" x14ac:dyDescent="0.25">
      <c r="A1505" t="s">
        <v>1883</v>
      </c>
      <c r="B1505" t="s">
        <v>13</v>
      </c>
      <c r="C1505" t="s">
        <v>28</v>
      </c>
      <c r="D1505" t="s">
        <v>1886</v>
      </c>
    </row>
    <row r="1506" spans="1:4" x14ac:dyDescent="0.25">
      <c r="A1506" t="s">
        <v>1883</v>
      </c>
      <c r="B1506" t="s">
        <v>13</v>
      </c>
      <c r="C1506" t="s">
        <v>30</v>
      </c>
      <c r="D1506" t="s">
        <v>1887</v>
      </c>
    </row>
    <row r="1507" spans="1:4" x14ac:dyDescent="0.25">
      <c r="A1507" t="s">
        <v>1883</v>
      </c>
      <c r="B1507" t="s">
        <v>13</v>
      </c>
      <c r="C1507" t="s">
        <v>32</v>
      </c>
      <c r="D1507" t="s">
        <v>182</v>
      </c>
    </row>
    <row r="1508" spans="1:4" x14ac:dyDescent="0.25">
      <c r="A1508" t="s">
        <v>1883</v>
      </c>
      <c r="B1508" t="s">
        <v>13</v>
      </c>
      <c r="C1508" t="s">
        <v>34</v>
      </c>
      <c r="D1508" t="s">
        <v>33</v>
      </c>
    </row>
    <row r="1509" spans="1:4" x14ac:dyDescent="0.25">
      <c r="A1509" t="s">
        <v>1883</v>
      </c>
      <c r="B1509" t="s">
        <v>13</v>
      </c>
      <c r="C1509" t="s">
        <v>36</v>
      </c>
      <c r="D1509" t="s">
        <v>35</v>
      </c>
    </row>
    <row r="1510" spans="1:4" x14ac:dyDescent="0.25">
      <c r="A1510" t="s">
        <v>1883</v>
      </c>
      <c r="B1510" t="s">
        <v>13</v>
      </c>
      <c r="C1510" t="s">
        <v>67</v>
      </c>
      <c r="D1510" t="s">
        <v>37</v>
      </c>
    </row>
    <row r="1511" spans="1:4" x14ac:dyDescent="0.25">
      <c r="A1511" t="s">
        <v>1883</v>
      </c>
      <c r="B1511" t="s">
        <v>38</v>
      </c>
      <c r="C1511" t="s">
        <v>1888</v>
      </c>
      <c r="D1511" t="s">
        <v>1889</v>
      </c>
    </row>
    <row r="1512" spans="1:4" x14ac:dyDescent="0.25">
      <c r="A1512" t="s">
        <v>1883</v>
      </c>
      <c r="B1512" t="s">
        <v>38</v>
      </c>
      <c r="C1512" t="s">
        <v>1616</v>
      </c>
      <c r="D1512" t="s">
        <v>1890</v>
      </c>
    </row>
    <row r="1513" spans="1:4" x14ac:dyDescent="0.25">
      <c r="A1513" t="s">
        <v>1883</v>
      </c>
      <c r="B1513" t="s">
        <v>38</v>
      </c>
      <c r="C1513" t="s">
        <v>1618</v>
      </c>
      <c r="D1513" t="s">
        <v>1891</v>
      </c>
    </row>
    <row r="1514" spans="1:4" x14ac:dyDescent="0.25">
      <c r="A1514" t="s">
        <v>1883</v>
      </c>
      <c r="B1514" t="s">
        <v>38</v>
      </c>
      <c r="C1514" t="s">
        <v>1620</v>
      </c>
      <c r="D1514" t="s">
        <v>1892</v>
      </c>
    </row>
    <row r="1515" spans="1:4" x14ac:dyDescent="0.25">
      <c r="A1515" t="s">
        <v>1883</v>
      </c>
      <c r="B1515" t="s">
        <v>38</v>
      </c>
      <c r="C1515" t="s">
        <v>1893</v>
      </c>
      <c r="D1515" t="s">
        <v>1894</v>
      </c>
    </row>
    <row r="1516" spans="1:4" x14ac:dyDescent="0.25">
      <c r="A1516" t="s">
        <v>1883</v>
      </c>
      <c r="B1516" t="s">
        <v>38</v>
      </c>
      <c r="C1516" t="s">
        <v>1298</v>
      </c>
      <c r="D1516" t="s">
        <v>1895</v>
      </c>
    </row>
    <row r="1517" spans="1:4" x14ac:dyDescent="0.25">
      <c r="A1517" t="s">
        <v>1883</v>
      </c>
      <c r="B1517" t="s">
        <v>47</v>
      </c>
      <c r="C1517" t="s">
        <v>1896</v>
      </c>
      <c r="D1517" t="s">
        <v>1897</v>
      </c>
    </row>
    <row r="1518" spans="1:4" x14ac:dyDescent="0.25">
      <c r="A1518" t="s">
        <v>1883</v>
      </c>
      <c r="B1518" t="s">
        <v>47</v>
      </c>
      <c r="C1518" t="s">
        <v>1898</v>
      </c>
      <c r="D1518" t="s">
        <v>1899</v>
      </c>
    </row>
    <row r="1519" spans="1:4" x14ac:dyDescent="0.25">
      <c r="A1519" t="s">
        <v>1883</v>
      </c>
      <c r="B1519" t="s">
        <v>214</v>
      </c>
      <c r="C1519" t="s">
        <v>260</v>
      </c>
      <c r="D1519" t="s">
        <v>1900</v>
      </c>
    </row>
    <row r="1520" spans="1:4" x14ac:dyDescent="0.25">
      <c r="A1520" t="s">
        <v>1901</v>
      </c>
      <c r="B1520" t="s">
        <v>10</v>
      </c>
      <c r="C1520" t="s">
        <v>11</v>
      </c>
      <c r="D1520" t="s">
        <v>1902</v>
      </c>
    </row>
    <row r="1521" spans="1:4" x14ac:dyDescent="0.25">
      <c r="A1521" t="s">
        <v>1901</v>
      </c>
      <c r="B1521" t="s">
        <v>13</v>
      </c>
      <c r="C1521" t="s">
        <v>14</v>
      </c>
      <c r="D1521" t="s">
        <v>1539</v>
      </c>
    </row>
    <row r="1522" spans="1:4" x14ac:dyDescent="0.25">
      <c r="A1522" t="s">
        <v>1901</v>
      </c>
      <c r="B1522" t="s">
        <v>13</v>
      </c>
      <c r="C1522" t="s">
        <v>16</v>
      </c>
      <c r="D1522" t="s">
        <v>1223</v>
      </c>
    </row>
    <row r="1523" spans="1:4" x14ac:dyDescent="0.25">
      <c r="A1523" t="s">
        <v>1901</v>
      </c>
      <c r="B1523" t="s">
        <v>13</v>
      </c>
      <c r="C1523" t="s">
        <v>18</v>
      </c>
      <c r="D1523" t="s">
        <v>1903</v>
      </c>
    </row>
    <row r="1524" spans="1:4" x14ac:dyDescent="0.25">
      <c r="A1524" t="s">
        <v>1901</v>
      </c>
      <c r="B1524" t="s">
        <v>13</v>
      </c>
      <c r="C1524" t="s">
        <v>20</v>
      </c>
      <c r="D1524" t="s">
        <v>1904</v>
      </c>
    </row>
    <row r="1525" spans="1:4" x14ac:dyDescent="0.25">
      <c r="A1525" t="s">
        <v>1901</v>
      </c>
      <c r="B1525" t="s">
        <v>13</v>
      </c>
      <c r="C1525" t="s">
        <v>22</v>
      </c>
      <c r="D1525" t="s">
        <v>1905</v>
      </c>
    </row>
    <row r="1526" spans="1:4" x14ac:dyDescent="0.25">
      <c r="A1526" t="s">
        <v>1901</v>
      </c>
      <c r="B1526" t="s">
        <v>13</v>
      </c>
      <c r="C1526" t="s">
        <v>24</v>
      </c>
      <c r="D1526" t="s">
        <v>498</v>
      </c>
    </row>
    <row r="1527" spans="1:4" x14ac:dyDescent="0.25">
      <c r="A1527" t="s">
        <v>1901</v>
      </c>
      <c r="B1527" t="s">
        <v>13</v>
      </c>
      <c r="C1527" t="s">
        <v>26</v>
      </c>
      <c r="D1527" t="s">
        <v>33</v>
      </c>
    </row>
    <row r="1528" spans="1:4" x14ac:dyDescent="0.25">
      <c r="A1528" t="s">
        <v>1901</v>
      </c>
      <c r="B1528" t="s">
        <v>38</v>
      </c>
      <c r="C1528" t="s">
        <v>1906</v>
      </c>
      <c r="D1528" t="s">
        <v>1907</v>
      </c>
    </row>
    <row r="1529" spans="1:4" x14ac:dyDescent="0.25">
      <c r="A1529" t="s">
        <v>1901</v>
      </c>
      <c r="B1529" t="s">
        <v>38</v>
      </c>
      <c r="C1529" t="s">
        <v>1908</v>
      </c>
      <c r="D1529" t="s">
        <v>1909</v>
      </c>
    </row>
    <row r="1530" spans="1:4" x14ac:dyDescent="0.25">
      <c r="A1530" t="s">
        <v>1901</v>
      </c>
      <c r="B1530" t="s">
        <v>38</v>
      </c>
      <c r="C1530" t="s">
        <v>1910</v>
      </c>
      <c r="D1530" t="s">
        <v>1911</v>
      </c>
    </row>
    <row r="1531" spans="1:4" x14ac:dyDescent="0.25">
      <c r="A1531" t="s">
        <v>1901</v>
      </c>
      <c r="B1531" t="s">
        <v>47</v>
      </c>
      <c r="C1531" t="s">
        <v>1912</v>
      </c>
      <c r="D1531" t="s">
        <v>1913</v>
      </c>
    </row>
    <row r="1532" spans="1:4" x14ac:dyDescent="0.25">
      <c r="A1532" t="s">
        <v>1901</v>
      </c>
      <c r="B1532" t="s">
        <v>51</v>
      </c>
      <c r="C1532" t="s">
        <v>1914</v>
      </c>
      <c r="D1532" t="s">
        <v>1915</v>
      </c>
    </row>
    <row r="1533" spans="1:4" x14ac:dyDescent="0.25">
      <c r="A1533" t="s">
        <v>1901</v>
      </c>
      <c r="B1533" t="s">
        <v>51</v>
      </c>
      <c r="C1533" t="s">
        <v>1916</v>
      </c>
      <c r="D1533" t="s">
        <v>1917</v>
      </c>
    </row>
    <row r="1534" spans="1:4" x14ac:dyDescent="0.25">
      <c r="A1534" t="s">
        <v>1901</v>
      </c>
      <c r="B1534" t="s">
        <v>214</v>
      </c>
      <c r="C1534" t="s">
        <v>262</v>
      </c>
      <c r="D1534" t="s">
        <v>1918</v>
      </c>
    </row>
    <row r="1535" spans="1:4" x14ac:dyDescent="0.25">
      <c r="A1535" t="s">
        <v>1919</v>
      </c>
      <c r="B1535" t="s">
        <v>10</v>
      </c>
      <c r="C1535" t="s">
        <v>11</v>
      </c>
      <c r="D1535" t="s">
        <v>1920</v>
      </c>
    </row>
    <row r="1536" spans="1:4" x14ac:dyDescent="0.25">
      <c r="A1536" t="s">
        <v>1919</v>
      </c>
      <c r="B1536" t="s">
        <v>13</v>
      </c>
      <c r="C1536" t="s">
        <v>14</v>
      </c>
      <c r="D1536" t="s">
        <v>111</v>
      </c>
    </row>
    <row r="1537" spans="1:4" x14ac:dyDescent="0.25">
      <c r="A1537" t="s">
        <v>1919</v>
      </c>
      <c r="B1537" t="s">
        <v>13</v>
      </c>
      <c r="C1537" t="s">
        <v>16</v>
      </c>
      <c r="D1537" t="s">
        <v>21</v>
      </c>
    </row>
    <row r="1538" spans="1:4" x14ac:dyDescent="0.25">
      <c r="A1538" t="s">
        <v>1919</v>
      </c>
      <c r="B1538" t="s">
        <v>13</v>
      </c>
      <c r="C1538" t="s">
        <v>18</v>
      </c>
      <c r="D1538" t="s">
        <v>1921</v>
      </c>
    </row>
    <row r="1539" spans="1:4" x14ac:dyDescent="0.25">
      <c r="A1539" t="s">
        <v>1919</v>
      </c>
      <c r="B1539" t="s">
        <v>13</v>
      </c>
      <c r="C1539" t="s">
        <v>20</v>
      </c>
      <c r="D1539" t="s">
        <v>440</v>
      </c>
    </row>
    <row r="1540" spans="1:4" x14ac:dyDescent="0.25">
      <c r="A1540" t="s">
        <v>1919</v>
      </c>
      <c r="B1540" t="s">
        <v>13</v>
      </c>
      <c r="C1540" t="s">
        <v>22</v>
      </c>
      <c r="D1540" t="s">
        <v>63</v>
      </c>
    </row>
    <row r="1541" spans="1:4" x14ac:dyDescent="0.25">
      <c r="A1541" t="s">
        <v>1919</v>
      </c>
      <c r="B1541" t="s">
        <v>13</v>
      </c>
      <c r="C1541" t="s">
        <v>24</v>
      </c>
      <c r="D1541" t="s">
        <v>64</v>
      </c>
    </row>
    <row r="1542" spans="1:4" x14ac:dyDescent="0.25">
      <c r="A1542" t="s">
        <v>1919</v>
      </c>
      <c r="B1542" t="s">
        <v>13</v>
      </c>
      <c r="C1542" t="s">
        <v>26</v>
      </c>
      <c r="D1542" t="s">
        <v>25</v>
      </c>
    </row>
    <row r="1543" spans="1:4" x14ac:dyDescent="0.25">
      <c r="A1543" t="s">
        <v>1919</v>
      </c>
      <c r="B1543" t="s">
        <v>13</v>
      </c>
      <c r="C1543" t="s">
        <v>28</v>
      </c>
      <c r="D1543" t="s">
        <v>380</v>
      </c>
    </row>
    <row r="1544" spans="1:4" x14ac:dyDescent="0.25">
      <c r="A1544" t="s">
        <v>1919</v>
      </c>
      <c r="B1544" t="s">
        <v>13</v>
      </c>
      <c r="C1544" t="s">
        <v>30</v>
      </c>
      <c r="D1544" t="s">
        <v>37</v>
      </c>
    </row>
    <row r="1545" spans="1:4" x14ac:dyDescent="0.25">
      <c r="A1545" t="s">
        <v>1919</v>
      </c>
      <c r="B1545" t="s">
        <v>38</v>
      </c>
      <c r="C1545" t="s">
        <v>1922</v>
      </c>
      <c r="D1545" t="s">
        <v>1923</v>
      </c>
    </row>
    <row r="1546" spans="1:4" x14ac:dyDescent="0.25">
      <c r="A1546" t="s">
        <v>1919</v>
      </c>
      <c r="B1546" t="s">
        <v>38</v>
      </c>
      <c r="C1546" t="s">
        <v>1924</v>
      </c>
      <c r="D1546" t="s">
        <v>1925</v>
      </c>
    </row>
    <row r="1547" spans="1:4" x14ac:dyDescent="0.25">
      <c r="A1547" t="s">
        <v>1919</v>
      </c>
      <c r="B1547" t="s">
        <v>38</v>
      </c>
      <c r="C1547" t="s">
        <v>1926</v>
      </c>
      <c r="D1547" t="s">
        <v>1927</v>
      </c>
    </row>
    <row r="1548" spans="1:4" x14ac:dyDescent="0.25">
      <c r="A1548" t="s">
        <v>1919</v>
      </c>
      <c r="B1548" t="s">
        <v>47</v>
      </c>
      <c r="C1548" t="s">
        <v>1928</v>
      </c>
      <c r="D1548" t="s">
        <v>1929</v>
      </c>
    </row>
    <row r="1549" spans="1:4" x14ac:dyDescent="0.25">
      <c r="A1549" t="s">
        <v>1919</v>
      </c>
      <c r="B1549" t="s">
        <v>51</v>
      </c>
      <c r="C1549" t="s">
        <v>1930</v>
      </c>
      <c r="D1549" t="s">
        <v>1931</v>
      </c>
    </row>
    <row r="1550" spans="1:4" x14ac:dyDescent="0.25">
      <c r="A1550" t="s">
        <v>1919</v>
      </c>
      <c r="B1550" t="s">
        <v>51</v>
      </c>
      <c r="C1550" t="s">
        <v>93</v>
      </c>
      <c r="D1550" t="s">
        <v>1932</v>
      </c>
    </row>
    <row r="1551" spans="1:4" x14ac:dyDescent="0.25">
      <c r="A1551" t="s">
        <v>1919</v>
      </c>
      <c r="B1551" t="s">
        <v>51</v>
      </c>
      <c r="C1551" t="s">
        <v>1933</v>
      </c>
      <c r="D1551" t="s">
        <v>1934</v>
      </c>
    </row>
    <row r="1552" spans="1:4" x14ac:dyDescent="0.25">
      <c r="A1552" t="s">
        <v>1919</v>
      </c>
      <c r="B1552" t="s">
        <v>214</v>
      </c>
      <c r="C1552" t="s">
        <v>1935</v>
      </c>
      <c r="D1552" t="s">
        <v>1936</v>
      </c>
    </row>
    <row r="1553" spans="1:4" x14ac:dyDescent="0.25">
      <c r="A1553" t="s">
        <v>1937</v>
      </c>
      <c r="B1553" t="s">
        <v>10</v>
      </c>
      <c r="C1553" t="s">
        <v>11</v>
      </c>
      <c r="D1553" t="s">
        <v>1938</v>
      </c>
    </row>
    <row r="1554" spans="1:4" x14ac:dyDescent="0.25">
      <c r="A1554" t="s">
        <v>1937</v>
      </c>
      <c r="B1554" t="s">
        <v>13</v>
      </c>
      <c r="C1554" t="s">
        <v>14</v>
      </c>
      <c r="D1554" t="s">
        <v>243</v>
      </c>
    </row>
    <row r="1555" spans="1:4" x14ac:dyDescent="0.25">
      <c r="A1555" t="s">
        <v>1937</v>
      </c>
      <c r="B1555" t="s">
        <v>13</v>
      </c>
      <c r="C1555" t="s">
        <v>16</v>
      </c>
      <c r="D1555" t="s">
        <v>139</v>
      </c>
    </row>
    <row r="1556" spans="1:4" x14ac:dyDescent="0.25">
      <c r="A1556" t="s">
        <v>1937</v>
      </c>
      <c r="B1556" t="s">
        <v>13</v>
      </c>
      <c r="C1556" t="s">
        <v>18</v>
      </c>
      <c r="D1556" t="s">
        <v>60</v>
      </c>
    </row>
    <row r="1557" spans="1:4" x14ac:dyDescent="0.25">
      <c r="A1557" t="s">
        <v>1937</v>
      </c>
      <c r="B1557" t="s">
        <v>13</v>
      </c>
      <c r="C1557" t="s">
        <v>20</v>
      </c>
      <c r="D1557" t="s">
        <v>223</v>
      </c>
    </row>
    <row r="1558" spans="1:4" x14ac:dyDescent="0.25">
      <c r="A1558" t="s">
        <v>1937</v>
      </c>
      <c r="B1558" t="s">
        <v>13</v>
      </c>
      <c r="C1558" t="s">
        <v>22</v>
      </c>
      <c r="D1558" t="s">
        <v>919</v>
      </c>
    </row>
    <row r="1559" spans="1:4" x14ac:dyDescent="0.25">
      <c r="A1559" t="s">
        <v>1937</v>
      </c>
      <c r="B1559" t="s">
        <v>13</v>
      </c>
      <c r="C1559" t="s">
        <v>24</v>
      </c>
      <c r="D1559" t="s">
        <v>145</v>
      </c>
    </row>
    <row r="1560" spans="1:4" x14ac:dyDescent="0.25">
      <c r="A1560" t="s">
        <v>1937</v>
      </c>
      <c r="B1560" t="s">
        <v>13</v>
      </c>
      <c r="C1560" t="s">
        <v>26</v>
      </c>
      <c r="D1560" t="s">
        <v>71</v>
      </c>
    </row>
    <row r="1561" spans="1:4" x14ac:dyDescent="0.25">
      <c r="A1561" t="s">
        <v>1937</v>
      </c>
      <c r="B1561" t="s">
        <v>13</v>
      </c>
      <c r="C1561" t="s">
        <v>28</v>
      </c>
      <c r="D1561" t="s">
        <v>1939</v>
      </c>
    </row>
    <row r="1562" spans="1:4" x14ac:dyDescent="0.25">
      <c r="A1562" t="s">
        <v>1937</v>
      </c>
      <c r="B1562" t="s">
        <v>13</v>
      </c>
      <c r="C1562" t="s">
        <v>30</v>
      </c>
      <c r="D1562" t="s">
        <v>1940</v>
      </c>
    </row>
    <row r="1563" spans="1:4" x14ac:dyDescent="0.25">
      <c r="A1563" t="s">
        <v>1937</v>
      </c>
      <c r="B1563" t="s">
        <v>13</v>
      </c>
      <c r="C1563" t="s">
        <v>32</v>
      </c>
      <c r="D1563" t="s">
        <v>33</v>
      </c>
    </row>
    <row r="1564" spans="1:4" x14ac:dyDescent="0.25">
      <c r="A1564" t="s">
        <v>1937</v>
      </c>
      <c r="B1564" t="s">
        <v>13</v>
      </c>
      <c r="C1564" t="s">
        <v>34</v>
      </c>
      <c r="D1564" t="s">
        <v>37</v>
      </c>
    </row>
    <row r="1565" spans="1:4" x14ac:dyDescent="0.25">
      <c r="A1565" t="s">
        <v>1937</v>
      </c>
      <c r="B1565" t="s">
        <v>13</v>
      </c>
      <c r="C1565" t="s">
        <v>36</v>
      </c>
      <c r="D1565" t="s">
        <v>1941</v>
      </c>
    </row>
    <row r="1566" spans="1:4" x14ac:dyDescent="0.25">
      <c r="A1566" t="s">
        <v>1937</v>
      </c>
      <c r="B1566" t="s">
        <v>38</v>
      </c>
      <c r="C1566" t="s">
        <v>1942</v>
      </c>
      <c r="D1566" t="s">
        <v>1943</v>
      </c>
    </row>
    <row r="1567" spans="1:4" x14ac:dyDescent="0.25">
      <c r="A1567" t="s">
        <v>1937</v>
      </c>
      <c r="B1567" t="s">
        <v>38</v>
      </c>
      <c r="C1567" t="s">
        <v>1346</v>
      </c>
      <c r="D1567" t="s">
        <v>1944</v>
      </c>
    </row>
    <row r="1568" spans="1:4" x14ac:dyDescent="0.25">
      <c r="A1568" t="s">
        <v>1937</v>
      </c>
      <c r="B1568" t="s">
        <v>38</v>
      </c>
      <c r="C1568" t="s">
        <v>1945</v>
      </c>
      <c r="D1568" t="s">
        <v>1946</v>
      </c>
    </row>
    <row r="1569" spans="1:4" x14ac:dyDescent="0.25">
      <c r="A1569" t="s">
        <v>1937</v>
      </c>
      <c r="B1569" t="s">
        <v>38</v>
      </c>
      <c r="C1569" t="s">
        <v>1947</v>
      </c>
      <c r="D1569" t="s">
        <v>1948</v>
      </c>
    </row>
    <row r="1570" spans="1:4" x14ac:dyDescent="0.25">
      <c r="A1570" t="s">
        <v>1937</v>
      </c>
      <c r="B1570" t="s">
        <v>38</v>
      </c>
      <c r="C1570" t="s">
        <v>1949</v>
      </c>
      <c r="D1570" t="s">
        <v>1950</v>
      </c>
    </row>
    <row r="1571" spans="1:4" x14ac:dyDescent="0.25">
      <c r="A1571" t="s">
        <v>1937</v>
      </c>
      <c r="B1571" t="s">
        <v>38</v>
      </c>
      <c r="C1571" t="s">
        <v>1951</v>
      </c>
      <c r="D1571" t="s">
        <v>1952</v>
      </c>
    </row>
    <row r="1572" spans="1:4" x14ac:dyDescent="0.25">
      <c r="A1572" t="s">
        <v>1937</v>
      </c>
      <c r="B1572" t="s">
        <v>38</v>
      </c>
      <c r="C1572" t="s">
        <v>1953</v>
      </c>
      <c r="D1572" t="s">
        <v>1954</v>
      </c>
    </row>
    <row r="1573" spans="1:4" x14ac:dyDescent="0.25">
      <c r="A1573" t="s">
        <v>1937</v>
      </c>
      <c r="B1573" t="s">
        <v>38</v>
      </c>
      <c r="C1573" t="s">
        <v>1955</v>
      </c>
      <c r="D1573" t="s">
        <v>1956</v>
      </c>
    </row>
    <row r="1574" spans="1:4" x14ac:dyDescent="0.25">
      <c r="A1574" t="s">
        <v>1937</v>
      </c>
      <c r="B1574" t="s">
        <v>38</v>
      </c>
      <c r="C1574" t="s">
        <v>1957</v>
      </c>
      <c r="D1574" t="s">
        <v>1958</v>
      </c>
    </row>
    <row r="1575" spans="1:4" x14ac:dyDescent="0.25">
      <c r="A1575" t="s">
        <v>1937</v>
      </c>
      <c r="B1575" t="s">
        <v>38</v>
      </c>
      <c r="C1575" t="s">
        <v>1959</v>
      </c>
      <c r="D1575" t="s">
        <v>1960</v>
      </c>
    </row>
    <row r="1576" spans="1:4" x14ac:dyDescent="0.25">
      <c r="A1576" t="s">
        <v>1937</v>
      </c>
      <c r="B1576" t="s">
        <v>38</v>
      </c>
      <c r="C1576" t="s">
        <v>1961</v>
      </c>
      <c r="D1576" t="s">
        <v>1962</v>
      </c>
    </row>
    <row r="1577" spans="1:4" x14ac:dyDescent="0.25">
      <c r="A1577" t="s">
        <v>1937</v>
      </c>
      <c r="B1577" t="s">
        <v>47</v>
      </c>
      <c r="C1577" t="s">
        <v>1963</v>
      </c>
      <c r="D1577" t="s">
        <v>1964</v>
      </c>
    </row>
    <row r="1578" spans="1:4" x14ac:dyDescent="0.25">
      <c r="A1578" t="s">
        <v>1937</v>
      </c>
      <c r="B1578" t="s">
        <v>47</v>
      </c>
      <c r="C1578" t="s">
        <v>1965</v>
      </c>
      <c r="D1578" t="s">
        <v>1966</v>
      </c>
    </row>
    <row r="1579" spans="1:4" x14ac:dyDescent="0.25">
      <c r="A1579" t="s">
        <v>1937</v>
      </c>
      <c r="B1579" t="s">
        <v>51</v>
      </c>
      <c r="C1579" t="s">
        <v>1967</v>
      </c>
      <c r="D1579" t="s">
        <v>1968</v>
      </c>
    </row>
    <row r="1580" spans="1:4" x14ac:dyDescent="0.25">
      <c r="A1580" t="s">
        <v>1937</v>
      </c>
      <c r="B1580" t="s">
        <v>51</v>
      </c>
      <c r="C1580" t="s">
        <v>1969</v>
      </c>
      <c r="D1580" t="s">
        <v>1970</v>
      </c>
    </row>
    <row r="1581" spans="1:4" x14ac:dyDescent="0.25">
      <c r="A1581" t="s">
        <v>1937</v>
      </c>
      <c r="B1581" t="s">
        <v>51</v>
      </c>
      <c r="C1581" t="s">
        <v>1123</v>
      </c>
      <c r="D1581" t="s">
        <v>1971</v>
      </c>
    </row>
    <row r="1582" spans="1:4" x14ac:dyDescent="0.25">
      <c r="A1582" t="s">
        <v>1937</v>
      </c>
      <c r="B1582" t="s">
        <v>214</v>
      </c>
      <c r="C1582" t="s">
        <v>293</v>
      </c>
      <c r="D1582" t="s">
        <v>1972</v>
      </c>
    </row>
    <row r="1583" spans="1:4" x14ac:dyDescent="0.25">
      <c r="A1583" t="s">
        <v>1937</v>
      </c>
      <c r="B1583" t="s">
        <v>214</v>
      </c>
      <c r="C1583" t="s">
        <v>335</v>
      </c>
      <c r="D1583" t="s">
        <v>1973</v>
      </c>
    </row>
    <row r="1584" spans="1:4" x14ac:dyDescent="0.25">
      <c r="A1584" t="s">
        <v>1937</v>
      </c>
      <c r="B1584" t="s">
        <v>214</v>
      </c>
      <c r="C1584" t="s">
        <v>365</v>
      </c>
      <c r="D1584" t="s">
        <v>1974</v>
      </c>
    </row>
    <row r="1585" spans="1:4" x14ac:dyDescent="0.25">
      <c r="A1585" t="s">
        <v>1937</v>
      </c>
      <c r="B1585" t="s">
        <v>214</v>
      </c>
      <c r="C1585" t="s">
        <v>367</v>
      </c>
      <c r="D1585" t="s">
        <v>1975</v>
      </c>
    </row>
    <row r="1586" spans="1:4" x14ac:dyDescent="0.25">
      <c r="A1586" t="s">
        <v>1937</v>
      </c>
      <c r="B1586" t="s">
        <v>214</v>
      </c>
      <c r="C1586" t="s">
        <v>768</v>
      </c>
      <c r="D1586" t="s">
        <v>1976</v>
      </c>
    </row>
    <row r="1587" spans="1:4" x14ac:dyDescent="0.25">
      <c r="A1587" t="s">
        <v>1937</v>
      </c>
      <c r="B1587" t="s">
        <v>214</v>
      </c>
      <c r="C1587" t="s">
        <v>1089</v>
      </c>
      <c r="D1587" t="s">
        <v>1977</v>
      </c>
    </row>
    <row r="1588" spans="1:4" x14ac:dyDescent="0.25">
      <c r="A1588" t="s">
        <v>1978</v>
      </c>
      <c r="B1588" t="s">
        <v>10</v>
      </c>
      <c r="C1588" t="s">
        <v>11</v>
      </c>
      <c r="D1588" t="s">
        <v>1979</v>
      </c>
    </row>
    <row r="1589" spans="1:4" x14ac:dyDescent="0.25">
      <c r="A1589" t="s">
        <v>1978</v>
      </c>
      <c r="B1589" t="s">
        <v>13</v>
      </c>
      <c r="C1589" t="s">
        <v>14</v>
      </c>
      <c r="D1589" t="s">
        <v>1980</v>
      </c>
    </row>
    <row r="1590" spans="1:4" x14ac:dyDescent="0.25">
      <c r="A1590" t="s">
        <v>1978</v>
      </c>
      <c r="B1590" t="s">
        <v>13</v>
      </c>
      <c r="C1590" t="s">
        <v>16</v>
      </c>
      <c r="D1590" t="s">
        <v>1981</v>
      </c>
    </row>
    <row r="1591" spans="1:4" x14ac:dyDescent="0.25">
      <c r="A1591" t="s">
        <v>1978</v>
      </c>
      <c r="B1591" t="s">
        <v>13</v>
      </c>
      <c r="C1591" t="s">
        <v>18</v>
      </c>
      <c r="D1591" t="s">
        <v>139</v>
      </c>
    </row>
    <row r="1592" spans="1:4" x14ac:dyDescent="0.25">
      <c r="A1592" t="s">
        <v>1978</v>
      </c>
      <c r="B1592" t="s">
        <v>13</v>
      </c>
      <c r="C1592" t="s">
        <v>20</v>
      </c>
      <c r="D1592" t="s">
        <v>1982</v>
      </c>
    </row>
    <row r="1593" spans="1:4" x14ac:dyDescent="0.25">
      <c r="A1593" t="s">
        <v>1978</v>
      </c>
      <c r="B1593" t="s">
        <v>13</v>
      </c>
      <c r="C1593" t="s">
        <v>22</v>
      </c>
      <c r="D1593" t="s">
        <v>1983</v>
      </c>
    </row>
    <row r="1594" spans="1:4" x14ac:dyDescent="0.25">
      <c r="A1594" t="s">
        <v>1978</v>
      </c>
      <c r="B1594" t="s">
        <v>13</v>
      </c>
      <c r="C1594" t="s">
        <v>24</v>
      </c>
      <c r="D1594" t="s">
        <v>1984</v>
      </c>
    </row>
    <row r="1595" spans="1:4" x14ac:dyDescent="0.25">
      <c r="A1595" t="s">
        <v>1978</v>
      </c>
      <c r="B1595" t="s">
        <v>13</v>
      </c>
      <c r="C1595" t="s">
        <v>26</v>
      </c>
      <c r="D1595" t="s">
        <v>1985</v>
      </c>
    </row>
    <row r="1596" spans="1:4" x14ac:dyDescent="0.25">
      <c r="A1596" t="s">
        <v>1978</v>
      </c>
      <c r="B1596" t="s">
        <v>13</v>
      </c>
      <c r="C1596" t="s">
        <v>28</v>
      </c>
      <c r="D1596" t="s">
        <v>1986</v>
      </c>
    </row>
    <row r="1597" spans="1:4" x14ac:dyDescent="0.25">
      <c r="A1597" t="s">
        <v>1978</v>
      </c>
      <c r="B1597" t="s">
        <v>13</v>
      </c>
      <c r="C1597" t="s">
        <v>30</v>
      </c>
      <c r="D1597" t="s">
        <v>1987</v>
      </c>
    </row>
    <row r="1598" spans="1:4" x14ac:dyDescent="0.25">
      <c r="A1598" t="s">
        <v>1978</v>
      </c>
      <c r="B1598" t="s">
        <v>13</v>
      </c>
      <c r="C1598" t="s">
        <v>32</v>
      </c>
      <c r="D1598" t="s">
        <v>826</v>
      </c>
    </row>
    <row r="1599" spans="1:4" x14ac:dyDescent="0.25">
      <c r="A1599" t="s">
        <v>1978</v>
      </c>
      <c r="B1599" t="s">
        <v>38</v>
      </c>
      <c r="C1599" t="s">
        <v>1988</v>
      </c>
      <c r="D1599" t="s">
        <v>1989</v>
      </c>
    </row>
    <row r="1600" spans="1:4" x14ac:dyDescent="0.25">
      <c r="A1600" t="s">
        <v>1978</v>
      </c>
      <c r="B1600" t="s">
        <v>38</v>
      </c>
      <c r="C1600" t="s">
        <v>1990</v>
      </c>
      <c r="D1600" t="s">
        <v>1991</v>
      </c>
    </row>
    <row r="1601" spans="1:4" x14ac:dyDescent="0.25">
      <c r="A1601" t="s">
        <v>1978</v>
      </c>
      <c r="B1601" t="s">
        <v>38</v>
      </c>
      <c r="C1601" t="s">
        <v>1992</v>
      </c>
      <c r="D1601" t="s">
        <v>1993</v>
      </c>
    </row>
    <row r="1602" spans="1:4" x14ac:dyDescent="0.25">
      <c r="A1602" t="s">
        <v>1978</v>
      </c>
      <c r="B1602" t="s">
        <v>38</v>
      </c>
      <c r="C1602" t="s">
        <v>1994</v>
      </c>
      <c r="D1602" t="s">
        <v>1995</v>
      </c>
    </row>
    <row r="1603" spans="1:4" x14ac:dyDescent="0.25">
      <c r="A1603" t="s">
        <v>1978</v>
      </c>
      <c r="B1603" t="s">
        <v>38</v>
      </c>
      <c r="C1603" t="s">
        <v>1996</v>
      </c>
      <c r="D1603" t="s">
        <v>1997</v>
      </c>
    </row>
    <row r="1604" spans="1:4" x14ac:dyDescent="0.25">
      <c r="A1604" t="s">
        <v>1978</v>
      </c>
      <c r="B1604" t="s">
        <v>47</v>
      </c>
      <c r="C1604" t="s">
        <v>1998</v>
      </c>
      <c r="D1604" t="s">
        <v>1999</v>
      </c>
    </row>
    <row r="1605" spans="1:4" x14ac:dyDescent="0.25">
      <c r="A1605" t="s">
        <v>1978</v>
      </c>
      <c r="B1605" t="s">
        <v>47</v>
      </c>
      <c r="C1605" t="s">
        <v>2000</v>
      </c>
      <c r="D1605" t="s">
        <v>2001</v>
      </c>
    </row>
    <row r="1606" spans="1:4" x14ac:dyDescent="0.25">
      <c r="A1606" t="s">
        <v>1978</v>
      </c>
      <c r="B1606" t="s">
        <v>47</v>
      </c>
      <c r="C1606" t="s">
        <v>2002</v>
      </c>
      <c r="D1606" t="s">
        <v>2003</v>
      </c>
    </row>
    <row r="1607" spans="1:4" x14ac:dyDescent="0.25">
      <c r="A1607" t="s">
        <v>1978</v>
      </c>
      <c r="B1607" t="s">
        <v>51</v>
      </c>
      <c r="C1607" t="s">
        <v>2004</v>
      </c>
      <c r="D1607" t="s">
        <v>2005</v>
      </c>
    </row>
    <row r="1608" spans="1:4" x14ac:dyDescent="0.25">
      <c r="A1608" t="s">
        <v>1978</v>
      </c>
      <c r="B1608" t="s">
        <v>51</v>
      </c>
      <c r="C1608" t="s">
        <v>2006</v>
      </c>
      <c r="D1608" t="s">
        <v>2007</v>
      </c>
    </row>
    <row r="1609" spans="1:4" x14ac:dyDescent="0.25">
      <c r="A1609" t="s">
        <v>1978</v>
      </c>
      <c r="B1609" t="s">
        <v>51</v>
      </c>
      <c r="C1609" t="s">
        <v>2008</v>
      </c>
      <c r="D1609" t="s">
        <v>2009</v>
      </c>
    </row>
    <row r="1610" spans="1:4" x14ac:dyDescent="0.25">
      <c r="A1610" t="s">
        <v>2010</v>
      </c>
      <c r="B1610" t="s">
        <v>10</v>
      </c>
      <c r="C1610" t="s">
        <v>11</v>
      </c>
      <c r="D1610" t="s">
        <v>2011</v>
      </c>
    </row>
    <row r="1611" spans="1:4" x14ac:dyDescent="0.25">
      <c r="A1611" t="s">
        <v>2010</v>
      </c>
      <c r="B1611" t="s">
        <v>13</v>
      </c>
      <c r="C1611" t="s">
        <v>14</v>
      </c>
      <c r="D1611" t="s">
        <v>1799</v>
      </c>
    </row>
    <row r="1612" spans="1:4" x14ac:dyDescent="0.25">
      <c r="A1612" t="s">
        <v>2010</v>
      </c>
      <c r="B1612" t="s">
        <v>13</v>
      </c>
      <c r="C1612" t="s">
        <v>16</v>
      </c>
      <c r="D1612" t="s">
        <v>316</v>
      </c>
    </row>
    <row r="1613" spans="1:4" x14ac:dyDescent="0.25">
      <c r="A1613" t="s">
        <v>2010</v>
      </c>
      <c r="B1613" t="s">
        <v>13</v>
      </c>
      <c r="C1613" t="s">
        <v>18</v>
      </c>
      <c r="D1613" t="s">
        <v>492</v>
      </c>
    </row>
    <row r="1614" spans="1:4" x14ac:dyDescent="0.25">
      <c r="A1614" t="s">
        <v>2010</v>
      </c>
      <c r="B1614" t="s">
        <v>13</v>
      </c>
      <c r="C1614" t="s">
        <v>20</v>
      </c>
      <c r="D1614" t="s">
        <v>116</v>
      </c>
    </row>
    <row r="1615" spans="1:4" x14ac:dyDescent="0.25">
      <c r="A1615" t="s">
        <v>2010</v>
      </c>
      <c r="B1615" t="s">
        <v>13</v>
      </c>
      <c r="C1615" t="s">
        <v>22</v>
      </c>
      <c r="D1615" t="s">
        <v>1520</v>
      </c>
    </row>
    <row r="1616" spans="1:4" x14ac:dyDescent="0.25">
      <c r="A1616" t="s">
        <v>2010</v>
      </c>
      <c r="B1616" t="s">
        <v>13</v>
      </c>
      <c r="C1616" t="s">
        <v>24</v>
      </c>
      <c r="D1616" t="s">
        <v>21</v>
      </c>
    </row>
    <row r="1617" spans="1:4" x14ac:dyDescent="0.25">
      <c r="A1617" t="s">
        <v>2010</v>
      </c>
      <c r="B1617" t="s">
        <v>13</v>
      </c>
      <c r="C1617" t="s">
        <v>26</v>
      </c>
      <c r="D1617" t="s">
        <v>25</v>
      </c>
    </row>
    <row r="1618" spans="1:4" x14ac:dyDescent="0.25">
      <c r="A1618" t="s">
        <v>2010</v>
      </c>
      <c r="B1618" t="s">
        <v>13</v>
      </c>
      <c r="C1618" t="s">
        <v>28</v>
      </c>
      <c r="D1618" t="s">
        <v>2012</v>
      </c>
    </row>
    <row r="1619" spans="1:4" x14ac:dyDescent="0.25">
      <c r="A1619" t="s">
        <v>2010</v>
      </c>
      <c r="B1619" t="s">
        <v>13</v>
      </c>
      <c r="C1619" t="s">
        <v>30</v>
      </c>
      <c r="D1619" t="s">
        <v>531</v>
      </c>
    </row>
    <row r="1620" spans="1:4" x14ac:dyDescent="0.25">
      <c r="A1620" t="s">
        <v>2010</v>
      </c>
      <c r="B1620" t="s">
        <v>13</v>
      </c>
      <c r="C1620" t="s">
        <v>32</v>
      </c>
      <c r="D1620" t="s">
        <v>225</v>
      </c>
    </row>
    <row r="1621" spans="1:4" x14ac:dyDescent="0.25">
      <c r="A1621" t="s">
        <v>2010</v>
      </c>
      <c r="B1621" t="s">
        <v>13</v>
      </c>
      <c r="C1621" t="s">
        <v>34</v>
      </c>
      <c r="D1621" t="s">
        <v>207</v>
      </c>
    </row>
    <row r="1622" spans="1:4" x14ac:dyDescent="0.25">
      <c r="A1622" t="s">
        <v>2010</v>
      </c>
      <c r="B1622" t="s">
        <v>13</v>
      </c>
      <c r="C1622" t="s">
        <v>36</v>
      </c>
      <c r="D1622" t="s">
        <v>2013</v>
      </c>
    </row>
    <row r="1623" spans="1:4" x14ac:dyDescent="0.25">
      <c r="A1623" t="s">
        <v>2010</v>
      </c>
      <c r="B1623" t="s">
        <v>38</v>
      </c>
      <c r="C1623" t="s">
        <v>2014</v>
      </c>
      <c r="D1623" t="s">
        <v>2015</v>
      </c>
    </row>
    <row r="1624" spans="1:4" x14ac:dyDescent="0.25">
      <c r="A1624" t="s">
        <v>2010</v>
      </c>
      <c r="B1624" t="s">
        <v>38</v>
      </c>
      <c r="C1624" t="s">
        <v>2016</v>
      </c>
      <c r="D1624" t="s">
        <v>2017</v>
      </c>
    </row>
    <row r="1625" spans="1:4" x14ac:dyDescent="0.25">
      <c r="A1625" t="s">
        <v>2010</v>
      </c>
      <c r="B1625" t="s">
        <v>38</v>
      </c>
      <c r="C1625" t="s">
        <v>2018</v>
      </c>
      <c r="D1625" t="s">
        <v>2019</v>
      </c>
    </row>
    <row r="1626" spans="1:4" x14ac:dyDescent="0.25">
      <c r="A1626" t="s">
        <v>2010</v>
      </c>
      <c r="B1626" t="s">
        <v>38</v>
      </c>
      <c r="C1626" t="s">
        <v>2020</v>
      </c>
      <c r="D1626" t="s">
        <v>2021</v>
      </c>
    </row>
    <row r="1627" spans="1:4" x14ac:dyDescent="0.25">
      <c r="A1627" t="s">
        <v>2010</v>
      </c>
      <c r="B1627" t="s">
        <v>47</v>
      </c>
      <c r="C1627" t="s">
        <v>2022</v>
      </c>
      <c r="D1627" t="s">
        <v>2023</v>
      </c>
    </row>
    <row r="1628" spans="1:4" x14ac:dyDescent="0.25">
      <c r="A1628" t="s">
        <v>2010</v>
      </c>
      <c r="B1628" t="s">
        <v>47</v>
      </c>
      <c r="C1628" t="s">
        <v>2024</v>
      </c>
      <c r="D1628" t="s">
        <v>2025</v>
      </c>
    </row>
    <row r="1629" spans="1:4" x14ac:dyDescent="0.25">
      <c r="A1629" t="s">
        <v>2010</v>
      </c>
      <c r="B1629" t="s">
        <v>47</v>
      </c>
      <c r="C1629" t="s">
        <v>2026</v>
      </c>
      <c r="D1629" t="s">
        <v>2027</v>
      </c>
    </row>
    <row r="1630" spans="1:4" x14ac:dyDescent="0.25">
      <c r="A1630" t="s">
        <v>2028</v>
      </c>
      <c r="B1630" t="s">
        <v>10</v>
      </c>
      <c r="C1630" t="s">
        <v>11</v>
      </c>
      <c r="D1630" t="s">
        <v>2029</v>
      </c>
    </row>
    <row r="1631" spans="1:4" x14ac:dyDescent="0.25">
      <c r="A1631" t="s">
        <v>2028</v>
      </c>
      <c r="B1631" t="s">
        <v>13</v>
      </c>
      <c r="C1631" t="s">
        <v>14</v>
      </c>
      <c r="D1631" t="s">
        <v>181</v>
      </c>
    </row>
    <row r="1632" spans="1:4" x14ac:dyDescent="0.25">
      <c r="A1632" t="s">
        <v>2028</v>
      </c>
      <c r="B1632" t="s">
        <v>13</v>
      </c>
      <c r="C1632" t="s">
        <v>16</v>
      </c>
      <c r="D1632" t="s">
        <v>2030</v>
      </c>
    </row>
    <row r="1633" spans="1:4" x14ac:dyDescent="0.25">
      <c r="A1633" t="s">
        <v>2028</v>
      </c>
      <c r="B1633" t="s">
        <v>13</v>
      </c>
      <c r="C1633" t="s">
        <v>18</v>
      </c>
      <c r="D1633" t="s">
        <v>2031</v>
      </c>
    </row>
    <row r="1634" spans="1:4" x14ac:dyDescent="0.25">
      <c r="A1634" t="s">
        <v>2028</v>
      </c>
      <c r="B1634" t="s">
        <v>13</v>
      </c>
      <c r="C1634" t="s">
        <v>20</v>
      </c>
      <c r="D1634" t="s">
        <v>492</v>
      </c>
    </row>
    <row r="1635" spans="1:4" x14ac:dyDescent="0.25">
      <c r="A1635" t="s">
        <v>2028</v>
      </c>
      <c r="B1635" t="s">
        <v>13</v>
      </c>
      <c r="C1635" t="s">
        <v>22</v>
      </c>
      <c r="D1635" t="s">
        <v>2032</v>
      </c>
    </row>
    <row r="1636" spans="1:4" x14ac:dyDescent="0.25">
      <c r="A1636" t="s">
        <v>2028</v>
      </c>
      <c r="B1636" t="s">
        <v>13</v>
      </c>
      <c r="C1636" t="s">
        <v>24</v>
      </c>
      <c r="D1636" t="s">
        <v>60</v>
      </c>
    </row>
    <row r="1637" spans="1:4" x14ac:dyDescent="0.25">
      <c r="A1637" t="s">
        <v>2028</v>
      </c>
      <c r="B1637" t="s">
        <v>13</v>
      </c>
      <c r="C1637" t="s">
        <v>26</v>
      </c>
      <c r="D1637" t="s">
        <v>21</v>
      </c>
    </row>
    <row r="1638" spans="1:4" x14ac:dyDescent="0.25">
      <c r="A1638" t="s">
        <v>2028</v>
      </c>
      <c r="B1638" t="s">
        <v>13</v>
      </c>
      <c r="C1638" t="s">
        <v>28</v>
      </c>
      <c r="D1638" t="s">
        <v>63</v>
      </c>
    </row>
    <row r="1639" spans="1:4" x14ac:dyDescent="0.25">
      <c r="A1639" t="s">
        <v>2028</v>
      </c>
      <c r="B1639" t="s">
        <v>13</v>
      </c>
      <c r="C1639" t="s">
        <v>30</v>
      </c>
      <c r="D1639" t="s">
        <v>64</v>
      </c>
    </row>
    <row r="1640" spans="1:4" x14ac:dyDescent="0.25">
      <c r="A1640" t="s">
        <v>2028</v>
      </c>
      <c r="B1640" t="s">
        <v>13</v>
      </c>
      <c r="C1640" t="s">
        <v>32</v>
      </c>
      <c r="D1640" t="s">
        <v>25</v>
      </c>
    </row>
    <row r="1641" spans="1:4" x14ac:dyDescent="0.25">
      <c r="A1641" t="s">
        <v>2028</v>
      </c>
      <c r="B1641" t="s">
        <v>13</v>
      </c>
      <c r="C1641" t="s">
        <v>34</v>
      </c>
      <c r="D1641" t="s">
        <v>2033</v>
      </c>
    </row>
    <row r="1642" spans="1:4" x14ac:dyDescent="0.25">
      <c r="A1642" t="s">
        <v>2028</v>
      </c>
      <c r="B1642" t="s">
        <v>13</v>
      </c>
      <c r="C1642" t="s">
        <v>36</v>
      </c>
      <c r="D1642" t="s">
        <v>352</v>
      </c>
    </row>
    <row r="1643" spans="1:4" x14ac:dyDescent="0.25">
      <c r="A1643" t="s">
        <v>2028</v>
      </c>
      <c r="B1643" t="s">
        <v>13</v>
      </c>
      <c r="C1643" t="s">
        <v>67</v>
      </c>
      <c r="D1643" t="s">
        <v>37</v>
      </c>
    </row>
    <row r="1644" spans="1:4" x14ac:dyDescent="0.25">
      <c r="A1644" t="s">
        <v>2028</v>
      </c>
      <c r="B1644" t="s">
        <v>38</v>
      </c>
      <c r="C1644" t="s">
        <v>2034</v>
      </c>
      <c r="D1644" t="s">
        <v>2035</v>
      </c>
    </row>
    <row r="1645" spans="1:4" x14ac:dyDescent="0.25">
      <c r="A1645" t="s">
        <v>2028</v>
      </c>
      <c r="B1645" t="s">
        <v>38</v>
      </c>
      <c r="C1645" t="s">
        <v>2036</v>
      </c>
      <c r="D1645" t="s">
        <v>2037</v>
      </c>
    </row>
    <row r="1646" spans="1:4" x14ac:dyDescent="0.25">
      <c r="A1646" t="s">
        <v>2028</v>
      </c>
      <c r="B1646" t="s">
        <v>38</v>
      </c>
      <c r="C1646" t="s">
        <v>2038</v>
      </c>
      <c r="D1646" t="s">
        <v>2039</v>
      </c>
    </row>
    <row r="1647" spans="1:4" x14ac:dyDescent="0.25">
      <c r="A1647" t="s">
        <v>2028</v>
      </c>
      <c r="B1647" t="s">
        <v>38</v>
      </c>
      <c r="C1647" t="s">
        <v>2040</v>
      </c>
      <c r="D1647" t="s">
        <v>2041</v>
      </c>
    </row>
    <row r="1648" spans="1:4" x14ac:dyDescent="0.25">
      <c r="A1648" t="s">
        <v>2028</v>
      </c>
      <c r="B1648" t="s">
        <v>38</v>
      </c>
      <c r="C1648" t="s">
        <v>2042</v>
      </c>
      <c r="D1648" t="s">
        <v>2043</v>
      </c>
    </row>
    <row r="1649" spans="1:4" x14ac:dyDescent="0.25">
      <c r="A1649" t="s">
        <v>2028</v>
      </c>
      <c r="B1649" t="s">
        <v>38</v>
      </c>
      <c r="C1649" t="s">
        <v>393</v>
      </c>
      <c r="D1649" t="s">
        <v>2044</v>
      </c>
    </row>
    <row r="1650" spans="1:4" x14ac:dyDescent="0.25">
      <c r="A1650" t="s">
        <v>2028</v>
      </c>
      <c r="B1650" t="s">
        <v>47</v>
      </c>
      <c r="C1650" t="s">
        <v>2045</v>
      </c>
      <c r="D1650" t="s">
        <v>2046</v>
      </c>
    </row>
    <row r="1651" spans="1:4" x14ac:dyDescent="0.25">
      <c r="A1651" t="s">
        <v>2028</v>
      </c>
      <c r="B1651" t="s">
        <v>47</v>
      </c>
      <c r="C1651" t="s">
        <v>2047</v>
      </c>
      <c r="D1651" t="s">
        <v>2048</v>
      </c>
    </row>
    <row r="1652" spans="1:4" x14ac:dyDescent="0.25">
      <c r="A1652" t="s">
        <v>2028</v>
      </c>
      <c r="B1652" t="s">
        <v>51</v>
      </c>
      <c r="C1652" t="s">
        <v>2049</v>
      </c>
      <c r="D1652" t="s">
        <v>2050</v>
      </c>
    </row>
    <row r="1653" spans="1:4" x14ac:dyDescent="0.25">
      <c r="A1653" t="s">
        <v>2028</v>
      </c>
      <c r="B1653" t="s">
        <v>51</v>
      </c>
      <c r="C1653" t="s">
        <v>2051</v>
      </c>
      <c r="D1653" t="s">
        <v>2052</v>
      </c>
    </row>
    <row r="1654" spans="1:4" x14ac:dyDescent="0.25">
      <c r="A1654" t="s">
        <v>2028</v>
      </c>
      <c r="B1654" t="s">
        <v>51</v>
      </c>
      <c r="C1654" t="s">
        <v>2053</v>
      </c>
      <c r="D1654" t="s">
        <v>2054</v>
      </c>
    </row>
    <row r="1655" spans="1:4" x14ac:dyDescent="0.25">
      <c r="A1655" t="s">
        <v>2028</v>
      </c>
      <c r="B1655" t="s">
        <v>51</v>
      </c>
      <c r="C1655" t="s">
        <v>1507</v>
      </c>
      <c r="D1655" t="s">
        <v>2055</v>
      </c>
    </row>
    <row r="1656" spans="1:4" x14ac:dyDescent="0.25">
      <c r="A1656" t="s">
        <v>2028</v>
      </c>
      <c r="B1656" t="s">
        <v>51</v>
      </c>
      <c r="C1656" t="s">
        <v>2056</v>
      </c>
      <c r="D1656" t="s">
        <v>2057</v>
      </c>
    </row>
    <row r="1657" spans="1:4" x14ac:dyDescent="0.25">
      <c r="A1657" t="s">
        <v>2028</v>
      </c>
      <c r="B1657" t="s">
        <v>214</v>
      </c>
      <c r="C1657" t="s">
        <v>391</v>
      </c>
      <c r="D1657" t="s">
        <v>2058</v>
      </c>
    </row>
    <row r="1658" spans="1:4" x14ac:dyDescent="0.25">
      <c r="A1658" t="s">
        <v>2028</v>
      </c>
      <c r="B1658" t="s">
        <v>214</v>
      </c>
      <c r="C1658" t="s">
        <v>423</v>
      </c>
      <c r="D1658" t="s">
        <v>2059</v>
      </c>
    </row>
    <row r="1659" spans="1:4" x14ac:dyDescent="0.25">
      <c r="A1659" t="s">
        <v>2028</v>
      </c>
      <c r="B1659" t="s">
        <v>214</v>
      </c>
      <c r="C1659" t="s">
        <v>2060</v>
      </c>
      <c r="D1659" t="s">
        <v>2061</v>
      </c>
    </row>
    <row r="1660" spans="1:4" x14ac:dyDescent="0.25">
      <c r="A1660" t="s">
        <v>2062</v>
      </c>
      <c r="B1660" t="s">
        <v>10</v>
      </c>
      <c r="C1660" t="s">
        <v>11</v>
      </c>
      <c r="D1660" t="s">
        <v>2063</v>
      </c>
    </row>
    <row r="1661" spans="1:4" x14ac:dyDescent="0.25">
      <c r="A1661" t="s">
        <v>2062</v>
      </c>
      <c r="B1661" t="s">
        <v>13</v>
      </c>
      <c r="C1661" t="s">
        <v>14</v>
      </c>
      <c r="D1661" t="s">
        <v>492</v>
      </c>
    </row>
    <row r="1662" spans="1:4" x14ac:dyDescent="0.25">
      <c r="A1662" t="s">
        <v>2062</v>
      </c>
      <c r="B1662" t="s">
        <v>13</v>
      </c>
      <c r="C1662" t="s">
        <v>16</v>
      </c>
      <c r="D1662" t="s">
        <v>783</v>
      </c>
    </row>
    <row r="1663" spans="1:4" x14ac:dyDescent="0.25">
      <c r="A1663" t="s">
        <v>2062</v>
      </c>
      <c r="B1663" t="s">
        <v>13</v>
      </c>
      <c r="C1663" t="s">
        <v>18</v>
      </c>
      <c r="D1663" t="s">
        <v>2064</v>
      </c>
    </row>
    <row r="1664" spans="1:4" x14ac:dyDescent="0.25">
      <c r="A1664" t="s">
        <v>2062</v>
      </c>
      <c r="B1664" t="s">
        <v>13</v>
      </c>
      <c r="C1664" t="s">
        <v>20</v>
      </c>
      <c r="D1664" t="s">
        <v>60</v>
      </c>
    </row>
    <row r="1665" spans="1:4" x14ac:dyDescent="0.25">
      <c r="A1665" t="s">
        <v>2062</v>
      </c>
      <c r="B1665" t="s">
        <v>13</v>
      </c>
      <c r="C1665" t="s">
        <v>22</v>
      </c>
      <c r="D1665" t="s">
        <v>25</v>
      </c>
    </row>
    <row r="1666" spans="1:4" x14ac:dyDescent="0.25">
      <c r="A1666" t="s">
        <v>2062</v>
      </c>
      <c r="B1666" t="s">
        <v>13</v>
      </c>
      <c r="C1666" t="s">
        <v>24</v>
      </c>
      <c r="D1666" t="s">
        <v>1008</v>
      </c>
    </row>
    <row r="1667" spans="1:4" x14ac:dyDescent="0.25">
      <c r="A1667" t="s">
        <v>2062</v>
      </c>
      <c r="B1667" t="s">
        <v>13</v>
      </c>
      <c r="C1667" t="s">
        <v>26</v>
      </c>
      <c r="D1667" t="s">
        <v>33</v>
      </c>
    </row>
    <row r="1668" spans="1:4" x14ac:dyDescent="0.25">
      <c r="A1668" t="s">
        <v>2062</v>
      </c>
      <c r="B1668" t="s">
        <v>13</v>
      </c>
      <c r="C1668" t="s">
        <v>28</v>
      </c>
      <c r="D1668" t="s">
        <v>2065</v>
      </c>
    </row>
    <row r="1669" spans="1:4" x14ac:dyDescent="0.25">
      <c r="A1669" t="s">
        <v>2062</v>
      </c>
      <c r="B1669" t="s">
        <v>13</v>
      </c>
      <c r="C1669" t="s">
        <v>30</v>
      </c>
      <c r="D1669" t="s">
        <v>37</v>
      </c>
    </row>
    <row r="1670" spans="1:4" x14ac:dyDescent="0.25">
      <c r="A1670" t="s">
        <v>2062</v>
      </c>
      <c r="B1670" t="s">
        <v>13</v>
      </c>
      <c r="C1670" t="s">
        <v>32</v>
      </c>
      <c r="D1670" t="s">
        <v>80</v>
      </c>
    </row>
    <row r="1671" spans="1:4" x14ac:dyDescent="0.25">
      <c r="A1671" t="s">
        <v>2062</v>
      </c>
      <c r="B1671" t="s">
        <v>13</v>
      </c>
      <c r="C1671" t="s">
        <v>34</v>
      </c>
      <c r="D1671" t="s">
        <v>747</v>
      </c>
    </row>
    <row r="1672" spans="1:4" x14ac:dyDescent="0.25">
      <c r="A1672" t="s">
        <v>2062</v>
      </c>
      <c r="B1672" t="s">
        <v>38</v>
      </c>
      <c r="C1672" t="s">
        <v>2066</v>
      </c>
      <c r="D1672" t="s">
        <v>2067</v>
      </c>
    </row>
    <row r="1673" spans="1:4" x14ac:dyDescent="0.25">
      <c r="A1673" t="s">
        <v>2062</v>
      </c>
      <c r="B1673" t="s">
        <v>38</v>
      </c>
      <c r="C1673" t="s">
        <v>2068</v>
      </c>
      <c r="D1673" t="s">
        <v>2069</v>
      </c>
    </row>
    <row r="1674" spans="1:4" x14ac:dyDescent="0.25">
      <c r="A1674" t="s">
        <v>2062</v>
      </c>
      <c r="B1674" t="s">
        <v>38</v>
      </c>
      <c r="C1674" t="s">
        <v>2070</v>
      </c>
      <c r="D1674" t="s">
        <v>2071</v>
      </c>
    </row>
    <row r="1675" spans="1:4" x14ac:dyDescent="0.25">
      <c r="A1675" t="s">
        <v>2062</v>
      </c>
      <c r="B1675" t="s">
        <v>38</v>
      </c>
      <c r="C1675" t="s">
        <v>2072</v>
      </c>
      <c r="D1675" t="s">
        <v>2073</v>
      </c>
    </row>
    <row r="1676" spans="1:4" x14ac:dyDescent="0.25">
      <c r="A1676" t="s">
        <v>2062</v>
      </c>
      <c r="B1676" t="s">
        <v>38</v>
      </c>
      <c r="C1676" t="s">
        <v>2074</v>
      </c>
      <c r="D1676" t="s">
        <v>2075</v>
      </c>
    </row>
    <row r="1677" spans="1:4" x14ac:dyDescent="0.25">
      <c r="A1677" t="s">
        <v>2062</v>
      </c>
      <c r="B1677" t="s">
        <v>38</v>
      </c>
      <c r="C1677" t="s">
        <v>2076</v>
      </c>
      <c r="D1677" t="s">
        <v>2077</v>
      </c>
    </row>
    <row r="1678" spans="1:4" x14ac:dyDescent="0.25">
      <c r="A1678" t="s">
        <v>2062</v>
      </c>
      <c r="B1678" t="s">
        <v>38</v>
      </c>
      <c r="C1678" t="s">
        <v>2078</v>
      </c>
      <c r="D1678" t="s">
        <v>2079</v>
      </c>
    </row>
    <row r="1679" spans="1:4" x14ac:dyDescent="0.25">
      <c r="A1679" t="s">
        <v>2062</v>
      </c>
      <c r="B1679" t="s">
        <v>38</v>
      </c>
      <c r="C1679" t="s">
        <v>2080</v>
      </c>
      <c r="D1679" t="s">
        <v>2081</v>
      </c>
    </row>
    <row r="1680" spans="1:4" x14ac:dyDescent="0.25">
      <c r="A1680" t="s">
        <v>2062</v>
      </c>
      <c r="B1680" t="s">
        <v>38</v>
      </c>
      <c r="C1680" t="s">
        <v>2082</v>
      </c>
      <c r="D1680" t="s">
        <v>2083</v>
      </c>
    </row>
    <row r="1681" spans="1:4" x14ac:dyDescent="0.25">
      <c r="A1681" t="s">
        <v>2062</v>
      </c>
      <c r="B1681" t="s">
        <v>47</v>
      </c>
      <c r="C1681" t="s">
        <v>2084</v>
      </c>
      <c r="D1681" t="s">
        <v>2085</v>
      </c>
    </row>
    <row r="1682" spans="1:4" x14ac:dyDescent="0.25">
      <c r="A1682" t="s">
        <v>2062</v>
      </c>
      <c r="B1682" t="s">
        <v>47</v>
      </c>
      <c r="C1682" t="s">
        <v>2086</v>
      </c>
      <c r="D1682" t="s">
        <v>2087</v>
      </c>
    </row>
    <row r="1683" spans="1:4" x14ac:dyDescent="0.25">
      <c r="A1683" t="s">
        <v>2062</v>
      </c>
      <c r="B1683" t="s">
        <v>47</v>
      </c>
      <c r="C1683" t="s">
        <v>2088</v>
      </c>
      <c r="D1683" t="s">
        <v>2089</v>
      </c>
    </row>
    <row r="1684" spans="1:4" x14ac:dyDescent="0.25">
      <c r="A1684" t="s">
        <v>2062</v>
      </c>
      <c r="B1684" t="s">
        <v>47</v>
      </c>
      <c r="C1684" t="s">
        <v>2090</v>
      </c>
      <c r="D1684" t="s">
        <v>2091</v>
      </c>
    </row>
    <row r="1685" spans="1:4" x14ac:dyDescent="0.25">
      <c r="A1685" t="s">
        <v>2062</v>
      </c>
      <c r="B1685" t="s">
        <v>47</v>
      </c>
      <c r="C1685" t="s">
        <v>2092</v>
      </c>
      <c r="D1685" t="s">
        <v>2093</v>
      </c>
    </row>
    <row r="1686" spans="1:4" x14ac:dyDescent="0.25">
      <c r="A1686" t="s">
        <v>2062</v>
      </c>
      <c r="B1686" t="s">
        <v>51</v>
      </c>
      <c r="C1686" t="s">
        <v>2094</v>
      </c>
      <c r="D1686" t="s">
        <v>2095</v>
      </c>
    </row>
    <row r="1687" spans="1:4" x14ac:dyDescent="0.25">
      <c r="A1687" t="s">
        <v>2096</v>
      </c>
      <c r="B1687" t="s">
        <v>10</v>
      </c>
      <c r="C1687" t="s">
        <v>11</v>
      </c>
      <c r="D1687" t="s">
        <v>2097</v>
      </c>
    </row>
    <row r="1688" spans="1:4" x14ac:dyDescent="0.25">
      <c r="A1688" t="s">
        <v>2096</v>
      </c>
      <c r="B1688" t="s">
        <v>13</v>
      </c>
      <c r="C1688" t="s">
        <v>14</v>
      </c>
      <c r="D1688" t="s">
        <v>57</v>
      </c>
    </row>
    <row r="1689" spans="1:4" x14ac:dyDescent="0.25">
      <c r="A1689" t="s">
        <v>2096</v>
      </c>
      <c r="B1689" t="s">
        <v>13</v>
      </c>
      <c r="C1689" t="s">
        <v>16</v>
      </c>
      <c r="D1689" t="s">
        <v>892</v>
      </c>
    </row>
    <row r="1690" spans="1:4" x14ac:dyDescent="0.25">
      <c r="A1690" t="s">
        <v>2096</v>
      </c>
      <c r="B1690" t="s">
        <v>13</v>
      </c>
      <c r="C1690" t="s">
        <v>18</v>
      </c>
      <c r="D1690" t="s">
        <v>139</v>
      </c>
    </row>
    <row r="1691" spans="1:4" x14ac:dyDescent="0.25">
      <c r="A1691" t="s">
        <v>2096</v>
      </c>
      <c r="B1691" t="s">
        <v>13</v>
      </c>
      <c r="C1691" t="s">
        <v>20</v>
      </c>
      <c r="D1691" t="s">
        <v>528</v>
      </c>
    </row>
    <row r="1692" spans="1:4" x14ac:dyDescent="0.25">
      <c r="A1692" t="s">
        <v>2096</v>
      </c>
      <c r="B1692" t="s">
        <v>13</v>
      </c>
      <c r="C1692" t="s">
        <v>22</v>
      </c>
      <c r="D1692" t="s">
        <v>492</v>
      </c>
    </row>
    <row r="1693" spans="1:4" x14ac:dyDescent="0.25">
      <c r="A1693" t="s">
        <v>2096</v>
      </c>
      <c r="B1693" t="s">
        <v>13</v>
      </c>
      <c r="C1693" t="s">
        <v>24</v>
      </c>
      <c r="D1693" t="s">
        <v>60</v>
      </c>
    </row>
    <row r="1694" spans="1:4" x14ac:dyDescent="0.25">
      <c r="A1694" t="s">
        <v>2096</v>
      </c>
      <c r="B1694" t="s">
        <v>13</v>
      </c>
      <c r="C1694" t="s">
        <v>26</v>
      </c>
      <c r="D1694" t="s">
        <v>348</v>
      </c>
    </row>
    <row r="1695" spans="1:4" x14ac:dyDescent="0.25">
      <c r="A1695" t="s">
        <v>2096</v>
      </c>
      <c r="B1695" t="s">
        <v>13</v>
      </c>
      <c r="C1695" t="s">
        <v>28</v>
      </c>
      <c r="D1695" t="s">
        <v>2098</v>
      </c>
    </row>
    <row r="1696" spans="1:4" x14ac:dyDescent="0.25">
      <c r="A1696" t="s">
        <v>2096</v>
      </c>
      <c r="B1696" t="s">
        <v>13</v>
      </c>
      <c r="C1696" t="s">
        <v>30</v>
      </c>
      <c r="D1696" t="s">
        <v>2099</v>
      </c>
    </row>
    <row r="1697" spans="1:4" x14ac:dyDescent="0.25">
      <c r="A1697" t="s">
        <v>2096</v>
      </c>
      <c r="B1697" t="s">
        <v>13</v>
      </c>
      <c r="C1697" t="s">
        <v>32</v>
      </c>
      <c r="D1697" t="s">
        <v>1197</v>
      </c>
    </row>
    <row r="1698" spans="1:4" x14ac:dyDescent="0.25">
      <c r="A1698" t="s">
        <v>2096</v>
      </c>
      <c r="B1698" t="s">
        <v>13</v>
      </c>
      <c r="C1698" t="s">
        <v>34</v>
      </c>
      <c r="D1698" t="s">
        <v>37</v>
      </c>
    </row>
    <row r="1699" spans="1:4" x14ac:dyDescent="0.25">
      <c r="A1699" t="s">
        <v>2096</v>
      </c>
      <c r="B1699" t="s">
        <v>38</v>
      </c>
      <c r="C1699" t="s">
        <v>2100</v>
      </c>
      <c r="D1699" t="s">
        <v>2101</v>
      </c>
    </row>
    <row r="1700" spans="1:4" x14ac:dyDescent="0.25">
      <c r="A1700" t="s">
        <v>2096</v>
      </c>
      <c r="B1700" t="s">
        <v>38</v>
      </c>
      <c r="C1700" t="s">
        <v>2102</v>
      </c>
      <c r="D1700" t="s">
        <v>2103</v>
      </c>
    </row>
    <row r="1701" spans="1:4" x14ac:dyDescent="0.25">
      <c r="A1701" t="s">
        <v>2096</v>
      </c>
      <c r="B1701" t="s">
        <v>38</v>
      </c>
      <c r="C1701" t="s">
        <v>2104</v>
      </c>
      <c r="D1701" t="s">
        <v>2105</v>
      </c>
    </row>
    <row r="1702" spans="1:4" x14ac:dyDescent="0.25">
      <c r="A1702" t="s">
        <v>2096</v>
      </c>
      <c r="B1702" t="s">
        <v>38</v>
      </c>
      <c r="C1702" t="s">
        <v>2106</v>
      </c>
      <c r="D1702" t="s">
        <v>2107</v>
      </c>
    </row>
    <row r="1703" spans="1:4" x14ac:dyDescent="0.25">
      <c r="A1703" t="s">
        <v>2096</v>
      </c>
      <c r="B1703" t="s">
        <v>38</v>
      </c>
      <c r="C1703" t="s">
        <v>2108</v>
      </c>
      <c r="D1703" t="s">
        <v>2109</v>
      </c>
    </row>
    <row r="1704" spans="1:4" x14ac:dyDescent="0.25">
      <c r="A1704" t="s">
        <v>2096</v>
      </c>
      <c r="B1704" t="s">
        <v>38</v>
      </c>
      <c r="C1704" t="s">
        <v>2110</v>
      </c>
      <c r="D1704" t="s">
        <v>2111</v>
      </c>
    </row>
    <row r="1705" spans="1:4" x14ac:dyDescent="0.25">
      <c r="A1705" t="s">
        <v>2096</v>
      </c>
      <c r="B1705" t="s">
        <v>38</v>
      </c>
      <c r="C1705" t="s">
        <v>1581</v>
      </c>
      <c r="D1705" t="s">
        <v>2112</v>
      </c>
    </row>
    <row r="1706" spans="1:4" x14ac:dyDescent="0.25">
      <c r="A1706" t="s">
        <v>2096</v>
      </c>
      <c r="B1706" t="s">
        <v>47</v>
      </c>
      <c r="C1706" t="s">
        <v>2113</v>
      </c>
      <c r="D1706" t="s">
        <v>2114</v>
      </c>
    </row>
    <row r="1707" spans="1:4" x14ac:dyDescent="0.25">
      <c r="A1707" t="s">
        <v>2096</v>
      </c>
      <c r="B1707" t="s">
        <v>47</v>
      </c>
      <c r="C1707" t="s">
        <v>121</v>
      </c>
      <c r="D1707" t="s">
        <v>2115</v>
      </c>
    </row>
    <row r="1708" spans="1:4" x14ac:dyDescent="0.25">
      <c r="A1708" t="s">
        <v>2096</v>
      </c>
      <c r="B1708" t="s">
        <v>51</v>
      </c>
      <c r="C1708" t="s">
        <v>2116</v>
      </c>
      <c r="D1708" t="s">
        <v>2117</v>
      </c>
    </row>
    <row r="1709" spans="1:4" x14ac:dyDescent="0.25">
      <c r="A1709" t="s">
        <v>2118</v>
      </c>
      <c r="B1709" t="s">
        <v>10</v>
      </c>
      <c r="C1709" t="s">
        <v>11</v>
      </c>
      <c r="D1709" t="s">
        <v>2119</v>
      </c>
    </row>
    <row r="1710" spans="1:4" x14ac:dyDescent="0.25">
      <c r="A1710" t="s">
        <v>2118</v>
      </c>
      <c r="B1710" t="s">
        <v>13</v>
      </c>
      <c r="C1710" t="s">
        <v>14</v>
      </c>
      <c r="D1710" t="s">
        <v>1539</v>
      </c>
    </row>
    <row r="1711" spans="1:4" x14ac:dyDescent="0.25">
      <c r="A1711" t="s">
        <v>2118</v>
      </c>
      <c r="B1711" t="s">
        <v>13</v>
      </c>
      <c r="C1711" t="s">
        <v>16</v>
      </c>
      <c r="D1711" t="s">
        <v>139</v>
      </c>
    </row>
    <row r="1712" spans="1:4" x14ac:dyDescent="0.25">
      <c r="A1712" t="s">
        <v>2118</v>
      </c>
      <c r="B1712" t="s">
        <v>13</v>
      </c>
      <c r="C1712" t="s">
        <v>18</v>
      </c>
      <c r="D1712" t="s">
        <v>60</v>
      </c>
    </row>
    <row r="1713" spans="1:4" x14ac:dyDescent="0.25">
      <c r="A1713" t="s">
        <v>2118</v>
      </c>
      <c r="B1713" t="s">
        <v>13</v>
      </c>
      <c r="C1713" t="s">
        <v>20</v>
      </c>
      <c r="D1713" t="s">
        <v>246</v>
      </c>
    </row>
    <row r="1714" spans="1:4" x14ac:dyDescent="0.25">
      <c r="A1714" t="s">
        <v>2118</v>
      </c>
      <c r="B1714" t="s">
        <v>13</v>
      </c>
      <c r="C1714" t="s">
        <v>22</v>
      </c>
      <c r="D1714" t="s">
        <v>630</v>
      </c>
    </row>
    <row r="1715" spans="1:4" x14ac:dyDescent="0.25">
      <c r="A1715" t="s">
        <v>2118</v>
      </c>
      <c r="B1715" t="s">
        <v>13</v>
      </c>
      <c r="C1715" t="s">
        <v>24</v>
      </c>
      <c r="D1715" t="s">
        <v>319</v>
      </c>
    </row>
    <row r="1716" spans="1:4" x14ac:dyDescent="0.25">
      <c r="A1716" t="s">
        <v>2118</v>
      </c>
      <c r="B1716" t="s">
        <v>13</v>
      </c>
      <c r="C1716" t="s">
        <v>26</v>
      </c>
      <c r="D1716" t="s">
        <v>146</v>
      </c>
    </row>
    <row r="1717" spans="1:4" x14ac:dyDescent="0.25">
      <c r="A1717" t="s">
        <v>2118</v>
      </c>
      <c r="B1717" t="s">
        <v>13</v>
      </c>
      <c r="C1717" t="s">
        <v>28</v>
      </c>
      <c r="D1717" t="s">
        <v>1730</v>
      </c>
    </row>
    <row r="1718" spans="1:4" x14ac:dyDescent="0.25">
      <c r="A1718" t="s">
        <v>2118</v>
      </c>
      <c r="B1718" t="s">
        <v>13</v>
      </c>
      <c r="C1718" t="s">
        <v>30</v>
      </c>
      <c r="D1718" t="s">
        <v>2120</v>
      </c>
    </row>
    <row r="1719" spans="1:4" x14ac:dyDescent="0.25">
      <c r="A1719" t="s">
        <v>2118</v>
      </c>
      <c r="B1719" t="s">
        <v>13</v>
      </c>
      <c r="C1719" t="s">
        <v>32</v>
      </c>
      <c r="D1719" t="s">
        <v>33</v>
      </c>
    </row>
    <row r="1720" spans="1:4" x14ac:dyDescent="0.25">
      <c r="A1720" t="s">
        <v>2118</v>
      </c>
      <c r="B1720" t="s">
        <v>13</v>
      </c>
      <c r="C1720" t="s">
        <v>34</v>
      </c>
      <c r="D1720" t="s">
        <v>1145</v>
      </c>
    </row>
    <row r="1721" spans="1:4" x14ac:dyDescent="0.25">
      <c r="A1721" t="s">
        <v>2118</v>
      </c>
      <c r="B1721" t="s">
        <v>13</v>
      </c>
      <c r="C1721" t="s">
        <v>36</v>
      </c>
      <c r="D1721" t="s">
        <v>37</v>
      </c>
    </row>
    <row r="1722" spans="1:4" x14ac:dyDescent="0.25">
      <c r="A1722" t="s">
        <v>2118</v>
      </c>
      <c r="B1722" t="s">
        <v>38</v>
      </c>
      <c r="C1722" t="s">
        <v>2121</v>
      </c>
      <c r="D1722" t="s">
        <v>2122</v>
      </c>
    </row>
    <row r="1723" spans="1:4" x14ac:dyDescent="0.25">
      <c r="A1723" t="s">
        <v>2118</v>
      </c>
      <c r="B1723" t="s">
        <v>38</v>
      </c>
      <c r="C1723" t="s">
        <v>2123</v>
      </c>
      <c r="D1723" t="s">
        <v>2124</v>
      </c>
    </row>
    <row r="1724" spans="1:4" x14ac:dyDescent="0.25">
      <c r="A1724" t="s">
        <v>2118</v>
      </c>
      <c r="B1724" t="s">
        <v>38</v>
      </c>
      <c r="C1724" t="s">
        <v>2125</v>
      </c>
      <c r="D1724" t="s">
        <v>2126</v>
      </c>
    </row>
    <row r="1725" spans="1:4" x14ac:dyDescent="0.25">
      <c r="A1725" t="s">
        <v>2118</v>
      </c>
      <c r="B1725" t="s">
        <v>47</v>
      </c>
      <c r="C1725" t="s">
        <v>1475</v>
      </c>
      <c r="D1725" t="s">
        <v>2127</v>
      </c>
    </row>
    <row r="1726" spans="1:4" x14ac:dyDescent="0.25">
      <c r="A1726" t="s">
        <v>2118</v>
      </c>
      <c r="B1726" t="s">
        <v>47</v>
      </c>
      <c r="C1726" t="s">
        <v>1385</v>
      </c>
      <c r="D1726" t="s">
        <v>2128</v>
      </c>
    </row>
    <row r="1727" spans="1:4" x14ac:dyDescent="0.25">
      <c r="A1727" t="s">
        <v>2118</v>
      </c>
      <c r="B1727" t="s">
        <v>51</v>
      </c>
      <c r="C1727" t="s">
        <v>2129</v>
      </c>
      <c r="D1727" t="s">
        <v>2130</v>
      </c>
    </row>
    <row r="1728" spans="1:4" x14ac:dyDescent="0.25">
      <c r="A1728" t="s">
        <v>2131</v>
      </c>
      <c r="B1728" t="s">
        <v>10</v>
      </c>
      <c r="C1728" t="s">
        <v>11</v>
      </c>
      <c r="D1728" t="s">
        <v>2132</v>
      </c>
    </row>
    <row r="1729" spans="1:4" x14ac:dyDescent="0.25">
      <c r="A1729" t="s">
        <v>2131</v>
      </c>
      <c r="B1729" t="s">
        <v>13</v>
      </c>
      <c r="C1729" t="s">
        <v>14</v>
      </c>
      <c r="D1729" t="s">
        <v>2133</v>
      </c>
    </row>
    <row r="1730" spans="1:4" x14ac:dyDescent="0.25">
      <c r="A1730" t="s">
        <v>2131</v>
      </c>
      <c r="B1730" t="s">
        <v>13</v>
      </c>
      <c r="C1730" t="s">
        <v>16</v>
      </c>
      <c r="D1730" t="s">
        <v>111</v>
      </c>
    </row>
    <row r="1731" spans="1:4" x14ac:dyDescent="0.25">
      <c r="A1731" t="s">
        <v>2131</v>
      </c>
      <c r="B1731" t="s">
        <v>13</v>
      </c>
      <c r="C1731" t="s">
        <v>18</v>
      </c>
      <c r="D1731" t="s">
        <v>115</v>
      </c>
    </row>
    <row r="1732" spans="1:4" x14ac:dyDescent="0.25">
      <c r="A1732" t="s">
        <v>2131</v>
      </c>
      <c r="B1732" t="s">
        <v>13</v>
      </c>
      <c r="C1732" t="s">
        <v>20</v>
      </c>
      <c r="D1732" t="s">
        <v>1167</v>
      </c>
    </row>
    <row r="1733" spans="1:4" x14ac:dyDescent="0.25">
      <c r="A1733" t="s">
        <v>2131</v>
      </c>
      <c r="B1733" t="s">
        <v>13</v>
      </c>
      <c r="C1733" t="s">
        <v>22</v>
      </c>
      <c r="D1733" t="s">
        <v>2134</v>
      </c>
    </row>
    <row r="1734" spans="1:4" x14ac:dyDescent="0.25">
      <c r="A1734" t="s">
        <v>2131</v>
      </c>
      <c r="B1734" t="s">
        <v>13</v>
      </c>
      <c r="C1734" t="s">
        <v>24</v>
      </c>
      <c r="D1734" t="s">
        <v>223</v>
      </c>
    </row>
    <row r="1735" spans="1:4" x14ac:dyDescent="0.25">
      <c r="A1735" t="s">
        <v>2131</v>
      </c>
      <c r="B1735" t="s">
        <v>13</v>
      </c>
      <c r="C1735" t="s">
        <v>26</v>
      </c>
      <c r="D1735" t="s">
        <v>960</v>
      </c>
    </row>
    <row r="1736" spans="1:4" x14ac:dyDescent="0.25">
      <c r="A1736" t="s">
        <v>2131</v>
      </c>
      <c r="B1736" t="s">
        <v>13</v>
      </c>
      <c r="C1736" t="s">
        <v>28</v>
      </c>
      <c r="D1736" t="s">
        <v>63</v>
      </c>
    </row>
    <row r="1737" spans="1:4" x14ac:dyDescent="0.25">
      <c r="A1737" t="s">
        <v>2131</v>
      </c>
      <c r="B1737" t="s">
        <v>13</v>
      </c>
      <c r="C1737" t="s">
        <v>30</v>
      </c>
      <c r="D1737" t="s">
        <v>593</v>
      </c>
    </row>
    <row r="1738" spans="1:4" x14ac:dyDescent="0.25">
      <c r="A1738" t="s">
        <v>2131</v>
      </c>
      <c r="B1738" t="s">
        <v>13</v>
      </c>
      <c r="C1738" t="s">
        <v>32</v>
      </c>
      <c r="D1738" t="s">
        <v>1169</v>
      </c>
    </row>
    <row r="1739" spans="1:4" x14ac:dyDescent="0.25">
      <c r="A1739" t="s">
        <v>2131</v>
      </c>
      <c r="B1739" t="s">
        <v>13</v>
      </c>
      <c r="C1739" t="s">
        <v>34</v>
      </c>
      <c r="D1739" t="s">
        <v>1939</v>
      </c>
    </row>
    <row r="1740" spans="1:4" x14ac:dyDescent="0.25">
      <c r="A1740" t="s">
        <v>2131</v>
      </c>
      <c r="B1740" t="s">
        <v>13</v>
      </c>
      <c r="C1740" t="s">
        <v>36</v>
      </c>
      <c r="D1740" t="s">
        <v>33</v>
      </c>
    </row>
    <row r="1741" spans="1:4" x14ac:dyDescent="0.25">
      <c r="A1741" t="s">
        <v>2131</v>
      </c>
      <c r="B1741" t="s">
        <v>13</v>
      </c>
      <c r="C1741" t="s">
        <v>67</v>
      </c>
      <c r="D1741" t="s">
        <v>352</v>
      </c>
    </row>
    <row r="1742" spans="1:4" x14ac:dyDescent="0.25">
      <c r="A1742" t="s">
        <v>2131</v>
      </c>
      <c r="B1742" t="s">
        <v>38</v>
      </c>
      <c r="C1742" t="s">
        <v>1155</v>
      </c>
      <c r="D1742" t="s">
        <v>2135</v>
      </c>
    </row>
    <row r="1743" spans="1:4" x14ac:dyDescent="0.25">
      <c r="A1743" t="s">
        <v>2131</v>
      </c>
      <c r="B1743" t="s">
        <v>38</v>
      </c>
      <c r="C1743" t="s">
        <v>2136</v>
      </c>
      <c r="D1743" t="s">
        <v>2137</v>
      </c>
    </row>
    <row r="1744" spans="1:4" x14ac:dyDescent="0.25">
      <c r="A1744" t="s">
        <v>2131</v>
      </c>
      <c r="B1744" t="s">
        <v>38</v>
      </c>
      <c r="C1744" t="s">
        <v>2138</v>
      </c>
      <c r="D1744" t="s">
        <v>2139</v>
      </c>
    </row>
    <row r="1745" spans="1:4" x14ac:dyDescent="0.25">
      <c r="A1745" t="s">
        <v>2131</v>
      </c>
      <c r="B1745" t="s">
        <v>38</v>
      </c>
      <c r="C1745" t="s">
        <v>2140</v>
      </c>
      <c r="D1745" t="s">
        <v>2141</v>
      </c>
    </row>
    <row r="1746" spans="1:4" x14ac:dyDescent="0.25">
      <c r="A1746" t="s">
        <v>2131</v>
      </c>
      <c r="B1746" t="s">
        <v>38</v>
      </c>
      <c r="C1746" t="s">
        <v>2142</v>
      </c>
      <c r="D1746" t="s">
        <v>2143</v>
      </c>
    </row>
    <row r="1747" spans="1:4" x14ac:dyDescent="0.25">
      <c r="A1747" t="s">
        <v>2131</v>
      </c>
      <c r="B1747" t="s">
        <v>38</v>
      </c>
      <c r="C1747" t="s">
        <v>2144</v>
      </c>
      <c r="D1747" t="s">
        <v>2145</v>
      </c>
    </row>
    <row r="1748" spans="1:4" x14ac:dyDescent="0.25">
      <c r="A1748" t="s">
        <v>2131</v>
      </c>
      <c r="B1748" t="s">
        <v>38</v>
      </c>
      <c r="C1748" t="s">
        <v>2146</v>
      </c>
      <c r="D1748" t="s">
        <v>2147</v>
      </c>
    </row>
    <row r="1749" spans="1:4" x14ac:dyDescent="0.25">
      <c r="A1749" t="s">
        <v>2131</v>
      </c>
      <c r="B1749" t="s">
        <v>38</v>
      </c>
      <c r="C1749" t="s">
        <v>2148</v>
      </c>
      <c r="D1749" t="s">
        <v>2149</v>
      </c>
    </row>
    <row r="1750" spans="1:4" x14ac:dyDescent="0.25">
      <c r="A1750" t="s">
        <v>2131</v>
      </c>
      <c r="B1750" t="s">
        <v>38</v>
      </c>
      <c r="C1750" t="s">
        <v>2150</v>
      </c>
      <c r="D1750" t="s">
        <v>2151</v>
      </c>
    </row>
    <row r="1751" spans="1:4" x14ac:dyDescent="0.25">
      <c r="A1751" t="s">
        <v>2131</v>
      </c>
      <c r="B1751" t="s">
        <v>47</v>
      </c>
      <c r="C1751" t="s">
        <v>1009</v>
      </c>
      <c r="D1751" t="s">
        <v>2152</v>
      </c>
    </row>
    <row r="1752" spans="1:4" x14ac:dyDescent="0.25">
      <c r="A1752" t="s">
        <v>2131</v>
      </c>
      <c r="B1752" t="s">
        <v>47</v>
      </c>
      <c r="C1752" t="s">
        <v>1942</v>
      </c>
      <c r="D1752" t="s">
        <v>2153</v>
      </c>
    </row>
    <row r="1753" spans="1:4" x14ac:dyDescent="0.25">
      <c r="A1753" t="s">
        <v>2131</v>
      </c>
      <c r="B1753" t="s">
        <v>47</v>
      </c>
      <c r="C1753" t="s">
        <v>281</v>
      </c>
      <c r="D1753" t="s">
        <v>2154</v>
      </c>
    </row>
    <row r="1754" spans="1:4" x14ac:dyDescent="0.25">
      <c r="A1754" t="s">
        <v>2131</v>
      </c>
      <c r="B1754" t="s">
        <v>47</v>
      </c>
      <c r="C1754" t="s">
        <v>2155</v>
      </c>
      <c r="D1754" t="s">
        <v>2156</v>
      </c>
    </row>
    <row r="1755" spans="1:4" x14ac:dyDescent="0.25">
      <c r="A1755" t="s">
        <v>2131</v>
      </c>
      <c r="B1755" t="s">
        <v>51</v>
      </c>
      <c r="C1755" t="s">
        <v>2148</v>
      </c>
      <c r="D1755" t="s">
        <v>2157</v>
      </c>
    </row>
    <row r="1756" spans="1:4" x14ac:dyDescent="0.25">
      <c r="A1756" t="s">
        <v>2131</v>
      </c>
      <c r="B1756" t="s">
        <v>51</v>
      </c>
      <c r="C1756" t="s">
        <v>2150</v>
      </c>
      <c r="D1756" t="s">
        <v>2158</v>
      </c>
    </row>
    <row r="1757" spans="1:4" x14ac:dyDescent="0.25">
      <c r="A1757" t="s">
        <v>2131</v>
      </c>
      <c r="B1757" t="s">
        <v>51</v>
      </c>
      <c r="C1757" t="s">
        <v>2159</v>
      </c>
      <c r="D1757" t="s">
        <v>2160</v>
      </c>
    </row>
    <row r="1758" spans="1:4" x14ac:dyDescent="0.25">
      <c r="A1758" t="s">
        <v>2161</v>
      </c>
      <c r="B1758" t="s">
        <v>10</v>
      </c>
      <c r="C1758" t="s">
        <v>11</v>
      </c>
      <c r="D1758" t="s">
        <v>2162</v>
      </c>
    </row>
    <row r="1759" spans="1:4" x14ac:dyDescent="0.25">
      <c r="A1759" t="s">
        <v>2161</v>
      </c>
      <c r="B1759" t="s">
        <v>13</v>
      </c>
      <c r="C1759" t="s">
        <v>14</v>
      </c>
      <c r="D1759" t="s">
        <v>2163</v>
      </c>
    </row>
    <row r="1760" spans="1:4" x14ac:dyDescent="0.25">
      <c r="A1760" t="s">
        <v>2161</v>
      </c>
      <c r="B1760" t="s">
        <v>13</v>
      </c>
      <c r="C1760" t="s">
        <v>16</v>
      </c>
      <c r="D1760" t="s">
        <v>379</v>
      </c>
    </row>
    <row r="1761" spans="1:4" x14ac:dyDescent="0.25">
      <c r="A1761" t="s">
        <v>2161</v>
      </c>
      <c r="B1761" t="s">
        <v>13</v>
      </c>
      <c r="C1761" t="s">
        <v>18</v>
      </c>
      <c r="D1761" t="s">
        <v>348</v>
      </c>
    </row>
    <row r="1762" spans="1:4" x14ac:dyDescent="0.25">
      <c r="A1762" t="s">
        <v>2161</v>
      </c>
      <c r="B1762" t="s">
        <v>13</v>
      </c>
      <c r="C1762" t="s">
        <v>20</v>
      </c>
      <c r="D1762" t="s">
        <v>2164</v>
      </c>
    </row>
    <row r="1763" spans="1:4" x14ac:dyDescent="0.25">
      <c r="A1763" t="s">
        <v>2161</v>
      </c>
      <c r="B1763" t="s">
        <v>13</v>
      </c>
      <c r="C1763" t="s">
        <v>22</v>
      </c>
      <c r="D1763" t="s">
        <v>2165</v>
      </c>
    </row>
    <row r="1764" spans="1:4" x14ac:dyDescent="0.25">
      <c r="A1764" t="s">
        <v>2161</v>
      </c>
      <c r="B1764" t="s">
        <v>38</v>
      </c>
      <c r="C1764" t="s">
        <v>2166</v>
      </c>
      <c r="D1764" t="s">
        <v>2167</v>
      </c>
    </row>
    <row r="1765" spans="1:4" x14ac:dyDescent="0.25">
      <c r="A1765" t="s">
        <v>2161</v>
      </c>
      <c r="B1765" t="s">
        <v>38</v>
      </c>
      <c r="C1765" t="s">
        <v>2168</v>
      </c>
      <c r="D1765" t="s">
        <v>2169</v>
      </c>
    </row>
    <row r="1766" spans="1:4" x14ac:dyDescent="0.25">
      <c r="A1766" t="s">
        <v>2161</v>
      </c>
      <c r="B1766" t="s">
        <v>47</v>
      </c>
      <c r="C1766" t="s">
        <v>2170</v>
      </c>
      <c r="D1766" t="s">
        <v>2171</v>
      </c>
    </row>
    <row r="1767" spans="1:4" x14ac:dyDescent="0.25">
      <c r="A1767" t="s">
        <v>2161</v>
      </c>
      <c r="B1767" t="s">
        <v>214</v>
      </c>
      <c r="C1767" t="s">
        <v>479</v>
      </c>
      <c r="D1767" t="s">
        <v>2172</v>
      </c>
    </row>
    <row r="1768" spans="1:4" x14ac:dyDescent="0.25">
      <c r="A1768" t="s">
        <v>2173</v>
      </c>
      <c r="B1768" t="s">
        <v>10</v>
      </c>
      <c r="C1768" t="s">
        <v>11</v>
      </c>
      <c r="D1768" t="s">
        <v>2174</v>
      </c>
    </row>
    <row r="1769" spans="1:4" x14ac:dyDescent="0.25">
      <c r="A1769" t="s">
        <v>2173</v>
      </c>
      <c r="B1769" t="s">
        <v>13</v>
      </c>
      <c r="C1769" t="s">
        <v>14</v>
      </c>
      <c r="D1769" t="s">
        <v>2175</v>
      </c>
    </row>
    <row r="1770" spans="1:4" x14ac:dyDescent="0.25">
      <c r="A1770" t="s">
        <v>2173</v>
      </c>
      <c r="B1770" t="s">
        <v>13</v>
      </c>
      <c r="C1770" t="s">
        <v>16</v>
      </c>
      <c r="D1770" t="s">
        <v>891</v>
      </c>
    </row>
    <row r="1771" spans="1:4" x14ac:dyDescent="0.25">
      <c r="A1771" t="s">
        <v>2173</v>
      </c>
      <c r="B1771" t="s">
        <v>13</v>
      </c>
      <c r="C1771" t="s">
        <v>18</v>
      </c>
      <c r="D1771" t="s">
        <v>1193</v>
      </c>
    </row>
    <row r="1772" spans="1:4" x14ac:dyDescent="0.25">
      <c r="A1772" t="s">
        <v>2173</v>
      </c>
      <c r="B1772" t="s">
        <v>13</v>
      </c>
      <c r="C1772" t="s">
        <v>20</v>
      </c>
      <c r="D1772" t="s">
        <v>2176</v>
      </c>
    </row>
    <row r="1773" spans="1:4" x14ac:dyDescent="0.25">
      <c r="A1773" t="s">
        <v>2173</v>
      </c>
      <c r="B1773" t="s">
        <v>13</v>
      </c>
      <c r="C1773" t="s">
        <v>22</v>
      </c>
      <c r="D1773" t="s">
        <v>60</v>
      </c>
    </row>
    <row r="1774" spans="1:4" x14ac:dyDescent="0.25">
      <c r="A1774" t="s">
        <v>2173</v>
      </c>
      <c r="B1774" t="s">
        <v>13</v>
      </c>
      <c r="C1774" t="s">
        <v>24</v>
      </c>
      <c r="D1774" t="s">
        <v>223</v>
      </c>
    </row>
    <row r="1775" spans="1:4" x14ac:dyDescent="0.25">
      <c r="A1775" t="s">
        <v>2173</v>
      </c>
      <c r="B1775" t="s">
        <v>13</v>
      </c>
      <c r="C1775" t="s">
        <v>26</v>
      </c>
      <c r="D1775" t="s">
        <v>64</v>
      </c>
    </row>
    <row r="1776" spans="1:4" x14ac:dyDescent="0.25">
      <c r="A1776" t="s">
        <v>2173</v>
      </c>
      <c r="B1776" t="s">
        <v>13</v>
      </c>
      <c r="C1776" t="s">
        <v>28</v>
      </c>
      <c r="D1776" t="s">
        <v>2177</v>
      </c>
    </row>
    <row r="1777" spans="1:4" x14ac:dyDescent="0.25">
      <c r="A1777" t="s">
        <v>2173</v>
      </c>
      <c r="B1777" t="s">
        <v>13</v>
      </c>
      <c r="C1777" t="s">
        <v>30</v>
      </c>
      <c r="D1777" t="s">
        <v>246</v>
      </c>
    </row>
    <row r="1778" spans="1:4" x14ac:dyDescent="0.25">
      <c r="A1778" t="s">
        <v>2173</v>
      </c>
      <c r="B1778" t="s">
        <v>13</v>
      </c>
      <c r="C1778" t="s">
        <v>32</v>
      </c>
      <c r="D1778" t="s">
        <v>1197</v>
      </c>
    </row>
    <row r="1779" spans="1:4" x14ac:dyDescent="0.25">
      <c r="A1779" t="s">
        <v>2173</v>
      </c>
      <c r="B1779" t="s">
        <v>13</v>
      </c>
      <c r="C1779" t="s">
        <v>34</v>
      </c>
      <c r="D1779" t="s">
        <v>182</v>
      </c>
    </row>
    <row r="1780" spans="1:4" x14ac:dyDescent="0.25">
      <c r="A1780" t="s">
        <v>2173</v>
      </c>
      <c r="B1780" t="s">
        <v>13</v>
      </c>
      <c r="C1780" t="s">
        <v>36</v>
      </c>
      <c r="D1780" t="s">
        <v>33</v>
      </c>
    </row>
    <row r="1781" spans="1:4" x14ac:dyDescent="0.25">
      <c r="A1781" t="s">
        <v>2173</v>
      </c>
      <c r="B1781" t="s">
        <v>13</v>
      </c>
      <c r="C1781" t="s">
        <v>67</v>
      </c>
      <c r="D1781" t="s">
        <v>207</v>
      </c>
    </row>
    <row r="1782" spans="1:4" x14ac:dyDescent="0.25">
      <c r="A1782" t="s">
        <v>2173</v>
      </c>
      <c r="B1782" t="s">
        <v>13</v>
      </c>
      <c r="C1782" t="s">
        <v>68</v>
      </c>
      <c r="D1782" t="s">
        <v>37</v>
      </c>
    </row>
    <row r="1783" spans="1:4" x14ac:dyDescent="0.25">
      <c r="A1783" t="s">
        <v>2173</v>
      </c>
      <c r="B1783" t="s">
        <v>38</v>
      </c>
      <c r="C1783" t="s">
        <v>2178</v>
      </c>
      <c r="D1783" t="s">
        <v>2179</v>
      </c>
    </row>
    <row r="1784" spans="1:4" x14ac:dyDescent="0.25">
      <c r="A1784" t="s">
        <v>2173</v>
      </c>
      <c r="B1784" t="s">
        <v>38</v>
      </c>
      <c r="C1784" t="s">
        <v>2180</v>
      </c>
      <c r="D1784" t="s">
        <v>2181</v>
      </c>
    </row>
    <row r="1785" spans="1:4" x14ac:dyDescent="0.25">
      <c r="A1785" t="s">
        <v>2173</v>
      </c>
      <c r="B1785" t="s">
        <v>38</v>
      </c>
      <c r="C1785" t="s">
        <v>304</v>
      </c>
      <c r="D1785" t="s">
        <v>2182</v>
      </c>
    </row>
    <row r="1786" spans="1:4" x14ac:dyDescent="0.25">
      <c r="A1786" t="s">
        <v>2173</v>
      </c>
      <c r="B1786" t="s">
        <v>47</v>
      </c>
      <c r="C1786" t="s">
        <v>2183</v>
      </c>
      <c r="D1786" t="s">
        <v>2184</v>
      </c>
    </row>
    <row r="1787" spans="1:4" x14ac:dyDescent="0.25">
      <c r="A1787" t="s">
        <v>2173</v>
      </c>
      <c r="B1787" t="s">
        <v>51</v>
      </c>
      <c r="C1787" t="s">
        <v>2185</v>
      </c>
      <c r="D1787" t="s">
        <v>2186</v>
      </c>
    </row>
    <row r="1788" spans="1:4" x14ac:dyDescent="0.25">
      <c r="A1788" t="s">
        <v>2173</v>
      </c>
      <c r="B1788" t="s">
        <v>214</v>
      </c>
      <c r="C1788" t="s">
        <v>516</v>
      </c>
      <c r="D1788" t="s">
        <v>2187</v>
      </c>
    </row>
    <row r="1789" spans="1:4" x14ac:dyDescent="0.25">
      <c r="A1789" t="s">
        <v>2188</v>
      </c>
      <c r="B1789" t="s">
        <v>10</v>
      </c>
      <c r="C1789" t="s">
        <v>11</v>
      </c>
      <c r="D1789" t="s">
        <v>2189</v>
      </c>
    </row>
    <row r="1790" spans="1:4" x14ac:dyDescent="0.25">
      <c r="A1790" t="s">
        <v>2188</v>
      </c>
      <c r="B1790" t="s">
        <v>13</v>
      </c>
      <c r="C1790" t="s">
        <v>14</v>
      </c>
      <c r="D1790" t="s">
        <v>2190</v>
      </c>
    </row>
    <row r="1791" spans="1:4" x14ac:dyDescent="0.25">
      <c r="A1791" t="s">
        <v>2188</v>
      </c>
      <c r="B1791" t="s">
        <v>13</v>
      </c>
      <c r="C1791" t="s">
        <v>16</v>
      </c>
      <c r="D1791" t="s">
        <v>111</v>
      </c>
    </row>
    <row r="1792" spans="1:4" x14ac:dyDescent="0.25">
      <c r="A1792" t="s">
        <v>2188</v>
      </c>
      <c r="B1792" t="s">
        <v>13</v>
      </c>
      <c r="C1792" t="s">
        <v>18</v>
      </c>
      <c r="D1792" t="s">
        <v>2191</v>
      </c>
    </row>
    <row r="1793" spans="1:4" x14ac:dyDescent="0.25">
      <c r="A1793" t="s">
        <v>2188</v>
      </c>
      <c r="B1793" t="s">
        <v>13</v>
      </c>
      <c r="C1793" t="s">
        <v>20</v>
      </c>
      <c r="D1793" t="s">
        <v>2192</v>
      </c>
    </row>
    <row r="1794" spans="1:4" x14ac:dyDescent="0.25">
      <c r="A1794" t="s">
        <v>2188</v>
      </c>
      <c r="B1794" t="s">
        <v>13</v>
      </c>
      <c r="C1794" t="s">
        <v>22</v>
      </c>
      <c r="D1794" t="s">
        <v>116</v>
      </c>
    </row>
    <row r="1795" spans="1:4" x14ac:dyDescent="0.25">
      <c r="A1795" t="s">
        <v>2188</v>
      </c>
      <c r="B1795" t="s">
        <v>13</v>
      </c>
      <c r="C1795" t="s">
        <v>24</v>
      </c>
      <c r="D1795" t="s">
        <v>2193</v>
      </c>
    </row>
    <row r="1796" spans="1:4" x14ac:dyDescent="0.25">
      <c r="A1796" t="s">
        <v>2188</v>
      </c>
      <c r="B1796" t="s">
        <v>13</v>
      </c>
      <c r="C1796" t="s">
        <v>26</v>
      </c>
      <c r="D1796" t="s">
        <v>60</v>
      </c>
    </row>
    <row r="1797" spans="1:4" x14ac:dyDescent="0.25">
      <c r="A1797" t="s">
        <v>2188</v>
      </c>
      <c r="B1797" t="s">
        <v>13</v>
      </c>
      <c r="C1797" t="s">
        <v>28</v>
      </c>
      <c r="D1797" t="s">
        <v>2194</v>
      </c>
    </row>
    <row r="1798" spans="1:4" x14ac:dyDescent="0.25">
      <c r="A1798" t="s">
        <v>2188</v>
      </c>
      <c r="B1798" t="s">
        <v>13</v>
      </c>
      <c r="C1798" t="s">
        <v>30</v>
      </c>
      <c r="D1798" t="s">
        <v>118</v>
      </c>
    </row>
    <row r="1799" spans="1:4" x14ac:dyDescent="0.25">
      <c r="A1799" t="s">
        <v>2188</v>
      </c>
      <c r="B1799" t="s">
        <v>38</v>
      </c>
      <c r="C1799" t="s">
        <v>2195</v>
      </c>
      <c r="D1799" t="s">
        <v>2196</v>
      </c>
    </row>
    <row r="1800" spans="1:4" x14ac:dyDescent="0.25">
      <c r="A1800" t="s">
        <v>2188</v>
      </c>
      <c r="B1800" t="s">
        <v>38</v>
      </c>
      <c r="C1800" t="s">
        <v>2197</v>
      </c>
      <c r="D1800" t="s">
        <v>2198</v>
      </c>
    </row>
    <row r="1801" spans="1:4" x14ac:dyDescent="0.25">
      <c r="A1801" t="s">
        <v>2188</v>
      </c>
      <c r="B1801" t="s">
        <v>38</v>
      </c>
      <c r="C1801" t="s">
        <v>2199</v>
      </c>
      <c r="D1801" t="s">
        <v>2200</v>
      </c>
    </row>
    <row r="1802" spans="1:4" x14ac:dyDescent="0.25">
      <c r="A1802" t="s">
        <v>2188</v>
      </c>
      <c r="B1802" t="s">
        <v>38</v>
      </c>
      <c r="C1802" t="s">
        <v>2201</v>
      </c>
      <c r="D1802" t="s">
        <v>2202</v>
      </c>
    </row>
    <row r="1803" spans="1:4" x14ac:dyDescent="0.25">
      <c r="A1803" t="s">
        <v>2188</v>
      </c>
      <c r="B1803" t="s">
        <v>38</v>
      </c>
      <c r="C1803" t="s">
        <v>2203</v>
      </c>
      <c r="D1803" t="s">
        <v>2204</v>
      </c>
    </row>
    <row r="1804" spans="1:4" x14ac:dyDescent="0.25">
      <c r="A1804" t="s">
        <v>2188</v>
      </c>
      <c r="B1804" t="s">
        <v>38</v>
      </c>
      <c r="C1804" t="s">
        <v>2205</v>
      </c>
      <c r="D1804" t="s">
        <v>2206</v>
      </c>
    </row>
    <row r="1805" spans="1:4" x14ac:dyDescent="0.25">
      <c r="A1805" t="s">
        <v>2188</v>
      </c>
      <c r="B1805" t="s">
        <v>38</v>
      </c>
      <c r="C1805" t="s">
        <v>947</v>
      </c>
      <c r="D1805" t="s">
        <v>2207</v>
      </c>
    </row>
    <row r="1806" spans="1:4" x14ac:dyDescent="0.25">
      <c r="A1806" t="s">
        <v>2188</v>
      </c>
      <c r="B1806" t="s">
        <v>47</v>
      </c>
      <c r="C1806" t="s">
        <v>2208</v>
      </c>
      <c r="D1806" t="s">
        <v>2209</v>
      </c>
    </row>
    <row r="1807" spans="1:4" x14ac:dyDescent="0.25">
      <c r="A1807" t="s">
        <v>2188</v>
      </c>
      <c r="B1807" t="s">
        <v>47</v>
      </c>
      <c r="C1807" t="s">
        <v>248</v>
      </c>
      <c r="D1807" t="s">
        <v>2210</v>
      </c>
    </row>
    <row r="1808" spans="1:4" x14ac:dyDescent="0.25">
      <c r="A1808" t="s">
        <v>2188</v>
      </c>
      <c r="B1808" t="s">
        <v>51</v>
      </c>
      <c r="C1808" t="s">
        <v>99</v>
      </c>
      <c r="D1808" t="s">
        <v>2211</v>
      </c>
    </row>
    <row r="1809" spans="1:4" x14ac:dyDescent="0.25">
      <c r="A1809" t="s">
        <v>2188</v>
      </c>
      <c r="B1809" t="s">
        <v>51</v>
      </c>
      <c r="C1809" t="s">
        <v>2212</v>
      </c>
      <c r="D1809" t="s">
        <v>2213</v>
      </c>
    </row>
    <row r="1810" spans="1:4" x14ac:dyDescent="0.25">
      <c r="A1810" t="s">
        <v>2214</v>
      </c>
      <c r="B1810" t="s">
        <v>10</v>
      </c>
      <c r="C1810" t="s">
        <v>11</v>
      </c>
      <c r="D1810" t="s">
        <v>2215</v>
      </c>
    </row>
    <row r="1811" spans="1:4" x14ac:dyDescent="0.25">
      <c r="A1811" t="s">
        <v>2214</v>
      </c>
      <c r="B1811" t="s">
        <v>13</v>
      </c>
      <c r="C1811" t="s">
        <v>14</v>
      </c>
      <c r="D1811" t="s">
        <v>2216</v>
      </c>
    </row>
    <row r="1812" spans="1:4" x14ac:dyDescent="0.25">
      <c r="A1812" t="s">
        <v>2214</v>
      </c>
      <c r="B1812" t="s">
        <v>13</v>
      </c>
      <c r="C1812" t="s">
        <v>16</v>
      </c>
      <c r="D1812" t="s">
        <v>139</v>
      </c>
    </row>
    <row r="1813" spans="1:4" x14ac:dyDescent="0.25">
      <c r="A1813" t="s">
        <v>2214</v>
      </c>
      <c r="B1813" t="s">
        <v>13</v>
      </c>
      <c r="C1813" t="s">
        <v>18</v>
      </c>
      <c r="D1813" t="s">
        <v>664</v>
      </c>
    </row>
    <row r="1814" spans="1:4" x14ac:dyDescent="0.25">
      <c r="A1814" t="s">
        <v>2214</v>
      </c>
      <c r="B1814" t="s">
        <v>13</v>
      </c>
      <c r="C1814" t="s">
        <v>20</v>
      </c>
      <c r="D1814" t="s">
        <v>60</v>
      </c>
    </row>
    <row r="1815" spans="1:4" x14ac:dyDescent="0.25">
      <c r="A1815" t="s">
        <v>2214</v>
      </c>
      <c r="B1815" t="s">
        <v>13</v>
      </c>
      <c r="C1815" t="s">
        <v>22</v>
      </c>
      <c r="D1815" t="s">
        <v>2217</v>
      </c>
    </row>
    <row r="1816" spans="1:4" x14ac:dyDescent="0.25">
      <c r="A1816" t="s">
        <v>2214</v>
      </c>
      <c r="B1816" t="s">
        <v>13</v>
      </c>
      <c r="C1816" t="s">
        <v>24</v>
      </c>
      <c r="D1816" t="s">
        <v>276</v>
      </c>
    </row>
    <row r="1817" spans="1:4" x14ac:dyDescent="0.25">
      <c r="A1817" t="s">
        <v>2214</v>
      </c>
      <c r="B1817" t="s">
        <v>13</v>
      </c>
      <c r="C1817" t="s">
        <v>26</v>
      </c>
      <c r="D1817" t="s">
        <v>2218</v>
      </c>
    </row>
    <row r="1818" spans="1:4" x14ac:dyDescent="0.25">
      <c r="A1818" t="s">
        <v>2214</v>
      </c>
      <c r="B1818" t="s">
        <v>13</v>
      </c>
      <c r="C1818" t="s">
        <v>28</v>
      </c>
      <c r="D1818" t="s">
        <v>37</v>
      </c>
    </row>
    <row r="1819" spans="1:4" x14ac:dyDescent="0.25">
      <c r="A1819" t="s">
        <v>2214</v>
      </c>
      <c r="B1819" t="s">
        <v>13</v>
      </c>
      <c r="C1819" t="s">
        <v>30</v>
      </c>
      <c r="D1819" t="s">
        <v>80</v>
      </c>
    </row>
    <row r="1820" spans="1:4" x14ac:dyDescent="0.25">
      <c r="A1820" t="s">
        <v>2214</v>
      </c>
      <c r="B1820" t="s">
        <v>38</v>
      </c>
      <c r="C1820" t="s">
        <v>2219</v>
      </c>
      <c r="D1820" t="s">
        <v>2220</v>
      </c>
    </row>
    <row r="1821" spans="1:4" x14ac:dyDescent="0.25">
      <c r="A1821" t="s">
        <v>2214</v>
      </c>
      <c r="B1821" t="s">
        <v>38</v>
      </c>
      <c r="C1821" t="s">
        <v>2221</v>
      </c>
      <c r="D1821" t="s">
        <v>2222</v>
      </c>
    </row>
    <row r="1822" spans="1:4" x14ac:dyDescent="0.25">
      <c r="A1822" t="s">
        <v>2214</v>
      </c>
      <c r="B1822" t="s">
        <v>38</v>
      </c>
      <c r="C1822" t="s">
        <v>2223</v>
      </c>
      <c r="D1822" t="s">
        <v>2224</v>
      </c>
    </row>
    <row r="1823" spans="1:4" x14ac:dyDescent="0.25">
      <c r="A1823" t="s">
        <v>2214</v>
      </c>
      <c r="B1823" t="s">
        <v>47</v>
      </c>
      <c r="C1823" t="s">
        <v>2225</v>
      </c>
      <c r="D1823" t="s">
        <v>2226</v>
      </c>
    </row>
    <row r="1824" spans="1:4" x14ac:dyDescent="0.25">
      <c r="A1824" t="s">
        <v>2214</v>
      </c>
      <c r="B1824" t="s">
        <v>47</v>
      </c>
      <c r="C1824" t="s">
        <v>2227</v>
      </c>
      <c r="D1824" t="s">
        <v>2228</v>
      </c>
    </row>
    <row r="1825" spans="1:4" x14ac:dyDescent="0.25">
      <c r="A1825" t="s">
        <v>2214</v>
      </c>
      <c r="B1825" t="s">
        <v>51</v>
      </c>
      <c r="C1825" t="s">
        <v>2053</v>
      </c>
      <c r="D1825" t="s">
        <v>2229</v>
      </c>
    </row>
    <row r="1826" spans="1:4" x14ac:dyDescent="0.25">
      <c r="A1826" t="s">
        <v>2214</v>
      </c>
      <c r="B1826" t="s">
        <v>51</v>
      </c>
      <c r="C1826" t="s">
        <v>2230</v>
      </c>
      <c r="D1826" t="s">
        <v>2231</v>
      </c>
    </row>
    <row r="1827" spans="1:4" x14ac:dyDescent="0.25">
      <c r="A1827" t="s">
        <v>2214</v>
      </c>
      <c r="B1827" t="s">
        <v>214</v>
      </c>
      <c r="C1827" t="s">
        <v>518</v>
      </c>
      <c r="D1827" t="s">
        <v>2232</v>
      </c>
    </row>
    <row r="1828" spans="1:4" x14ac:dyDescent="0.25">
      <c r="A1828" t="s">
        <v>2214</v>
      </c>
      <c r="B1828" t="s">
        <v>214</v>
      </c>
      <c r="C1828" t="s">
        <v>2233</v>
      </c>
      <c r="D1828" t="s">
        <v>2234</v>
      </c>
    </row>
    <row r="1829" spans="1:4" x14ac:dyDescent="0.25">
      <c r="A1829" t="s">
        <v>2235</v>
      </c>
      <c r="B1829" t="s">
        <v>10</v>
      </c>
      <c r="C1829" t="s">
        <v>11</v>
      </c>
      <c r="D1829" t="s">
        <v>2236</v>
      </c>
    </row>
    <row r="1830" spans="1:4" x14ac:dyDescent="0.25">
      <c r="A1830" t="s">
        <v>2235</v>
      </c>
      <c r="B1830" t="s">
        <v>13</v>
      </c>
      <c r="C1830" t="s">
        <v>14</v>
      </c>
      <c r="D1830" t="s">
        <v>2237</v>
      </c>
    </row>
    <row r="1831" spans="1:4" x14ac:dyDescent="0.25">
      <c r="A1831" t="s">
        <v>2235</v>
      </c>
      <c r="B1831" t="s">
        <v>13</v>
      </c>
      <c r="C1831" t="s">
        <v>16</v>
      </c>
      <c r="D1831" t="s">
        <v>2238</v>
      </c>
    </row>
    <row r="1832" spans="1:4" x14ac:dyDescent="0.25">
      <c r="A1832" t="s">
        <v>2235</v>
      </c>
      <c r="B1832" t="s">
        <v>13</v>
      </c>
      <c r="C1832" t="s">
        <v>18</v>
      </c>
      <c r="D1832" t="s">
        <v>60</v>
      </c>
    </row>
    <row r="1833" spans="1:4" x14ac:dyDescent="0.25">
      <c r="A1833" t="s">
        <v>2235</v>
      </c>
      <c r="B1833" t="s">
        <v>13</v>
      </c>
      <c r="C1833" t="s">
        <v>20</v>
      </c>
      <c r="D1833" t="s">
        <v>2239</v>
      </c>
    </row>
    <row r="1834" spans="1:4" x14ac:dyDescent="0.25">
      <c r="A1834" t="s">
        <v>2235</v>
      </c>
      <c r="B1834" t="s">
        <v>13</v>
      </c>
      <c r="C1834" t="s">
        <v>22</v>
      </c>
      <c r="D1834" t="s">
        <v>2240</v>
      </c>
    </row>
    <row r="1835" spans="1:4" x14ac:dyDescent="0.25">
      <c r="A1835" t="s">
        <v>2235</v>
      </c>
      <c r="B1835" t="s">
        <v>13</v>
      </c>
      <c r="C1835" t="s">
        <v>24</v>
      </c>
      <c r="D1835" t="s">
        <v>2241</v>
      </c>
    </row>
    <row r="1836" spans="1:4" x14ac:dyDescent="0.25">
      <c r="A1836" t="s">
        <v>2235</v>
      </c>
      <c r="B1836" t="s">
        <v>13</v>
      </c>
      <c r="C1836" t="s">
        <v>26</v>
      </c>
      <c r="D1836" t="s">
        <v>71</v>
      </c>
    </row>
    <row r="1837" spans="1:4" x14ac:dyDescent="0.25">
      <c r="A1837" t="s">
        <v>2235</v>
      </c>
      <c r="B1837" t="s">
        <v>13</v>
      </c>
      <c r="C1837" t="s">
        <v>28</v>
      </c>
      <c r="D1837" t="s">
        <v>146</v>
      </c>
    </row>
    <row r="1838" spans="1:4" x14ac:dyDescent="0.25">
      <c r="A1838" t="s">
        <v>2235</v>
      </c>
      <c r="B1838" t="s">
        <v>13</v>
      </c>
      <c r="C1838" t="s">
        <v>30</v>
      </c>
      <c r="D1838" t="s">
        <v>531</v>
      </c>
    </row>
    <row r="1839" spans="1:4" x14ac:dyDescent="0.25">
      <c r="A1839" t="s">
        <v>2235</v>
      </c>
      <c r="B1839" t="s">
        <v>13</v>
      </c>
      <c r="C1839" t="s">
        <v>32</v>
      </c>
      <c r="D1839" t="s">
        <v>1307</v>
      </c>
    </row>
    <row r="1840" spans="1:4" x14ac:dyDescent="0.25">
      <c r="A1840" t="s">
        <v>2235</v>
      </c>
      <c r="B1840" t="s">
        <v>13</v>
      </c>
      <c r="C1840" t="s">
        <v>34</v>
      </c>
      <c r="D1840" t="s">
        <v>2242</v>
      </c>
    </row>
    <row r="1841" spans="1:4" x14ac:dyDescent="0.25">
      <c r="A1841" t="s">
        <v>2235</v>
      </c>
      <c r="B1841" t="s">
        <v>13</v>
      </c>
      <c r="C1841" t="s">
        <v>36</v>
      </c>
      <c r="D1841" t="s">
        <v>147</v>
      </c>
    </row>
    <row r="1842" spans="1:4" x14ac:dyDescent="0.25">
      <c r="A1842" t="s">
        <v>2235</v>
      </c>
      <c r="B1842" t="s">
        <v>38</v>
      </c>
      <c r="C1842" t="s">
        <v>2243</v>
      </c>
      <c r="D1842" t="s">
        <v>2244</v>
      </c>
    </row>
    <row r="1843" spans="1:4" x14ac:dyDescent="0.25">
      <c r="A1843" t="s">
        <v>2235</v>
      </c>
      <c r="B1843" t="s">
        <v>38</v>
      </c>
      <c r="C1843" t="s">
        <v>1622</v>
      </c>
      <c r="D1843" t="s">
        <v>2245</v>
      </c>
    </row>
    <row r="1844" spans="1:4" x14ac:dyDescent="0.25">
      <c r="A1844" t="s">
        <v>2235</v>
      </c>
      <c r="B1844" t="s">
        <v>38</v>
      </c>
      <c r="C1844" t="s">
        <v>2246</v>
      </c>
      <c r="D1844" t="s">
        <v>2247</v>
      </c>
    </row>
    <row r="1845" spans="1:4" x14ac:dyDescent="0.25">
      <c r="A1845" t="s">
        <v>2235</v>
      </c>
      <c r="B1845" t="s">
        <v>38</v>
      </c>
      <c r="C1845" t="s">
        <v>2248</v>
      </c>
      <c r="D1845" t="s">
        <v>2249</v>
      </c>
    </row>
    <row r="1846" spans="1:4" x14ac:dyDescent="0.25">
      <c r="A1846" t="s">
        <v>2235</v>
      </c>
      <c r="B1846" t="s">
        <v>38</v>
      </c>
      <c r="C1846" t="s">
        <v>2250</v>
      </c>
      <c r="D1846" t="s">
        <v>2251</v>
      </c>
    </row>
    <row r="1847" spans="1:4" x14ac:dyDescent="0.25">
      <c r="A1847" t="s">
        <v>2235</v>
      </c>
      <c r="B1847" t="s">
        <v>38</v>
      </c>
      <c r="C1847" t="s">
        <v>2252</v>
      </c>
      <c r="D1847" t="s">
        <v>2253</v>
      </c>
    </row>
    <row r="1848" spans="1:4" x14ac:dyDescent="0.25">
      <c r="A1848" t="s">
        <v>2235</v>
      </c>
      <c r="B1848" t="s">
        <v>47</v>
      </c>
      <c r="C1848" t="s">
        <v>2254</v>
      </c>
      <c r="D1848" t="s">
        <v>2255</v>
      </c>
    </row>
    <row r="1849" spans="1:4" x14ac:dyDescent="0.25">
      <c r="A1849" t="s">
        <v>2235</v>
      </c>
      <c r="B1849" t="s">
        <v>47</v>
      </c>
      <c r="C1849" t="s">
        <v>2256</v>
      </c>
      <c r="D1849" t="s">
        <v>2257</v>
      </c>
    </row>
    <row r="1850" spans="1:4" x14ac:dyDescent="0.25">
      <c r="A1850" t="s">
        <v>2235</v>
      </c>
      <c r="B1850" t="s">
        <v>51</v>
      </c>
      <c r="C1850" t="s">
        <v>2258</v>
      </c>
      <c r="D1850" t="s">
        <v>2259</v>
      </c>
    </row>
    <row r="1851" spans="1:4" x14ac:dyDescent="0.25">
      <c r="A1851" t="s">
        <v>2260</v>
      </c>
      <c r="B1851" t="s">
        <v>10</v>
      </c>
      <c r="C1851" t="s">
        <v>11</v>
      </c>
      <c r="D1851" t="s">
        <v>2261</v>
      </c>
    </row>
    <row r="1852" spans="1:4" x14ac:dyDescent="0.25">
      <c r="A1852" t="s">
        <v>2260</v>
      </c>
      <c r="B1852" t="s">
        <v>13</v>
      </c>
      <c r="C1852" t="s">
        <v>14</v>
      </c>
      <c r="D1852" t="s">
        <v>316</v>
      </c>
    </row>
    <row r="1853" spans="1:4" x14ac:dyDescent="0.25">
      <c r="A1853" t="s">
        <v>2260</v>
      </c>
      <c r="B1853" t="s">
        <v>13</v>
      </c>
      <c r="C1853" t="s">
        <v>16</v>
      </c>
      <c r="D1853" t="s">
        <v>2262</v>
      </c>
    </row>
    <row r="1854" spans="1:4" x14ac:dyDescent="0.25">
      <c r="A1854" t="s">
        <v>2260</v>
      </c>
      <c r="B1854" t="s">
        <v>13</v>
      </c>
      <c r="C1854" t="s">
        <v>18</v>
      </c>
      <c r="D1854" t="s">
        <v>2263</v>
      </c>
    </row>
    <row r="1855" spans="1:4" x14ac:dyDescent="0.25">
      <c r="A1855" t="s">
        <v>2260</v>
      </c>
      <c r="B1855" t="s">
        <v>13</v>
      </c>
      <c r="C1855" t="s">
        <v>20</v>
      </c>
      <c r="D1855" t="s">
        <v>2264</v>
      </c>
    </row>
    <row r="1856" spans="1:4" x14ac:dyDescent="0.25">
      <c r="A1856" t="s">
        <v>2260</v>
      </c>
      <c r="B1856" t="s">
        <v>13</v>
      </c>
      <c r="C1856" t="s">
        <v>22</v>
      </c>
      <c r="D1856" t="s">
        <v>2265</v>
      </c>
    </row>
    <row r="1857" spans="1:4" x14ac:dyDescent="0.25">
      <c r="A1857" t="s">
        <v>2260</v>
      </c>
      <c r="B1857" t="s">
        <v>13</v>
      </c>
      <c r="C1857" t="s">
        <v>24</v>
      </c>
      <c r="D1857" t="s">
        <v>529</v>
      </c>
    </row>
    <row r="1858" spans="1:4" x14ac:dyDescent="0.25">
      <c r="A1858" t="s">
        <v>2260</v>
      </c>
      <c r="B1858" t="s">
        <v>13</v>
      </c>
      <c r="C1858" t="s">
        <v>26</v>
      </c>
      <c r="D1858" t="s">
        <v>60</v>
      </c>
    </row>
    <row r="1859" spans="1:4" x14ac:dyDescent="0.25">
      <c r="A1859" t="s">
        <v>2260</v>
      </c>
      <c r="B1859" t="s">
        <v>13</v>
      </c>
      <c r="C1859" t="s">
        <v>28</v>
      </c>
      <c r="D1859" t="s">
        <v>21</v>
      </c>
    </row>
    <row r="1860" spans="1:4" x14ac:dyDescent="0.25">
      <c r="A1860" t="s">
        <v>2260</v>
      </c>
      <c r="B1860" t="s">
        <v>13</v>
      </c>
      <c r="C1860" t="s">
        <v>30</v>
      </c>
      <c r="D1860" t="s">
        <v>2266</v>
      </c>
    </row>
    <row r="1861" spans="1:4" x14ac:dyDescent="0.25">
      <c r="A1861" t="s">
        <v>2260</v>
      </c>
      <c r="B1861" t="s">
        <v>38</v>
      </c>
      <c r="C1861" t="s">
        <v>2267</v>
      </c>
      <c r="D1861" t="s">
        <v>2268</v>
      </c>
    </row>
    <row r="1862" spans="1:4" x14ac:dyDescent="0.25">
      <c r="A1862" t="s">
        <v>2260</v>
      </c>
      <c r="B1862" t="s">
        <v>38</v>
      </c>
      <c r="C1862" t="s">
        <v>2269</v>
      </c>
      <c r="D1862" t="s">
        <v>2270</v>
      </c>
    </row>
    <row r="1863" spans="1:4" x14ac:dyDescent="0.25">
      <c r="A1863" t="s">
        <v>2260</v>
      </c>
      <c r="B1863" t="s">
        <v>38</v>
      </c>
      <c r="C1863" t="s">
        <v>2271</v>
      </c>
      <c r="D1863" t="s">
        <v>2272</v>
      </c>
    </row>
    <row r="1864" spans="1:4" x14ac:dyDescent="0.25">
      <c r="A1864" t="s">
        <v>2260</v>
      </c>
      <c r="B1864" t="s">
        <v>38</v>
      </c>
      <c r="C1864" t="s">
        <v>2273</v>
      </c>
      <c r="D1864" t="s">
        <v>2274</v>
      </c>
    </row>
    <row r="1865" spans="1:4" x14ac:dyDescent="0.25">
      <c r="A1865" t="s">
        <v>2260</v>
      </c>
      <c r="B1865" t="s">
        <v>38</v>
      </c>
      <c r="C1865" t="s">
        <v>2275</v>
      </c>
      <c r="D1865" t="s">
        <v>2276</v>
      </c>
    </row>
    <row r="1866" spans="1:4" x14ac:dyDescent="0.25">
      <c r="A1866" t="s">
        <v>2260</v>
      </c>
      <c r="B1866" t="s">
        <v>38</v>
      </c>
      <c r="C1866" t="s">
        <v>2277</v>
      </c>
      <c r="D1866" t="s">
        <v>2278</v>
      </c>
    </row>
    <row r="1867" spans="1:4" x14ac:dyDescent="0.25">
      <c r="A1867" t="s">
        <v>2260</v>
      </c>
      <c r="B1867" t="s">
        <v>38</v>
      </c>
      <c r="C1867" t="s">
        <v>2279</v>
      </c>
      <c r="D1867" t="s">
        <v>2280</v>
      </c>
    </row>
    <row r="1868" spans="1:4" x14ac:dyDescent="0.25">
      <c r="A1868" t="s">
        <v>2260</v>
      </c>
      <c r="B1868" t="s">
        <v>47</v>
      </c>
      <c r="C1868" t="s">
        <v>2281</v>
      </c>
      <c r="D1868" t="s">
        <v>2282</v>
      </c>
    </row>
    <row r="1869" spans="1:4" x14ac:dyDescent="0.25">
      <c r="A1869" t="s">
        <v>2260</v>
      </c>
      <c r="B1869" t="s">
        <v>51</v>
      </c>
      <c r="C1869" t="s">
        <v>2283</v>
      </c>
      <c r="D1869" t="s">
        <v>2284</v>
      </c>
    </row>
    <row r="1870" spans="1:4" x14ac:dyDescent="0.25">
      <c r="A1870" t="s">
        <v>2260</v>
      </c>
      <c r="B1870" t="s">
        <v>214</v>
      </c>
      <c r="C1870" t="s">
        <v>520</v>
      </c>
      <c r="D1870" t="s">
        <v>2285</v>
      </c>
    </row>
    <row r="1871" spans="1:4" x14ac:dyDescent="0.25">
      <c r="A1871" t="s">
        <v>2260</v>
      </c>
      <c r="B1871" t="s">
        <v>214</v>
      </c>
      <c r="C1871" t="s">
        <v>522</v>
      </c>
      <c r="D1871" t="s">
        <v>2286</v>
      </c>
    </row>
    <row r="1872" spans="1:4" x14ac:dyDescent="0.25">
      <c r="A1872" t="s">
        <v>2287</v>
      </c>
      <c r="B1872" t="s">
        <v>10</v>
      </c>
      <c r="C1872" t="s">
        <v>11</v>
      </c>
      <c r="D1872" t="s">
        <v>2288</v>
      </c>
    </row>
    <row r="1873" spans="1:4" x14ac:dyDescent="0.25">
      <c r="A1873" t="s">
        <v>2287</v>
      </c>
      <c r="B1873" t="s">
        <v>13</v>
      </c>
      <c r="C1873" t="s">
        <v>14</v>
      </c>
      <c r="D1873" t="s">
        <v>2289</v>
      </c>
    </row>
    <row r="1874" spans="1:4" x14ac:dyDescent="0.25">
      <c r="A1874" t="s">
        <v>2287</v>
      </c>
      <c r="B1874" t="s">
        <v>13</v>
      </c>
      <c r="C1874" t="s">
        <v>16</v>
      </c>
      <c r="D1874" t="s">
        <v>2290</v>
      </c>
    </row>
    <row r="1875" spans="1:4" x14ac:dyDescent="0.25">
      <c r="A1875" t="s">
        <v>2287</v>
      </c>
      <c r="B1875" t="s">
        <v>13</v>
      </c>
      <c r="C1875" t="s">
        <v>18</v>
      </c>
      <c r="D1875" t="s">
        <v>21</v>
      </c>
    </row>
    <row r="1876" spans="1:4" x14ac:dyDescent="0.25">
      <c r="A1876" t="s">
        <v>2287</v>
      </c>
      <c r="B1876" t="s">
        <v>13</v>
      </c>
      <c r="C1876" t="s">
        <v>20</v>
      </c>
      <c r="D1876" t="s">
        <v>71</v>
      </c>
    </row>
    <row r="1877" spans="1:4" x14ac:dyDescent="0.25">
      <c r="A1877" t="s">
        <v>2287</v>
      </c>
      <c r="B1877" t="s">
        <v>13</v>
      </c>
      <c r="C1877" t="s">
        <v>22</v>
      </c>
      <c r="D1877" t="s">
        <v>319</v>
      </c>
    </row>
    <row r="1878" spans="1:4" x14ac:dyDescent="0.25">
      <c r="A1878" t="s">
        <v>2287</v>
      </c>
      <c r="B1878" t="s">
        <v>13</v>
      </c>
      <c r="C1878" t="s">
        <v>24</v>
      </c>
      <c r="D1878" t="s">
        <v>147</v>
      </c>
    </row>
    <row r="1879" spans="1:4" x14ac:dyDescent="0.25">
      <c r="A1879" t="s">
        <v>2287</v>
      </c>
      <c r="B1879" t="s">
        <v>38</v>
      </c>
      <c r="C1879" t="s">
        <v>2291</v>
      </c>
      <c r="D1879" t="s">
        <v>2292</v>
      </c>
    </row>
    <row r="1880" spans="1:4" x14ac:dyDescent="0.25">
      <c r="A1880" t="s">
        <v>2287</v>
      </c>
      <c r="B1880" t="s">
        <v>38</v>
      </c>
      <c r="C1880" t="s">
        <v>2293</v>
      </c>
      <c r="D1880" t="s">
        <v>2294</v>
      </c>
    </row>
    <row r="1881" spans="1:4" x14ac:dyDescent="0.25">
      <c r="A1881" t="s">
        <v>2287</v>
      </c>
      <c r="B1881" t="s">
        <v>47</v>
      </c>
      <c r="C1881" t="s">
        <v>2295</v>
      </c>
      <c r="D1881" t="s">
        <v>2296</v>
      </c>
    </row>
    <row r="1882" spans="1:4" x14ac:dyDescent="0.25">
      <c r="A1882" t="s">
        <v>2297</v>
      </c>
      <c r="B1882" t="s">
        <v>10</v>
      </c>
      <c r="C1882" t="s">
        <v>11</v>
      </c>
      <c r="D1882" t="s">
        <v>2298</v>
      </c>
    </row>
    <row r="1883" spans="1:4" x14ac:dyDescent="0.25">
      <c r="A1883" t="s">
        <v>2297</v>
      </c>
      <c r="B1883" t="s">
        <v>13</v>
      </c>
      <c r="C1883" t="s">
        <v>14</v>
      </c>
      <c r="D1883" t="s">
        <v>491</v>
      </c>
    </row>
    <row r="1884" spans="1:4" x14ac:dyDescent="0.25">
      <c r="A1884" t="s">
        <v>2297</v>
      </c>
      <c r="B1884" t="s">
        <v>13</v>
      </c>
      <c r="C1884" t="s">
        <v>16</v>
      </c>
      <c r="D1884" t="s">
        <v>60</v>
      </c>
    </row>
    <row r="1885" spans="1:4" x14ac:dyDescent="0.25">
      <c r="A1885" t="s">
        <v>2297</v>
      </c>
      <c r="B1885" t="s">
        <v>13</v>
      </c>
      <c r="C1885" t="s">
        <v>18</v>
      </c>
      <c r="D1885" t="s">
        <v>2299</v>
      </c>
    </row>
    <row r="1886" spans="1:4" x14ac:dyDescent="0.25">
      <c r="A1886" t="s">
        <v>2297</v>
      </c>
      <c r="B1886" t="s">
        <v>13</v>
      </c>
      <c r="C1886" t="s">
        <v>20</v>
      </c>
      <c r="D1886" t="s">
        <v>69</v>
      </c>
    </row>
    <row r="1887" spans="1:4" x14ac:dyDescent="0.25">
      <c r="A1887" t="s">
        <v>2297</v>
      </c>
      <c r="B1887" t="s">
        <v>13</v>
      </c>
      <c r="C1887" t="s">
        <v>22</v>
      </c>
      <c r="D1887" t="s">
        <v>1843</v>
      </c>
    </row>
    <row r="1888" spans="1:4" x14ac:dyDescent="0.25">
      <c r="A1888" t="s">
        <v>2297</v>
      </c>
      <c r="B1888" t="s">
        <v>13</v>
      </c>
      <c r="C1888" t="s">
        <v>24</v>
      </c>
      <c r="D1888" t="s">
        <v>2300</v>
      </c>
    </row>
    <row r="1889" spans="1:4" x14ac:dyDescent="0.25">
      <c r="A1889" t="s">
        <v>2297</v>
      </c>
      <c r="B1889" t="s">
        <v>13</v>
      </c>
      <c r="C1889" t="s">
        <v>26</v>
      </c>
      <c r="D1889" t="s">
        <v>1197</v>
      </c>
    </row>
    <row r="1890" spans="1:4" x14ac:dyDescent="0.25">
      <c r="A1890" t="s">
        <v>2297</v>
      </c>
      <c r="B1890" t="s">
        <v>13</v>
      </c>
      <c r="C1890" t="s">
        <v>28</v>
      </c>
      <c r="D1890" t="s">
        <v>225</v>
      </c>
    </row>
    <row r="1891" spans="1:4" x14ac:dyDescent="0.25">
      <c r="A1891" t="s">
        <v>2297</v>
      </c>
      <c r="B1891" t="s">
        <v>13</v>
      </c>
      <c r="C1891" t="s">
        <v>30</v>
      </c>
      <c r="D1891" t="s">
        <v>33</v>
      </c>
    </row>
    <row r="1892" spans="1:4" x14ac:dyDescent="0.25">
      <c r="A1892" t="s">
        <v>2297</v>
      </c>
      <c r="B1892" t="s">
        <v>13</v>
      </c>
      <c r="C1892" t="s">
        <v>32</v>
      </c>
      <c r="D1892" t="s">
        <v>35</v>
      </c>
    </row>
    <row r="1893" spans="1:4" x14ac:dyDescent="0.25">
      <c r="A1893" t="s">
        <v>2297</v>
      </c>
      <c r="B1893" t="s">
        <v>13</v>
      </c>
      <c r="C1893" t="s">
        <v>34</v>
      </c>
      <c r="D1893" t="s">
        <v>37</v>
      </c>
    </row>
    <row r="1894" spans="1:4" x14ac:dyDescent="0.25">
      <c r="A1894" t="s">
        <v>2297</v>
      </c>
      <c r="B1894" t="s">
        <v>13</v>
      </c>
      <c r="C1894" t="s">
        <v>36</v>
      </c>
      <c r="D1894" t="s">
        <v>80</v>
      </c>
    </row>
    <row r="1895" spans="1:4" x14ac:dyDescent="0.25">
      <c r="A1895" t="s">
        <v>2297</v>
      </c>
      <c r="B1895" t="s">
        <v>13</v>
      </c>
      <c r="C1895" t="s">
        <v>67</v>
      </c>
      <c r="D1895" t="s">
        <v>2301</v>
      </c>
    </row>
    <row r="1896" spans="1:4" x14ac:dyDescent="0.25">
      <c r="A1896" t="s">
        <v>2297</v>
      </c>
      <c r="B1896" t="s">
        <v>38</v>
      </c>
      <c r="C1896" t="s">
        <v>1207</v>
      </c>
      <c r="D1896" t="s">
        <v>2302</v>
      </c>
    </row>
    <row r="1897" spans="1:4" x14ac:dyDescent="0.25">
      <c r="A1897" t="s">
        <v>2297</v>
      </c>
      <c r="B1897" t="s">
        <v>38</v>
      </c>
      <c r="C1897" t="s">
        <v>1091</v>
      </c>
      <c r="D1897" t="s">
        <v>2303</v>
      </c>
    </row>
    <row r="1898" spans="1:4" x14ac:dyDescent="0.25">
      <c r="A1898" t="s">
        <v>2297</v>
      </c>
      <c r="B1898" t="s">
        <v>38</v>
      </c>
      <c r="C1898" t="s">
        <v>1624</v>
      </c>
      <c r="D1898" t="s">
        <v>2304</v>
      </c>
    </row>
    <row r="1899" spans="1:4" x14ac:dyDescent="0.25">
      <c r="A1899" t="s">
        <v>2297</v>
      </c>
      <c r="B1899" t="s">
        <v>38</v>
      </c>
      <c r="C1899" t="s">
        <v>2305</v>
      </c>
      <c r="D1899" t="s">
        <v>2306</v>
      </c>
    </row>
    <row r="1900" spans="1:4" x14ac:dyDescent="0.25">
      <c r="A1900" t="s">
        <v>2297</v>
      </c>
      <c r="B1900" t="s">
        <v>38</v>
      </c>
      <c r="C1900" t="s">
        <v>2006</v>
      </c>
      <c r="D1900" t="s">
        <v>2307</v>
      </c>
    </row>
    <row r="1901" spans="1:4" x14ac:dyDescent="0.25">
      <c r="A1901" t="s">
        <v>2297</v>
      </c>
      <c r="B1901" t="s">
        <v>38</v>
      </c>
      <c r="C1901" t="s">
        <v>1930</v>
      </c>
      <c r="D1901" t="s">
        <v>2308</v>
      </c>
    </row>
    <row r="1902" spans="1:4" x14ac:dyDescent="0.25">
      <c r="A1902" t="s">
        <v>2297</v>
      </c>
      <c r="B1902" t="s">
        <v>47</v>
      </c>
      <c r="C1902" t="s">
        <v>2309</v>
      </c>
      <c r="D1902" t="s">
        <v>2310</v>
      </c>
    </row>
    <row r="1903" spans="1:4" x14ac:dyDescent="0.25">
      <c r="A1903" t="s">
        <v>2297</v>
      </c>
      <c r="B1903" t="s">
        <v>47</v>
      </c>
      <c r="C1903" t="s">
        <v>2311</v>
      </c>
      <c r="D1903" t="s">
        <v>2312</v>
      </c>
    </row>
    <row r="1904" spans="1:4" x14ac:dyDescent="0.25">
      <c r="A1904" t="s">
        <v>2297</v>
      </c>
      <c r="B1904" t="s">
        <v>51</v>
      </c>
      <c r="C1904" t="s">
        <v>2313</v>
      </c>
      <c r="D1904" t="s">
        <v>2314</v>
      </c>
    </row>
    <row r="1905" spans="1:4" x14ac:dyDescent="0.25">
      <c r="A1905" t="s">
        <v>2297</v>
      </c>
      <c r="B1905" t="s">
        <v>51</v>
      </c>
      <c r="C1905" t="s">
        <v>2168</v>
      </c>
      <c r="D1905" t="s">
        <v>2315</v>
      </c>
    </row>
    <row r="1906" spans="1:4" x14ac:dyDescent="0.25">
      <c r="A1906" t="s">
        <v>2297</v>
      </c>
      <c r="B1906" t="s">
        <v>51</v>
      </c>
      <c r="C1906" t="s">
        <v>2316</v>
      </c>
      <c r="D1906" t="s">
        <v>2317</v>
      </c>
    </row>
    <row r="1907" spans="1:4" x14ac:dyDescent="0.25">
      <c r="A1907" t="s">
        <v>2297</v>
      </c>
      <c r="B1907" t="s">
        <v>214</v>
      </c>
      <c r="C1907" t="s">
        <v>546</v>
      </c>
      <c r="D1907" t="s">
        <v>2318</v>
      </c>
    </row>
    <row r="1908" spans="1:4" x14ac:dyDescent="0.25">
      <c r="A1908" t="s">
        <v>2297</v>
      </c>
      <c r="B1908" t="s">
        <v>214</v>
      </c>
      <c r="C1908" t="s">
        <v>548</v>
      </c>
      <c r="D1908" t="s">
        <v>2319</v>
      </c>
    </row>
    <row r="1909" spans="1:4" x14ac:dyDescent="0.25">
      <c r="A1909" t="s">
        <v>2320</v>
      </c>
      <c r="B1909" t="s">
        <v>10</v>
      </c>
      <c r="C1909" t="s">
        <v>11</v>
      </c>
      <c r="D1909" t="s">
        <v>2321</v>
      </c>
    </row>
    <row r="1910" spans="1:4" x14ac:dyDescent="0.25">
      <c r="A1910" t="s">
        <v>2320</v>
      </c>
      <c r="B1910" t="s">
        <v>13</v>
      </c>
      <c r="C1910" t="s">
        <v>14</v>
      </c>
      <c r="D1910" t="s">
        <v>2322</v>
      </c>
    </row>
    <row r="1911" spans="1:4" x14ac:dyDescent="0.25">
      <c r="A1911" t="s">
        <v>2320</v>
      </c>
      <c r="B1911" t="s">
        <v>13</v>
      </c>
      <c r="C1911" t="s">
        <v>16</v>
      </c>
      <c r="D1911" t="s">
        <v>21</v>
      </c>
    </row>
    <row r="1912" spans="1:4" x14ac:dyDescent="0.25">
      <c r="A1912" t="s">
        <v>2320</v>
      </c>
      <c r="B1912" t="s">
        <v>13</v>
      </c>
      <c r="C1912" t="s">
        <v>18</v>
      </c>
      <c r="D1912" t="s">
        <v>223</v>
      </c>
    </row>
    <row r="1913" spans="1:4" x14ac:dyDescent="0.25">
      <c r="A1913" t="s">
        <v>2320</v>
      </c>
      <c r="B1913" t="s">
        <v>13</v>
      </c>
      <c r="C1913" t="s">
        <v>20</v>
      </c>
      <c r="D1913" t="s">
        <v>63</v>
      </c>
    </row>
    <row r="1914" spans="1:4" x14ac:dyDescent="0.25">
      <c r="A1914" t="s">
        <v>2320</v>
      </c>
      <c r="B1914" t="s">
        <v>13</v>
      </c>
      <c r="C1914" t="s">
        <v>22</v>
      </c>
      <c r="D1914" t="s">
        <v>1006</v>
      </c>
    </row>
    <row r="1915" spans="1:4" x14ac:dyDescent="0.25">
      <c r="A1915" t="s">
        <v>2320</v>
      </c>
      <c r="B1915" t="s">
        <v>13</v>
      </c>
      <c r="C1915" t="s">
        <v>24</v>
      </c>
      <c r="D1915" t="s">
        <v>2323</v>
      </c>
    </row>
    <row r="1916" spans="1:4" x14ac:dyDescent="0.25">
      <c r="A1916" t="s">
        <v>2320</v>
      </c>
      <c r="B1916" t="s">
        <v>38</v>
      </c>
      <c r="C1916" t="s">
        <v>2324</v>
      </c>
      <c r="D1916" t="s">
        <v>2325</v>
      </c>
    </row>
    <row r="1917" spans="1:4" x14ac:dyDescent="0.25">
      <c r="A1917" t="s">
        <v>2320</v>
      </c>
      <c r="B1917" t="s">
        <v>38</v>
      </c>
      <c r="C1917" t="s">
        <v>2326</v>
      </c>
      <c r="D1917" t="s">
        <v>2327</v>
      </c>
    </row>
    <row r="1918" spans="1:4" x14ac:dyDescent="0.25">
      <c r="A1918" t="s">
        <v>2320</v>
      </c>
      <c r="B1918" t="s">
        <v>38</v>
      </c>
      <c r="C1918" t="s">
        <v>2328</v>
      </c>
      <c r="D1918" t="s">
        <v>2329</v>
      </c>
    </row>
    <row r="1919" spans="1:4" x14ac:dyDescent="0.25">
      <c r="A1919" t="s">
        <v>2320</v>
      </c>
      <c r="B1919" t="s">
        <v>38</v>
      </c>
      <c r="C1919" t="s">
        <v>1626</v>
      </c>
      <c r="D1919" t="s">
        <v>2330</v>
      </c>
    </row>
    <row r="1920" spans="1:4" x14ac:dyDescent="0.25">
      <c r="A1920" t="s">
        <v>2320</v>
      </c>
      <c r="B1920" t="s">
        <v>47</v>
      </c>
      <c r="C1920" t="s">
        <v>2331</v>
      </c>
      <c r="D1920" t="s">
        <v>2332</v>
      </c>
    </row>
    <row r="1921" spans="1:4" x14ac:dyDescent="0.25">
      <c r="A1921" t="s">
        <v>2320</v>
      </c>
      <c r="B1921" t="s">
        <v>51</v>
      </c>
      <c r="C1921" t="s">
        <v>2333</v>
      </c>
      <c r="D1921" t="s">
        <v>2334</v>
      </c>
    </row>
    <row r="1922" spans="1:4" x14ac:dyDescent="0.25">
      <c r="A1922" t="s">
        <v>2335</v>
      </c>
      <c r="B1922" t="s">
        <v>10</v>
      </c>
      <c r="C1922" t="s">
        <v>11</v>
      </c>
      <c r="D1922" t="s">
        <v>2336</v>
      </c>
    </row>
    <row r="1923" spans="1:4" x14ac:dyDescent="0.25">
      <c r="A1923" t="s">
        <v>2335</v>
      </c>
      <c r="B1923" t="s">
        <v>13</v>
      </c>
      <c r="C1923" t="s">
        <v>14</v>
      </c>
      <c r="D1923" t="s">
        <v>2337</v>
      </c>
    </row>
    <row r="1924" spans="1:4" x14ac:dyDescent="0.25">
      <c r="A1924" t="s">
        <v>2335</v>
      </c>
      <c r="B1924" t="s">
        <v>13</v>
      </c>
      <c r="C1924" t="s">
        <v>16</v>
      </c>
      <c r="D1924" t="s">
        <v>139</v>
      </c>
    </row>
    <row r="1925" spans="1:4" x14ac:dyDescent="0.25">
      <c r="A1925" t="s">
        <v>2335</v>
      </c>
      <c r="B1925" t="s">
        <v>13</v>
      </c>
      <c r="C1925" t="s">
        <v>18</v>
      </c>
      <c r="D1925" t="s">
        <v>1982</v>
      </c>
    </row>
    <row r="1926" spans="1:4" x14ac:dyDescent="0.25">
      <c r="A1926" t="s">
        <v>2335</v>
      </c>
      <c r="B1926" t="s">
        <v>13</v>
      </c>
      <c r="C1926" t="s">
        <v>20</v>
      </c>
      <c r="D1926" t="s">
        <v>116</v>
      </c>
    </row>
    <row r="1927" spans="1:4" x14ac:dyDescent="0.25">
      <c r="A1927" t="s">
        <v>2335</v>
      </c>
      <c r="B1927" t="s">
        <v>13</v>
      </c>
      <c r="C1927" t="s">
        <v>22</v>
      </c>
      <c r="D1927" t="s">
        <v>223</v>
      </c>
    </row>
    <row r="1928" spans="1:4" x14ac:dyDescent="0.25">
      <c r="A1928" t="s">
        <v>2335</v>
      </c>
      <c r="B1928" t="s">
        <v>13</v>
      </c>
      <c r="C1928" t="s">
        <v>24</v>
      </c>
      <c r="D1928" t="s">
        <v>33</v>
      </c>
    </row>
    <row r="1929" spans="1:4" x14ac:dyDescent="0.25">
      <c r="A1929" t="s">
        <v>2335</v>
      </c>
      <c r="B1929" t="s">
        <v>38</v>
      </c>
      <c r="C1929" t="s">
        <v>2338</v>
      </c>
      <c r="D1929" t="s">
        <v>2339</v>
      </c>
    </row>
    <row r="1930" spans="1:4" x14ac:dyDescent="0.25">
      <c r="A1930" t="s">
        <v>2335</v>
      </c>
      <c r="B1930" t="s">
        <v>38</v>
      </c>
      <c r="C1930" t="s">
        <v>2340</v>
      </c>
      <c r="D1930" t="s">
        <v>2341</v>
      </c>
    </row>
    <row r="1931" spans="1:4" x14ac:dyDescent="0.25">
      <c r="A1931" t="s">
        <v>2335</v>
      </c>
      <c r="B1931" t="s">
        <v>47</v>
      </c>
      <c r="C1931" t="s">
        <v>2342</v>
      </c>
      <c r="D1931" t="s">
        <v>2343</v>
      </c>
    </row>
    <row r="1932" spans="1:4" x14ac:dyDescent="0.25">
      <c r="A1932" t="s">
        <v>2344</v>
      </c>
      <c r="B1932" t="s">
        <v>10</v>
      </c>
      <c r="C1932" t="s">
        <v>11</v>
      </c>
      <c r="D1932" t="s">
        <v>2345</v>
      </c>
    </row>
    <row r="1933" spans="1:4" x14ac:dyDescent="0.25">
      <c r="A1933" t="s">
        <v>2344</v>
      </c>
      <c r="B1933" t="s">
        <v>13</v>
      </c>
      <c r="C1933" t="s">
        <v>14</v>
      </c>
      <c r="D1933" t="s">
        <v>2346</v>
      </c>
    </row>
    <row r="1934" spans="1:4" x14ac:dyDescent="0.25">
      <c r="A1934" t="s">
        <v>2344</v>
      </c>
      <c r="B1934" t="s">
        <v>13</v>
      </c>
      <c r="C1934" t="s">
        <v>16</v>
      </c>
      <c r="D1934" t="s">
        <v>139</v>
      </c>
    </row>
    <row r="1935" spans="1:4" x14ac:dyDescent="0.25">
      <c r="A1935" t="s">
        <v>2344</v>
      </c>
      <c r="B1935" t="s">
        <v>13</v>
      </c>
      <c r="C1935" t="s">
        <v>18</v>
      </c>
      <c r="D1935" t="s">
        <v>115</v>
      </c>
    </row>
    <row r="1936" spans="1:4" x14ac:dyDescent="0.25">
      <c r="A1936" t="s">
        <v>2344</v>
      </c>
      <c r="B1936" t="s">
        <v>13</v>
      </c>
      <c r="C1936" t="s">
        <v>20</v>
      </c>
      <c r="D1936" t="s">
        <v>69</v>
      </c>
    </row>
    <row r="1937" spans="1:4" x14ac:dyDescent="0.25">
      <c r="A1937" t="s">
        <v>2344</v>
      </c>
      <c r="B1937" t="s">
        <v>13</v>
      </c>
      <c r="C1937" t="s">
        <v>22</v>
      </c>
      <c r="D1937" t="s">
        <v>2347</v>
      </c>
    </row>
    <row r="1938" spans="1:4" x14ac:dyDescent="0.25">
      <c r="A1938" t="s">
        <v>2344</v>
      </c>
      <c r="B1938" t="s">
        <v>13</v>
      </c>
      <c r="C1938" t="s">
        <v>24</v>
      </c>
      <c r="D1938" t="s">
        <v>2348</v>
      </c>
    </row>
    <row r="1939" spans="1:4" x14ac:dyDescent="0.25">
      <c r="A1939" t="s">
        <v>2344</v>
      </c>
      <c r="B1939" t="s">
        <v>13</v>
      </c>
      <c r="C1939" t="s">
        <v>26</v>
      </c>
      <c r="D1939" t="s">
        <v>1307</v>
      </c>
    </row>
    <row r="1940" spans="1:4" x14ac:dyDescent="0.25">
      <c r="A1940" t="s">
        <v>2344</v>
      </c>
      <c r="B1940" t="s">
        <v>13</v>
      </c>
      <c r="C1940" t="s">
        <v>28</v>
      </c>
      <c r="D1940" t="s">
        <v>33</v>
      </c>
    </row>
    <row r="1941" spans="1:4" x14ac:dyDescent="0.25">
      <c r="A1941" t="s">
        <v>2344</v>
      </c>
      <c r="B1941" t="s">
        <v>38</v>
      </c>
      <c r="C1941" t="s">
        <v>1881</v>
      </c>
      <c r="D1941" t="s">
        <v>2349</v>
      </c>
    </row>
    <row r="1942" spans="1:4" x14ac:dyDescent="0.25">
      <c r="A1942" t="s">
        <v>2344</v>
      </c>
      <c r="B1942" t="s">
        <v>38</v>
      </c>
      <c r="C1942" t="s">
        <v>2350</v>
      </c>
      <c r="D1942" t="s">
        <v>2351</v>
      </c>
    </row>
    <row r="1943" spans="1:4" x14ac:dyDescent="0.25">
      <c r="A1943" t="s">
        <v>2344</v>
      </c>
      <c r="B1943" t="s">
        <v>47</v>
      </c>
      <c r="C1943" t="s">
        <v>2352</v>
      </c>
      <c r="D1943" t="s">
        <v>2353</v>
      </c>
    </row>
    <row r="1944" spans="1:4" x14ac:dyDescent="0.25">
      <c r="A1944" t="s">
        <v>2344</v>
      </c>
      <c r="B1944" t="s">
        <v>51</v>
      </c>
      <c r="C1944" t="s">
        <v>2354</v>
      </c>
      <c r="D1944" t="s">
        <v>2355</v>
      </c>
    </row>
    <row r="1945" spans="1:4" x14ac:dyDescent="0.25">
      <c r="A1945" t="s">
        <v>2344</v>
      </c>
      <c r="B1945" t="s">
        <v>51</v>
      </c>
      <c r="C1945" t="s">
        <v>2356</v>
      </c>
      <c r="D1945" t="s">
        <v>2357</v>
      </c>
    </row>
    <row r="1946" spans="1:4" x14ac:dyDescent="0.25">
      <c r="A1946" t="s">
        <v>2344</v>
      </c>
      <c r="B1946" t="s">
        <v>51</v>
      </c>
      <c r="C1946" t="s">
        <v>2358</v>
      </c>
      <c r="D1946" t="s">
        <v>2359</v>
      </c>
    </row>
    <row r="1947" spans="1:4" x14ac:dyDescent="0.25">
      <c r="A1947" t="s">
        <v>2360</v>
      </c>
      <c r="B1947" t="s">
        <v>10</v>
      </c>
      <c r="C1947" t="s">
        <v>11</v>
      </c>
      <c r="D1947" t="s">
        <v>2361</v>
      </c>
    </row>
    <row r="1948" spans="1:4" x14ac:dyDescent="0.25">
      <c r="A1948" t="s">
        <v>2360</v>
      </c>
      <c r="B1948" t="s">
        <v>13</v>
      </c>
      <c r="C1948" t="s">
        <v>14</v>
      </c>
      <c r="D1948" t="s">
        <v>181</v>
      </c>
    </row>
    <row r="1949" spans="1:4" x14ac:dyDescent="0.25">
      <c r="A1949" t="s">
        <v>2360</v>
      </c>
      <c r="B1949" t="s">
        <v>13</v>
      </c>
      <c r="C1949" t="s">
        <v>16</v>
      </c>
      <c r="D1949" t="s">
        <v>2362</v>
      </c>
    </row>
    <row r="1950" spans="1:4" x14ac:dyDescent="0.25">
      <c r="A1950" t="s">
        <v>2360</v>
      </c>
      <c r="B1950" t="s">
        <v>13</v>
      </c>
      <c r="C1950" t="s">
        <v>18</v>
      </c>
      <c r="D1950" t="s">
        <v>2363</v>
      </c>
    </row>
    <row r="1951" spans="1:4" x14ac:dyDescent="0.25">
      <c r="A1951" t="s">
        <v>2360</v>
      </c>
      <c r="B1951" t="s">
        <v>13</v>
      </c>
      <c r="C1951" t="s">
        <v>20</v>
      </c>
      <c r="D1951" t="s">
        <v>699</v>
      </c>
    </row>
    <row r="1952" spans="1:4" x14ac:dyDescent="0.25">
      <c r="A1952" t="s">
        <v>2360</v>
      </c>
      <c r="B1952" t="s">
        <v>13</v>
      </c>
      <c r="C1952" t="s">
        <v>22</v>
      </c>
      <c r="D1952" t="s">
        <v>2364</v>
      </c>
    </row>
    <row r="1953" spans="1:4" x14ac:dyDescent="0.25">
      <c r="A1953" t="s">
        <v>2360</v>
      </c>
      <c r="B1953" t="s">
        <v>38</v>
      </c>
      <c r="C1953" t="s">
        <v>2365</v>
      </c>
      <c r="D1953" t="s">
        <v>2366</v>
      </c>
    </row>
    <row r="1954" spans="1:4" x14ac:dyDescent="0.25">
      <c r="A1954" t="s">
        <v>2360</v>
      </c>
      <c r="B1954" t="s">
        <v>38</v>
      </c>
      <c r="C1954" t="s">
        <v>2367</v>
      </c>
      <c r="D1954" t="s">
        <v>2368</v>
      </c>
    </row>
    <row r="1955" spans="1:4" x14ac:dyDescent="0.25">
      <c r="A1955" t="s">
        <v>2360</v>
      </c>
      <c r="B1955" t="s">
        <v>38</v>
      </c>
      <c r="C1955" t="s">
        <v>2369</v>
      </c>
      <c r="D1955" t="s">
        <v>2370</v>
      </c>
    </row>
    <row r="1956" spans="1:4" x14ac:dyDescent="0.25">
      <c r="A1956" t="s">
        <v>2360</v>
      </c>
      <c r="B1956" t="s">
        <v>38</v>
      </c>
      <c r="C1956" t="s">
        <v>2371</v>
      </c>
      <c r="D1956" t="s">
        <v>2372</v>
      </c>
    </row>
    <row r="1957" spans="1:4" x14ac:dyDescent="0.25">
      <c r="A1957" t="s">
        <v>2360</v>
      </c>
      <c r="B1957" t="s">
        <v>38</v>
      </c>
      <c r="C1957" t="s">
        <v>2373</v>
      </c>
      <c r="D1957" t="s">
        <v>2374</v>
      </c>
    </row>
    <row r="1958" spans="1:4" x14ac:dyDescent="0.25">
      <c r="A1958" t="s">
        <v>2360</v>
      </c>
      <c r="B1958" t="s">
        <v>38</v>
      </c>
      <c r="C1958" t="s">
        <v>1446</v>
      </c>
      <c r="D1958" t="s">
        <v>2375</v>
      </c>
    </row>
    <row r="1959" spans="1:4" x14ac:dyDescent="0.25">
      <c r="A1959" t="s">
        <v>2360</v>
      </c>
      <c r="B1959" t="s">
        <v>38</v>
      </c>
      <c r="C1959" t="s">
        <v>2376</v>
      </c>
      <c r="D1959" t="s">
        <v>2377</v>
      </c>
    </row>
    <row r="1960" spans="1:4" x14ac:dyDescent="0.25">
      <c r="A1960" t="s">
        <v>2360</v>
      </c>
      <c r="B1960" t="s">
        <v>47</v>
      </c>
      <c r="C1960" t="s">
        <v>2378</v>
      </c>
      <c r="D1960" t="s">
        <v>2379</v>
      </c>
    </row>
    <row r="1961" spans="1:4" x14ac:dyDescent="0.25">
      <c r="A1961" t="s">
        <v>2360</v>
      </c>
      <c r="B1961" t="s">
        <v>47</v>
      </c>
      <c r="C1961" t="s">
        <v>2380</v>
      </c>
      <c r="D1961" t="s">
        <v>2381</v>
      </c>
    </row>
    <row r="1962" spans="1:4" x14ac:dyDescent="0.25">
      <c r="A1962" t="s">
        <v>2360</v>
      </c>
      <c r="B1962" t="s">
        <v>51</v>
      </c>
      <c r="C1962" t="s">
        <v>2382</v>
      </c>
      <c r="D1962" t="s">
        <v>2383</v>
      </c>
    </row>
    <row r="1963" spans="1:4" x14ac:dyDescent="0.25">
      <c r="A1963" t="s">
        <v>2384</v>
      </c>
      <c r="B1963" t="s">
        <v>10</v>
      </c>
      <c r="C1963" t="s">
        <v>11</v>
      </c>
      <c r="D1963" t="s">
        <v>2385</v>
      </c>
    </row>
    <row r="1964" spans="1:4" x14ac:dyDescent="0.25">
      <c r="A1964" t="s">
        <v>2384</v>
      </c>
      <c r="B1964" t="s">
        <v>13</v>
      </c>
      <c r="C1964" t="s">
        <v>14</v>
      </c>
      <c r="D1964" t="s">
        <v>2386</v>
      </c>
    </row>
    <row r="1965" spans="1:4" x14ac:dyDescent="0.25">
      <c r="A1965" t="s">
        <v>2384</v>
      </c>
      <c r="B1965" t="s">
        <v>13</v>
      </c>
      <c r="C1965" t="s">
        <v>16</v>
      </c>
      <c r="D1965" t="s">
        <v>116</v>
      </c>
    </row>
    <row r="1966" spans="1:4" x14ac:dyDescent="0.25">
      <c r="A1966" t="s">
        <v>2384</v>
      </c>
      <c r="B1966" t="s">
        <v>13</v>
      </c>
      <c r="C1966" t="s">
        <v>18</v>
      </c>
      <c r="D1966" t="s">
        <v>1053</v>
      </c>
    </row>
    <row r="1967" spans="1:4" x14ac:dyDescent="0.25">
      <c r="A1967" t="s">
        <v>2384</v>
      </c>
      <c r="B1967" t="s">
        <v>13</v>
      </c>
      <c r="C1967" t="s">
        <v>20</v>
      </c>
      <c r="D1967" t="s">
        <v>2387</v>
      </c>
    </row>
    <row r="1968" spans="1:4" x14ac:dyDescent="0.25">
      <c r="A1968" t="s">
        <v>2384</v>
      </c>
      <c r="B1968" t="s">
        <v>13</v>
      </c>
      <c r="C1968" t="s">
        <v>22</v>
      </c>
      <c r="D1968" t="s">
        <v>2388</v>
      </c>
    </row>
    <row r="1969" spans="1:4" x14ac:dyDescent="0.25">
      <c r="A1969" t="s">
        <v>2384</v>
      </c>
      <c r="B1969" t="s">
        <v>13</v>
      </c>
      <c r="C1969" t="s">
        <v>24</v>
      </c>
      <c r="D1969" t="s">
        <v>2389</v>
      </c>
    </row>
    <row r="1970" spans="1:4" x14ac:dyDescent="0.25">
      <c r="A1970" t="s">
        <v>2384</v>
      </c>
      <c r="B1970" t="s">
        <v>13</v>
      </c>
      <c r="C1970" t="s">
        <v>26</v>
      </c>
      <c r="D1970" t="s">
        <v>2099</v>
      </c>
    </row>
    <row r="1971" spans="1:4" x14ac:dyDescent="0.25">
      <c r="A1971" t="s">
        <v>2384</v>
      </c>
      <c r="B1971" t="s">
        <v>13</v>
      </c>
      <c r="C1971" t="s">
        <v>28</v>
      </c>
      <c r="D1971" t="s">
        <v>2390</v>
      </c>
    </row>
    <row r="1972" spans="1:4" x14ac:dyDescent="0.25">
      <c r="A1972" t="s">
        <v>2384</v>
      </c>
      <c r="B1972" t="s">
        <v>13</v>
      </c>
      <c r="C1972" t="s">
        <v>30</v>
      </c>
      <c r="D1972" t="s">
        <v>2391</v>
      </c>
    </row>
    <row r="1973" spans="1:4" x14ac:dyDescent="0.25">
      <c r="A1973" t="s">
        <v>2384</v>
      </c>
      <c r="B1973" t="s">
        <v>13</v>
      </c>
      <c r="C1973" t="s">
        <v>32</v>
      </c>
      <c r="D1973" t="s">
        <v>2392</v>
      </c>
    </row>
    <row r="1974" spans="1:4" x14ac:dyDescent="0.25">
      <c r="A1974" t="s">
        <v>2384</v>
      </c>
      <c r="B1974" t="s">
        <v>13</v>
      </c>
      <c r="C1974" t="s">
        <v>34</v>
      </c>
      <c r="D1974" t="s">
        <v>2393</v>
      </c>
    </row>
    <row r="1975" spans="1:4" x14ac:dyDescent="0.25">
      <c r="A1975" t="s">
        <v>2384</v>
      </c>
      <c r="B1975" t="s">
        <v>13</v>
      </c>
      <c r="C1975" t="s">
        <v>36</v>
      </c>
      <c r="D1975" t="s">
        <v>182</v>
      </c>
    </row>
    <row r="1976" spans="1:4" x14ac:dyDescent="0.25">
      <c r="A1976" t="s">
        <v>2384</v>
      </c>
      <c r="B1976" t="s">
        <v>38</v>
      </c>
      <c r="C1976" t="s">
        <v>1183</v>
      </c>
      <c r="D1976" t="s">
        <v>2394</v>
      </c>
    </row>
    <row r="1977" spans="1:4" x14ac:dyDescent="0.25">
      <c r="A1977" t="s">
        <v>2384</v>
      </c>
      <c r="B1977" t="s">
        <v>38</v>
      </c>
      <c r="C1977" t="s">
        <v>2395</v>
      </c>
      <c r="D1977" t="s">
        <v>2396</v>
      </c>
    </row>
    <row r="1978" spans="1:4" x14ac:dyDescent="0.25">
      <c r="A1978" t="s">
        <v>2384</v>
      </c>
      <c r="B1978" t="s">
        <v>38</v>
      </c>
      <c r="C1978" t="s">
        <v>2397</v>
      </c>
      <c r="D1978" t="s">
        <v>2398</v>
      </c>
    </row>
    <row r="1979" spans="1:4" x14ac:dyDescent="0.25">
      <c r="A1979" t="s">
        <v>2384</v>
      </c>
      <c r="B1979" t="s">
        <v>38</v>
      </c>
      <c r="C1979" t="s">
        <v>2399</v>
      </c>
      <c r="D1979" t="s">
        <v>2400</v>
      </c>
    </row>
    <row r="1980" spans="1:4" x14ac:dyDescent="0.25">
      <c r="A1980" t="s">
        <v>2384</v>
      </c>
      <c r="B1980" t="s">
        <v>47</v>
      </c>
      <c r="C1980" t="s">
        <v>2401</v>
      </c>
      <c r="D1980" t="s">
        <v>2402</v>
      </c>
    </row>
    <row r="1981" spans="1:4" x14ac:dyDescent="0.25">
      <c r="A1981" t="s">
        <v>2384</v>
      </c>
      <c r="B1981" t="s">
        <v>51</v>
      </c>
      <c r="C1981" t="s">
        <v>2403</v>
      </c>
      <c r="D1981" t="s">
        <v>2404</v>
      </c>
    </row>
    <row r="1982" spans="1:4" x14ac:dyDescent="0.25">
      <c r="A1982" t="s">
        <v>2384</v>
      </c>
      <c r="B1982" t="s">
        <v>51</v>
      </c>
      <c r="C1982" t="s">
        <v>2199</v>
      </c>
      <c r="D1982" t="s">
        <v>2405</v>
      </c>
    </row>
    <row r="1983" spans="1:4" x14ac:dyDescent="0.25">
      <c r="A1983" t="s">
        <v>2384</v>
      </c>
      <c r="B1983" t="s">
        <v>51</v>
      </c>
      <c r="C1983" t="s">
        <v>2201</v>
      </c>
      <c r="D1983" t="s">
        <v>2406</v>
      </c>
    </row>
    <row r="1984" spans="1:4" x14ac:dyDescent="0.25">
      <c r="A1984" t="s">
        <v>2384</v>
      </c>
      <c r="B1984" t="s">
        <v>51</v>
      </c>
      <c r="C1984" t="s">
        <v>2350</v>
      </c>
      <c r="D1984" t="s">
        <v>2407</v>
      </c>
    </row>
    <row r="1985" spans="1:4" x14ac:dyDescent="0.25">
      <c r="A1985" t="s">
        <v>2384</v>
      </c>
      <c r="B1985" t="s">
        <v>51</v>
      </c>
      <c r="C1985" t="s">
        <v>1248</v>
      </c>
      <c r="D1985" t="s">
        <v>2408</v>
      </c>
    </row>
    <row r="1986" spans="1:4" x14ac:dyDescent="0.25">
      <c r="A1986" t="s">
        <v>2384</v>
      </c>
      <c r="B1986" t="s">
        <v>51</v>
      </c>
      <c r="C1986" t="s">
        <v>2409</v>
      </c>
      <c r="D1986" t="s">
        <v>2410</v>
      </c>
    </row>
    <row r="1987" spans="1:4" x14ac:dyDescent="0.25">
      <c r="A1987" t="s">
        <v>2384</v>
      </c>
      <c r="B1987" t="s">
        <v>51</v>
      </c>
      <c r="C1987" t="s">
        <v>2411</v>
      </c>
      <c r="D1987" t="s">
        <v>2412</v>
      </c>
    </row>
    <row r="1988" spans="1:4" x14ac:dyDescent="0.25">
      <c r="A1988" t="s">
        <v>2384</v>
      </c>
      <c r="B1988" t="s">
        <v>51</v>
      </c>
      <c r="C1988" t="s">
        <v>2413</v>
      </c>
      <c r="D1988" t="s">
        <v>2414</v>
      </c>
    </row>
    <row r="1989" spans="1:4" x14ac:dyDescent="0.25">
      <c r="A1989" t="s">
        <v>2384</v>
      </c>
      <c r="B1989" t="s">
        <v>51</v>
      </c>
      <c r="C1989" t="s">
        <v>1127</v>
      </c>
      <c r="D1989" t="s">
        <v>2415</v>
      </c>
    </row>
    <row r="1990" spans="1:4" x14ac:dyDescent="0.25">
      <c r="A1990" t="s">
        <v>2384</v>
      </c>
      <c r="B1990" t="s">
        <v>214</v>
      </c>
      <c r="C1990" t="s">
        <v>574</v>
      </c>
      <c r="D1990" t="s">
        <v>2416</v>
      </c>
    </row>
    <row r="1991" spans="1:4" x14ac:dyDescent="0.25">
      <c r="A1991" t="s">
        <v>2384</v>
      </c>
      <c r="B1991" t="s">
        <v>214</v>
      </c>
      <c r="C1991" t="s">
        <v>485</v>
      </c>
      <c r="D1991" t="s">
        <v>2417</v>
      </c>
    </row>
    <row r="1992" spans="1:4" x14ac:dyDescent="0.25">
      <c r="A1992" t="s">
        <v>2384</v>
      </c>
      <c r="B1992" t="s">
        <v>214</v>
      </c>
      <c r="C1992" t="s">
        <v>1381</v>
      </c>
      <c r="D1992" t="s">
        <v>2418</v>
      </c>
    </row>
    <row r="1993" spans="1:4" x14ac:dyDescent="0.25">
      <c r="A1993" t="s">
        <v>2384</v>
      </c>
      <c r="B1993" t="s">
        <v>214</v>
      </c>
      <c r="C1993" t="s">
        <v>2419</v>
      </c>
      <c r="D1993" t="s">
        <v>2420</v>
      </c>
    </row>
    <row r="1994" spans="1:4" x14ac:dyDescent="0.25">
      <c r="A1994" t="s">
        <v>2384</v>
      </c>
      <c r="B1994" t="s">
        <v>214</v>
      </c>
      <c r="C1994" t="s">
        <v>2070</v>
      </c>
      <c r="D1994" t="s">
        <v>2421</v>
      </c>
    </row>
    <row r="1995" spans="1:4" x14ac:dyDescent="0.25">
      <c r="A1995" t="s">
        <v>2422</v>
      </c>
      <c r="B1995" t="s">
        <v>10</v>
      </c>
      <c r="C1995" t="s">
        <v>11</v>
      </c>
      <c r="D1995" t="s">
        <v>2423</v>
      </c>
    </row>
    <row r="1996" spans="1:4" x14ac:dyDescent="0.25">
      <c r="A1996" t="s">
        <v>2422</v>
      </c>
      <c r="B1996" t="s">
        <v>13</v>
      </c>
      <c r="C1996" t="s">
        <v>14</v>
      </c>
      <c r="D1996" t="s">
        <v>2424</v>
      </c>
    </row>
    <row r="1997" spans="1:4" x14ac:dyDescent="0.25">
      <c r="A1997" t="s">
        <v>2422</v>
      </c>
      <c r="B1997" t="s">
        <v>13</v>
      </c>
      <c r="C1997" t="s">
        <v>16</v>
      </c>
      <c r="D1997" t="s">
        <v>2425</v>
      </c>
    </row>
    <row r="1998" spans="1:4" x14ac:dyDescent="0.25">
      <c r="A1998" t="s">
        <v>2422</v>
      </c>
      <c r="B1998" t="s">
        <v>13</v>
      </c>
      <c r="C1998" t="s">
        <v>18</v>
      </c>
      <c r="D1998" t="s">
        <v>223</v>
      </c>
    </row>
    <row r="1999" spans="1:4" x14ac:dyDescent="0.25">
      <c r="A1999" t="s">
        <v>2422</v>
      </c>
      <c r="B1999" t="s">
        <v>13</v>
      </c>
      <c r="C1999" t="s">
        <v>20</v>
      </c>
      <c r="D1999" t="s">
        <v>246</v>
      </c>
    </row>
    <row r="2000" spans="1:4" x14ac:dyDescent="0.25">
      <c r="A2000" t="s">
        <v>2422</v>
      </c>
      <c r="B2000" t="s">
        <v>13</v>
      </c>
      <c r="C2000" t="s">
        <v>22</v>
      </c>
      <c r="D2000" t="s">
        <v>2426</v>
      </c>
    </row>
    <row r="2001" spans="1:4" x14ac:dyDescent="0.25">
      <c r="A2001" t="s">
        <v>2422</v>
      </c>
      <c r="B2001" t="s">
        <v>13</v>
      </c>
      <c r="C2001" t="s">
        <v>24</v>
      </c>
      <c r="D2001" t="s">
        <v>71</v>
      </c>
    </row>
    <row r="2002" spans="1:4" x14ac:dyDescent="0.25">
      <c r="A2002" t="s">
        <v>2422</v>
      </c>
      <c r="B2002" t="s">
        <v>13</v>
      </c>
      <c r="C2002" t="s">
        <v>26</v>
      </c>
      <c r="D2002" t="s">
        <v>2427</v>
      </c>
    </row>
    <row r="2003" spans="1:4" x14ac:dyDescent="0.25">
      <c r="A2003" t="s">
        <v>2422</v>
      </c>
      <c r="B2003" t="s">
        <v>38</v>
      </c>
      <c r="C2003" t="s">
        <v>2428</v>
      </c>
      <c r="D2003" t="s">
        <v>2429</v>
      </c>
    </row>
    <row r="2004" spans="1:4" x14ac:dyDescent="0.25">
      <c r="A2004" t="s">
        <v>2422</v>
      </c>
      <c r="B2004" t="s">
        <v>38</v>
      </c>
      <c r="C2004" t="s">
        <v>2430</v>
      </c>
      <c r="D2004" t="s">
        <v>2431</v>
      </c>
    </row>
    <row r="2005" spans="1:4" x14ac:dyDescent="0.25">
      <c r="A2005" t="s">
        <v>2422</v>
      </c>
      <c r="B2005" t="s">
        <v>38</v>
      </c>
      <c r="C2005" t="s">
        <v>2432</v>
      </c>
      <c r="D2005" t="s">
        <v>2433</v>
      </c>
    </row>
    <row r="2006" spans="1:4" x14ac:dyDescent="0.25">
      <c r="A2006" t="s">
        <v>2422</v>
      </c>
      <c r="B2006" t="s">
        <v>38</v>
      </c>
      <c r="C2006" t="s">
        <v>2434</v>
      </c>
      <c r="D2006" t="s">
        <v>2435</v>
      </c>
    </row>
    <row r="2007" spans="1:4" x14ac:dyDescent="0.25">
      <c r="A2007" t="s">
        <v>2422</v>
      </c>
      <c r="B2007" t="s">
        <v>38</v>
      </c>
      <c r="C2007" t="s">
        <v>2436</v>
      </c>
      <c r="D2007" t="s">
        <v>2437</v>
      </c>
    </row>
    <row r="2008" spans="1:4" x14ac:dyDescent="0.25">
      <c r="A2008" t="s">
        <v>2422</v>
      </c>
      <c r="B2008" t="s">
        <v>47</v>
      </c>
      <c r="C2008" t="s">
        <v>2438</v>
      </c>
      <c r="D2008" t="s">
        <v>2439</v>
      </c>
    </row>
    <row r="2009" spans="1:4" x14ac:dyDescent="0.25">
      <c r="A2009" t="s">
        <v>2422</v>
      </c>
      <c r="B2009" t="s">
        <v>47</v>
      </c>
      <c r="C2009" t="s">
        <v>2440</v>
      </c>
      <c r="D2009" t="s">
        <v>2441</v>
      </c>
    </row>
    <row r="2010" spans="1:4" x14ac:dyDescent="0.25">
      <c r="A2010" t="s">
        <v>2422</v>
      </c>
      <c r="B2010" t="s">
        <v>47</v>
      </c>
      <c r="C2010" t="s">
        <v>2442</v>
      </c>
      <c r="D2010" t="s">
        <v>2443</v>
      </c>
    </row>
    <row r="2011" spans="1:4" x14ac:dyDescent="0.25">
      <c r="A2011" t="s">
        <v>2422</v>
      </c>
      <c r="B2011" t="s">
        <v>51</v>
      </c>
      <c r="C2011" t="s">
        <v>2444</v>
      </c>
      <c r="D2011" t="s">
        <v>2445</v>
      </c>
    </row>
    <row r="2012" spans="1:4" x14ac:dyDescent="0.25">
      <c r="A2012" t="s">
        <v>2446</v>
      </c>
      <c r="B2012" t="s">
        <v>10</v>
      </c>
      <c r="C2012" t="s">
        <v>11</v>
      </c>
      <c r="D2012" t="s">
        <v>2447</v>
      </c>
    </row>
    <row r="2013" spans="1:4" x14ac:dyDescent="0.25">
      <c r="A2013" t="s">
        <v>2446</v>
      </c>
      <c r="B2013" t="s">
        <v>13</v>
      </c>
      <c r="C2013" t="s">
        <v>14</v>
      </c>
      <c r="D2013" t="s">
        <v>57</v>
      </c>
    </row>
    <row r="2014" spans="1:4" x14ac:dyDescent="0.25">
      <c r="A2014" t="s">
        <v>2446</v>
      </c>
      <c r="B2014" t="s">
        <v>13</v>
      </c>
      <c r="C2014" t="s">
        <v>16</v>
      </c>
      <c r="D2014" t="s">
        <v>1140</v>
      </c>
    </row>
    <row r="2015" spans="1:4" x14ac:dyDescent="0.25">
      <c r="A2015" t="s">
        <v>2446</v>
      </c>
      <c r="B2015" t="s">
        <v>13</v>
      </c>
      <c r="C2015" t="s">
        <v>18</v>
      </c>
      <c r="D2015" t="s">
        <v>2448</v>
      </c>
    </row>
    <row r="2016" spans="1:4" x14ac:dyDescent="0.25">
      <c r="A2016" t="s">
        <v>2446</v>
      </c>
      <c r="B2016" t="s">
        <v>13</v>
      </c>
      <c r="C2016" t="s">
        <v>20</v>
      </c>
      <c r="D2016" t="s">
        <v>223</v>
      </c>
    </row>
    <row r="2017" spans="1:4" x14ac:dyDescent="0.25">
      <c r="A2017" t="s">
        <v>2446</v>
      </c>
      <c r="B2017" t="s">
        <v>13</v>
      </c>
      <c r="C2017" t="s">
        <v>22</v>
      </c>
      <c r="D2017" t="s">
        <v>2449</v>
      </c>
    </row>
    <row r="2018" spans="1:4" x14ac:dyDescent="0.25">
      <c r="A2018" t="s">
        <v>2446</v>
      </c>
      <c r="B2018" t="s">
        <v>13</v>
      </c>
      <c r="C2018" t="s">
        <v>24</v>
      </c>
      <c r="D2018" t="s">
        <v>2450</v>
      </c>
    </row>
    <row r="2019" spans="1:4" x14ac:dyDescent="0.25">
      <c r="A2019" t="s">
        <v>2446</v>
      </c>
      <c r="B2019" t="s">
        <v>13</v>
      </c>
      <c r="C2019" t="s">
        <v>26</v>
      </c>
      <c r="D2019" t="s">
        <v>1170</v>
      </c>
    </row>
    <row r="2020" spans="1:4" x14ac:dyDescent="0.25">
      <c r="A2020" t="s">
        <v>2446</v>
      </c>
      <c r="B2020" t="s">
        <v>13</v>
      </c>
      <c r="C2020" t="s">
        <v>28</v>
      </c>
      <c r="D2020" t="s">
        <v>145</v>
      </c>
    </row>
    <row r="2021" spans="1:4" x14ac:dyDescent="0.25">
      <c r="A2021" t="s">
        <v>2446</v>
      </c>
      <c r="B2021" t="s">
        <v>13</v>
      </c>
      <c r="C2021" t="s">
        <v>30</v>
      </c>
      <c r="D2021" t="s">
        <v>1006</v>
      </c>
    </row>
    <row r="2022" spans="1:4" x14ac:dyDescent="0.25">
      <c r="A2022" t="s">
        <v>2446</v>
      </c>
      <c r="B2022" t="s">
        <v>13</v>
      </c>
      <c r="C2022" t="s">
        <v>32</v>
      </c>
      <c r="D2022" t="s">
        <v>2242</v>
      </c>
    </row>
    <row r="2023" spans="1:4" x14ac:dyDescent="0.25">
      <c r="A2023" t="s">
        <v>2446</v>
      </c>
      <c r="B2023" t="s">
        <v>13</v>
      </c>
      <c r="C2023" t="s">
        <v>34</v>
      </c>
      <c r="D2023" t="s">
        <v>352</v>
      </c>
    </row>
    <row r="2024" spans="1:4" x14ac:dyDescent="0.25">
      <c r="A2024" t="s">
        <v>2446</v>
      </c>
      <c r="B2024" t="s">
        <v>13</v>
      </c>
      <c r="C2024" t="s">
        <v>36</v>
      </c>
      <c r="D2024" t="s">
        <v>37</v>
      </c>
    </row>
    <row r="2025" spans="1:4" x14ac:dyDescent="0.25">
      <c r="A2025" t="s">
        <v>2446</v>
      </c>
      <c r="B2025" t="s">
        <v>38</v>
      </c>
      <c r="C2025" t="s">
        <v>2451</v>
      </c>
      <c r="D2025" t="s">
        <v>2452</v>
      </c>
    </row>
    <row r="2026" spans="1:4" x14ac:dyDescent="0.25">
      <c r="A2026" t="s">
        <v>2446</v>
      </c>
      <c r="B2026" t="s">
        <v>38</v>
      </c>
      <c r="C2026" t="s">
        <v>2453</v>
      </c>
      <c r="D2026" t="s">
        <v>2454</v>
      </c>
    </row>
    <row r="2027" spans="1:4" x14ac:dyDescent="0.25">
      <c r="A2027" t="s">
        <v>2446</v>
      </c>
      <c r="B2027" t="s">
        <v>38</v>
      </c>
      <c r="C2027" t="s">
        <v>2455</v>
      </c>
      <c r="D2027" t="s">
        <v>2456</v>
      </c>
    </row>
    <row r="2028" spans="1:4" x14ac:dyDescent="0.25">
      <c r="A2028" t="s">
        <v>2446</v>
      </c>
      <c r="B2028" t="s">
        <v>38</v>
      </c>
      <c r="C2028" t="s">
        <v>2457</v>
      </c>
      <c r="D2028" t="s">
        <v>2458</v>
      </c>
    </row>
    <row r="2029" spans="1:4" x14ac:dyDescent="0.25">
      <c r="A2029" t="s">
        <v>2446</v>
      </c>
      <c r="B2029" t="s">
        <v>47</v>
      </c>
      <c r="C2029" t="s">
        <v>2459</v>
      </c>
      <c r="D2029" t="s">
        <v>2460</v>
      </c>
    </row>
    <row r="2030" spans="1:4" x14ac:dyDescent="0.25">
      <c r="A2030" t="s">
        <v>2446</v>
      </c>
      <c r="B2030" t="s">
        <v>47</v>
      </c>
      <c r="C2030" t="s">
        <v>2461</v>
      </c>
      <c r="D2030" t="s">
        <v>2462</v>
      </c>
    </row>
    <row r="2031" spans="1:4" x14ac:dyDescent="0.25">
      <c r="A2031" t="s">
        <v>2446</v>
      </c>
      <c r="B2031" t="s">
        <v>51</v>
      </c>
      <c r="C2031" t="s">
        <v>2463</v>
      </c>
      <c r="D2031" t="s">
        <v>2464</v>
      </c>
    </row>
    <row r="2032" spans="1:4" x14ac:dyDescent="0.25">
      <c r="A2032" t="s">
        <v>2446</v>
      </c>
      <c r="B2032" t="s">
        <v>214</v>
      </c>
      <c r="C2032" t="s">
        <v>576</v>
      </c>
      <c r="D2032" t="s">
        <v>2465</v>
      </c>
    </row>
    <row r="2033" spans="1:4" x14ac:dyDescent="0.25">
      <c r="A2033" t="s">
        <v>2446</v>
      </c>
      <c r="B2033" t="s">
        <v>214</v>
      </c>
      <c r="C2033" t="s">
        <v>609</v>
      </c>
      <c r="D2033" t="s">
        <v>2466</v>
      </c>
    </row>
    <row r="2034" spans="1:4" x14ac:dyDescent="0.25">
      <c r="A2034" t="s">
        <v>2467</v>
      </c>
      <c r="B2034" t="s">
        <v>10</v>
      </c>
      <c r="C2034" t="s">
        <v>11</v>
      </c>
      <c r="D2034" t="s">
        <v>2468</v>
      </c>
    </row>
    <row r="2035" spans="1:4" x14ac:dyDescent="0.25">
      <c r="A2035" t="s">
        <v>2467</v>
      </c>
      <c r="B2035" t="s">
        <v>13</v>
      </c>
      <c r="C2035" t="s">
        <v>14</v>
      </c>
      <c r="D2035" t="s">
        <v>1539</v>
      </c>
    </row>
    <row r="2036" spans="1:4" x14ac:dyDescent="0.25">
      <c r="A2036" t="s">
        <v>2467</v>
      </c>
      <c r="B2036" t="s">
        <v>13</v>
      </c>
      <c r="C2036" t="s">
        <v>16</v>
      </c>
      <c r="D2036" t="s">
        <v>2469</v>
      </c>
    </row>
    <row r="2037" spans="1:4" x14ac:dyDescent="0.25">
      <c r="A2037" t="s">
        <v>2467</v>
      </c>
      <c r="B2037" t="s">
        <v>13</v>
      </c>
      <c r="C2037" t="s">
        <v>18</v>
      </c>
      <c r="D2037" t="s">
        <v>1212</v>
      </c>
    </row>
    <row r="2038" spans="1:4" x14ac:dyDescent="0.25">
      <c r="A2038" t="s">
        <v>2467</v>
      </c>
      <c r="B2038" t="s">
        <v>13</v>
      </c>
      <c r="C2038" t="s">
        <v>20</v>
      </c>
      <c r="D2038" t="s">
        <v>2470</v>
      </c>
    </row>
    <row r="2039" spans="1:4" x14ac:dyDescent="0.25">
      <c r="A2039" t="s">
        <v>2467</v>
      </c>
      <c r="B2039" t="s">
        <v>13</v>
      </c>
      <c r="C2039" t="s">
        <v>22</v>
      </c>
      <c r="D2039" t="s">
        <v>2471</v>
      </c>
    </row>
    <row r="2040" spans="1:4" x14ac:dyDescent="0.25">
      <c r="A2040" t="s">
        <v>2467</v>
      </c>
      <c r="B2040" t="s">
        <v>13</v>
      </c>
      <c r="C2040" t="s">
        <v>24</v>
      </c>
      <c r="D2040" t="s">
        <v>2472</v>
      </c>
    </row>
    <row r="2041" spans="1:4" x14ac:dyDescent="0.25">
      <c r="A2041" t="s">
        <v>2467</v>
      </c>
      <c r="B2041" t="s">
        <v>13</v>
      </c>
      <c r="C2041" t="s">
        <v>26</v>
      </c>
      <c r="D2041" t="s">
        <v>118</v>
      </c>
    </row>
    <row r="2042" spans="1:4" x14ac:dyDescent="0.25">
      <c r="A2042" t="s">
        <v>2467</v>
      </c>
      <c r="B2042" t="s">
        <v>13</v>
      </c>
      <c r="C2042" t="s">
        <v>28</v>
      </c>
      <c r="D2042" t="s">
        <v>277</v>
      </c>
    </row>
    <row r="2043" spans="1:4" x14ac:dyDescent="0.25">
      <c r="A2043" t="s">
        <v>2467</v>
      </c>
      <c r="B2043" t="s">
        <v>13</v>
      </c>
      <c r="C2043" t="s">
        <v>30</v>
      </c>
      <c r="D2043" t="s">
        <v>2348</v>
      </c>
    </row>
    <row r="2044" spans="1:4" x14ac:dyDescent="0.25">
      <c r="A2044" t="s">
        <v>2467</v>
      </c>
      <c r="B2044" t="s">
        <v>13</v>
      </c>
      <c r="C2044" t="s">
        <v>32</v>
      </c>
      <c r="D2044" t="s">
        <v>2473</v>
      </c>
    </row>
    <row r="2045" spans="1:4" x14ac:dyDescent="0.25">
      <c r="A2045" t="s">
        <v>2467</v>
      </c>
      <c r="B2045" t="s">
        <v>38</v>
      </c>
      <c r="C2045" t="s">
        <v>2474</v>
      </c>
      <c r="D2045" t="s">
        <v>2475</v>
      </c>
    </row>
    <row r="2046" spans="1:4" x14ac:dyDescent="0.25">
      <c r="A2046" t="s">
        <v>2467</v>
      </c>
      <c r="B2046" t="s">
        <v>38</v>
      </c>
      <c r="C2046" t="s">
        <v>2476</v>
      </c>
      <c r="D2046" t="s">
        <v>2477</v>
      </c>
    </row>
    <row r="2047" spans="1:4" x14ac:dyDescent="0.25">
      <c r="A2047" t="s">
        <v>2467</v>
      </c>
      <c r="B2047" t="s">
        <v>38</v>
      </c>
      <c r="C2047" t="s">
        <v>2478</v>
      </c>
      <c r="D2047" t="s">
        <v>2479</v>
      </c>
    </row>
    <row r="2048" spans="1:4" x14ac:dyDescent="0.25">
      <c r="A2048" t="s">
        <v>2467</v>
      </c>
      <c r="B2048" t="s">
        <v>38</v>
      </c>
      <c r="C2048" t="s">
        <v>2480</v>
      </c>
      <c r="D2048" t="s">
        <v>2481</v>
      </c>
    </row>
    <row r="2049" spans="1:4" x14ac:dyDescent="0.25">
      <c r="A2049" t="s">
        <v>2467</v>
      </c>
      <c r="B2049" t="s">
        <v>38</v>
      </c>
      <c r="C2049" t="s">
        <v>2482</v>
      </c>
      <c r="D2049" t="s">
        <v>2483</v>
      </c>
    </row>
    <row r="2050" spans="1:4" x14ac:dyDescent="0.25">
      <c r="A2050" t="s">
        <v>2467</v>
      </c>
      <c r="B2050" t="s">
        <v>38</v>
      </c>
      <c r="C2050" t="s">
        <v>2484</v>
      </c>
      <c r="D2050" t="s">
        <v>2485</v>
      </c>
    </row>
    <row r="2051" spans="1:4" x14ac:dyDescent="0.25">
      <c r="A2051" t="s">
        <v>2467</v>
      </c>
      <c r="B2051" t="s">
        <v>47</v>
      </c>
      <c r="C2051" t="s">
        <v>2486</v>
      </c>
      <c r="D2051" t="s">
        <v>2487</v>
      </c>
    </row>
    <row r="2052" spans="1:4" x14ac:dyDescent="0.25">
      <c r="A2052" t="s">
        <v>2467</v>
      </c>
      <c r="B2052" t="s">
        <v>47</v>
      </c>
      <c r="C2052" t="s">
        <v>2488</v>
      </c>
      <c r="D2052" t="s">
        <v>2489</v>
      </c>
    </row>
    <row r="2053" spans="1:4" x14ac:dyDescent="0.25">
      <c r="A2053" t="s">
        <v>2467</v>
      </c>
      <c r="B2053" t="s">
        <v>51</v>
      </c>
      <c r="C2053" t="s">
        <v>2490</v>
      </c>
      <c r="D2053" t="s">
        <v>2491</v>
      </c>
    </row>
    <row r="2054" spans="1:4" x14ac:dyDescent="0.25">
      <c r="A2054" t="s">
        <v>2492</v>
      </c>
      <c r="B2054" t="s">
        <v>10</v>
      </c>
      <c r="C2054" t="s">
        <v>11</v>
      </c>
      <c r="D2054" t="s">
        <v>2493</v>
      </c>
    </row>
    <row r="2055" spans="1:4" x14ac:dyDescent="0.25">
      <c r="A2055" t="s">
        <v>2492</v>
      </c>
      <c r="B2055" t="s">
        <v>13</v>
      </c>
      <c r="C2055" t="s">
        <v>14</v>
      </c>
      <c r="D2055" t="s">
        <v>892</v>
      </c>
    </row>
    <row r="2056" spans="1:4" x14ac:dyDescent="0.25">
      <c r="A2056" t="s">
        <v>2492</v>
      </c>
      <c r="B2056" t="s">
        <v>13</v>
      </c>
      <c r="C2056" t="s">
        <v>16</v>
      </c>
      <c r="D2056" t="s">
        <v>492</v>
      </c>
    </row>
    <row r="2057" spans="1:4" x14ac:dyDescent="0.25">
      <c r="A2057" t="s">
        <v>2492</v>
      </c>
      <c r="B2057" t="s">
        <v>13</v>
      </c>
      <c r="C2057" t="s">
        <v>18</v>
      </c>
      <c r="D2057" t="s">
        <v>2494</v>
      </c>
    </row>
    <row r="2058" spans="1:4" x14ac:dyDescent="0.25">
      <c r="A2058" t="s">
        <v>2492</v>
      </c>
      <c r="B2058" t="s">
        <v>13</v>
      </c>
      <c r="C2058" t="s">
        <v>20</v>
      </c>
      <c r="D2058" t="s">
        <v>1054</v>
      </c>
    </row>
    <row r="2059" spans="1:4" x14ac:dyDescent="0.25">
      <c r="A2059" t="s">
        <v>2492</v>
      </c>
      <c r="B2059" t="s">
        <v>13</v>
      </c>
      <c r="C2059" t="s">
        <v>22</v>
      </c>
      <c r="D2059" t="s">
        <v>60</v>
      </c>
    </row>
    <row r="2060" spans="1:4" x14ac:dyDescent="0.25">
      <c r="A2060" t="s">
        <v>2492</v>
      </c>
      <c r="B2060" t="s">
        <v>13</v>
      </c>
      <c r="C2060" t="s">
        <v>24</v>
      </c>
      <c r="D2060" t="s">
        <v>21</v>
      </c>
    </row>
    <row r="2061" spans="1:4" x14ac:dyDescent="0.25">
      <c r="A2061" t="s">
        <v>2492</v>
      </c>
      <c r="B2061" t="s">
        <v>13</v>
      </c>
      <c r="C2061" t="s">
        <v>26</v>
      </c>
      <c r="D2061" t="s">
        <v>63</v>
      </c>
    </row>
    <row r="2062" spans="1:4" x14ac:dyDescent="0.25">
      <c r="A2062" t="s">
        <v>2492</v>
      </c>
      <c r="B2062" t="s">
        <v>13</v>
      </c>
      <c r="C2062" t="s">
        <v>28</v>
      </c>
      <c r="D2062" t="s">
        <v>25</v>
      </c>
    </row>
    <row r="2063" spans="1:4" x14ac:dyDescent="0.25">
      <c r="A2063" t="s">
        <v>2492</v>
      </c>
      <c r="B2063" t="s">
        <v>13</v>
      </c>
      <c r="C2063" t="s">
        <v>30</v>
      </c>
      <c r="D2063" t="s">
        <v>2495</v>
      </c>
    </row>
    <row r="2064" spans="1:4" x14ac:dyDescent="0.25">
      <c r="A2064" t="s">
        <v>2492</v>
      </c>
      <c r="B2064" t="s">
        <v>13</v>
      </c>
      <c r="C2064" t="s">
        <v>32</v>
      </c>
      <c r="D2064" t="s">
        <v>1073</v>
      </c>
    </row>
    <row r="2065" spans="1:4" x14ac:dyDescent="0.25">
      <c r="A2065" t="s">
        <v>2492</v>
      </c>
      <c r="B2065" t="s">
        <v>13</v>
      </c>
      <c r="C2065" t="s">
        <v>34</v>
      </c>
      <c r="D2065" t="s">
        <v>319</v>
      </c>
    </row>
    <row r="2066" spans="1:4" x14ac:dyDescent="0.25">
      <c r="A2066" t="s">
        <v>2492</v>
      </c>
      <c r="B2066" t="s">
        <v>13</v>
      </c>
      <c r="C2066" t="s">
        <v>36</v>
      </c>
      <c r="D2066" t="s">
        <v>894</v>
      </c>
    </row>
    <row r="2067" spans="1:4" x14ac:dyDescent="0.25">
      <c r="A2067" t="s">
        <v>2492</v>
      </c>
      <c r="B2067" t="s">
        <v>13</v>
      </c>
      <c r="C2067" t="s">
        <v>67</v>
      </c>
      <c r="D2067" t="s">
        <v>37</v>
      </c>
    </row>
    <row r="2068" spans="1:4" x14ac:dyDescent="0.25">
      <c r="A2068" t="s">
        <v>2492</v>
      </c>
      <c r="B2068" t="s">
        <v>38</v>
      </c>
      <c r="C2068" t="s">
        <v>2496</v>
      </c>
      <c r="D2068" t="s">
        <v>2497</v>
      </c>
    </row>
    <row r="2069" spans="1:4" x14ac:dyDescent="0.25">
      <c r="A2069" t="s">
        <v>2492</v>
      </c>
      <c r="B2069" t="s">
        <v>38</v>
      </c>
      <c r="C2069" t="s">
        <v>2498</v>
      </c>
      <c r="D2069" t="s">
        <v>2499</v>
      </c>
    </row>
    <row r="2070" spans="1:4" x14ac:dyDescent="0.25">
      <c r="A2070" t="s">
        <v>2492</v>
      </c>
      <c r="B2070" t="s">
        <v>38</v>
      </c>
      <c r="C2070" t="s">
        <v>2004</v>
      </c>
      <c r="D2070" t="s">
        <v>2500</v>
      </c>
    </row>
    <row r="2071" spans="1:4" x14ac:dyDescent="0.25">
      <c r="A2071" t="s">
        <v>2492</v>
      </c>
      <c r="B2071" t="s">
        <v>38</v>
      </c>
      <c r="C2071" t="s">
        <v>2501</v>
      </c>
      <c r="D2071" t="s">
        <v>2502</v>
      </c>
    </row>
    <row r="2072" spans="1:4" x14ac:dyDescent="0.25">
      <c r="A2072" t="s">
        <v>2492</v>
      </c>
      <c r="B2072" t="s">
        <v>38</v>
      </c>
      <c r="C2072" t="s">
        <v>578</v>
      </c>
      <c r="D2072" t="s">
        <v>2503</v>
      </c>
    </row>
    <row r="2073" spans="1:4" x14ac:dyDescent="0.25">
      <c r="A2073" t="s">
        <v>2492</v>
      </c>
      <c r="B2073" t="s">
        <v>38</v>
      </c>
      <c r="C2073" t="s">
        <v>2504</v>
      </c>
      <c r="D2073" t="s">
        <v>2505</v>
      </c>
    </row>
    <row r="2074" spans="1:4" x14ac:dyDescent="0.25">
      <c r="A2074" t="s">
        <v>2492</v>
      </c>
      <c r="B2074" t="s">
        <v>38</v>
      </c>
      <c r="C2074" t="s">
        <v>2506</v>
      </c>
      <c r="D2074" t="s">
        <v>2507</v>
      </c>
    </row>
    <row r="2075" spans="1:4" x14ac:dyDescent="0.25">
      <c r="A2075" t="s">
        <v>2492</v>
      </c>
      <c r="B2075" t="s">
        <v>47</v>
      </c>
      <c r="C2075" t="s">
        <v>2508</v>
      </c>
      <c r="D2075" t="s">
        <v>2509</v>
      </c>
    </row>
    <row r="2076" spans="1:4" x14ac:dyDescent="0.25">
      <c r="A2076" t="s">
        <v>2492</v>
      </c>
      <c r="B2076" t="s">
        <v>51</v>
      </c>
      <c r="C2076" t="s">
        <v>2510</v>
      </c>
      <c r="D2076" t="s">
        <v>2511</v>
      </c>
    </row>
    <row r="2077" spans="1:4" x14ac:dyDescent="0.25">
      <c r="A2077" t="s">
        <v>2492</v>
      </c>
      <c r="B2077" t="s">
        <v>51</v>
      </c>
      <c r="C2077" t="s">
        <v>2512</v>
      </c>
      <c r="D2077" t="s">
        <v>2513</v>
      </c>
    </row>
    <row r="2078" spans="1:4" x14ac:dyDescent="0.25">
      <c r="A2078" t="s">
        <v>2492</v>
      </c>
      <c r="B2078" t="s">
        <v>51</v>
      </c>
      <c r="C2078" t="s">
        <v>1121</v>
      </c>
      <c r="D2078" t="s">
        <v>2514</v>
      </c>
    </row>
    <row r="2079" spans="1:4" x14ac:dyDescent="0.25">
      <c r="A2079" t="s">
        <v>2492</v>
      </c>
      <c r="B2079" t="s">
        <v>214</v>
      </c>
      <c r="C2079" t="s">
        <v>611</v>
      </c>
      <c r="D2079" t="s">
        <v>2515</v>
      </c>
    </row>
    <row r="2080" spans="1:4" x14ac:dyDescent="0.25">
      <c r="A2080" t="s">
        <v>2492</v>
      </c>
      <c r="B2080" t="s">
        <v>214</v>
      </c>
      <c r="C2080" t="s">
        <v>613</v>
      </c>
      <c r="D2080" t="s">
        <v>2516</v>
      </c>
    </row>
    <row r="2081" spans="1:4" x14ac:dyDescent="0.25">
      <c r="A2081" t="s">
        <v>2492</v>
      </c>
      <c r="B2081" t="s">
        <v>214</v>
      </c>
      <c r="C2081" t="s">
        <v>615</v>
      </c>
      <c r="D2081" t="s">
        <v>2517</v>
      </c>
    </row>
    <row r="2082" spans="1:4" x14ac:dyDescent="0.25">
      <c r="A2082" t="s">
        <v>2518</v>
      </c>
      <c r="B2082" t="s">
        <v>10</v>
      </c>
      <c r="C2082" t="s">
        <v>11</v>
      </c>
      <c r="D2082" t="s">
        <v>2519</v>
      </c>
    </row>
    <row r="2083" spans="1:4" x14ac:dyDescent="0.25">
      <c r="A2083" t="s">
        <v>2518</v>
      </c>
      <c r="B2083" t="s">
        <v>13</v>
      </c>
      <c r="C2083" t="s">
        <v>14</v>
      </c>
      <c r="D2083" t="s">
        <v>2520</v>
      </c>
    </row>
    <row r="2084" spans="1:4" x14ac:dyDescent="0.25">
      <c r="A2084" t="s">
        <v>2518</v>
      </c>
      <c r="B2084" t="s">
        <v>13</v>
      </c>
      <c r="C2084" t="s">
        <v>16</v>
      </c>
      <c r="D2084" t="s">
        <v>2521</v>
      </c>
    </row>
    <row r="2085" spans="1:4" x14ac:dyDescent="0.25">
      <c r="A2085" t="s">
        <v>2518</v>
      </c>
      <c r="B2085" t="s">
        <v>13</v>
      </c>
      <c r="C2085" t="s">
        <v>18</v>
      </c>
      <c r="D2085" t="s">
        <v>139</v>
      </c>
    </row>
    <row r="2086" spans="1:4" x14ac:dyDescent="0.25">
      <c r="A2086" t="s">
        <v>2518</v>
      </c>
      <c r="B2086" t="s">
        <v>13</v>
      </c>
      <c r="C2086" t="s">
        <v>20</v>
      </c>
      <c r="D2086" t="s">
        <v>111</v>
      </c>
    </row>
    <row r="2087" spans="1:4" x14ac:dyDescent="0.25">
      <c r="A2087" t="s">
        <v>2518</v>
      </c>
      <c r="B2087" t="s">
        <v>13</v>
      </c>
      <c r="C2087" t="s">
        <v>22</v>
      </c>
      <c r="D2087" t="s">
        <v>2522</v>
      </c>
    </row>
    <row r="2088" spans="1:4" x14ac:dyDescent="0.25">
      <c r="A2088" t="s">
        <v>2518</v>
      </c>
      <c r="B2088" t="s">
        <v>13</v>
      </c>
      <c r="C2088" t="s">
        <v>24</v>
      </c>
      <c r="D2088" t="s">
        <v>492</v>
      </c>
    </row>
    <row r="2089" spans="1:4" x14ac:dyDescent="0.25">
      <c r="A2089" t="s">
        <v>2518</v>
      </c>
      <c r="B2089" t="s">
        <v>13</v>
      </c>
      <c r="C2089" t="s">
        <v>26</v>
      </c>
      <c r="D2089" t="s">
        <v>1167</v>
      </c>
    </row>
    <row r="2090" spans="1:4" x14ac:dyDescent="0.25">
      <c r="A2090" t="s">
        <v>2518</v>
      </c>
      <c r="B2090" t="s">
        <v>13</v>
      </c>
      <c r="C2090" t="s">
        <v>28</v>
      </c>
      <c r="D2090" t="s">
        <v>116</v>
      </c>
    </row>
    <row r="2091" spans="1:4" x14ac:dyDescent="0.25">
      <c r="A2091" t="s">
        <v>2518</v>
      </c>
      <c r="B2091" t="s">
        <v>13</v>
      </c>
      <c r="C2091" t="s">
        <v>30</v>
      </c>
      <c r="D2091" t="s">
        <v>60</v>
      </c>
    </row>
    <row r="2092" spans="1:4" x14ac:dyDescent="0.25">
      <c r="A2092" t="s">
        <v>2518</v>
      </c>
      <c r="B2092" t="s">
        <v>13</v>
      </c>
      <c r="C2092" t="s">
        <v>32</v>
      </c>
      <c r="D2092" t="s">
        <v>21</v>
      </c>
    </row>
    <row r="2093" spans="1:4" x14ac:dyDescent="0.25">
      <c r="A2093" t="s">
        <v>2518</v>
      </c>
      <c r="B2093" t="s">
        <v>13</v>
      </c>
      <c r="C2093" t="s">
        <v>34</v>
      </c>
      <c r="D2093" t="s">
        <v>2523</v>
      </c>
    </row>
    <row r="2094" spans="1:4" x14ac:dyDescent="0.25">
      <c r="A2094" t="s">
        <v>2518</v>
      </c>
      <c r="B2094" t="s">
        <v>13</v>
      </c>
      <c r="C2094" t="s">
        <v>36</v>
      </c>
      <c r="D2094" t="s">
        <v>69</v>
      </c>
    </row>
    <row r="2095" spans="1:4" x14ac:dyDescent="0.25">
      <c r="A2095" t="s">
        <v>2518</v>
      </c>
      <c r="B2095" t="s">
        <v>13</v>
      </c>
      <c r="C2095" t="s">
        <v>67</v>
      </c>
      <c r="D2095" t="s">
        <v>37</v>
      </c>
    </row>
    <row r="2096" spans="1:4" x14ac:dyDescent="0.25">
      <c r="A2096" t="s">
        <v>2518</v>
      </c>
      <c r="B2096" t="s">
        <v>13</v>
      </c>
      <c r="C2096" t="s">
        <v>68</v>
      </c>
      <c r="D2096" t="s">
        <v>80</v>
      </c>
    </row>
    <row r="2097" spans="1:4" x14ac:dyDescent="0.25">
      <c r="A2097" t="s">
        <v>2518</v>
      </c>
      <c r="B2097" t="s">
        <v>13</v>
      </c>
      <c r="C2097" t="s">
        <v>70</v>
      </c>
      <c r="D2097" t="s">
        <v>920</v>
      </c>
    </row>
    <row r="2098" spans="1:4" x14ac:dyDescent="0.25">
      <c r="A2098" t="s">
        <v>2518</v>
      </c>
      <c r="B2098" t="s">
        <v>38</v>
      </c>
      <c r="C2098" t="s">
        <v>1243</v>
      </c>
      <c r="D2098" t="s">
        <v>2524</v>
      </c>
    </row>
    <row r="2099" spans="1:4" x14ac:dyDescent="0.25">
      <c r="A2099" t="s">
        <v>2518</v>
      </c>
      <c r="B2099" t="s">
        <v>38</v>
      </c>
      <c r="C2099" t="s">
        <v>2525</v>
      </c>
      <c r="D2099" t="s">
        <v>2526</v>
      </c>
    </row>
    <row r="2100" spans="1:4" x14ac:dyDescent="0.25">
      <c r="A2100" t="s">
        <v>2518</v>
      </c>
      <c r="B2100" t="s">
        <v>38</v>
      </c>
      <c r="C2100" t="s">
        <v>2527</v>
      </c>
      <c r="D2100" t="s">
        <v>2528</v>
      </c>
    </row>
    <row r="2101" spans="1:4" x14ac:dyDescent="0.25">
      <c r="A2101" t="s">
        <v>2518</v>
      </c>
      <c r="B2101" t="s">
        <v>38</v>
      </c>
      <c r="C2101" t="s">
        <v>2529</v>
      </c>
      <c r="D2101" t="s">
        <v>2530</v>
      </c>
    </row>
    <row r="2102" spans="1:4" x14ac:dyDescent="0.25">
      <c r="A2102" t="s">
        <v>2518</v>
      </c>
      <c r="B2102" t="s">
        <v>38</v>
      </c>
      <c r="C2102" t="s">
        <v>2531</v>
      </c>
      <c r="D2102" t="s">
        <v>2532</v>
      </c>
    </row>
    <row r="2103" spans="1:4" x14ac:dyDescent="0.25">
      <c r="A2103" t="s">
        <v>2518</v>
      </c>
      <c r="B2103" t="s">
        <v>38</v>
      </c>
      <c r="C2103" t="s">
        <v>2533</v>
      </c>
      <c r="D2103" t="s">
        <v>2534</v>
      </c>
    </row>
    <row r="2104" spans="1:4" x14ac:dyDescent="0.25">
      <c r="A2104" t="s">
        <v>2518</v>
      </c>
      <c r="B2104" t="s">
        <v>38</v>
      </c>
      <c r="C2104" t="s">
        <v>2535</v>
      </c>
      <c r="D2104" t="s">
        <v>2536</v>
      </c>
    </row>
    <row r="2105" spans="1:4" x14ac:dyDescent="0.25">
      <c r="A2105" t="s">
        <v>2518</v>
      </c>
      <c r="B2105" t="s">
        <v>38</v>
      </c>
      <c r="C2105" t="s">
        <v>2537</v>
      </c>
      <c r="D2105" t="s">
        <v>2538</v>
      </c>
    </row>
    <row r="2106" spans="1:4" x14ac:dyDescent="0.25">
      <c r="A2106" t="s">
        <v>2518</v>
      </c>
      <c r="B2106" t="s">
        <v>38</v>
      </c>
      <c r="C2106" t="s">
        <v>775</v>
      </c>
      <c r="D2106" t="s">
        <v>2539</v>
      </c>
    </row>
    <row r="2107" spans="1:4" x14ac:dyDescent="0.25">
      <c r="A2107" t="s">
        <v>2518</v>
      </c>
      <c r="B2107" t="s">
        <v>38</v>
      </c>
      <c r="C2107" t="s">
        <v>2540</v>
      </c>
      <c r="D2107" t="s">
        <v>2541</v>
      </c>
    </row>
    <row r="2108" spans="1:4" x14ac:dyDescent="0.25">
      <c r="A2108" t="s">
        <v>2518</v>
      </c>
      <c r="B2108" t="s">
        <v>38</v>
      </c>
      <c r="C2108" t="s">
        <v>2542</v>
      </c>
      <c r="D2108" t="s">
        <v>2543</v>
      </c>
    </row>
    <row r="2109" spans="1:4" x14ac:dyDescent="0.25">
      <c r="A2109" t="s">
        <v>2518</v>
      </c>
      <c r="B2109" t="s">
        <v>38</v>
      </c>
      <c r="C2109" t="s">
        <v>552</v>
      </c>
      <c r="D2109" t="s">
        <v>2544</v>
      </c>
    </row>
    <row r="2110" spans="1:4" x14ac:dyDescent="0.25">
      <c r="A2110" t="s">
        <v>2518</v>
      </c>
      <c r="B2110" t="s">
        <v>38</v>
      </c>
      <c r="C2110" t="s">
        <v>1293</v>
      </c>
      <c r="D2110" t="s">
        <v>2545</v>
      </c>
    </row>
    <row r="2111" spans="1:4" x14ac:dyDescent="0.25">
      <c r="A2111" t="s">
        <v>2518</v>
      </c>
      <c r="B2111" t="s">
        <v>38</v>
      </c>
      <c r="C2111" t="s">
        <v>2546</v>
      </c>
      <c r="D2111" t="s">
        <v>2547</v>
      </c>
    </row>
    <row r="2112" spans="1:4" x14ac:dyDescent="0.25">
      <c r="A2112" t="s">
        <v>2518</v>
      </c>
      <c r="B2112" t="s">
        <v>47</v>
      </c>
      <c r="C2112" t="s">
        <v>2548</v>
      </c>
      <c r="D2112" t="s">
        <v>2549</v>
      </c>
    </row>
    <row r="2113" spans="1:4" x14ac:dyDescent="0.25">
      <c r="A2113" t="s">
        <v>2518</v>
      </c>
      <c r="B2113" t="s">
        <v>47</v>
      </c>
      <c r="C2113" t="s">
        <v>2550</v>
      </c>
      <c r="D2113" t="s">
        <v>2551</v>
      </c>
    </row>
    <row r="2114" spans="1:4" x14ac:dyDescent="0.25">
      <c r="A2114" t="s">
        <v>2518</v>
      </c>
      <c r="B2114" t="s">
        <v>47</v>
      </c>
      <c r="C2114" t="s">
        <v>2552</v>
      </c>
      <c r="D2114" t="s">
        <v>2553</v>
      </c>
    </row>
    <row r="2115" spans="1:4" x14ac:dyDescent="0.25">
      <c r="A2115" t="s">
        <v>2518</v>
      </c>
      <c r="B2115" t="s">
        <v>47</v>
      </c>
      <c r="C2115" t="s">
        <v>2554</v>
      </c>
      <c r="D2115" t="s">
        <v>2555</v>
      </c>
    </row>
    <row r="2116" spans="1:4" x14ac:dyDescent="0.25">
      <c r="A2116" t="s">
        <v>2518</v>
      </c>
      <c r="B2116" t="s">
        <v>47</v>
      </c>
      <c r="C2116" t="s">
        <v>2556</v>
      </c>
      <c r="D2116" t="s">
        <v>2557</v>
      </c>
    </row>
    <row r="2117" spans="1:4" x14ac:dyDescent="0.25">
      <c r="A2117" t="s">
        <v>2518</v>
      </c>
      <c r="B2117" t="s">
        <v>47</v>
      </c>
      <c r="C2117" t="s">
        <v>2558</v>
      </c>
      <c r="D2117" t="s">
        <v>2559</v>
      </c>
    </row>
    <row r="2118" spans="1:4" x14ac:dyDescent="0.25">
      <c r="A2118" t="s">
        <v>2518</v>
      </c>
      <c r="B2118" t="s">
        <v>51</v>
      </c>
      <c r="C2118" t="s">
        <v>2451</v>
      </c>
      <c r="D2118" t="s">
        <v>2560</v>
      </c>
    </row>
    <row r="2119" spans="1:4" x14ac:dyDescent="0.25">
      <c r="A2119" t="s">
        <v>2518</v>
      </c>
      <c r="B2119" t="s">
        <v>51</v>
      </c>
      <c r="C2119" t="s">
        <v>2561</v>
      </c>
      <c r="D2119" t="s">
        <v>2562</v>
      </c>
    </row>
    <row r="2120" spans="1:4" x14ac:dyDescent="0.25">
      <c r="A2120" t="s">
        <v>2563</v>
      </c>
      <c r="B2120" t="s">
        <v>10</v>
      </c>
      <c r="C2120" t="s">
        <v>11</v>
      </c>
      <c r="D2120" t="s">
        <v>2564</v>
      </c>
    </row>
    <row r="2121" spans="1:4" x14ac:dyDescent="0.25">
      <c r="A2121" t="s">
        <v>2563</v>
      </c>
      <c r="B2121" t="s">
        <v>13</v>
      </c>
      <c r="C2121" t="s">
        <v>14</v>
      </c>
      <c r="D2121" t="s">
        <v>2424</v>
      </c>
    </row>
    <row r="2122" spans="1:4" x14ac:dyDescent="0.25">
      <c r="A2122" t="s">
        <v>2563</v>
      </c>
      <c r="B2122" t="s">
        <v>13</v>
      </c>
      <c r="C2122" t="s">
        <v>16</v>
      </c>
      <c r="D2122" t="s">
        <v>116</v>
      </c>
    </row>
    <row r="2123" spans="1:4" x14ac:dyDescent="0.25">
      <c r="A2123" t="s">
        <v>2563</v>
      </c>
      <c r="B2123" t="s">
        <v>13</v>
      </c>
      <c r="C2123" t="s">
        <v>18</v>
      </c>
      <c r="D2123" t="s">
        <v>60</v>
      </c>
    </row>
    <row r="2124" spans="1:4" x14ac:dyDescent="0.25">
      <c r="A2124" t="s">
        <v>2563</v>
      </c>
      <c r="B2124" t="s">
        <v>13</v>
      </c>
      <c r="C2124" t="s">
        <v>20</v>
      </c>
      <c r="D2124" t="s">
        <v>21</v>
      </c>
    </row>
    <row r="2125" spans="1:4" x14ac:dyDescent="0.25">
      <c r="A2125" t="s">
        <v>2563</v>
      </c>
      <c r="B2125" t="s">
        <v>13</v>
      </c>
      <c r="C2125" t="s">
        <v>22</v>
      </c>
      <c r="D2125" t="s">
        <v>1072</v>
      </c>
    </row>
    <row r="2126" spans="1:4" x14ac:dyDescent="0.25">
      <c r="A2126" t="s">
        <v>2563</v>
      </c>
      <c r="B2126" t="s">
        <v>13</v>
      </c>
      <c r="C2126" t="s">
        <v>24</v>
      </c>
      <c r="D2126" t="s">
        <v>223</v>
      </c>
    </row>
    <row r="2127" spans="1:4" x14ac:dyDescent="0.25">
      <c r="A2127" t="s">
        <v>2563</v>
      </c>
      <c r="B2127" t="s">
        <v>13</v>
      </c>
      <c r="C2127" t="s">
        <v>26</v>
      </c>
      <c r="D2127" t="s">
        <v>2565</v>
      </c>
    </row>
    <row r="2128" spans="1:4" x14ac:dyDescent="0.25">
      <c r="A2128" t="s">
        <v>2563</v>
      </c>
      <c r="B2128" t="s">
        <v>13</v>
      </c>
      <c r="C2128" t="s">
        <v>28</v>
      </c>
      <c r="D2128" t="s">
        <v>119</v>
      </c>
    </row>
    <row r="2129" spans="1:4" x14ac:dyDescent="0.25">
      <c r="A2129" t="s">
        <v>2563</v>
      </c>
      <c r="B2129" t="s">
        <v>13</v>
      </c>
      <c r="C2129" t="s">
        <v>30</v>
      </c>
      <c r="D2129" t="s">
        <v>33</v>
      </c>
    </row>
    <row r="2130" spans="1:4" x14ac:dyDescent="0.25">
      <c r="A2130" t="s">
        <v>2563</v>
      </c>
      <c r="B2130" t="s">
        <v>38</v>
      </c>
      <c r="C2130" t="s">
        <v>2566</v>
      </c>
      <c r="D2130" t="s">
        <v>2567</v>
      </c>
    </row>
    <row r="2131" spans="1:4" x14ac:dyDescent="0.25">
      <c r="A2131" t="s">
        <v>2563</v>
      </c>
      <c r="B2131" t="s">
        <v>38</v>
      </c>
      <c r="C2131" t="s">
        <v>2568</v>
      </c>
      <c r="D2131" t="s">
        <v>2569</v>
      </c>
    </row>
    <row r="2132" spans="1:4" x14ac:dyDescent="0.25">
      <c r="A2132" t="s">
        <v>2563</v>
      </c>
      <c r="B2132" t="s">
        <v>38</v>
      </c>
      <c r="C2132" t="s">
        <v>2570</v>
      </c>
      <c r="D2132" t="s">
        <v>2571</v>
      </c>
    </row>
    <row r="2133" spans="1:4" x14ac:dyDescent="0.25">
      <c r="A2133" t="s">
        <v>2563</v>
      </c>
      <c r="B2133" t="s">
        <v>38</v>
      </c>
      <c r="C2133" t="s">
        <v>1630</v>
      </c>
      <c r="D2133" t="s">
        <v>2572</v>
      </c>
    </row>
    <row r="2134" spans="1:4" x14ac:dyDescent="0.25">
      <c r="A2134" t="s">
        <v>2563</v>
      </c>
      <c r="B2134" t="s">
        <v>38</v>
      </c>
      <c r="C2134" t="s">
        <v>1632</v>
      </c>
      <c r="D2134" t="s">
        <v>2573</v>
      </c>
    </row>
    <row r="2135" spans="1:4" x14ac:dyDescent="0.25">
      <c r="A2135" t="s">
        <v>2563</v>
      </c>
      <c r="B2135" t="s">
        <v>38</v>
      </c>
      <c r="C2135" t="s">
        <v>1115</v>
      </c>
      <c r="D2135" t="s">
        <v>2574</v>
      </c>
    </row>
    <row r="2136" spans="1:4" x14ac:dyDescent="0.25">
      <c r="A2136" t="s">
        <v>2563</v>
      </c>
      <c r="B2136" t="s">
        <v>38</v>
      </c>
      <c r="C2136" t="s">
        <v>2575</v>
      </c>
      <c r="D2136" t="s">
        <v>2576</v>
      </c>
    </row>
    <row r="2137" spans="1:4" x14ac:dyDescent="0.25">
      <c r="A2137" t="s">
        <v>2563</v>
      </c>
      <c r="B2137" t="s">
        <v>47</v>
      </c>
      <c r="C2137" t="s">
        <v>2577</v>
      </c>
      <c r="D2137" t="s">
        <v>2578</v>
      </c>
    </row>
    <row r="2138" spans="1:4" x14ac:dyDescent="0.25">
      <c r="A2138" t="s">
        <v>2563</v>
      </c>
      <c r="B2138" t="s">
        <v>51</v>
      </c>
      <c r="C2138" t="s">
        <v>2579</v>
      </c>
      <c r="D2138" t="s">
        <v>2580</v>
      </c>
    </row>
    <row r="2139" spans="1:4" x14ac:dyDescent="0.25">
      <c r="A2139" t="s">
        <v>2563</v>
      </c>
      <c r="B2139" t="s">
        <v>214</v>
      </c>
      <c r="C2139" t="s">
        <v>617</v>
      </c>
      <c r="D2139" t="s">
        <v>2581</v>
      </c>
    </row>
    <row r="2140" spans="1:4" x14ac:dyDescent="0.25">
      <c r="A2140" t="s">
        <v>2582</v>
      </c>
      <c r="B2140" t="s">
        <v>10</v>
      </c>
      <c r="C2140" t="s">
        <v>11</v>
      </c>
      <c r="D2140" t="s">
        <v>2583</v>
      </c>
    </row>
    <row r="2141" spans="1:4" x14ac:dyDescent="0.25">
      <c r="A2141" t="s">
        <v>2582</v>
      </c>
      <c r="B2141" t="s">
        <v>13</v>
      </c>
      <c r="C2141" t="s">
        <v>14</v>
      </c>
      <c r="D2141" t="s">
        <v>2584</v>
      </c>
    </row>
    <row r="2142" spans="1:4" x14ac:dyDescent="0.25">
      <c r="A2142" t="s">
        <v>2582</v>
      </c>
      <c r="B2142" t="s">
        <v>13</v>
      </c>
      <c r="C2142" t="s">
        <v>16</v>
      </c>
      <c r="D2142" t="s">
        <v>316</v>
      </c>
    </row>
    <row r="2143" spans="1:4" x14ac:dyDescent="0.25">
      <c r="A2143" t="s">
        <v>2582</v>
      </c>
      <c r="B2143" t="s">
        <v>13</v>
      </c>
      <c r="C2143" t="s">
        <v>18</v>
      </c>
      <c r="D2143" t="s">
        <v>1053</v>
      </c>
    </row>
    <row r="2144" spans="1:4" x14ac:dyDescent="0.25">
      <c r="A2144" t="s">
        <v>2582</v>
      </c>
      <c r="B2144" t="s">
        <v>13</v>
      </c>
      <c r="C2144" t="s">
        <v>20</v>
      </c>
      <c r="D2144" t="s">
        <v>60</v>
      </c>
    </row>
    <row r="2145" spans="1:4" x14ac:dyDescent="0.25">
      <c r="A2145" t="s">
        <v>2582</v>
      </c>
      <c r="B2145" t="s">
        <v>13</v>
      </c>
      <c r="C2145" t="s">
        <v>22</v>
      </c>
      <c r="D2145" t="s">
        <v>223</v>
      </c>
    </row>
    <row r="2146" spans="1:4" x14ac:dyDescent="0.25">
      <c r="A2146" t="s">
        <v>2582</v>
      </c>
      <c r="B2146" t="s">
        <v>13</v>
      </c>
      <c r="C2146" t="s">
        <v>24</v>
      </c>
      <c r="D2146" t="s">
        <v>960</v>
      </c>
    </row>
    <row r="2147" spans="1:4" x14ac:dyDescent="0.25">
      <c r="A2147" t="s">
        <v>2582</v>
      </c>
      <c r="B2147" t="s">
        <v>13</v>
      </c>
      <c r="C2147" t="s">
        <v>26</v>
      </c>
      <c r="D2147" t="s">
        <v>2585</v>
      </c>
    </row>
    <row r="2148" spans="1:4" x14ac:dyDescent="0.25">
      <c r="A2148" t="s">
        <v>2582</v>
      </c>
      <c r="B2148" t="s">
        <v>13</v>
      </c>
      <c r="C2148" t="s">
        <v>28</v>
      </c>
      <c r="D2148" t="s">
        <v>1006</v>
      </c>
    </row>
    <row r="2149" spans="1:4" x14ac:dyDescent="0.25">
      <c r="A2149" t="s">
        <v>2582</v>
      </c>
      <c r="B2149" t="s">
        <v>13</v>
      </c>
      <c r="C2149" t="s">
        <v>30</v>
      </c>
      <c r="D2149" t="s">
        <v>2586</v>
      </c>
    </row>
    <row r="2150" spans="1:4" x14ac:dyDescent="0.25">
      <c r="A2150" t="s">
        <v>2582</v>
      </c>
      <c r="B2150" t="s">
        <v>13</v>
      </c>
      <c r="C2150" t="s">
        <v>32</v>
      </c>
      <c r="D2150" t="s">
        <v>2587</v>
      </c>
    </row>
    <row r="2151" spans="1:4" x14ac:dyDescent="0.25">
      <c r="A2151" t="s">
        <v>2582</v>
      </c>
      <c r="B2151" t="s">
        <v>13</v>
      </c>
      <c r="C2151" t="s">
        <v>34</v>
      </c>
      <c r="D2151" t="s">
        <v>33</v>
      </c>
    </row>
    <row r="2152" spans="1:4" x14ac:dyDescent="0.25">
      <c r="A2152" t="s">
        <v>2582</v>
      </c>
      <c r="B2152" t="s">
        <v>13</v>
      </c>
      <c r="C2152" t="s">
        <v>36</v>
      </c>
      <c r="D2152" t="s">
        <v>2588</v>
      </c>
    </row>
    <row r="2153" spans="1:4" x14ac:dyDescent="0.25">
      <c r="A2153" t="s">
        <v>2582</v>
      </c>
      <c r="B2153" t="s">
        <v>38</v>
      </c>
      <c r="C2153" t="s">
        <v>2589</v>
      </c>
      <c r="D2153" t="s">
        <v>2590</v>
      </c>
    </row>
    <row r="2154" spans="1:4" x14ac:dyDescent="0.25">
      <c r="A2154" t="s">
        <v>2582</v>
      </c>
      <c r="B2154" t="s">
        <v>38</v>
      </c>
      <c r="C2154" t="s">
        <v>2591</v>
      </c>
      <c r="D2154" t="s">
        <v>2592</v>
      </c>
    </row>
    <row r="2155" spans="1:4" x14ac:dyDescent="0.25">
      <c r="A2155" t="s">
        <v>2582</v>
      </c>
      <c r="B2155" t="s">
        <v>38</v>
      </c>
      <c r="C2155" t="s">
        <v>2593</v>
      </c>
      <c r="D2155" t="s">
        <v>2594</v>
      </c>
    </row>
    <row r="2156" spans="1:4" x14ac:dyDescent="0.25">
      <c r="A2156" t="s">
        <v>2582</v>
      </c>
      <c r="B2156" t="s">
        <v>38</v>
      </c>
      <c r="C2156" t="s">
        <v>2595</v>
      </c>
      <c r="D2156" t="s">
        <v>2596</v>
      </c>
    </row>
    <row r="2157" spans="1:4" x14ac:dyDescent="0.25">
      <c r="A2157" t="s">
        <v>2582</v>
      </c>
      <c r="B2157" t="s">
        <v>38</v>
      </c>
      <c r="C2157" t="s">
        <v>2597</v>
      </c>
      <c r="D2157" t="s">
        <v>2598</v>
      </c>
    </row>
    <row r="2158" spans="1:4" x14ac:dyDescent="0.25">
      <c r="A2158" t="s">
        <v>2582</v>
      </c>
      <c r="B2158" t="s">
        <v>38</v>
      </c>
      <c r="C2158" t="s">
        <v>2599</v>
      </c>
      <c r="D2158" t="s">
        <v>2600</v>
      </c>
    </row>
    <row r="2159" spans="1:4" x14ac:dyDescent="0.25">
      <c r="A2159" t="s">
        <v>2582</v>
      </c>
      <c r="B2159" t="s">
        <v>38</v>
      </c>
      <c r="C2159" t="s">
        <v>2601</v>
      </c>
      <c r="D2159" t="s">
        <v>2602</v>
      </c>
    </row>
    <row r="2160" spans="1:4" x14ac:dyDescent="0.25">
      <c r="A2160" t="s">
        <v>2582</v>
      </c>
      <c r="B2160" t="s">
        <v>47</v>
      </c>
      <c r="C2160" t="s">
        <v>2603</v>
      </c>
      <c r="D2160" t="s">
        <v>2604</v>
      </c>
    </row>
    <row r="2161" spans="1:4" x14ac:dyDescent="0.25">
      <c r="A2161" t="s">
        <v>2582</v>
      </c>
      <c r="B2161" t="s">
        <v>47</v>
      </c>
      <c r="C2161" t="s">
        <v>2605</v>
      </c>
      <c r="D2161" t="s">
        <v>2606</v>
      </c>
    </row>
    <row r="2162" spans="1:4" x14ac:dyDescent="0.25">
      <c r="A2162" t="s">
        <v>2582</v>
      </c>
      <c r="B2162" t="s">
        <v>47</v>
      </c>
      <c r="C2162" t="s">
        <v>2607</v>
      </c>
      <c r="D2162" t="s">
        <v>2608</v>
      </c>
    </row>
    <row r="2163" spans="1:4" x14ac:dyDescent="0.25">
      <c r="A2163" t="s">
        <v>2582</v>
      </c>
      <c r="B2163" t="s">
        <v>47</v>
      </c>
      <c r="C2163" t="s">
        <v>2609</v>
      </c>
      <c r="D2163" t="s">
        <v>2610</v>
      </c>
    </row>
    <row r="2164" spans="1:4" x14ac:dyDescent="0.25">
      <c r="A2164" t="s">
        <v>2611</v>
      </c>
      <c r="B2164" t="s">
        <v>10</v>
      </c>
      <c r="C2164" t="s">
        <v>11</v>
      </c>
      <c r="D2164" t="s">
        <v>2612</v>
      </c>
    </row>
    <row r="2165" spans="1:4" x14ac:dyDescent="0.25">
      <c r="A2165" t="s">
        <v>2611</v>
      </c>
      <c r="B2165" t="s">
        <v>13</v>
      </c>
      <c r="C2165" t="s">
        <v>14</v>
      </c>
      <c r="D2165" t="s">
        <v>589</v>
      </c>
    </row>
    <row r="2166" spans="1:4" x14ac:dyDescent="0.25">
      <c r="A2166" t="s">
        <v>2611</v>
      </c>
      <c r="B2166" t="s">
        <v>13</v>
      </c>
      <c r="C2166" t="s">
        <v>16</v>
      </c>
      <c r="D2166" t="s">
        <v>559</v>
      </c>
    </row>
    <row r="2167" spans="1:4" x14ac:dyDescent="0.25">
      <c r="A2167" t="s">
        <v>2611</v>
      </c>
      <c r="B2167" t="s">
        <v>13</v>
      </c>
      <c r="C2167" t="s">
        <v>18</v>
      </c>
      <c r="D2167" t="s">
        <v>2613</v>
      </c>
    </row>
    <row r="2168" spans="1:4" x14ac:dyDescent="0.25">
      <c r="A2168" t="s">
        <v>2611</v>
      </c>
      <c r="B2168" t="s">
        <v>13</v>
      </c>
      <c r="C2168" t="s">
        <v>20</v>
      </c>
      <c r="D2168" t="s">
        <v>21</v>
      </c>
    </row>
    <row r="2169" spans="1:4" x14ac:dyDescent="0.25">
      <c r="A2169" t="s">
        <v>2611</v>
      </c>
      <c r="B2169" t="s">
        <v>13</v>
      </c>
      <c r="C2169" t="s">
        <v>22</v>
      </c>
      <c r="D2169" t="s">
        <v>146</v>
      </c>
    </row>
    <row r="2170" spans="1:4" x14ac:dyDescent="0.25">
      <c r="A2170" t="s">
        <v>2611</v>
      </c>
      <c r="B2170" t="s">
        <v>13</v>
      </c>
      <c r="C2170" t="s">
        <v>24</v>
      </c>
      <c r="D2170" t="s">
        <v>826</v>
      </c>
    </row>
    <row r="2171" spans="1:4" x14ac:dyDescent="0.25">
      <c r="A2171" t="s">
        <v>2611</v>
      </c>
      <c r="B2171" t="s">
        <v>13</v>
      </c>
      <c r="C2171" t="s">
        <v>26</v>
      </c>
      <c r="D2171" t="s">
        <v>2614</v>
      </c>
    </row>
    <row r="2172" spans="1:4" x14ac:dyDescent="0.25">
      <c r="A2172" t="s">
        <v>2611</v>
      </c>
      <c r="B2172" t="s">
        <v>13</v>
      </c>
      <c r="C2172" t="s">
        <v>28</v>
      </c>
      <c r="D2172" t="s">
        <v>33</v>
      </c>
    </row>
    <row r="2173" spans="1:4" x14ac:dyDescent="0.25">
      <c r="A2173" t="s">
        <v>2611</v>
      </c>
      <c r="B2173" t="s">
        <v>13</v>
      </c>
      <c r="C2173" t="s">
        <v>30</v>
      </c>
      <c r="D2173" t="s">
        <v>37</v>
      </c>
    </row>
    <row r="2174" spans="1:4" x14ac:dyDescent="0.25">
      <c r="A2174" t="s">
        <v>2611</v>
      </c>
      <c r="B2174" t="s">
        <v>38</v>
      </c>
      <c r="C2174" t="s">
        <v>2615</v>
      </c>
      <c r="D2174" t="s">
        <v>2616</v>
      </c>
    </row>
    <row r="2175" spans="1:4" x14ac:dyDescent="0.25">
      <c r="A2175" t="s">
        <v>2611</v>
      </c>
      <c r="B2175" t="s">
        <v>38</v>
      </c>
      <c r="C2175" t="s">
        <v>2617</v>
      </c>
      <c r="D2175" t="s">
        <v>2618</v>
      </c>
    </row>
    <row r="2176" spans="1:4" x14ac:dyDescent="0.25">
      <c r="A2176" t="s">
        <v>2611</v>
      </c>
      <c r="B2176" t="s">
        <v>38</v>
      </c>
      <c r="C2176" t="s">
        <v>2619</v>
      </c>
      <c r="D2176" t="s">
        <v>2620</v>
      </c>
    </row>
    <row r="2177" spans="1:4" x14ac:dyDescent="0.25">
      <c r="A2177" t="s">
        <v>2611</v>
      </c>
      <c r="B2177" t="s">
        <v>38</v>
      </c>
      <c r="C2177" t="s">
        <v>2621</v>
      </c>
      <c r="D2177" t="s">
        <v>2622</v>
      </c>
    </row>
    <row r="2178" spans="1:4" x14ac:dyDescent="0.25">
      <c r="A2178" t="s">
        <v>2611</v>
      </c>
      <c r="B2178" t="s">
        <v>47</v>
      </c>
      <c r="C2178" t="s">
        <v>2623</v>
      </c>
      <c r="D2178" t="s">
        <v>2624</v>
      </c>
    </row>
    <row r="2179" spans="1:4" x14ac:dyDescent="0.25">
      <c r="A2179" t="s">
        <v>2611</v>
      </c>
      <c r="B2179" t="s">
        <v>47</v>
      </c>
      <c r="C2179" t="s">
        <v>2625</v>
      </c>
      <c r="D2179" t="s">
        <v>2626</v>
      </c>
    </row>
    <row r="2180" spans="1:4" x14ac:dyDescent="0.25">
      <c r="A2180" t="s">
        <v>2611</v>
      </c>
      <c r="B2180" t="s">
        <v>47</v>
      </c>
      <c r="C2180" t="s">
        <v>2627</v>
      </c>
      <c r="D2180" t="s">
        <v>2628</v>
      </c>
    </row>
    <row r="2181" spans="1:4" x14ac:dyDescent="0.25">
      <c r="A2181" t="s">
        <v>2611</v>
      </c>
      <c r="B2181" t="s">
        <v>51</v>
      </c>
      <c r="C2181" t="s">
        <v>2629</v>
      </c>
      <c r="D2181" t="s">
        <v>2630</v>
      </c>
    </row>
  </sheetData>
  <autoFilter ref="A1:D2181" xr:uid="{46BE427A-CD65-4A1F-BD36-AA63625C99D9}"/>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0D7D-C0A4-48CE-AA3D-5D0F5443E89F}">
  <sheetPr>
    <tabColor rgb="FF00B0F0"/>
  </sheetPr>
  <dimension ref="A1:K2500"/>
  <sheetViews>
    <sheetView topLeftCell="E1" workbookViewId="0">
      <selection activeCell="A19" sqref="A19:XFD2467"/>
    </sheetView>
  </sheetViews>
  <sheetFormatPr defaultRowHeight="15" x14ac:dyDescent="0.25"/>
  <cols>
    <col min="1" max="1" width="7.28515625" bestFit="1" customWidth="1"/>
    <col min="2" max="2" width="23.28515625" bestFit="1" customWidth="1"/>
    <col min="3" max="3" width="26.140625" bestFit="1" customWidth="1"/>
    <col min="5" max="5" width="72.140625" bestFit="1" customWidth="1"/>
  </cols>
  <sheetData>
    <row r="1" spans="1:11" x14ac:dyDescent="0.25">
      <c r="A1" t="s">
        <v>2631</v>
      </c>
      <c r="B1" t="s">
        <v>8</v>
      </c>
      <c r="E1" t="s">
        <v>2632</v>
      </c>
      <c r="F1" t="str">
        <f>LEFT('Rate Cap'!D9,2)</f>
        <v/>
      </c>
      <c r="G1" t="s">
        <v>2633</v>
      </c>
      <c r="H1" t="s">
        <v>2634</v>
      </c>
      <c r="J1">
        <f>MAX(G:G)</f>
        <v>319</v>
      </c>
    </row>
    <row r="2" spans="1:11" x14ac:dyDescent="0.25">
      <c r="A2" t="s">
        <v>9</v>
      </c>
      <c r="B2" t="s">
        <v>12</v>
      </c>
      <c r="C2" t="str">
        <f>A2&amp;"-"&amp;PROPER(B2)</f>
        <v>01-Adams County</v>
      </c>
      <c r="E2" t="str">
        <f>IF(Units!A2="","",Units!A2&amp;Units!B2&amp;Units!C2&amp;"-"&amp;PROPER(Units!D2))</f>
        <v>0110000-Adams County</v>
      </c>
      <c r="F2" t="str">
        <f>IF(LEFT(E2,2)=$F$1,"x","")</f>
        <v/>
      </c>
      <c r="G2" t="str">
        <f>IF(F2="","",COUNTIF($F$2:F2,F2))</f>
        <v/>
      </c>
      <c r="H2" t="str">
        <f>IF(F2="","",E2)</f>
        <v/>
      </c>
      <c r="J2">
        <f>IF(ROW()-1&gt;$J$1,"",ROW()-1)</f>
        <v>1</v>
      </c>
      <c r="K2" t="str">
        <f>IF(J2="","",VLOOKUP(J2,G:H,2,FALSE))</f>
        <v/>
      </c>
    </row>
    <row r="3" spans="1:11" x14ac:dyDescent="0.25">
      <c r="A3" t="s">
        <v>54</v>
      </c>
      <c r="B3" t="s">
        <v>55</v>
      </c>
      <c r="C3" t="str">
        <f t="shared" ref="C3:C66" si="0">A3&amp;"-"&amp;PROPER(B3)</f>
        <v>02-Allen County</v>
      </c>
      <c r="E3" t="str">
        <f>IF(Units!A3="","",Units!A3&amp;Units!B3&amp;Units!C3&amp;"-"&amp;PROPER(Units!D3))</f>
        <v>0120001-Blue Creek Township</v>
      </c>
      <c r="F3" t="str">
        <f t="shared" ref="F3:F66" si="1">IF(LEFT(E3,2)=$F$1,"x","")</f>
        <v/>
      </c>
      <c r="G3" t="str">
        <f>IF(F3="","",COUNTIF($F$2:F3,F3))</f>
        <v/>
      </c>
      <c r="H3" t="str">
        <f t="shared" ref="H3:H66" si="2">IF(F3="","",E3)</f>
        <v/>
      </c>
      <c r="J3">
        <f t="shared" ref="J3:J66" si="3">IF(ROW()-1&gt;$J$1,"",ROW()-1)</f>
        <v>2</v>
      </c>
      <c r="K3" t="str">
        <f t="shared" ref="K3:K66" si="4">IF(J3="","",VLOOKUP(J3,G:H,2,FALSE))</f>
        <v/>
      </c>
    </row>
    <row r="4" spans="1:11" x14ac:dyDescent="0.25">
      <c r="A4" t="s">
        <v>109</v>
      </c>
      <c r="B4" t="s">
        <v>110</v>
      </c>
      <c r="C4" t="str">
        <f t="shared" si="0"/>
        <v>03-Bartholomew County</v>
      </c>
      <c r="E4" t="str">
        <f>IF(Units!A4="","",Units!A4&amp;Units!B4&amp;Units!C4&amp;"-"&amp;PROPER(Units!D4))</f>
        <v>0120002-French Township</v>
      </c>
      <c r="F4" t="str">
        <f t="shared" si="1"/>
        <v/>
      </c>
      <c r="G4" t="str">
        <f>IF(F4="","",COUNTIF($F$2:F4,F4))</f>
        <v/>
      </c>
      <c r="H4" t="str">
        <f t="shared" si="2"/>
        <v/>
      </c>
      <c r="J4">
        <f t="shared" si="3"/>
        <v>3</v>
      </c>
      <c r="K4" t="str">
        <f t="shared" si="4"/>
        <v/>
      </c>
    </row>
    <row r="5" spans="1:11" x14ac:dyDescent="0.25">
      <c r="A5" t="s">
        <v>136</v>
      </c>
      <c r="B5" t="s">
        <v>137</v>
      </c>
      <c r="C5" t="str">
        <f t="shared" si="0"/>
        <v>04-Benton County</v>
      </c>
      <c r="E5" t="str">
        <f>IF(Units!A5="","",Units!A5&amp;Units!B5&amp;Units!C5&amp;"-"&amp;PROPER(Units!D5))</f>
        <v>0120003-Hartford Township</v>
      </c>
      <c r="F5" t="str">
        <f t="shared" si="1"/>
        <v/>
      </c>
      <c r="G5" t="str">
        <f>IF(F5="","",COUNTIF($F$2:F5,F5))</f>
        <v/>
      </c>
      <c r="H5" t="str">
        <f t="shared" si="2"/>
        <v/>
      </c>
      <c r="J5">
        <f t="shared" si="3"/>
        <v>4</v>
      </c>
      <c r="K5" t="str">
        <f t="shared" si="4"/>
        <v/>
      </c>
    </row>
    <row r="6" spans="1:11" x14ac:dyDescent="0.25">
      <c r="A6" t="s">
        <v>166</v>
      </c>
      <c r="B6" t="s">
        <v>167</v>
      </c>
      <c r="C6" t="str">
        <f t="shared" si="0"/>
        <v>05-Blackford County</v>
      </c>
      <c r="E6" t="str">
        <f>IF(Units!A6="","",Units!A6&amp;Units!B6&amp;Units!C6&amp;"-"&amp;PROPER(Units!D6))</f>
        <v>0120004-Jefferson Township</v>
      </c>
      <c r="F6" t="str">
        <f t="shared" si="1"/>
        <v/>
      </c>
      <c r="G6" t="str">
        <f>IF(F6="","",COUNTIF($F$2:F6,F6))</f>
        <v/>
      </c>
      <c r="H6" t="str">
        <f t="shared" si="2"/>
        <v/>
      </c>
      <c r="J6">
        <f t="shared" si="3"/>
        <v>5</v>
      </c>
      <c r="K6" t="str">
        <f t="shared" si="4"/>
        <v/>
      </c>
    </row>
    <row r="7" spans="1:11" x14ac:dyDescent="0.25">
      <c r="A7" t="s">
        <v>179</v>
      </c>
      <c r="B7" t="s">
        <v>180</v>
      </c>
      <c r="C7" t="str">
        <f t="shared" si="0"/>
        <v>06-Boone County</v>
      </c>
      <c r="E7" t="str">
        <f>IF(Units!A7="","",Units!A7&amp;Units!B7&amp;Units!C7&amp;"-"&amp;PROPER(Units!D7))</f>
        <v>0120005-Kirkland Township</v>
      </c>
      <c r="F7" t="str">
        <f t="shared" si="1"/>
        <v/>
      </c>
      <c r="G7" t="str">
        <f>IF(F7="","",COUNTIF($F$2:F7,F7))</f>
        <v/>
      </c>
      <c r="H7" t="str">
        <f t="shared" si="2"/>
        <v/>
      </c>
      <c r="J7">
        <f t="shared" si="3"/>
        <v>6</v>
      </c>
      <c r="K7" t="str">
        <f t="shared" si="4"/>
        <v/>
      </c>
    </row>
    <row r="8" spans="1:11" x14ac:dyDescent="0.25">
      <c r="A8" t="s">
        <v>204</v>
      </c>
      <c r="B8" t="s">
        <v>205</v>
      </c>
      <c r="C8" t="str">
        <f t="shared" si="0"/>
        <v>07-Brown County</v>
      </c>
      <c r="E8" t="str">
        <f>IF(Units!A8="","",Units!A8&amp;Units!B8&amp;Units!C8&amp;"-"&amp;PROPER(Units!D8))</f>
        <v>0120006-Monroe Township</v>
      </c>
      <c r="F8" t="str">
        <f t="shared" si="1"/>
        <v/>
      </c>
      <c r="G8" t="str">
        <f>IF(F8="","",COUNTIF($F$2:F8,F8))</f>
        <v/>
      </c>
      <c r="H8" t="str">
        <f t="shared" si="2"/>
        <v/>
      </c>
      <c r="J8">
        <f t="shared" si="3"/>
        <v>7</v>
      </c>
      <c r="K8" t="str">
        <f t="shared" si="4"/>
        <v/>
      </c>
    </row>
    <row r="9" spans="1:11" x14ac:dyDescent="0.25">
      <c r="A9" t="s">
        <v>217</v>
      </c>
      <c r="B9" t="s">
        <v>218</v>
      </c>
      <c r="C9" t="str">
        <f t="shared" si="0"/>
        <v>08-Carroll County</v>
      </c>
      <c r="E9" t="str">
        <f>IF(Units!A9="","",Units!A9&amp;Units!B9&amp;Units!C9&amp;"-"&amp;PROPER(Units!D9))</f>
        <v>0120007-Preble Township</v>
      </c>
      <c r="F9" t="str">
        <f t="shared" si="1"/>
        <v/>
      </c>
      <c r="G9" t="str">
        <f>IF(F9="","",COUNTIF($F$2:F9,F9))</f>
        <v/>
      </c>
      <c r="H9" t="str">
        <f t="shared" si="2"/>
        <v/>
      </c>
      <c r="J9">
        <f t="shared" si="3"/>
        <v>8</v>
      </c>
      <c r="K9" t="str">
        <f t="shared" si="4"/>
        <v/>
      </c>
    </row>
    <row r="10" spans="1:11" x14ac:dyDescent="0.25">
      <c r="A10" t="s">
        <v>240</v>
      </c>
      <c r="B10" t="s">
        <v>241</v>
      </c>
      <c r="C10" t="str">
        <f t="shared" si="0"/>
        <v>09-Cass County</v>
      </c>
      <c r="E10" t="str">
        <f>IF(Units!A10="","",Units!A10&amp;Units!B10&amp;Units!C10&amp;"-"&amp;PROPER(Units!D10))</f>
        <v>0120008-Root Township</v>
      </c>
      <c r="F10" t="str">
        <f t="shared" si="1"/>
        <v/>
      </c>
      <c r="G10" t="str">
        <f>IF(F10="","",COUNTIF($F$2:F10,F10))</f>
        <v/>
      </c>
      <c r="H10" t="str">
        <f t="shared" si="2"/>
        <v/>
      </c>
      <c r="J10">
        <f t="shared" si="3"/>
        <v>9</v>
      </c>
      <c r="K10" t="str">
        <f t="shared" si="4"/>
        <v/>
      </c>
    </row>
    <row r="11" spans="1:11" x14ac:dyDescent="0.25">
      <c r="A11" t="s">
        <v>271</v>
      </c>
      <c r="B11" t="s">
        <v>272</v>
      </c>
      <c r="C11" t="str">
        <f t="shared" si="0"/>
        <v>10-Clark County</v>
      </c>
      <c r="E11" t="str">
        <f>IF(Units!A11="","",Units!A11&amp;Units!B11&amp;Units!C11&amp;"-"&amp;PROPER(Units!D11))</f>
        <v>0120009-St. Marys Township</v>
      </c>
      <c r="F11" t="str">
        <f t="shared" si="1"/>
        <v/>
      </c>
      <c r="G11" t="str">
        <f>IF(F11="","",COUNTIF($F$2:F11,F11))</f>
        <v/>
      </c>
      <c r="H11" t="str">
        <f t="shared" si="2"/>
        <v/>
      </c>
      <c r="J11">
        <f t="shared" si="3"/>
        <v>10</v>
      </c>
      <c r="K11" t="str">
        <f t="shared" si="4"/>
        <v/>
      </c>
    </row>
    <row r="12" spans="1:11" x14ac:dyDescent="0.25">
      <c r="A12" t="s">
        <v>313</v>
      </c>
      <c r="B12" t="s">
        <v>314</v>
      </c>
      <c r="C12" t="str">
        <f t="shared" si="0"/>
        <v>11-Clay County</v>
      </c>
      <c r="E12" t="str">
        <f>IF(Units!A12="","",Units!A12&amp;Units!B12&amp;Units!C12&amp;"-"&amp;PROPER(Units!D12))</f>
        <v>0120010-Union Township</v>
      </c>
      <c r="F12" t="str">
        <f t="shared" si="1"/>
        <v/>
      </c>
      <c r="G12" t="str">
        <f>IF(F12="","",COUNTIF($F$2:F12,F12))</f>
        <v/>
      </c>
      <c r="H12" t="str">
        <f t="shared" si="2"/>
        <v/>
      </c>
      <c r="J12">
        <f t="shared" si="3"/>
        <v>11</v>
      </c>
      <c r="K12" t="str">
        <f t="shared" si="4"/>
        <v/>
      </c>
    </row>
    <row r="13" spans="1:11" x14ac:dyDescent="0.25">
      <c r="A13" t="s">
        <v>345</v>
      </c>
      <c r="B13" t="s">
        <v>346</v>
      </c>
      <c r="C13" t="str">
        <f t="shared" si="0"/>
        <v>12-Clinton County</v>
      </c>
      <c r="E13" t="str">
        <f>IF(Units!A13="","",Units!A13&amp;Units!B13&amp;Units!C13&amp;"-"&amp;PROPER(Units!D13))</f>
        <v>0120011-Wabash Township</v>
      </c>
      <c r="F13" t="str">
        <f t="shared" si="1"/>
        <v/>
      </c>
      <c r="G13" t="str">
        <f>IF(F13="","",COUNTIF($F$2:F13,F13))</f>
        <v/>
      </c>
      <c r="H13" t="str">
        <f t="shared" si="2"/>
        <v/>
      </c>
      <c r="J13">
        <f t="shared" si="3"/>
        <v>12</v>
      </c>
      <c r="K13" t="str">
        <f t="shared" si="4"/>
        <v/>
      </c>
    </row>
    <row r="14" spans="1:11" x14ac:dyDescent="0.25">
      <c r="A14" t="s">
        <v>377</v>
      </c>
      <c r="B14" t="s">
        <v>378</v>
      </c>
      <c r="C14" t="str">
        <f t="shared" si="0"/>
        <v>13-Crawford County</v>
      </c>
      <c r="E14" t="str">
        <f>IF(Units!A14="","",Units!A14&amp;Units!B14&amp;Units!C14&amp;"-"&amp;PROPER(Units!D14))</f>
        <v>0120012-Washington Township</v>
      </c>
      <c r="F14" t="str">
        <f t="shared" si="1"/>
        <v/>
      </c>
      <c r="G14" t="str">
        <f>IF(F14="","",COUNTIF($F$2:F14,F14))</f>
        <v/>
      </c>
      <c r="H14" t="str">
        <f t="shared" si="2"/>
        <v/>
      </c>
      <c r="J14">
        <f t="shared" si="3"/>
        <v>13</v>
      </c>
      <c r="K14" t="str">
        <f t="shared" si="4"/>
        <v/>
      </c>
    </row>
    <row r="15" spans="1:11" x14ac:dyDescent="0.25">
      <c r="A15" t="s">
        <v>401</v>
      </c>
      <c r="B15" t="s">
        <v>402</v>
      </c>
      <c r="C15" t="str">
        <f t="shared" si="0"/>
        <v>14-Daviess County</v>
      </c>
      <c r="E15" t="str">
        <f>IF(Units!A15="","",Units!A15&amp;Units!B15&amp;Units!C15&amp;"-"&amp;PROPER(Units!D15))</f>
        <v>0130407-Decatur Civil City</v>
      </c>
      <c r="F15" t="str">
        <f t="shared" si="1"/>
        <v/>
      </c>
      <c r="G15" t="str">
        <f>IF(F15="","",COUNTIF($F$2:F15,F15))</f>
        <v/>
      </c>
      <c r="H15" t="str">
        <f t="shared" si="2"/>
        <v/>
      </c>
      <c r="J15">
        <f t="shared" si="3"/>
        <v>14</v>
      </c>
      <c r="K15" t="str">
        <f t="shared" si="4"/>
        <v/>
      </c>
    </row>
    <row r="16" spans="1:11" x14ac:dyDescent="0.25">
      <c r="A16" t="s">
        <v>434</v>
      </c>
      <c r="B16" t="s">
        <v>435</v>
      </c>
      <c r="C16" t="str">
        <f t="shared" si="0"/>
        <v>15-Dearborn County</v>
      </c>
      <c r="E16" t="str">
        <f>IF(Units!A16="","",Units!A16&amp;Units!B16&amp;Units!C16&amp;"-"&amp;PROPER(Units!D16))</f>
        <v>0130453-Berne Civil City</v>
      </c>
      <c r="F16" t="str">
        <f t="shared" si="1"/>
        <v/>
      </c>
      <c r="G16" t="str">
        <f>IF(F16="","",COUNTIF($F$2:F16,F16))</f>
        <v/>
      </c>
      <c r="H16" t="str">
        <f t="shared" si="2"/>
        <v/>
      </c>
      <c r="J16">
        <f t="shared" si="3"/>
        <v>15</v>
      </c>
      <c r="K16" t="str">
        <f t="shared" si="4"/>
        <v/>
      </c>
    </row>
    <row r="17" spans="1:11" x14ac:dyDescent="0.25">
      <c r="A17" t="s">
        <v>465</v>
      </c>
      <c r="B17" t="s">
        <v>466</v>
      </c>
      <c r="C17" t="str">
        <f t="shared" si="0"/>
        <v>16-Decatur County</v>
      </c>
      <c r="E17" t="str">
        <f>IF(Units!A17="","",Units!A17&amp;Units!B17&amp;Units!C17&amp;"-"&amp;PROPER(Units!D17))</f>
        <v>0130520-Geneva Civil Town</v>
      </c>
      <c r="F17" t="str">
        <f t="shared" si="1"/>
        <v/>
      </c>
      <c r="G17" t="str">
        <f>IF(F17="","",COUNTIF($F$2:F17,F17))</f>
        <v/>
      </c>
      <c r="H17" t="str">
        <f t="shared" si="2"/>
        <v/>
      </c>
      <c r="J17">
        <f t="shared" si="3"/>
        <v>16</v>
      </c>
      <c r="K17" t="str">
        <f t="shared" si="4"/>
        <v/>
      </c>
    </row>
    <row r="18" spans="1:11" x14ac:dyDescent="0.25">
      <c r="A18" t="s">
        <v>487</v>
      </c>
      <c r="B18" t="s">
        <v>488</v>
      </c>
      <c r="C18" t="str">
        <f t="shared" si="0"/>
        <v>17-Dekalb County</v>
      </c>
      <c r="E18" t="str">
        <f>IF(Units!A18="","",Units!A18&amp;Units!B18&amp;Units!C18&amp;"-"&amp;PROPER(Units!D18))</f>
        <v>0130521-Monroe Civil Town</v>
      </c>
      <c r="F18" t="str">
        <f t="shared" si="1"/>
        <v/>
      </c>
      <c r="G18" t="str">
        <f>IF(F18="","",COUNTIF($F$2:F18,F18))</f>
        <v/>
      </c>
      <c r="H18" t="str">
        <f t="shared" si="2"/>
        <v/>
      </c>
      <c r="J18">
        <f t="shared" si="3"/>
        <v>17</v>
      </c>
      <c r="K18" t="str">
        <f t="shared" si="4"/>
        <v/>
      </c>
    </row>
    <row r="19" spans="1:11" x14ac:dyDescent="0.25">
      <c r="A19" t="s">
        <v>526</v>
      </c>
      <c r="B19" t="s">
        <v>527</v>
      </c>
      <c r="C19" t="str">
        <f t="shared" si="0"/>
        <v>18-Delaware County</v>
      </c>
      <c r="E19" t="str">
        <f>IF(Units!A19="","",Units!A19&amp;Units!B19&amp;Units!C19&amp;"-"&amp;PROPER(Units!D19))</f>
        <v>0150001-Berne Public Library</v>
      </c>
      <c r="F19" t="str">
        <f t="shared" si="1"/>
        <v/>
      </c>
      <c r="G19" t="str">
        <f>IF(F19="","",COUNTIF($F$2:F19,F19))</f>
        <v/>
      </c>
      <c r="H19" t="str">
        <f t="shared" si="2"/>
        <v/>
      </c>
      <c r="J19">
        <f t="shared" si="3"/>
        <v>18</v>
      </c>
      <c r="K19" t="str">
        <f t="shared" si="4"/>
        <v/>
      </c>
    </row>
    <row r="20" spans="1:11" x14ac:dyDescent="0.25">
      <c r="A20" t="s">
        <v>556</v>
      </c>
      <c r="B20" t="s">
        <v>557</v>
      </c>
      <c r="C20" t="str">
        <f t="shared" si="0"/>
        <v>19-Dubois County</v>
      </c>
      <c r="E20" t="str">
        <f>IF(Units!A20="","",Units!A20&amp;Units!B20&amp;Units!C20&amp;"-"&amp;PROPER(Units!D20))</f>
        <v>0150304-Adams Public Library System</v>
      </c>
      <c r="F20" t="str">
        <f t="shared" si="1"/>
        <v/>
      </c>
      <c r="G20" t="str">
        <f>IF(F20="","",COUNTIF($F$2:F20,F20))</f>
        <v/>
      </c>
      <c r="H20" t="str">
        <f t="shared" si="2"/>
        <v/>
      </c>
      <c r="J20">
        <f t="shared" si="3"/>
        <v>19</v>
      </c>
      <c r="K20" t="str">
        <f t="shared" si="4"/>
        <v/>
      </c>
    </row>
    <row r="21" spans="1:11" x14ac:dyDescent="0.25">
      <c r="A21" t="s">
        <v>585</v>
      </c>
      <c r="B21" t="s">
        <v>586</v>
      </c>
      <c r="C21" t="str">
        <f t="shared" si="0"/>
        <v>20-Elkhart County</v>
      </c>
      <c r="E21" t="str">
        <f>IF(Units!A21="","",Units!A21&amp;Units!B21&amp;Units!C21&amp;"-"&amp;PROPER(Units!D21))</f>
        <v>0161011-Adams County Solid Waste Management</v>
      </c>
      <c r="F21" t="str">
        <f t="shared" si="1"/>
        <v/>
      </c>
      <c r="G21" t="str">
        <f>IF(F21="","",COUNTIF($F$2:F21,F21))</f>
        <v/>
      </c>
      <c r="H21" t="str">
        <f t="shared" si="2"/>
        <v/>
      </c>
      <c r="J21">
        <f t="shared" si="3"/>
        <v>20</v>
      </c>
      <c r="K21" t="str">
        <f t="shared" si="4"/>
        <v/>
      </c>
    </row>
    <row r="22" spans="1:11" x14ac:dyDescent="0.25">
      <c r="A22" t="s">
        <v>626</v>
      </c>
      <c r="B22" t="s">
        <v>627</v>
      </c>
      <c r="C22" t="str">
        <f t="shared" si="0"/>
        <v>21-Fayette County</v>
      </c>
      <c r="E22" t="str">
        <f>IF(Units!A22="","",Units!A22&amp;Units!B22&amp;Units!C22&amp;"-"&amp;PROPER(Units!D22))</f>
        <v>0210000-Allen County</v>
      </c>
      <c r="F22" t="str">
        <f t="shared" si="1"/>
        <v/>
      </c>
      <c r="G22" t="str">
        <f>IF(F22="","",COUNTIF($F$2:F22,F22))</f>
        <v/>
      </c>
      <c r="H22" t="str">
        <f t="shared" si="2"/>
        <v/>
      </c>
      <c r="J22">
        <f t="shared" si="3"/>
        <v>21</v>
      </c>
      <c r="K22" t="str">
        <f t="shared" si="4"/>
        <v/>
      </c>
    </row>
    <row r="23" spans="1:11" x14ac:dyDescent="0.25">
      <c r="A23" t="s">
        <v>634</v>
      </c>
      <c r="B23" t="s">
        <v>635</v>
      </c>
      <c r="C23" t="str">
        <f t="shared" si="0"/>
        <v>22-Floyd County</v>
      </c>
      <c r="E23" t="str">
        <f>IF(Units!A23="","",Units!A23&amp;Units!B23&amp;Units!C23&amp;"-"&amp;PROPER(Units!D23))</f>
        <v>0220001-Aboite Township</v>
      </c>
      <c r="F23" t="str">
        <f t="shared" si="1"/>
        <v/>
      </c>
      <c r="G23" t="str">
        <f>IF(F23="","",COUNTIF($F$2:F23,F23))</f>
        <v/>
      </c>
      <c r="H23" t="str">
        <f t="shared" si="2"/>
        <v/>
      </c>
      <c r="J23">
        <f t="shared" si="3"/>
        <v>22</v>
      </c>
      <c r="K23" t="str">
        <f t="shared" si="4"/>
        <v/>
      </c>
    </row>
    <row r="24" spans="1:11" x14ac:dyDescent="0.25">
      <c r="A24" t="s">
        <v>661</v>
      </c>
      <c r="B24" t="s">
        <v>662</v>
      </c>
      <c r="C24" t="str">
        <f t="shared" si="0"/>
        <v>23-Fountain County</v>
      </c>
      <c r="E24" t="str">
        <f>IF(Units!A24="","",Units!A24&amp;Units!B24&amp;Units!C24&amp;"-"&amp;PROPER(Units!D24))</f>
        <v>0220002-Adams Township</v>
      </c>
      <c r="F24" t="str">
        <f t="shared" si="1"/>
        <v/>
      </c>
      <c r="G24" t="str">
        <f>IF(F24="","",COUNTIF($F$2:F24,F24))</f>
        <v/>
      </c>
      <c r="H24" t="str">
        <f t="shared" si="2"/>
        <v/>
      </c>
      <c r="J24">
        <f t="shared" si="3"/>
        <v>23</v>
      </c>
      <c r="K24" t="str">
        <f t="shared" si="4"/>
        <v/>
      </c>
    </row>
    <row r="25" spans="1:11" x14ac:dyDescent="0.25">
      <c r="A25" t="s">
        <v>694</v>
      </c>
      <c r="B25" t="s">
        <v>695</v>
      </c>
      <c r="C25" t="str">
        <f t="shared" si="0"/>
        <v>24-Franklin County</v>
      </c>
      <c r="E25" t="str">
        <f>IF(Units!A25="","",Units!A25&amp;Units!B25&amp;Units!C25&amp;"-"&amp;PROPER(Units!D25))</f>
        <v>0220003-Cedar Creek Township</v>
      </c>
      <c r="F25" t="str">
        <f t="shared" si="1"/>
        <v/>
      </c>
      <c r="G25" t="str">
        <f>IF(F25="","",COUNTIF($F$2:F25,F25))</f>
        <v/>
      </c>
      <c r="H25" t="str">
        <f t="shared" si="2"/>
        <v/>
      </c>
      <c r="J25">
        <f t="shared" si="3"/>
        <v>24</v>
      </c>
      <c r="K25" t="str">
        <f t="shared" si="4"/>
        <v/>
      </c>
    </row>
    <row r="26" spans="1:11" x14ac:dyDescent="0.25">
      <c r="A26" t="s">
        <v>717</v>
      </c>
      <c r="B26" t="s">
        <v>718</v>
      </c>
      <c r="C26" t="str">
        <f t="shared" si="0"/>
        <v>25-Fulton County</v>
      </c>
      <c r="E26" t="str">
        <f>IF(Units!A26="","",Units!A26&amp;Units!B26&amp;Units!C26&amp;"-"&amp;PROPER(Units!D26))</f>
        <v>0220004-Eel River Township</v>
      </c>
      <c r="F26" t="str">
        <f t="shared" si="1"/>
        <v/>
      </c>
      <c r="G26" t="str">
        <f>IF(F26="","",COUNTIF($F$2:F26,F26))</f>
        <v/>
      </c>
      <c r="H26" t="str">
        <f t="shared" si="2"/>
        <v/>
      </c>
      <c r="J26">
        <f t="shared" si="3"/>
        <v>25</v>
      </c>
      <c r="K26" t="str">
        <f t="shared" si="4"/>
        <v/>
      </c>
    </row>
    <row r="27" spans="1:11" x14ac:dyDescent="0.25">
      <c r="A27" t="s">
        <v>743</v>
      </c>
      <c r="B27" t="s">
        <v>744</v>
      </c>
      <c r="C27" t="str">
        <f t="shared" si="0"/>
        <v>26-Gibson County</v>
      </c>
      <c r="E27" t="str">
        <f>IF(Units!A27="","",Units!A27&amp;Units!B27&amp;Units!C27&amp;"-"&amp;PROPER(Units!D27))</f>
        <v>0220005-Jackson Township</v>
      </c>
      <c r="F27" t="str">
        <f t="shared" si="1"/>
        <v/>
      </c>
      <c r="G27" t="str">
        <f>IF(F27="","",COUNTIF($F$2:F27,F27))</f>
        <v/>
      </c>
      <c r="H27" t="str">
        <f t="shared" si="2"/>
        <v/>
      </c>
      <c r="J27">
        <f t="shared" si="3"/>
        <v>26</v>
      </c>
      <c r="K27" t="str">
        <f t="shared" si="4"/>
        <v/>
      </c>
    </row>
    <row r="28" spans="1:11" x14ac:dyDescent="0.25">
      <c r="A28" t="s">
        <v>780</v>
      </c>
      <c r="B28" t="s">
        <v>781</v>
      </c>
      <c r="C28" t="str">
        <f t="shared" si="0"/>
        <v>27-Grant County</v>
      </c>
      <c r="E28" t="str">
        <f>IF(Units!A28="","",Units!A28&amp;Units!B28&amp;Units!C28&amp;"-"&amp;PROPER(Units!D28))</f>
        <v>0220006-Jefferson Township</v>
      </c>
      <c r="F28" t="str">
        <f t="shared" si="1"/>
        <v/>
      </c>
      <c r="G28" t="str">
        <f>IF(F28="","",COUNTIF($F$2:F28,F28))</f>
        <v/>
      </c>
      <c r="H28" t="str">
        <f t="shared" si="2"/>
        <v/>
      </c>
      <c r="J28">
        <f t="shared" si="3"/>
        <v>27</v>
      </c>
      <c r="K28" t="str">
        <f t="shared" si="4"/>
        <v/>
      </c>
    </row>
    <row r="29" spans="1:11" x14ac:dyDescent="0.25">
      <c r="A29" t="s">
        <v>822</v>
      </c>
      <c r="B29" t="s">
        <v>823</v>
      </c>
      <c r="C29" t="str">
        <f t="shared" si="0"/>
        <v>28-Greene County</v>
      </c>
      <c r="E29" t="str">
        <f>IF(Units!A29="","",Units!A29&amp;Units!B29&amp;Units!C29&amp;"-"&amp;PROPER(Units!D29))</f>
        <v>0220007-Lafayette Township</v>
      </c>
      <c r="F29" t="str">
        <f t="shared" si="1"/>
        <v/>
      </c>
      <c r="G29" t="str">
        <f>IF(F29="","",COUNTIF($F$2:F29,F29))</f>
        <v/>
      </c>
      <c r="H29" t="str">
        <f t="shared" si="2"/>
        <v/>
      </c>
      <c r="J29">
        <f t="shared" si="3"/>
        <v>28</v>
      </c>
      <c r="K29" t="str">
        <f t="shared" si="4"/>
        <v/>
      </c>
    </row>
    <row r="30" spans="1:11" x14ac:dyDescent="0.25">
      <c r="A30" t="s">
        <v>854</v>
      </c>
      <c r="B30" t="s">
        <v>855</v>
      </c>
      <c r="C30" t="str">
        <f t="shared" si="0"/>
        <v>29-Hamilton County</v>
      </c>
      <c r="E30" t="str">
        <f>IF(Units!A30="","",Units!A30&amp;Units!B30&amp;Units!C30&amp;"-"&amp;PROPER(Units!D30))</f>
        <v>0220008-Lake Township</v>
      </c>
      <c r="F30" t="str">
        <f t="shared" si="1"/>
        <v/>
      </c>
      <c r="G30" t="str">
        <f>IF(F30="","",COUNTIF($F$2:F30,F30))</f>
        <v/>
      </c>
      <c r="H30" t="str">
        <f t="shared" si="2"/>
        <v/>
      </c>
      <c r="J30">
        <f t="shared" si="3"/>
        <v>29</v>
      </c>
      <c r="K30" t="str">
        <f t="shared" si="4"/>
        <v/>
      </c>
    </row>
    <row r="31" spans="1:11" x14ac:dyDescent="0.25">
      <c r="A31" t="s">
        <v>888</v>
      </c>
      <c r="B31" t="s">
        <v>889</v>
      </c>
      <c r="C31" t="str">
        <f t="shared" si="0"/>
        <v>30-Hancock County</v>
      </c>
      <c r="E31" t="str">
        <f>IF(Units!A31="","",Units!A31&amp;Units!B31&amp;Units!C31&amp;"-"&amp;PROPER(Units!D31))</f>
        <v>0220009-Madison Township</v>
      </c>
      <c r="F31" t="str">
        <f t="shared" si="1"/>
        <v/>
      </c>
      <c r="G31" t="str">
        <f>IF(F31="","",COUNTIF($F$2:F31,F31))</f>
        <v/>
      </c>
      <c r="H31" t="str">
        <f t="shared" si="2"/>
        <v/>
      </c>
      <c r="J31">
        <f t="shared" si="3"/>
        <v>30</v>
      </c>
      <c r="K31" t="str">
        <f t="shared" si="4"/>
        <v/>
      </c>
    </row>
    <row r="32" spans="1:11" x14ac:dyDescent="0.25">
      <c r="A32" t="s">
        <v>916</v>
      </c>
      <c r="B32" t="s">
        <v>917</v>
      </c>
      <c r="C32" t="str">
        <f t="shared" si="0"/>
        <v>31-Harrison County</v>
      </c>
      <c r="E32" t="str">
        <f>IF(Units!A32="","",Units!A32&amp;Units!B32&amp;Units!C32&amp;"-"&amp;PROPER(Units!D32))</f>
        <v>0220010-Marion Township</v>
      </c>
      <c r="F32" t="str">
        <f t="shared" si="1"/>
        <v/>
      </c>
      <c r="G32" t="str">
        <f>IF(F32="","",COUNTIF($F$2:F32,F32))</f>
        <v/>
      </c>
      <c r="H32" t="str">
        <f t="shared" si="2"/>
        <v/>
      </c>
      <c r="J32">
        <f t="shared" si="3"/>
        <v>31</v>
      </c>
      <c r="K32" t="str">
        <f t="shared" si="4"/>
        <v/>
      </c>
    </row>
    <row r="33" spans="1:11" x14ac:dyDescent="0.25">
      <c r="A33" t="s">
        <v>957</v>
      </c>
      <c r="B33" t="s">
        <v>958</v>
      </c>
      <c r="C33" t="str">
        <f t="shared" si="0"/>
        <v>32-Hendricks County</v>
      </c>
      <c r="E33" t="str">
        <f>IF(Units!A33="","",Units!A33&amp;Units!B33&amp;Units!C33&amp;"-"&amp;PROPER(Units!D33))</f>
        <v>0220011-Maumee Township</v>
      </c>
      <c r="F33" t="str">
        <f t="shared" si="1"/>
        <v/>
      </c>
      <c r="G33" t="str">
        <f>IF(F33="","",COUNTIF($F$2:F33,F33))</f>
        <v/>
      </c>
      <c r="H33" t="str">
        <f t="shared" si="2"/>
        <v/>
      </c>
      <c r="J33">
        <f t="shared" si="3"/>
        <v>32</v>
      </c>
      <c r="K33" t="str">
        <f t="shared" si="4"/>
        <v/>
      </c>
    </row>
    <row r="34" spans="1:11" x14ac:dyDescent="0.25">
      <c r="A34" t="s">
        <v>1002</v>
      </c>
      <c r="B34" t="s">
        <v>1003</v>
      </c>
      <c r="C34" t="str">
        <f t="shared" si="0"/>
        <v>33-Henry County</v>
      </c>
      <c r="E34" t="str">
        <f>IF(Units!A34="","",Units!A34&amp;Units!B34&amp;Units!C34&amp;"-"&amp;PROPER(Units!D34))</f>
        <v>0220012-Milan Township</v>
      </c>
      <c r="F34" t="str">
        <f t="shared" si="1"/>
        <v/>
      </c>
      <c r="G34" t="str">
        <f>IF(F34="","",COUNTIF($F$2:F34,F34))</f>
        <v/>
      </c>
      <c r="H34" t="str">
        <f t="shared" si="2"/>
        <v/>
      </c>
      <c r="J34">
        <f t="shared" si="3"/>
        <v>33</v>
      </c>
      <c r="K34" t="str">
        <f t="shared" si="4"/>
        <v/>
      </c>
    </row>
    <row r="35" spans="1:11" x14ac:dyDescent="0.25">
      <c r="A35" t="s">
        <v>1050</v>
      </c>
      <c r="B35" t="s">
        <v>1051</v>
      </c>
      <c r="C35" t="str">
        <f t="shared" si="0"/>
        <v>34-Howard County</v>
      </c>
      <c r="E35" t="str">
        <f>IF(Units!A35="","",Units!A35&amp;Units!B35&amp;Units!C35&amp;"-"&amp;PROPER(Units!D35))</f>
        <v>0220013-Monroe Township</v>
      </c>
      <c r="F35" t="str">
        <f t="shared" si="1"/>
        <v/>
      </c>
      <c r="G35" t="str">
        <f>IF(F35="","",COUNTIF($F$2:F35,F35))</f>
        <v/>
      </c>
      <c r="H35" t="str">
        <f t="shared" si="2"/>
        <v/>
      </c>
      <c r="J35">
        <f t="shared" si="3"/>
        <v>34</v>
      </c>
      <c r="K35" t="str">
        <f t="shared" si="4"/>
        <v/>
      </c>
    </row>
    <row r="36" spans="1:11" x14ac:dyDescent="0.25">
      <c r="A36" t="s">
        <v>1067</v>
      </c>
      <c r="B36" t="s">
        <v>1068</v>
      </c>
      <c r="C36" t="str">
        <f t="shared" si="0"/>
        <v>35-Huntington County</v>
      </c>
      <c r="E36" t="str">
        <f>IF(Units!A36="","",Units!A36&amp;Units!B36&amp;Units!C36&amp;"-"&amp;PROPER(Units!D36))</f>
        <v>0220014-Perry Township</v>
      </c>
      <c r="F36" t="str">
        <f t="shared" si="1"/>
        <v/>
      </c>
      <c r="G36" t="str">
        <f>IF(F36="","",COUNTIF($F$2:F36,F36))</f>
        <v/>
      </c>
      <c r="H36" t="str">
        <f t="shared" si="2"/>
        <v/>
      </c>
      <c r="J36">
        <f t="shared" si="3"/>
        <v>35</v>
      </c>
      <c r="K36" t="str">
        <f t="shared" si="4"/>
        <v/>
      </c>
    </row>
    <row r="37" spans="1:11" x14ac:dyDescent="0.25">
      <c r="A37" t="s">
        <v>1095</v>
      </c>
      <c r="B37" t="s">
        <v>1096</v>
      </c>
      <c r="C37" t="str">
        <f t="shared" si="0"/>
        <v>36-Jackson County</v>
      </c>
      <c r="E37" t="str">
        <f>IF(Units!A37="","",Units!A37&amp;Units!B37&amp;Units!C37&amp;"-"&amp;PROPER(Units!D37))</f>
        <v>0220015-Pleasant Township</v>
      </c>
      <c r="F37" t="str">
        <f t="shared" si="1"/>
        <v/>
      </c>
      <c r="G37" t="str">
        <f>IF(F37="","",COUNTIF($F$2:F37,F37))</f>
        <v/>
      </c>
      <c r="H37" t="str">
        <f t="shared" si="2"/>
        <v/>
      </c>
      <c r="J37">
        <f t="shared" si="3"/>
        <v>36</v>
      </c>
      <c r="K37" t="str">
        <f t="shared" si="4"/>
        <v/>
      </c>
    </row>
    <row r="38" spans="1:11" x14ac:dyDescent="0.25">
      <c r="A38" t="s">
        <v>1134</v>
      </c>
      <c r="B38" t="s">
        <v>1135</v>
      </c>
      <c r="C38" t="str">
        <f t="shared" si="0"/>
        <v>37-Jasper County</v>
      </c>
      <c r="E38" t="str">
        <f>IF(Units!A38="","",Units!A38&amp;Units!B38&amp;Units!C38&amp;"-"&amp;PROPER(Units!D38))</f>
        <v>0220016-Scipio Township</v>
      </c>
      <c r="F38" t="str">
        <f t="shared" si="1"/>
        <v/>
      </c>
      <c r="G38" t="str">
        <f>IF(F38="","",COUNTIF($F$2:F38,F38))</f>
        <v/>
      </c>
      <c r="H38" t="str">
        <f t="shared" si="2"/>
        <v/>
      </c>
      <c r="J38">
        <f t="shared" si="3"/>
        <v>37</v>
      </c>
      <c r="K38" t="str">
        <f t="shared" si="4"/>
        <v/>
      </c>
    </row>
    <row r="39" spans="1:11" x14ac:dyDescent="0.25">
      <c r="A39" t="s">
        <v>1164</v>
      </c>
      <c r="B39" t="s">
        <v>1165</v>
      </c>
      <c r="C39" t="str">
        <f t="shared" si="0"/>
        <v>38-Jay County</v>
      </c>
      <c r="E39" t="str">
        <f>IF(Units!A39="","",Units!A39&amp;Units!B39&amp;Units!C39&amp;"-"&amp;PROPER(Units!D39))</f>
        <v>0220017-Springfield Township</v>
      </c>
      <c r="F39" t="str">
        <f t="shared" si="1"/>
        <v/>
      </c>
      <c r="G39" t="str">
        <f>IF(F39="","",COUNTIF($F$2:F39,F39))</f>
        <v/>
      </c>
      <c r="H39" t="str">
        <f t="shared" si="2"/>
        <v/>
      </c>
      <c r="J39">
        <f t="shared" si="3"/>
        <v>38</v>
      </c>
      <c r="K39" t="str">
        <f t="shared" si="4"/>
        <v/>
      </c>
    </row>
    <row r="40" spans="1:11" x14ac:dyDescent="0.25">
      <c r="A40" t="s">
        <v>1190</v>
      </c>
      <c r="B40" t="s">
        <v>1191</v>
      </c>
      <c r="C40" t="str">
        <f t="shared" si="0"/>
        <v>39-Jefferson County</v>
      </c>
      <c r="E40" t="str">
        <f>IF(Units!A40="","",Units!A40&amp;Units!B40&amp;Units!C40&amp;"-"&amp;PROPER(Units!D40))</f>
        <v>0220018-St. Joseph Township</v>
      </c>
      <c r="F40" t="str">
        <f t="shared" si="1"/>
        <v/>
      </c>
      <c r="G40" t="str">
        <f>IF(F40="","",COUNTIF($F$2:F40,F40))</f>
        <v/>
      </c>
      <c r="H40" t="str">
        <f t="shared" si="2"/>
        <v/>
      </c>
      <c r="J40">
        <f t="shared" si="3"/>
        <v>39</v>
      </c>
      <c r="K40" t="str">
        <f t="shared" si="4"/>
        <v/>
      </c>
    </row>
    <row r="41" spans="1:11" x14ac:dyDescent="0.25">
      <c r="A41" t="s">
        <v>1209</v>
      </c>
      <c r="B41" t="s">
        <v>1210</v>
      </c>
      <c r="C41" t="str">
        <f t="shared" si="0"/>
        <v>40-Jennings County</v>
      </c>
      <c r="E41" t="str">
        <f>IF(Units!A41="","",Units!A41&amp;Units!B41&amp;Units!C41&amp;"-"&amp;PROPER(Units!D41))</f>
        <v>0220019-Washington Township</v>
      </c>
      <c r="F41" t="str">
        <f t="shared" si="1"/>
        <v/>
      </c>
      <c r="G41" t="str">
        <f>IF(F41="","",COUNTIF($F$2:F41,F41))</f>
        <v/>
      </c>
      <c r="H41" t="str">
        <f t="shared" si="2"/>
        <v/>
      </c>
      <c r="J41">
        <f t="shared" si="3"/>
        <v>40</v>
      </c>
      <c r="K41" t="str">
        <f t="shared" si="4"/>
        <v/>
      </c>
    </row>
    <row r="42" spans="1:11" x14ac:dyDescent="0.25">
      <c r="A42" t="s">
        <v>1221</v>
      </c>
      <c r="B42" t="s">
        <v>1222</v>
      </c>
      <c r="C42" t="str">
        <f t="shared" si="0"/>
        <v>41-Johnson County</v>
      </c>
      <c r="E42" t="str">
        <f>IF(Units!A42="","",Units!A42&amp;Units!B42&amp;Units!C42&amp;"-"&amp;PROPER(Units!D42))</f>
        <v>0220020-Wayne Township</v>
      </c>
      <c r="F42" t="str">
        <f t="shared" si="1"/>
        <v/>
      </c>
      <c r="G42" t="str">
        <f>IF(F42="","",COUNTIF($F$2:F42,F42))</f>
        <v/>
      </c>
      <c r="H42" t="str">
        <f t="shared" si="2"/>
        <v/>
      </c>
      <c r="J42">
        <f t="shared" si="3"/>
        <v>41</v>
      </c>
      <c r="K42" t="str">
        <f t="shared" si="4"/>
        <v/>
      </c>
    </row>
    <row r="43" spans="1:11" x14ac:dyDescent="0.25">
      <c r="A43" t="s">
        <v>1265</v>
      </c>
      <c r="B43" t="s">
        <v>1266</v>
      </c>
      <c r="C43" t="str">
        <f t="shared" si="0"/>
        <v>42-Knox County</v>
      </c>
      <c r="E43" t="str">
        <f>IF(Units!A43="","",Units!A43&amp;Units!B43&amp;Units!C43&amp;"-"&amp;PROPER(Units!D43))</f>
        <v>0230100-Fort Wayne Civil City</v>
      </c>
      <c r="F43" t="str">
        <f t="shared" si="1"/>
        <v/>
      </c>
      <c r="G43" t="str">
        <f>IF(F43="","",COUNTIF($F$2:F43,F43))</f>
        <v/>
      </c>
      <c r="H43" t="str">
        <f t="shared" si="2"/>
        <v/>
      </c>
      <c r="J43">
        <f t="shared" si="3"/>
        <v>42</v>
      </c>
      <c r="K43" t="str">
        <f t="shared" si="4"/>
        <v/>
      </c>
    </row>
    <row r="44" spans="1:11" x14ac:dyDescent="0.25">
      <c r="A44" t="s">
        <v>1303</v>
      </c>
      <c r="B44" t="s">
        <v>1304</v>
      </c>
      <c r="C44" t="str">
        <f t="shared" si="0"/>
        <v>43-Kosciusko County</v>
      </c>
      <c r="E44" t="str">
        <f>IF(Units!A44="","",Units!A44&amp;Units!B44&amp;Units!C44&amp;"-"&amp;PROPER(Units!D44))</f>
        <v>0230424-New Haven Civil City</v>
      </c>
      <c r="F44" t="str">
        <f t="shared" si="1"/>
        <v/>
      </c>
      <c r="G44" t="str">
        <f>IF(F44="","",COUNTIF($F$2:F44,F44))</f>
        <v/>
      </c>
      <c r="H44" t="str">
        <f t="shared" si="2"/>
        <v/>
      </c>
      <c r="J44">
        <f t="shared" si="3"/>
        <v>43</v>
      </c>
      <c r="K44" t="str">
        <f t="shared" si="4"/>
        <v/>
      </c>
    </row>
    <row r="45" spans="1:11" x14ac:dyDescent="0.25">
      <c r="A45" t="s">
        <v>1351</v>
      </c>
      <c r="B45" t="s">
        <v>1352</v>
      </c>
      <c r="C45" t="str">
        <f t="shared" si="0"/>
        <v>44-Lagrange County</v>
      </c>
      <c r="E45" t="str">
        <f>IF(Units!A45="","",Units!A45&amp;Units!B45&amp;Units!C45&amp;"-"&amp;PROPER(Units!D45))</f>
        <v>0230465-Woodburn Civil City</v>
      </c>
      <c r="F45" t="str">
        <f t="shared" si="1"/>
        <v/>
      </c>
      <c r="G45" t="str">
        <f>IF(F45="","",COUNTIF($F$2:F45,F45))</f>
        <v/>
      </c>
      <c r="H45" t="str">
        <f t="shared" si="2"/>
        <v/>
      </c>
      <c r="J45">
        <f t="shared" si="3"/>
        <v>44</v>
      </c>
      <c r="K45" t="str">
        <f t="shared" si="4"/>
        <v/>
      </c>
    </row>
    <row r="46" spans="1:11" x14ac:dyDescent="0.25">
      <c r="A46" t="s">
        <v>1370</v>
      </c>
      <c r="B46" t="s">
        <v>1371</v>
      </c>
      <c r="C46" t="str">
        <f t="shared" si="0"/>
        <v>45-Lake County</v>
      </c>
      <c r="E46" t="str">
        <f>IF(Units!A46="","",Units!A46&amp;Units!B46&amp;Units!C46&amp;"-"&amp;PROPER(Units!D46))</f>
        <v>0230522-Grabill Civil Town</v>
      </c>
      <c r="F46" t="str">
        <f t="shared" si="1"/>
        <v/>
      </c>
      <c r="G46" t="str">
        <f>IF(F46="","",COUNTIF($F$2:F46,F46))</f>
        <v/>
      </c>
      <c r="H46" t="str">
        <f t="shared" si="2"/>
        <v/>
      </c>
      <c r="J46">
        <f t="shared" si="3"/>
        <v>45</v>
      </c>
      <c r="K46" t="str">
        <f t="shared" si="4"/>
        <v/>
      </c>
    </row>
    <row r="47" spans="1:11" x14ac:dyDescent="0.25">
      <c r="A47" t="s">
        <v>1464</v>
      </c>
      <c r="B47" t="s">
        <v>1465</v>
      </c>
      <c r="C47" t="str">
        <f t="shared" si="0"/>
        <v>46-Laporte County</v>
      </c>
      <c r="E47" t="str">
        <f>IF(Units!A47="","",Units!A47&amp;Units!B47&amp;Units!C47&amp;"-"&amp;PROPER(Units!D47))</f>
        <v>0230523-Huntertown Civil Town</v>
      </c>
      <c r="F47" t="str">
        <f t="shared" si="1"/>
        <v/>
      </c>
      <c r="G47" t="str">
        <f>IF(F47="","",COUNTIF($F$2:F47,F47))</f>
        <v/>
      </c>
      <c r="H47" t="str">
        <f t="shared" si="2"/>
        <v/>
      </c>
      <c r="J47">
        <f t="shared" si="3"/>
        <v>46</v>
      </c>
      <c r="K47" t="str">
        <f t="shared" si="4"/>
        <v/>
      </c>
    </row>
    <row r="48" spans="1:11" x14ac:dyDescent="0.25">
      <c r="A48" t="s">
        <v>1516</v>
      </c>
      <c r="B48" t="s">
        <v>1517</v>
      </c>
      <c r="C48" t="str">
        <f t="shared" si="0"/>
        <v>47-Lawrence County</v>
      </c>
      <c r="E48" t="str">
        <f>IF(Units!A48="","",Units!A48&amp;Units!B48&amp;Units!C48&amp;"-"&amp;PROPER(Units!D48))</f>
        <v>0230524-Monroeville Civil Town</v>
      </c>
      <c r="F48" t="str">
        <f t="shared" si="1"/>
        <v/>
      </c>
      <c r="G48" t="str">
        <f>IF(F48="","",COUNTIF($F$2:F48,F48))</f>
        <v/>
      </c>
      <c r="H48" t="str">
        <f t="shared" si="2"/>
        <v/>
      </c>
      <c r="J48">
        <f t="shared" si="3"/>
        <v>47</v>
      </c>
      <c r="K48" t="str">
        <f t="shared" si="4"/>
        <v/>
      </c>
    </row>
    <row r="49" spans="1:11" x14ac:dyDescent="0.25">
      <c r="A49" t="s">
        <v>1537</v>
      </c>
      <c r="B49" t="s">
        <v>1538</v>
      </c>
      <c r="C49" t="str">
        <f t="shared" si="0"/>
        <v>48-Madison County</v>
      </c>
      <c r="E49" t="str">
        <f>IF(Units!A49="","",Units!A49&amp;Units!B49&amp;Units!C49&amp;"-"&amp;PROPER(Units!D49))</f>
        <v>0230968-Leo-Cedarville</v>
      </c>
      <c r="F49" t="str">
        <f t="shared" si="1"/>
        <v/>
      </c>
      <c r="G49" t="str">
        <f>IF(F49="","",COUNTIF($F$2:F49,F49))</f>
        <v/>
      </c>
      <c r="H49" t="str">
        <f t="shared" si="2"/>
        <v/>
      </c>
      <c r="J49">
        <f t="shared" si="3"/>
        <v>48</v>
      </c>
      <c r="K49" t="str">
        <f t="shared" si="4"/>
        <v/>
      </c>
    </row>
    <row r="50" spans="1:11" x14ac:dyDescent="0.25">
      <c r="A50" t="s">
        <v>1585</v>
      </c>
      <c r="B50" t="s">
        <v>1586</v>
      </c>
      <c r="C50" t="str">
        <f t="shared" si="0"/>
        <v>49-Marion County</v>
      </c>
      <c r="E50" t="str">
        <f>IF(Units!A50="","",Units!A50&amp;Units!B50&amp;Units!C50&amp;"-"&amp;PROPER(Units!D50))</f>
        <v>0250260-Allen County Public Library</v>
      </c>
      <c r="F50" t="str">
        <f t="shared" si="1"/>
        <v/>
      </c>
      <c r="G50" t="str">
        <f>IF(F50="","",COUNTIF($F$2:F50,F50))</f>
        <v/>
      </c>
      <c r="H50" t="str">
        <f t="shared" si="2"/>
        <v/>
      </c>
      <c r="J50">
        <f t="shared" si="3"/>
        <v>49</v>
      </c>
      <c r="K50" t="str">
        <f t="shared" si="4"/>
        <v/>
      </c>
    </row>
    <row r="51" spans="1:11" x14ac:dyDescent="0.25">
      <c r="A51" t="s">
        <v>1638</v>
      </c>
      <c r="B51" t="s">
        <v>1639</v>
      </c>
      <c r="C51" t="str">
        <f t="shared" si="0"/>
        <v>50-Marshall County</v>
      </c>
      <c r="E51" t="str">
        <f>IF(Units!A51="","",Units!A51&amp;Units!B51&amp;Units!C51&amp;"-"&amp;PROPER(Units!D51))</f>
        <v>0260800-Fort Wayne Public Transportation</v>
      </c>
      <c r="F51" t="str">
        <f t="shared" si="1"/>
        <v/>
      </c>
      <c r="G51" t="str">
        <f>IF(F51="","",COUNTIF($F$2:F51,F51))</f>
        <v/>
      </c>
      <c r="H51" t="str">
        <f t="shared" si="2"/>
        <v/>
      </c>
      <c r="J51">
        <f t="shared" si="3"/>
        <v>50</v>
      </c>
      <c r="K51" t="str">
        <f t="shared" si="4"/>
        <v/>
      </c>
    </row>
    <row r="52" spans="1:11" x14ac:dyDescent="0.25">
      <c r="A52" t="s">
        <v>1670</v>
      </c>
      <c r="B52" t="s">
        <v>1671</v>
      </c>
      <c r="C52" t="str">
        <f t="shared" si="0"/>
        <v>51-Martin County</v>
      </c>
      <c r="E52" t="str">
        <f>IF(Units!A52="","",Units!A52&amp;Units!B52&amp;Units!C52&amp;"-"&amp;PROPER(Units!D52))</f>
        <v>0260960-Fort Wayne-Allen County Airport Authority</v>
      </c>
      <c r="F52" t="str">
        <f t="shared" si="1"/>
        <v/>
      </c>
      <c r="G52" t="str">
        <f>IF(F52="","",COUNTIF($F$2:F52,F52))</f>
        <v/>
      </c>
      <c r="H52" t="str">
        <f t="shared" si="2"/>
        <v/>
      </c>
      <c r="J52">
        <f t="shared" si="3"/>
        <v>51</v>
      </c>
      <c r="K52" t="str">
        <f t="shared" si="4"/>
        <v/>
      </c>
    </row>
    <row r="53" spans="1:11" x14ac:dyDescent="0.25">
      <c r="A53" t="s">
        <v>1688</v>
      </c>
      <c r="B53" t="s">
        <v>1689</v>
      </c>
      <c r="C53" t="str">
        <f t="shared" si="0"/>
        <v>52-Miami County</v>
      </c>
      <c r="E53" t="str">
        <f>IF(Units!A53="","",Units!A53&amp;Units!B53&amp;Units!C53&amp;"-"&amp;PROPER(Units!D53))</f>
        <v>0260969-Southwest Allen County Fire</v>
      </c>
      <c r="F53" t="str">
        <f t="shared" si="1"/>
        <v/>
      </c>
      <c r="G53" t="str">
        <f>IF(F53="","",COUNTIF($F$2:F53,F53))</f>
        <v/>
      </c>
      <c r="H53" t="str">
        <f t="shared" si="2"/>
        <v/>
      </c>
      <c r="J53">
        <f t="shared" si="3"/>
        <v>52</v>
      </c>
      <c r="K53" t="str">
        <f t="shared" si="4"/>
        <v/>
      </c>
    </row>
    <row r="54" spans="1:11" x14ac:dyDescent="0.25">
      <c r="A54" t="s">
        <v>1711</v>
      </c>
      <c r="B54" t="s">
        <v>1712</v>
      </c>
      <c r="C54" t="str">
        <f t="shared" si="0"/>
        <v>53-Monroe County</v>
      </c>
      <c r="E54" t="str">
        <f>IF(Units!A54="","",Units!A54&amp;Units!B54&amp;Units!C54&amp;"-"&amp;PROPER(Units!D54))</f>
        <v>0261192-West Central Fire District</v>
      </c>
      <c r="F54" t="str">
        <f t="shared" si="1"/>
        <v/>
      </c>
      <c r="G54" t="str">
        <f>IF(F54="","",COUNTIF($F$2:F54,F54))</f>
        <v/>
      </c>
      <c r="H54" t="str">
        <f t="shared" si="2"/>
        <v/>
      </c>
      <c r="J54">
        <f t="shared" si="3"/>
        <v>53</v>
      </c>
      <c r="K54" t="str">
        <f t="shared" si="4"/>
        <v/>
      </c>
    </row>
    <row r="55" spans="1:11" x14ac:dyDescent="0.25">
      <c r="A55" t="s">
        <v>1727</v>
      </c>
      <c r="B55" t="s">
        <v>1728</v>
      </c>
      <c r="C55" t="str">
        <f t="shared" si="0"/>
        <v>54-Montgomery County</v>
      </c>
      <c r="E55" t="str">
        <f>IF(Units!A55="","",Units!A55&amp;Units!B55&amp;Units!C55&amp;"-"&amp;PROPER(Units!D55))</f>
        <v>0261193-Northwest Allen Fire District</v>
      </c>
      <c r="F55" t="str">
        <f t="shared" si="1"/>
        <v/>
      </c>
      <c r="G55" t="str">
        <f>IF(F55="","",COUNTIF($F$2:F55,F55))</f>
        <v/>
      </c>
      <c r="H55" t="str">
        <f t="shared" si="2"/>
        <v/>
      </c>
      <c r="J55">
        <f t="shared" si="3"/>
        <v>54</v>
      </c>
      <c r="K55" t="str">
        <f t="shared" si="4"/>
        <v/>
      </c>
    </row>
    <row r="56" spans="1:11" x14ac:dyDescent="0.25">
      <c r="A56" t="s">
        <v>1764</v>
      </c>
      <c r="B56" t="s">
        <v>1765</v>
      </c>
      <c r="C56" t="str">
        <f t="shared" si="0"/>
        <v>55-Morgan County</v>
      </c>
      <c r="E56" t="str">
        <f>IF(Units!A56="","",Units!A56&amp;Units!B56&amp;Units!C56&amp;"-"&amp;PROPER(Units!D56))</f>
        <v xml:space="preserve">0261194-Northeast Allen Fire District </v>
      </c>
      <c r="F56" t="str">
        <f t="shared" si="1"/>
        <v/>
      </c>
      <c r="G56" t="str">
        <f>IF(F56="","",COUNTIF($F$2:F56,F56))</f>
        <v/>
      </c>
      <c r="H56" t="str">
        <f t="shared" si="2"/>
        <v/>
      </c>
      <c r="J56">
        <f t="shared" si="3"/>
        <v>55</v>
      </c>
      <c r="K56" t="str">
        <f t="shared" si="4"/>
        <v/>
      </c>
    </row>
    <row r="57" spans="1:11" x14ac:dyDescent="0.25">
      <c r="A57" t="s">
        <v>1797</v>
      </c>
      <c r="B57" t="s">
        <v>1798</v>
      </c>
      <c r="C57" t="str">
        <f t="shared" si="0"/>
        <v>56-Newton County</v>
      </c>
      <c r="E57" t="str">
        <f>IF(Units!A57="","",Units!A57&amp;Units!B57&amp;Units!C57&amp;"-"&amp;PROPER(Units!D57))</f>
        <v>0310000-Bartholomew County</v>
      </c>
      <c r="F57" t="str">
        <f t="shared" si="1"/>
        <v/>
      </c>
      <c r="G57" t="str">
        <f>IF(F57="","",COUNTIF($F$2:F57,F57))</f>
        <v/>
      </c>
      <c r="H57" t="str">
        <f t="shared" si="2"/>
        <v/>
      </c>
      <c r="J57">
        <f t="shared" si="3"/>
        <v>56</v>
      </c>
      <c r="K57" t="str">
        <f t="shared" si="4"/>
        <v/>
      </c>
    </row>
    <row r="58" spans="1:11" x14ac:dyDescent="0.25">
      <c r="A58" t="s">
        <v>1821</v>
      </c>
      <c r="B58" t="s">
        <v>1822</v>
      </c>
      <c r="C58" t="str">
        <f t="shared" si="0"/>
        <v>57-Noble County</v>
      </c>
      <c r="E58" t="str">
        <f>IF(Units!A58="","",Units!A58&amp;Units!B58&amp;Units!C58&amp;"-"&amp;PROPER(Units!D58))</f>
        <v>0320001-Clay Township</v>
      </c>
      <c r="F58" t="str">
        <f t="shared" si="1"/>
        <v/>
      </c>
      <c r="G58" t="str">
        <f>IF(F58="","",COUNTIF($F$2:F58,F58))</f>
        <v/>
      </c>
      <c r="H58" t="str">
        <f t="shared" si="2"/>
        <v/>
      </c>
      <c r="J58">
        <f t="shared" si="3"/>
        <v>57</v>
      </c>
      <c r="K58" t="str">
        <f t="shared" si="4"/>
        <v/>
      </c>
    </row>
    <row r="59" spans="1:11" x14ac:dyDescent="0.25">
      <c r="A59" t="s">
        <v>1841</v>
      </c>
      <c r="B59" t="s">
        <v>1842</v>
      </c>
      <c r="C59" t="str">
        <f t="shared" si="0"/>
        <v>58-Ohio County</v>
      </c>
      <c r="E59" t="str">
        <f>IF(Units!A59="","",Units!A59&amp;Units!B59&amp;Units!C59&amp;"-"&amp;PROPER(Units!D59))</f>
        <v>0320002-Clifty Township</v>
      </c>
      <c r="F59" t="str">
        <f t="shared" si="1"/>
        <v/>
      </c>
      <c r="G59" t="str">
        <f>IF(F59="","",COUNTIF($F$2:F59,F59))</f>
        <v/>
      </c>
      <c r="H59" t="str">
        <f t="shared" si="2"/>
        <v/>
      </c>
      <c r="J59">
        <f t="shared" si="3"/>
        <v>58</v>
      </c>
      <c r="K59" t="str">
        <f t="shared" si="4"/>
        <v/>
      </c>
    </row>
    <row r="60" spans="1:11" x14ac:dyDescent="0.25">
      <c r="A60" t="s">
        <v>1848</v>
      </c>
      <c r="B60" t="s">
        <v>1849</v>
      </c>
      <c r="C60" t="str">
        <f t="shared" si="0"/>
        <v>59-Orange County</v>
      </c>
      <c r="E60" t="str">
        <f>IF(Units!A60="","",Units!A60&amp;Units!B60&amp;Units!C60&amp;"-"&amp;PROPER(Units!D60))</f>
        <v>0320003-Columbus Township</v>
      </c>
      <c r="F60" t="str">
        <f t="shared" si="1"/>
        <v/>
      </c>
      <c r="G60" t="str">
        <f>IF(F60="","",COUNTIF($F$2:F60,F60))</f>
        <v/>
      </c>
      <c r="H60" t="str">
        <f t="shared" si="2"/>
        <v/>
      </c>
      <c r="J60">
        <f t="shared" si="3"/>
        <v>59</v>
      </c>
      <c r="K60" t="str">
        <f t="shared" si="4"/>
        <v/>
      </c>
    </row>
    <row r="61" spans="1:11" x14ac:dyDescent="0.25">
      <c r="A61" t="s">
        <v>1873</v>
      </c>
      <c r="B61" t="s">
        <v>1874</v>
      </c>
      <c r="C61" t="str">
        <f t="shared" si="0"/>
        <v>60-Owen County</v>
      </c>
      <c r="E61" t="str">
        <f>IF(Units!A61="","",Units!A61&amp;Units!B61&amp;Units!C61&amp;"-"&amp;PROPER(Units!D61))</f>
        <v>0320004-Flatrock Township</v>
      </c>
      <c r="F61" t="str">
        <f t="shared" si="1"/>
        <v/>
      </c>
      <c r="G61" t="str">
        <f>IF(F61="","",COUNTIF($F$2:F61,F61))</f>
        <v/>
      </c>
      <c r="H61" t="str">
        <f t="shared" si="2"/>
        <v/>
      </c>
      <c r="J61">
        <f t="shared" si="3"/>
        <v>60</v>
      </c>
      <c r="K61" t="str">
        <f t="shared" si="4"/>
        <v/>
      </c>
    </row>
    <row r="62" spans="1:11" x14ac:dyDescent="0.25">
      <c r="A62" t="s">
        <v>1883</v>
      </c>
      <c r="B62" t="s">
        <v>1884</v>
      </c>
      <c r="C62" t="str">
        <f t="shared" si="0"/>
        <v>61-Parke County</v>
      </c>
      <c r="E62" t="str">
        <f>IF(Units!A62="","",Units!A62&amp;Units!B62&amp;Units!C62&amp;"-"&amp;PROPER(Units!D62))</f>
        <v>0320005-German Township</v>
      </c>
      <c r="F62" t="str">
        <f t="shared" si="1"/>
        <v/>
      </c>
      <c r="G62" t="str">
        <f>IF(F62="","",COUNTIF($F$2:F62,F62))</f>
        <v/>
      </c>
      <c r="H62" t="str">
        <f t="shared" si="2"/>
        <v/>
      </c>
      <c r="J62">
        <f t="shared" si="3"/>
        <v>61</v>
      </c>
      <c r="K62" t="str">
        <f t="shared" si="4"/>
        <v/>
      </c>
    </row>
    <row r="63" spans="1:11" x14ac:dyDescent="0.25">
      <c r="A63" t="s">
        <v>1901</v>
      </c>
      <c r="B63" t="s">
        <v>1902</v>
      </c>
      <c r="C63" t="str">
        <f t="shared" si="0"/>
        <v>62-Perry County</v>
      </c>
      <c r="E63" t="str">
        <f>IF(Units!A63="","",Units!A63&amp;Units!B63&amp;Units!C63&amp;"-"&amp;PROPER(Units!D63))</f>
        <v>0320006-Harrison Township</v>
      </c>
      <c r="F63" t="str">
        <f t="shared" si="1"/>
        <v/>
      </c>
      <c r="G63" t="str">
        <f>IF(F63="","",COUNTIF($F$2:F63,F63))</f>
        <v/>
      </c>
      <c r="H63" t="str">
        <f t="shared" si="2"/>
        <v/>
      </c>
      <c r="J63">
        <f t="shared" si="3"/>
        <v>62</v>
      </c>
      <c r="K63" t="str">
        <f t="shared" si="4"/>
        <v/>
      </c>
    </row>
    <row r="64" spans="1:11" x14ac:dyDescent="0.25">
      <c r="A64" t="s">
        <v>1919</v>
      </c>
      <c r="B64" t="s">
        <v>1920</v>
      </c>
      <c r="C64" t="str">
        <f t="shared" si="0"/>
        <v>63-Pike County</v>
      </c>
      <c r="E64" t="str">
        <f>IF(Units!A64="","",Units!A64&amp;Units!B64&amp;Units!C64&amp;"-"&amp;PROPER(Units!D64))</f>
        <v>0320007-Hawcreek Township</v>
      </c>
      <c r="F64" t="str">
        <f t="shared" si="1"/>
        <v/>
      </c>
      <c r="G64" t="str">
        <f>IF(F64="","",COUNTIF($F$2:F64,F64))</f>
        <v/>
      </c>
      <c r="H64" t="str">
        <f t="shared" si="2"/>
        <v/>
      </c>
      <c r="J64">
        <f t="shared" si="3"/>
        <v>63</v>
      </c>
      <c r="K64" t="str">
        <f t="shared" si="4"/>
        <v/>
      </c>
    </row>
    <row r="65" spans="1:11" x14ac:dyDescent="0.25">
      <c r="A65" t="s">
        <v>1937</v>
      </c>
      <c r="B65" t="s">
        <v>1938</v>
      </c>
      <c r="C65" t="str">
        <f t="shared" si="0"/>
        <v>64-Porter County</v>
      </c>
      <c r="E65" t="str">
        <f>IF(Units!A65="","",Units!A65&amp;Units!B65&amp;Units!C65&amp;"-"&amp;PROPER(Units!D65))</f>
        <v>0320008-Jackson Township</v>
      </c>
      <c r="F65" t="str">
        <f t="shared" si="1"/>
        <v/>
      </c>
      <c r="G65" t="str">
        <f>IF(F65="","",COUNTIF($F$2:F65,F65))</f>
        <v/>
      </c>
      <c r="H65" t="str">
        <f t="shared" si="2"/>
        <v/>
      </c>
      <c r="J65">
        <f t="shared" si="3"/>
        <v>64</v>
      </c>
      <c r="K65" t="str">
        <f t="shared" si="4"/>
        <v/>
      </c>
    </row>
    <row r="66" spans="1:11" x14ac:dyDescent="0.25">
      <c r="A66" t="s">
        <v>1978</v>
      </c>
      <c r="B66" t="s">
        <v>1979</v>
      </c>
      <c r="C66" t="str">
        <f t="shared" si="0"/>
        <v>65-Posey County</v>
      </c>
      <c r="E66" t="str">
        <f>IF(Units!A66="","",Units!A66&amp;Units!B66&amp;Units!C66&amp;"-"&amp;PROPER(Units!D66))</f>
        <v>0320009-Ohio Township</v>
      </c>
      <c r="F66" t="str">
        <f t="shared" si="1"/>
        <v/>
      </c>
      <c r="G66" t="str">
        <f>IF(F66="","",COUNTIF($F$2:F66,F66))</f>
        <v/>
      </c>
      <c r="H66" t="str">
        <f t="shared" si="2"/>
        <v/>
      </c>
      <c r="J66">
        <f t="shared" si="3"/>
        <v>65</v>
      </c>
      <c r="K66" t="str">
        <f t="shared" si="4"/>
        <v/>
      </c>
    </row>
    <row r="67" spans="1:11" x14ac:dyDescent="0.25">
      <c r="A67" t="s">
        <v>2010</v>
      </c>
      <c r="B67" t="s">
        <v>2011</v>
      </c>
      <c r="C67" t="str">
        <f t="shared" ref="C67:C93" si="5">A67&amp;"-"&amp;PROPER(B67)</f>
        <v>66-Pulaski County</v>
      </c>
      <c r="E67" t="str">
        <f>IF(Units!A67="","",Units!A67&amp;Units!B67&amp;Units!C67&amp;"-"&amp;PROPER(Units!D67))</f>
        <v>0320010-Rockcreek Township</v>
      </c>
      <c r="F67" t="str">
        <f t="shared" ref="F67:F130" si="6">IF(LEFT(E67,2)=$F$1,"x","")</f>
        <v/>
      </c>
      <c r="G67" t="str">
        <f>IF(F67="","",COUNTIF($F$2:F67,F67))</f>
        <v/>
      </c>
      <c r="H67" t="str">
        <f t="shared" ref="H67:H130" si="7">IF(F67="","",E67)</f>
        <v/>
      </c>
      <c r="J67">
        <f t="shared" ref="J67:J79" si="8">IF(ROW()-1&gt;$J$1,"",ROW()-1)</f>
        <v>66</v>
      </c>
      <c r="K67" t="str">
        <f t="shared" ref="K67:K79" si="9">IF(J67="","",VLOOKUP(J67,G:H,2,FALSE))</f>
        <v/>
      </c>
    </row>
    <row r="68" spans="1:11" x14ac:dyDescent="0.25">
      <c r="A68" t="s">
        <v>2028</v>
      </c>
      <c r="B68" t="s">
        <v>2029</v>
      </c>
      <c r="C68" t="str">
        <f t="shared" si="5"/>
        <v>67-Putnam County</v>
      </c>
      <c r="E68" t="str">
        <f>IF(Units!A68="","",Units!A68&amp;Units!B68&amp;Units!C68&amp;"-"&amp;PROPER(Units!D68))</f>
        <v>0320011-Sandcreek Township</v>
      </c>
      <c r="F68" t="str">
        <f t="shared" si="6"/>
        <v/>
      </c>
      <c r="G68" t="str">
        <f>IF(F68="","",COUNTIF($F$2:F68,F68))</f>
        <v/>
      </c>
      <c r="H68" t="str">
        <f t="shared" si="7"/>
        <v/>
      </c>
      <c r="J68">
        <f t="shared" si="8"/>
        <v>67</v>
      </c>
      <c r="K68" t="str">
        <f t="shared" si="9"/>
        <v/>
      </c>
    </row>
    <row r="69" spans="1:11" x14ac:dyDescent="0.25">
      <c r="A69" t="s">
        <v>2062</v>
      </c>
      <c r="B69" t="s">
        <v>2063</v>
      </c>
      <c r="C69" t="str">
        <f t="shared" si="5"/>
        <v>68-Randolph County</v>
      </c>
      <c r="E69" t="str">
        <f>IF(Units!A69="","",Units!A69&amp;Units!B69&amp;Units!C69&amp;"-"&amp;PROPER(Units!D69))</f>
        <v>0320012-Wayne Township</v>
      </c>
      <c r="F69" t="str">
        <f t="shared" si="6"/>
        <v/>
      </c>
      <c r="G69" t="str">
        <f>IF(F69="","",COUNTIF($F$2:F69,F69))</f>
        <v/>
      </c>
      <c r="H69" t="str">
        <f t="shared" si="7"/>
        <v/>
      </c>
      <c r="J69">
        <f t="shared" si="8"/>
        <v>68</v>
      </c>
      <c r="K69" t="str">
        <f t="shared" si="9"/>
        <v/>
      </c>
    </row>
    <row r="70" spans="1:11" x14ac:dyDescent="0.25">
      <c r="A70" t="s">
        <v>2096</v>
      </c>
      <c r="B70" t="s">
        <v>2097</v>
      </c>
      <c r="C70" t="str">
        <f t="shared" si="5"/>
        <v>69-Ripley County</v>
      </c>
      <c r="E70" t="str">
        <f>IF(Units!A70="","",Units!A70&amp;Units!B70&amp;Units!C70&amp;"-"&amp;PROPER(Units!D70))</f>
        <v>0330200-Columbus Civil City</v>
      </c>
      <c r="F70" t="str">
        <f t="shared" si="6"/>
        <v/>
      </c>
      <c r="G70" t="str">
        <f>IF(F70="","",COUNTIF($F$2:F70,F70))</f>
        <v/>
      </c>
      <c r="H70" t="str">
        <f t="shared" si="7"/>
        <v/>
      </c>
      <c r="J70">
        <f t="shared" si="8"/>
        <v>69</v>
      </c>
      <c r="K70" t="str">
        <f t="shared" si="9"/>
        <v/>
      </c>
    </row>
    <row r="71" spans="1:11" x14ac:dyDescent="0.25">
      <c r="A71" t="s">
        <v>2118</v>
      </c>
      <c r="B71" t="s">
        <v>2119</v>
      </c>
      <c r="C71" t="str">
        <f t="shared" si="5"/>
        <v>70-Rush County</v>
      </c>
      <c r="E71" t="str">
        <f>IF(Units!A71="","",Units!A71&amp;Units!B71&amp;Units!C71&amp;"-"&amp;PROPER(Units!D71))</f>
        <v>0330525-Clifford Civil Town</v>
      </c>
      <c r="F71" t="str">
        <f t="shared" si="6"/>
        <v/>
      </c>
      <c r="G71" t="str">
        <f>IF(F71="","",COUNTIF($F$2:F71,F71))</f>
        <v/>
      </c>
      <c r="H71" t="str">
        <f t="shared" si="7"/>
        <v/>
      </c>
      <c r="J71">
        <f t="shared" si="8"/>
        <v>70</v>
      </c>
      <c r="K71" t="str">
        <f t="shared" si="9"/>
        <v/>
      </c>
    </row>
    <row r="72" spans="1:11" x14ac:dyDescent="0.25">
      <c r="A72" t="s">
        <v>2131</v>
      </c>
      <c r="B72" t="s">
        <v>2132</v>
      </c>
      <c r="C72" t="str">
        <f t="shared" si="5"/>
        <v>71-St. Joseph County</v>
      </c>
      <c r="E72" t="str">
        <f>IF(Units!A72="","",Units!A72&amp;Units!B72&amp;Units!C72&amp;"-"&amp;PROPER(Units!D72))</f>
        <v>0330526-Elizabethtown Civil Town</v>
      </c>
      <c r="F72" t="str">
        <f t="shared" si="6"/>
        <v/>
      </c>
      <c r="G72" t="str">
        <f>IF(F72="","",COUNTIF($F$2:F72,F72))</f>
        <v/>
      </c>
      <c r="H72" t="str">
        <f t="shared" si="7"/>
        <v/>
      </c>
      <c r="J72">
        <f t="shared" si="8"/>
        <v>71</v>
      </c>
      <c r="K72" t="str">
        <f t="shared" si="9"/>
        <v/>
      </c>
    </row>
    <row r="73" spans="1:11" x14ac:dyDescent="0.25">
      <c r="A73" t="s">
        <v>2161</v>
      </c>
      <c r="B73" t="s">
        <v>2162</v>
      </c>
      <c r="C73" t="str">
        <f t="shared" si="5"/>
        <v>72-Scott County</v>
      </c>
      <c r="E73" t="str">
        <f>IF(Units!A73="","",Units!A73&amp;Units!B73&amp;Units!C73&amp;"-"&amp;PROPER(Units!D73))</f>
        <v>0330527-Hartsville Civil Town</v>
      </c>
      <c r="F73" t="str">
        <f t="shared" si="6"/>
        <v/>
      </c>
      <c r="G73" t="str">
        <f>IF(F73="","",COUNTIF($F$2:F73,F73))</f>
        <v/>
      </c>
      <c r="H73" t="str">
        <f t="shared" si="7"/>
        <v/>
      </c>
      <c r="J73">
        <f t="shared" si="8"/>
        <v>72</v>
      </c>
      <c r="K73" t="str">
        <f t="shared" si="9"/>
        <v/>
      </c>
    </row>
    <row r="74" spans="1:11" x14ac:dyDescent="0.25">
      <c r="A74" t="s">
        <v>2173</v>
      </c>
      <c r="B74" t="s">
        <v>2174</v>
      </c>
      <c r="C74" t="str">
        <f t="shared" si="5"/>
        <v>73-Shelby County</v>
      </c>
      <c r="E74" t="str">
        <f>IF(Units!A74="","",Units!A74&amp;Units!B74&amp;Units!C74&amp;"-"&amp;PROPER(Units!D74))</f>
        <v>0330528-Hope Civil Town</v>
      </c>
      <c r="F74" t="str">
        <f t="shared" si="6"/>
        <v/>
      </c>
      <c r="G74" t="str">
        <f>IF(F74="","",COUNTIF($F$2:F74,F74))</f>
        <v/>
      </c>
      <c r="H74" t="str">
        <f t="shared" si="7"/>
        <v/>
      </c>
      <c r="J74">
        <f t="shared" si="8"/>
        <v>73</v>
      </c>
      <c r="K74" t="str">
        <f t="shared" si="9"/>
        <v/>
      </c>
    </row>
    <row r="75" spans="1:11" x14ac:dyDescent="0.25">
      <c r="A75" t="s">
        <v>2188</v>
      </c>
      <c r="B75" t="s">
        <v>2189</v>
      </c>
      <c r="C75" t="str">
        <f t="shared" si="5"/>
        <v>74-Spencer County</v>
      </c>
      <c r="E75" t="str">
        <f>IF(Units!A75="","",Units!A75&amp;Units!B75&amp;Units!C75&amp;"-"&amp;PROPER(Units!D75))</f>
        <v>0330529-Jonesville Civil Town</v>
      </c>
      <c r="F75" t="str">
        <f t="shared" si="6"/>
        <v/>
      </c>
      <c r="G75" t="str">
        <f>IF(F75="","",COUNTIF($F$2:F75,F75))</f>
        <v/>
      </c>
      <c r="H75" t="str">
        <f t="shared" si="7"/>
        <v/>
      </c>
      <c r="J75">
        <f t="shared" si="8"/>
        <v>74</v>
      </c>
      <c r="K75" t="str">
        <f t="shared" si="9"/>
        <v/>
      </c>
    </row>
    <row r="76" spans="1:11" x14ac:dyDescent="0.25">
      <c r="A76" t="s">
        <v>2214</v>
      </c>
      <c r="B76" t="s">
        <v>2215</v>
      </c>
      <c r="C76" t="str">
        <f t="shared" si="5"/>
        <v>75-Starke County</v>
      </c>
      <c r="E76" t="str">
        <f>IF(Units!A76="","",Units!A76&amp;Units!B76&amp;Units!C76&amp;"-"&amp;PROPER(Units!D76))</f>
        <v>0350006-Bartholomew County Public Library</v>
      </c>
      <c r="F76" t="str">
        <f t="shared" si="6"/>
        <v/>
      </c>
      <c r="G76" t="str">
        <f>IF(F76="","",COUNTIF($F$2:F76,F76))</f>
        <v/>
      </c>
      <c r="H76" t="str">
        <f t="shared" si="7"/>
        <v/>
      </c>
      <c r="J76">
        <f t="shared" si="8"/>
        <v>75</v>
      </c>
      <c r="K76" t="str">
        <f t="shared" si="9"/>
        <v/>
      </c>
    </row>
    <row r="77" spans="1:11" x14ac:dyDescent="0.25">
      <c r="A77" t="s">
        <v>2235</v>
      </c>
      <c r="B77" t="s">
        <v>2236</v>
      </c>
      <c r="C77" t="str">
        <f t="shared" si="5"/>
        <v>76-Steuben County</v>
      </c>
      <c r="E77" t="str">
        <f>IF(Units!A77="","",Units!A77&amp;Units!B77&amp;Units!C77&amp;"-"&amp;PROPER(Units!D77))</f>
        <v>0361039-Bartholomew County Solid Waste Management</v>
      </c>
      <c r="F77" t="str">
        <f t="shared" si="6"/>
        <v/>
      </c>
      <c r="G77" t="str">
        <f>IF(F77="","",COUNTIF($F$2:F77,F77))</f>
        <v/>
      </c>
      <c r="H77" t="str">
        <f t="shared" si="7"/>
        <v/>
      </c>
      <c r="J77">
        <f t="shared" si="8"/>
        <v>76</v>
      </c>
      <c r="K77" t="str">
        <f t="shared" si="9"/>
        <v/>
      </c>
    </row>
    <row r="78" spans="1:11" x14ac:dyDescent="0.25">
      <c r="A78" t="s">
        <v>2260</v>
      </c>
      <c r="B78" t="s">
        <v>2261</v>
      </c>
      <c r="C78" t="str">
        <f t="shared" si="5"/>
        <v>77-Sullivan County</v>
      </c>
      <c r="E78" t="str">
        <f>IF(Units!A78="","",Units!A78&amp;Units!B78&amp;Units!C78&amp;"-"&amp;PROPER(Units!D78))</f>
        <v>0410000-Benton County</v>
      </c>
      <c r="F78" t="str">
        <f t="shared" si="6"/>
        <v/>
      </c>
      <c r="G78" t="str">
        <f>IF(F78="","",COUNTIF($F$2:F78,F78))</f>
        <v/>
      </c>
      <c r="H78" t="str">
        <f t="shared" si="7"/>
        <v/>
      </c>
      <c r="J78">
        <f t="shared" si="8"/>
        <v>77</v>
      </c>
      <c r="K78" t="str">
        <f t="shared" si="9"/>
        <v/>
      </c>
    </row>
    <row r="79" spans="1:11" x14ac:dyDescent="0.25">
      <c r="A79" t="s">
        <v>2287</v>
      </c>
      <c r="B79" t="s">
        <v>2288</v>
      </c>
      <c r="C79" t="str">
        <f t="shared" si="5"/>
        <v>78-Switzerland County</v>
      </c>
      <c r="E79" t="str">
        <f>IF(Units!A79="","",Units!A79&amp;Units!B79&amp;Units!C79&amp;"-"&amp;PROPER(Units!D79))</f>
        <v>0420001-Bolivar Township</v>
      </c>
      <c r="F79" t="str">
        <f t="shared" si="6"/>
        <v/>
      </c>
      <c r="G79" t="str">
        <f>IF(F79="","",COUNTIF($F$2:F79,F79))</f>
        <v/>
      </c>
      <c r="H79" t="str">
        <f t="shared" si="7"/>
        <v/>
      </c>
      <c r="J79">
        <f t="shared" si="8"/>
        <v>78</v>
      </c>
      <c r="K79" t="str">
        <f t="shared" si="9"/>
        <v/>
      </c>
    </row>
    <row r="80" spans="1:11" x14ac:dyDescent="0.25">
      <c r="A80" t="s">
        <v>2297</v>
      </c>
      <c r="B80" t="s">
        <v>2298</v>
      </c>
      <c r="C80" t="str">
        <f t="shared" si="5"/>
        <v>79-Tippecanoe County</v>
      </c>
      <c r="E80" t="str">
        <f>IF(Units!A80="","",Units!A80&amp;Units!B80&amp;Units!C80&amp;"-"&amp;PROPER(Units!D80))</f>
        <v>0420002-Center Township</v>
      </c>
      <c r="F80" t="str">
        <f t="shared" si="6"/>
        <v/>
      </c>
      <c r="G80" t="str">
        <f>IF(F80="","",COUNTIF($F$2:F80,F80))</f>
        <v/>
      </c>
      <c r="H80" t="str">
        <f t="shared" si="7"/>
        <v/>
      </c>
    </row>
    <row r="81" spans="1:8" x14ac:dyDescent="0.25">
      <c r="A81" t="s">
        <v>2320</v>
      </c>
      <c r="B81" t="s">
        <v>2321</v>
      </c>
      <c r="C81" t="str">
        <f t="shared" si="5"/>
        <v>80-Tipton County</v>
      </c>
      <c r="E81" t="str">
        <f>IF(Units!A81="","",Units!A81&amp;Units!B81&amp;Units!C81&amp;"-"&amp;PROPER(Units!D81))</f>
        <v>0420003-Gilboa Township</v>
      </c>
      <c r="F81" t="str">
        <f t="shared" si="6"/>
        <v/>
      </c>
      <c r="G81" t="str">
        <f>IF(F81="","",COUNTIF($F$2:F81,F81))</f>
        <v/>
      </c>
      <c r="H81" t="str">
        <f t="shared" si="7"/>
        <v/>
      </c>
    </row>
    <row r="82" spans="1:8" x14ac:dyDescent="0.25">
      <c r="A82" t="s">
        <v>2335</v>
      </c>
      <c r="B82" t="s">
        <v>2336</v>
      </c>
      <c r="C82" t="str">
        <f t="shared" si="5"/>
        <v>81-Union County</v>
      </c>
      <c r="E82" t="str">
        <f>IF(Units!A82="","",Units!A82&amp;Units!B82&amp;Units!C82&amp;"-"&amp;PROPER(Units!D82))</f>
        <v>0420004-Grant Township</v>
      </c>
      <c r="F82" t="str">
        <f t="shared" si="6"/>
        <v/>
      </c>
      <c r="G82" t="str">
        <f>IF(F82="","",COUNTIF($F$2:F82,F82))</f>
        <v/>
      </c>
      <c r="H82" t="str">
        <f t="shared" si="7"/>
        <v/>
      </c>
    </row>
    <row r="83" spans="1:8" x14ac:dyDescent="0.25">
      <c r="A83" t="s">
        <v>2344</v>
      </c>
      <c r="B83" t="s">
        <v>2345</v>
      </c>
      <c r="C83" t="str">
        <f t="shared" si="5"/>
        <v>82-Vanderburgh County</v>
      </c>
      <c r="E83" t="str">
        <f>IF(Units!A83="","",Units!A83&amp;Units!B83&amp;Units!C83&amp;"-"&amp;PROPER(Units!D83))</f>
        <v>0420005-Hickory Grove Township</v>
      </c>
      <c r="F83" t="str">
        <f t="shared" si="6"/>
        <v/>
      </c>
      <c r="G83" t="str">
        <f>IF(F83="","",COUNTIF($F$2:F83,F83))</f>
        <v/>
      </c>
      <c r="H83" t="str">
        <f t="shared" si="7"/>
        <v/>
      </c>
    </row>
    <row r="84" spans="1:8" x14ac:dyDescent="0.25">
      <c r="A84" t="s">
        <v>2360</v>
      </c>
      <c r="B84" t="s">
        <v>2361</v>
      </c>
      <c r="C84" t="str">
        <f t="shared" si="5"/>
        <v>83-Vermillion County</v>
      </c>
      <c r="E84" t="str">
        <f>IF(Units!A84="","",Units!A84&amp;Units!B84&amp;Units!C84&amp;"-"&amp;PROPER(Units!D84))</f>
        <v>0420006-Oak Grove Township</v>
      </c>
      <c r="F84" t="str">
        <f t="shared" si="6"/>
        <v/>
      </c>
      <c r="G84" t="str">
        <f>IF(F84="","",COUNTIF($F$2:F84,F84))</f>
        <v/>
      </c>
      <c r="H84" t="str">
        <f t="shared" si="7"/>
        <v/>
      </c>
    </row>
    <row r="85" spans="1:8" x14ac:dyDescent="0.25">
      <c r="A85" t="s">
        <v>2384</v>
      </c>
      <c r="B85" t="s">
        <v>2385</v>
      </c>
      <c r="C85" t="str">
        <f t="shared" si="5"/>
        <v>84-Vigo County</v>
      </c>
      <c r="E85" t="str">
        <f>IF(Units!A85="","",Units!A85&amp;Units!B85&amp;Units!C85&amp;"-"&amp;PROPER(Units!D85))</f>
        <v>0420007-Parish Grove Township</v>
      </c>
      <c r="F85" t="str">
        <f t="shared" si="6"/>
        <v/>
      </c>
      <c r="G85" t="str">
        <f>IF(F85="","",COUNTIF($F$2:F85,F85))</f>
        <v/>
      </c>
      <c r="H85" t="str">
        <f t="shared" si="7"/>
        <v/>
      </c>
    </row>
    <row r="86" spans="1:8" x14ac:dyDescent="0.25">
      <c r="A86" t="s">
        <v>2422</v>
      </c>
      <c r="B86" t="s">
        <v>2423</v>
      </c>
      <c r="C86" t="str">
        <f t="shared" si="5"/>
        <v>85-Wabash County</v>
      </c>
      <c r="E86" t="str">
        <f>IF(Units!A86="","",Units!A86&amp;Units!B86&amp;Units!C86&amp;"-"&amp;PROPER(Units!D86))</f>
        <v>0420008-Pine Township</v>
      </c>
      <c r="F86" t="str">
        <f t="shared" si="6"/>
        <v/>
      </c>
      <c r="G86" t="str">
        <f>IF(F86="","",COUNTIF($F$2:F86,F86))</f>
        <v/>
      </c>
      <c r="H86" t="str">
        <f t="shared" si="7"/>
        <v/>
      </c>
    </row>
    <row r="87" spans="1:8" x14ac:dyDescent="0.25">
      <c r="A87" t="s">
        <v>2446</v>
      </c>
      <c r="B87" t="s">
        <v>2447</v>
      </c>
      <c r="C87" t="str">
        <f t="shared" si="5"/>
        <v>86-Warren County</v>
      </c>
      <c r="E87" t="str">
        <f>IF(Units!A87="","",Units!A87&amp;Units!B87&amp;Units!C87&amp;"-"&amp;PROPER(Units!D87))</f>
        <v>0420009-Richland Township</v>
      </c>
      <c r="F87" t="str">
        <f t="shared" si="6"/>
        <v/>
      </c>
      <c r="G87" t="str">
        <f>IF(F87="","",COUNTIF($F$2:F87,F87))</f>
        <v/>
      </c>
      <c r="H87" t="str">
        <f t="shared" si="7"/>
        <v/>
      </c>
    </row>
    <row r="88" spans="1:8" x14ac:dyDescent="0.25">
      <c r="A88" t="s">
        <v>2467</v>
      </c>
      <c r="B88" t="s">
        <v>2468</v>
      </c>
      <c r="C88" t="str">
        <f t="shared" si="5"/>
        <v>87-Warrick County</v>
      </c>
      <c r="E88" t="str">
        <f>IF(Units!A88="","",Units!A88&amp;Units!B88&amp;Units!C88&amp;"-"&amp;PROPER(Units!D88))</f>
        <v>0420010-Union Township</v>
      </c>
      <c r="F88" t="str">
        <f t="shared" si="6"/>
        <v/>
      </c>
      <c r="G88" t="str">
        <f>IF(F88="","",COUNTIF($F$2:F88,F88))</f>
        <v/>
      </c>
      <c r="H88" t="str">
        <f t="shared" si="7"/>
        <v/>
      </c>
    </row>
    <row r="89" spans="1:8" x14ac:dyDescent="0.25">
      <c r="A89" t="s">
        <v>2492</v>
      </c>
      <c r="B89" t="s">
        <v>2493</v>
      </c>
      <c r="C89" t="str">
        <f t="shared" si="5"/>
        <v>88-Washington County</v>
      </c>
      <c r="E89" t="str">
        <f>IF(Units!A89="","",Units!A89&amp;Units!B89&amp;Units!C89&amp;"-"&amp;PROPER(Units!D89))</f>
        <v>0420011-York Township</v>
      </c>
      <c r="F89" t="str">
        <f t="shared" si="6"/>
        <v/>
      </c>
      <c r="G89" t="str">
        <f>IF(F89="","",COUNTIF($F$2:F89,F89))</f>
        <v/>
      </c>
      <c r="H89" t="str">
        <f t="shared" si="7"/>
        <v/>
      </c>
    </row>
    <row r="90" spans="1:8" x14ac:dyDescent="0.25">
      <c r="A90" t="s">
        <v>2518</v>
      </c>
      <c r="B90" t="s">
        <v>2519</v>
      </c>
      <c r="C90" t="str">
        <f t="shared" si="5"/>
        <v>89-Wayne County</v>
      </c>
      <c r="E90" t="str">
        <f>IF(Units!A90="","",Units!A90&amp;Units!B90&amp;Units!C90&amp;"-"&amp;PROPER(Units!D90))</f>
        <v>0430530-Ambia Civil Town</v>
      </c>
      <c r="F90" t="str">
        <f t="shared" si="6"/>
        <v/>
      </c>
      <c r="G90" t="str">
        <f>IF(F90="","",COUNTIF($F$2:F90,F90))</f>
        <v/>
      </c>
      <c r="H90" t="str">
        <f t="shared" si="7"/>
        <v/>
      </c>
    </row>
    <row r="91" spans="1:8" x14ac:dyDescent="0.25">
      <c r="A91" t="s">
        <v>2563</v>
      </c>
      <c r="B91" t="s">
        <v>2564</v>
      </c>
      <c r="C91" t="str">
        <f t="shared" si="5"/>
        <v>90-Wells County</v>
      </c>
      <c r="E91" t="str">
        <f>IF(Units!A91="","",Units!A91&amp;Units!B91&amp;Units!C91&amp;"-"&amp;PROPER(Units!D91))</f>
        <v>0430531-Boswell Civil Town</v>
      </c>
      <c r="F91" t="str">
        <f t="shared" si="6"/>
        <v/>
      </c>
      <c r="G91" t="str">
        <f>IF(F91="","",COUNTIF($F$2:F91,F91))</f>
        <v/>
      </c>
      <c r="H91" t="str">
        <f t="shared" si="7"/>
        <v/>
      </c>
    </row>
    <row r="92" spans="1:8" x14ac:dyDescent="0.25">
      <c r="A92" t="s">
        <v>2582</v>
      </c>
      <c r="B92" t="s">
        <v>2583</v>
      </c>
      <c r="C92" t="str">
        <f t="shared" si="5"/>
        <v>91-White County</v>
      </c>
      <c r="E92" t="str">
        <f>IF(Units!A92="","",Units!A92&amp;Units!B92&amp;Units!C92&amp;"-"&amp;PROPER(Units!D92))</f>
        <v>0430532-Earl Park Civil Town</v>
      </c>
      <c r="F92" t="str">
        <f t="shared" si="6"/>
        <v/>
      </c>
      <c r="G92" t="str">
        <f>IF(F92="","",COUNTIF($F$2:F92,F92))</f>
        <v/>
      </c>
      <c r="H92" t="str">
        <f t="shared" si="7"/>
        <v/>
      </c>
    </row>
    <row r="93" spans="1:8" x14ac:dyDescent="0.25">
      <c r="A93" t="s">
        <v>2611</v>
      </c>
      <c r="B93" t="s">
        <v>2612</v>
      </c>
      <c r="C93" t="str">
        <f t="shared" si="5"/>
        <v>92-Whitley County</v>
      </c>
      <c r="E93" t="str">
        <f>IF(Units!A93="","",Units!A93&amp;Units!B93&amp;Units!C93&amp;"-"&amp;PROPER(Units!D93))</f>
        <v>0430533-Fowler Civil Town</v>
      </c>
      <c r="F93" t="str">
        <f t="shared" si="6"/>
        <v/>
      </c>
      <c r="G93" t="str">
        <f>IF(F93="","",COUNTIF($F$2:F93,F93))</f>
        <v/>
      </c>
      <c r="H93" t="str">
        <f t="shared" si="7"/>
        <v/>
      </c>
    </row>
    <row r="94" spans="1:8" x14ac:dyDescent="0.25">
      <c r="E94" t="str">
        <f>IF(Units!A94="","",Units!A94&amp;Units!B94&amp;Units!C94&amp;"-"&amp;PROPER(Units!D94))</f>
        <v>0430534-Otterbein Civil Town</v>
      </c>
      <c r="F94" t="str">
        <f t="shared" si="6"/>
        <v/>
      </c>
      <c r="G94" t="str">
        <f>IF(F94="","",COUNTIF($F$2:F94,F94))</f>
        <v/>
      </c>
      <c r="H94" t="str">
        <f t="shared" si="7"/>
        <v/>
      </c>
    </row>
    <row r="95" spans="1:8" x14ac:dyDescent="0.25">
      <c r="E95" t="str">
        <f>IF(Units!A95="","",Units!A95&amp;Units!B95&amp;Units!C95&amp;"-"&amp;PROPER(Units!D95))</f>
        <v>0430535-Oxford Civil Town</v>
      </c>
      <c r="F95" t="str">
        <f t="shared" si="6"/>
        <v/>
      </c>
      <c r="G95" t="str">
        <f>IF(F95="","",COUNTIF($F$2:F95,F95))</f>
        <v/>
      </c>
      <c r="H95" t="str">
        <f t="shared" si="7"/>
        <v/>
      </c>
    </row>
    <row r="96" spans="1:8" x14ac:dyDescent="0.25">
      <c r="E96" t="str">
        <f>IF(Units!A96="","",Units!A96&amp;Units!B96&amp;Units!C96&amp;"-"&amp;PROPER(Units!D96))</f>
        <v>0450007-Boswell Public Library</v>
      </c>
      <c r="F96" t="str">
        <f t="shared" si="6"/>
        <v/>
      </c>
      <c r="G96" t="str">
        <f>IF(F96="","",COUNTIF($F$2:F96,F96))</f>
        <v/>
      </c>
      <c r="H96" t="str">
        <f t="shared" si="7"/>
        <v/>
      </c>
    </row>
    <row r="97" spans="5:8" x14ac:dyDescent="0.25">
      <c r="E97" t="str">
        <f>IF(Units!A97="","",Units!A97&amp;Units!B97&amp;Units!C97&amp;"-"&amp;PROPER(Units!D97))</f>
        <v>0450008-Earl Park Public Library</v>
      </c>
      <c r="F97" t="str">
        <f t="shared" si="6"/>
        <v/>
      </c>
      <c r="G97" t="str">
        <f>IF(F97="","",COUNTIF($F$2:F97,F97))</f>
        <v/>
      </c>
      <c r="H97" t="str">
        <f t="shared" si="7"/>
        <v/>
      </c>
    </row>
    <row r="98" spans="5:8" x14ac:dyDescent="0.25">
      <c r="E98" t="str">
        <f>IF(Units!A98="","",Units!A98&amp;Units!B98&amp;Units!C98&amp;"-"&amp;PROPER(Units!D98))</f>
        <v>0450009-Otterbein Public Library</v>
      </c>
      <c r="F98" t="str">
        <f t="shared" si="6"/>
        <v/>
      </c>
      <c r="G98" t="str">
        <f>IF(F98="","",COUNTIF($F$2:F98,F98))</f>
        <v/>
      </c>
      <c r="H98" t="str">
        <f t="shared" si="7"/>
        <v/>
      </c>
    </row>
    <row r="99" spans="5:8" x14ac:dyDescent="0.25">
      <c r="E99" t="str">
        <f>IF(Units!A99="","",Units!A99&amp;Units!B99&amp;Units!C99&amp;"-"&amp;PROPER(Units!D99))</f>
        <v>0450010-Oxford Public Library</v>
      </c>
      <c r="F99" t="str">
        <f t="shared" si="6"/>
        <v/>
      </c>
      <c r="G99" t="str">
        <f>IF(F99="","",COUNTIF($F$2:F99,F99))</f>
        <v/>
      </c>
      <c r="H99" t="str">
        <f t="shared" si="7"/>
        <v/>
      </c>
    </row>
    <row r="100" spans="5:8" x14ac:dyDescent="0.25">
      <c r="E100" t="str">
        <f>IF(Units!A100="","",Units!A100&amp;Units!B100&amp;Units!C100&amp;"-"&amp;PROPER(Units!D100))</f>
        <v>0450011-Benton County Public Library</v>
      </c>
      <c r="F100" t="str">
        <f t="shared" si="6"/>
        <v/>
      </c>
      <c r="G100" t="str">
        <f>IF(F100="","",COUNTIF($F$2:F100,F100))</f>
        <v/>
      </c>
      <c r="H100" t="str">
        <f t="shared" si="7"/>
        <v/>
      </c>
    </row>
    <row r="101" spans="5:8" x14ac:dyDescent="0.25">
      <c r="E101" t="str">
        <f>IF(Units!A101="","",Units!A101&amp;Units!B101&amp;Units!C101&amp;"-"&amp;PROPER(Units!D101))</f>
        <v>0450012-York Township Public Library</v>
      </c>
      <c r="F101" t="str">
        <f t="shared" si="6"/>
        <v/>
      </c>
      <c r="G101" t="str">
        <f>IF(F101="","",COUNTIF($F$2:F101,F101))</f>
        <v/>
      </c>
      <c r="H101" t="str">
        <f t="shared" si="7"/>
        <v/>
      </c>
    </row>
    <row r="102" spans="5:8" x14ac:dyDescent="0.25">
      <c r="E102" t="str">
        <f>IF(Units!A102="","",Units!A102&amp;Units!B102&amp;Units!C102&amp;"-"&amp;PROPER(Units!D102))</f>
        <v>0510000-Blackford County</v>
      </c>
      <c r="F102" t="str">
        <f t="shared" si="6"/>
        <v/>
      </c>
      <c r="G102" t="str">
        <f>IF(F102="","",COUNTIF($F$2:F102,F102))</f>
        <v/>
      </c>
      <c r="H102" t="str">
        <f t="shared" si="7"/>
        <v/>
      </c>
    </row>
    <row r="103" spans="5:8" x14ac:dyDescent="0.25">
      <c r="E103" t="str">
        <f>IF(Units!A103="","",Units!A103&amp;Units!B103&amp;Units!C103&amp;"-"&amp;PROPER(Units!D103))</f>
        <v>0520001-Harrison Township</v>
      </c>
      <c r="F103" t="str">
        <f t="shared" si="6"/>
        <v/>
      </c>
      <c r="G103" t="str">
        <f>IF(F103="","",COUNTIF($F$2:F103,F103))</f>
        <v/>
      </c>
      <c r="H103" t="str">
        <f t="shared" si="7"/>
        <v/>
      </c>
    </row>
    <row r="104" spans="5:8" x14ac:dyDescent="0.25">
      <c r="E104" t="str">
        <f>IF(Units!A104="","",Units!A104&amp;Units!B104&amp;Units!C104&amp;"-"&amp;PROPER(Units!D104))</f>
        <v>0520002-Jackson Township</v>
      </c>
      <c r="F104" t="str">
        <f t="shared" si="6"/>
        <v/>
      </c>
      <c r="G104" t="str">
        <f>IF(F104="","",COUNTIF($F$2:F104,F104))</f>
        <v/>
      </c>
      <c r="H104" t="str">
        <f t="shared" si="7"/>
        <v/>
      </c>
    </row>
    <row r="105" spans="5:8" x14ac:dyDescent="0.25">
      <c r="E105" t="str">
        <f>IF(Units!A105="","",Units!A105&amp;Units!B105&amp;Units!C105&amp;"-"&amp;PROPER(Units!D105))</f>
        <v>0520003-Licking Township</v>
      </c>
      <c r="F105" t="str">
        <f t="shared" si="6"/>
        <v/>
      </c>
      <c r="G105" t="str">
        <f>IF(F105="","",COUNTIF($F$2:F105,F105))</f>
        <v/>
      </c>
      <c r="H105" t="str">
        <f t="shared" si="7"/>
        <v/>
      </c>
    </row>
    <row r="106" spans="5:8" x14ac:dyDescent="0.25">
      <c r="E106" t="str">
        <f>IF(Units!A106="","",Units!A106&amp;Units!B106&amp;Units!C106&amp;"-"&amp;PROPER(Units!D106))</f>
        <v>0520004-Washington Township</v>
      </c>
      <c r="F106" t="str">
        <f t="shared" si="6"/>
        <v/>
      </c>
      <c r="G106" t="str">
        <f>IF(F106="","",COUNTIF($F$2:F106,F106))</f>
        <v/>
      </c>
      <c r="H106" t="str">
        <f t="shared" si="7"/>
        <v/>
      </c>
    </row>
    <row r="107" spans="5:8" x14ac:dyDescent="0.25">
      <c r="E107" t="str">
        <f>IF(Units!A107="","",Units!A107&amp;Units!B107&amp;Units!C107&amp;"-"&amp;PROPER(Units!D107))</f>
        <v>0530409-Hartford City Civil City</v>
      </c>
      <c r="F107" t="str">
        <f t="shared" si="6"/>
        <v/>
      </c>
      <c r="G107" t="str">
        <f>IF(F107="","",COUNTIF($F$2:F107,F107))</f>
        <v/>
      </c>
      <c r="H107" t="str">
        <f t="shared" si="7"/>
        <v/>
      </c>
    </row>
    <row r="108" spans="5:8" x14ac:dyDescent="0.25">
      <c r="E108" t="str">
        <f>IF(Units!A108="","",Units!A108&amp;Units!B108&amp;Units!C108&amp;"-"&amp;PROPER(Units!D108))</f>
        <v>0530464-Montpelier Civil City</v>
      </c>
      <c r="F108" t="str">
        <f t="shared" si="6"/>
        <v/>
      </c>
      <c r="G108" t="str">
        <f>IF(F108="","",COUNTIF($F$2:F108,F108))</f>
        <v/>
      </c>
      <c r="H108" t="str">
        <f t="shared" si="7"/>
        <v/>
      </c>
    </row>
    <row r="109" spans="5:8" x14ac:dyDescent="0.25">
      <c r="E109" t="str">
        <f>IF(Units!A109="","",Units!A109&amp;Units!B109&amp;Units!C109&amp;"-"&amp;PROPER(Units!D109))</f>
        <v>0530951-Shamrock Lakes Civil Town</v>
      </c>
      <c r="F109" t="str">
        <f t="shared" si="6"/>
        <v/>
      </c>
      <c r="G109" t="str">
        <f>IF(F109="","",COUNTIF($F$2:F109,F109))</f>
        <v/>
      </c>
      <c r="H109" t="str">
        <f t="shared" si="7"/>
        <v/>
      </c>
    </row>
    <row r="110" spans="5:8" x14ac:dyDescent="0.25">
      <c r="E110" t="str">
        <f>IF(Units!A110="","",Units!A110&amp;Units!B110&amp;Units!C110&amp;"-"&amp;PROPER(Units!D110))</f>
        <v>0550013-Hartford City Public Library</v>
      </c>
      <c r="F110" t="str">
        <f t="shared" si="6"/>
        <v/>
      </c>
      <c r="G110" t="str">
        <f>IF(F110="","",COUNTIF($F$2:F110,F110))</f>
        <v/>
      </c>
      <c r="H110" t="str">
        <f t="shared" si="7"/>
        <v/>
      </c>
    </row>
    <row r="111" spans="5:8" x14ac:dyDescent="0.25">
      <c r="E111" t="str">
        <f>IF(Units!A111="","",Units!A111&amp;Units!B111&amp;Units!C111&amp;"-"&amp;PROPER(Units!D111))</f>
        <v>0550014-Montpelier Public Library</v>
      </c>
      <c r="F111" t="str">
        <f t="shared" si="6"/>
        <v/>
      </c>
      <c r="G111" t="str">
        <f>IF(F111="","",COUNTIF($F$2:F111,F111))</f>
        <v/>
      </c>
      <c r="H111" t="str">
        <f t="shared" si="7"/>
        <v/>
      </c>
    </row>
    <row r="112" spans="5:8" x14ac:dyDescent="0.25">
      <c r="E112" t="str">
        <f>IF(Units!A112="","",Units!A112&amp;Units!B112&amp;Units!C112&amp;"-"&amp;PROPER(Units!D112))</f>
        <v>0561092-Blackford County Solid Waste</v>
      </c>
      <c r="F112" t="str">
        <f t="shared" si="6"/>
        <v/>
      </c>
      <c r="G112" t="str">
        <f>IF(F112="","",COUNTIF($F$2:F112,F112))</f>
        <v/>
      </c>
      <c r="H112" t="str">
        <f t="shared" si="7"/>
        <v/>
      </c>
    </row>
    <row r="113" spans="5:8" x14ac:dyDescent="0.25">
      <c r="E113" t="str">
        <f>IF(Units!A113="","",Units!A113&amp;Units!B113&amp;Units!C113&amp;"-"&amp;PROPER(Units!D113))</f>
        <v>0610000-Boone County</v>
      </c>
      <c r="F113" t="str">
        <f t="shared" si="6"/>
        <v/>
      </c>
      <c r="G113" t="str">
        <f>IF(F113="","",COUNTIF($F$2:F113,F113))</f>
        <v/>
      </c>
      <c r="H113" t="str">
        <f t="shared" si="7"/>
        <v/>
      </c>
    </row>
    <row r="114" spans="5:8" x14ac:dyDescent="0.25">
      <c r="E114" t="str">
        <f>IF(Units!A114="","",Units!A114&amp;Units!B114&amp;Units!C114&amp;"-"&amp;PROPER(Units!D114))</f>
        <v>0620001-Center Township</v>
      </c>
      <c r="F114" t="str">
        <f t="shared" si="6"/>
        <v/>
      </c>
      <c r="G114" t="str">
        <f>IF(F114="","",COUNTIF($F$2:F114,F114))</f>
        <v/>
      </c>
      <c r="H114" t="str">
        <f t="shared" si="7"/>
        <v/>
      </c>
    </row>
    <row r="115" spans="5:8" x14ac:dyDescent="0.25">
      <c r="E115" t="str">
        <f>IF(Units!A115="","",Units!A115&amp;Units!B115&amp;Units!C115&amp;"-"&amp;PROPER(Units!D115))</f>
        <v>0620002-Clinton Township</v>
      </c>
      <c r="F115" t="str">
        <f t="shared" si="6"/>
        <v/>
      </c>
      <c r="G115" t="str">
        <f>IF(F115="","",COUNTIF($F$2:F115,F115))</f>
        <v/>
      </c>
      <c r="H115" t="str">
        <f t="shared" si="7"/>
        <v/>
      </c>
    </row>
    <row r="116" spans="5:8" x14ac:dyDescent="0.25">
      <c r="E116" t="str">
        <f>IF(Units!A116="","",Units!A116&amp;Units!B116&amp;Units!C116&amp;"-"&amp;PROPER(Units!D116))</f>
        <v>0620004-Harrison Township</v>
      </c>
      <c r="F116" t="str">
        <f t="shared" si="6"/>
        <v/>
      </c>
      <c r="G116" t="str">
        <f>IF(F116="","",COUNTIF($F$2:F116,F116))</f>
        <v/>
      </c>
      <c r="H116" t="str">
        <f t="shared" si="7"/>
        <v/>
      </c>
    </row>
    <row r="117" spans="5:8" x14ac:dyDescent="0.25">
      <c r="E117" t="str">
        <f>IF(Units!A117="","",Units!A117&amp;Units!B117&amp;Units!C117&amp;"-"&amp;PROPER(Units!D117))</f>
        <v>0620005-Jackson Township</v>
      </c>
      <c r="F117" t="str">
        <f t="shared" si="6"/>
        <v/>
      </c>
      <c r="G117" t="str">
        <f>IF(F117="","",COUNTIF($F$2:F117,F117))</f>
        <v/>
      </c>
      <c r="H117" t="str">
        <f t="shared" si="7"/>
        <v/>
      </c>
    </row>
    <row r="118" spans="5:8" x14ac:dyDescent="0.25">
      <c r="E118" t="str">
        <f>IF(Units!A118="","",Units!A118&amp;Units!B118&amp;Units!C118&amp;"-"&amp;PROPER(Units!D118))</f>
        <v>0620006-Jefferson Township</v>
      </c>
      <c r="F118" t="str">
        <f t="shared" si="6"/>
        <v/>
      </c>
      <c r="G118" t="str">
        <f>IF(F118="","",COUNTIF($F$2:F118,F118))</f>
        <v/>
      </c>
      <c r="H118" t="str">
        <f t="shared" si="7"/>
        <v/>
      </c>
    </row>
    <row r="119" spans="5:8" x14ac:dyDescent="0.25">
      <c r="E119" t="str">
        <f>IF(Units!A119="","",Units!A119&amp;Units!B119&amp;Units!C119&amp;"-"&amp;PROPER(Units!D119))</f>
        <v>0620007-Marion Township</v>
      </c>
      <c r="F119" t="str">
        <f t="shared" si="6"/>
        <v/>
      </c>
      <c r="G119" t="str">
        <f>IF(F119="","",COUNTIF($F$2:F119,F119))</f>
        <v/>
      </c>
      <c r="H119" t="str">
        <f t="shared" si="7"/>
        <v/>
      </c>
    </row>
    <row r="120" spans="5:8" x14ac:dyDescent="0.25">
      <c r="E120" t="str">
        <f>IF(Units!A120="","",Units!A120&amp;Units!B120&amp;Units!C120&amp;"-"&amp;PROPER(Units!D120))</f>
        <v>0620009-Sugar Creek Township</v>
      </c>
      <c r="F120" t="str">
        <f t="shared" si="6"/>
        <v/>
      </c>
      <c r="G120" t="str">
        <f>IF(F120="","",COUNTIF($F$2:F120,F120))</f>
        <v/>
      </c>
      <c r="H120" t="str">
        <f t="shared" si="7"/>
        <v/>
      </c>
    </row>
    <row r="121" spans="5:8" x14ac:dyDescent="0.25">
      <c r="E121" t="str">
        <f>IF(Units!A121="","",Units!A121&amp;Units!B121&amp;Units!C121&amp;"-"&amp;PROPER(Units!D121))</f>
        <v>0620011-Washington Township</v>
      </c>
      <c r="F121" t="str">
        <f t="shared" si="6"/>
        <v/>
      </c>
      <c r="G121" t="str">
        <f>IF(F121="","",COUNTIF($F$2:F121,F121))</f>
        <v/>
      </c>
      <c r="H121" t="str">
        <f t="shared" si="7"/>
        <v/>
      </c>
    </row>
    <row r="122" spans="5:8" x14ac:dyDescent="0.25">
      <c r="E122" t="str">
        <f>IF(Units!A122="","",Units!A122&amp;Units!B122&amp;Units!C122&amp;"-"&amp;PROPER(Units!D122))</f>
        <v>0620012-Worth Township</v>
      </c>
      <c r="F122" t="str">
        <f t="shared" si="6"/>
        <v/>
      </c>
      <c r="G122" t="str">
        <f>IF(F122="","",COUNTIF($F$2:F122,F122))</f>
        <v/>
      </c>
      <c r="H122" t="str">
        <f t="shared" si="7"/>
        <v/>
      </c>
    </row>
    <row r="123" spans="5:8" x14ac:dyDescent="0.25">
      <c r="E123" t="str">
        <f>IF(Units!A123="","",Units!A123&amp;Units!B123&amp;Units!C123&amp;"-"&amp;PROPER(Units!D123))</f>
        <v>0630402-Lebanon Civil City</v>
      </c>
      <c r="F123" t="str">
        <f t="shared" si="6"/>
        <v/>
      </c>
      <c r="G123" t="str">
        <f>IF(F123="","",COUNTIF($F$2:F123,F123))</f>
        <v/>
      </c>
      <c r="H123" t="str">
        <f t="shared" si="7"/>
        <v/>
      </c>
    </row>
    <row r="124" spans="5:8" x14ac:dyDescent="0.25">
      <c r="E124" t="str">
        <f>IF(Units!A124="","",Units!A124&amp;Units!B124&amp;Units!C124&amp;"-"&amp;PROPER(Units!D124))</f>
        <v>0630536-Advance Civil Town</v>
      </c>
      <c r="F124" t="str">
        <f t="shared" si="6"/>
        <v/>
      </c>
      <c r="G124" t="str">
        <f>IF(F124="","",COUNTIF($F$2:F124,F124))</f>
        <v/>
      </c>
      <c r="H124" t="str">
        <f t="shared" si="7"/>
        <v/>
      </c>
    </row>
    <row r="125" spans="5:8" x14ac:dyDescent="0.25">
      <c r="E125" t="str">
        <f>IF(Units!A125="","",Units!A125&amp;Units!B125&amp;Units!C125&amp;"-"&amp;PROPER(Units!D125))</f>
        <v>0630537-Jamestown Civil Town</v>
      </c>
      <c r="F125" t="str">
        <f t="shared" si="6"/>
        <v/>
      </c>
      <c r="G125" t="str">
        <f>IF(F125="","",COUNTIF($F$2:F125,F125))</f>
        <v/>
      </c>
      <c r="H125" t="str">
        <f t="shared" si="7"/>
        <v/>
      </c>
    </row>
    <row r="126" spans="5:8" x14ac:dyDescent="0.25">
      <c r="E126" t="str">
        <f>IF(Units!A126="","",Units!A126&amp;Units!B126&amp;Units!C126&amp;"-"&amp;PROPER(Units!D126))</f>
        <v>0630538-Thorntown Civil Town</v>
      </c>
      <c r="F126" t="str">
        <f t="shared" si="6"/>
        <v/>
      </c>
      <c r="G126" t="str">
        <f>IF(F126="","",COUNTIF($F$2:F126,F126))</f>
        <v/>
      </c>
      <c r="H126" t="str">
        <f t="shared" si="7"/>
        <v/>
      </c>
    </row>
    <row r="127" spans="5:8" x14ac:dyDescent="0.25">
      <c r="E127" t="str">
        <f>IF(Units!A127="","",Units!A127&amp;Units!B127&amp;Units!C127&amp;"-"&amp;PROPER(Units!D127))</f>
        <v>0630539-Ulen Civil Town</v>
      </c>
      <c r="F127" t="str">
        <f t="shared" si="6"/>
        <v/>
      </c>
      <c r="G127" t="str">
        <f>IF(F127="","",COUNTIF($F$2:F127,F127))</f>
        <v/>
      </c>
      <c r="H127" t="str">
        <f t="shared" si="7"/>
        <v/>
      </c>
    </row>
    <row r="128" spans="5:8" x14ac:dyDescent="0.25">
      <c r="E128" t="str">
        <f>IF(Units!A128="","",Units!A128&amp;Units!B128&amp;Units!C128&amp;"-"&amp;PROPER(Units!D128))</f>
        <v>0630540-Whitestown Civil Town</v>
      </c>
      <c r="F128" t="str">
        <f t="shared" si="6"/>
        <v/>
      </c>
      <c r="G128" t="str">
        <f>IF(F128="","",COUNTIF($F$2:F128,F128))</f>
        <v/>
      </c>
      <c r="H128" t="str">
        <f t="shared" si="7"/>
        <v/>
      </c>
    </row>
    <row r="129" spans="5:8" x14ac:dyDescent="0.25">
      <c r="E129" t="str">
        <f>IF(Units!A129="","",Units!A129&amp;Units!B129&amp;Units!C129&amp;"-"&amp;PROPER(Units!D129))</f>
        <v>0630541-Zionsville Civil Town</v>
      </c>
      <c r="F129" t="str">
        <f t="shared" si="6"/>
        <v/>
      </c>
      <c r="G129" t="str">
        <f>IF(F129="","",COUNTIF($F$2:F129,F129))</f>
        <v/>
      </c>
      <c r="H129" t="str">
        <f t="shared" si="7"/>
        <v/>
      </c>
    </row>
    <row r="130" spans="5:8" x14ac:dyDescent="0.25">
      <c r="E130" t="str">
        <f>IF(Units!A130="","",Units!A130&amp;Units!B130&amp;Units!C130&amp;"-"&amp;PROPER(Units!D130))</f>
        <v>0650015-Lebanon Public Library</v>
      </c>
      <c r="F130" t="str">
        <f t="shared" si="6"/>
        <v/>
      </c>
      <c r="G130" t="str">
        <f>IF(F130="","",COUNTIF($F$2:F130,F130))</f>
        <v/>
      </c>
      <c r="H130" t="str">
        <f t="shared" si="7"/>
        <v/>
      </c>
    </row>
    <row r="131" spans="5:8" x14ac:dyDescent="0.25">
      <c r="E131" t="str">
        <f>IF(Units!A131="","",Units!A131&amp;Units!B131&amp;Units!C131&amp;"-"&amp;PROPER(Units!D131))</f>
        <v>0650016-Thorntown Public Library</v>
      </c>
      <c r="F131" t="str">
        <f t="shared" ref="F131:F194" si="10">IF(LEFT(E131,2)=$F$1,"x","")</f>
        <v/>
      </c>
      <c r="G131" t="str">
        <f>IF(F131="","",COUNTIF($F$2:F131,F131))</f>
        <v/>
      </c>
      <c r="H131" t="str">
        <f t="shared" ref="H131:H194" si="11">IF(F131="","",E131)</f>
        <v/>
      </c>
    </row>
    <row r="132" spans="5:8" x14ac:dyDescent="0.25">
      <c r="E132" t="str">
        <f>IF(Units!A132="","",Units!A132&amp;Units!B132&amp;Units!C132&amp;"-"&amp;PROPER(Units!D132))</f>
        <v>0650296-Hussey - Mayfield Memorial Library</v>
      </c>
      <c r="F132" t="str">
        <f t="shared" si="10"/>
        <v/>
      </c>
      <c r="G132" t="str">
        <f>IF(F132="","",COUNTIF($F$2:F132,F132))</f>
        <v/>
      </c>
      <c r="H132" t="str">
        <f t="shared" si="11"/>
        <v/>
      </c>
    </row>
    <row r="133" spans="5:8" x14ac:dyDescent="0.25">
      <c r="E133" t="str">
        <f>IF(Units!A133="","",Units!A133&amp;Units!B133&amp;Units!C133&amp;"-"&amp;PROPER(Units!D133))</f>
        <v>0661040-Boone County Solid Waste Management District</v>
      </c>
      <c r="F133" t="str">
        <f t="shared" si="10"/>
        <v/>
      </c>
      <c r="G133" t="str">
        <f>IF(F133="","",COUNTIF($F$2:F133,F133))</f>
        <v/>
      </c>
      <c r="H133" t="str">
        <f t="shared" si="11"/>
        <v/>
      </c>
    </row>
    <row r="134" spans="5:8" x14ac:dyDescent="0.25">
      <c r="E134" t="str">
        <f>IF(Units!A134="","",Units!A134&amp;Units!B134&amp;Units!C134&amp;"-"&amp;PROPER(Units!D134))</f>
        <v>0710000-Brown County</v>
      </c>
      <c r="F134" t="str">
        <f t="shared" si="10"/>
        <v/>
      </c>
      <c r="G134" t="str">
        <f>IF(F134="","",COUNTIF($F$2:F134,F134))</f>
        <v/>
      </c>
      <c r="H134" t="str">
        <f t="shared" si="11"/>
        <v/>
      </c>
    </row>
    <row r="135" spans="5:8" x14ac:dyDescent="0.25">
      <c r="E135" t="str">
        <f>IF(Units!A135="","",Units!A135&amp;Units!B135&amp;Units!C135&amp;"-"&amp;PROPER(Units!D135))</f>
        <v>0720001-Hamblen Township</v>
      </c>
      <c r="F135" t="str">
        <f t="shared" si="10"/>
        <v/>
      </c>
      <c r="G135" t="str">
        <f>IF(F135="","",COUNTIF($F$2:F135,F135))</f>
        <v/>
      </c>
      <c r="H135" t="str">
        <f t="shared" si="11"/>
        <v/>
      </c>
    </row>
    <row r="136" spans="5:8" x14ac:dyDescent="0.25">
      <c r="E136" t="str">
        <f>IF(Units!A136="","",Units!A136&amp;Units!B136&amp;Units!C136&amp;"-"&amp;PROPER(Units!D136))</f>
        <v>0720002-Jackson Township</v>
      </c>
      <c r="F136" t="str">
        <f t="shared" si="10"/>
        <v/>
      </c>
      <c r="G136" t="str">
        <f>IF(F136="","",COUNTIF($F$2:F136,F136))</f>
        <v/>
      </c>
      <c r="H136" t="str">
        <f t="shared" si="11"/>
        <v/>
      </c>
    </row>
    <row r="137" spans="5:8" x14ac:dyDescent="0.25">
      <c r="E137" t="str">
        <f>IF(Units!A137="","",Units!A137&amp;Units!B137&amp;Units!C137&amp;"-"&amp;PROPER(Units!D137))</f>
        <v>0720003-Van Buren Township</v>
      </c>
      <c r="F137" t="str">
        <f t="shared" si="10"/>
        <v/>
      </c>
      <c r="G137" t="str">
        <f>IF(F137="","",COUNTIF($F$2:F137,F137))</f>
        <v/>
      </c>
      <c r="H137" t="str">
        <f t="shared" si="11"/>
        <v/>
      </c>
    </row>
    <row r="138" spans="5:8" x14ac:dyDescent="0.25">
      <c r="E138" t="str">
        <f>IF(Units!A138="","",Units!A138&amp;Units!B138&amp;Units!C138&amp;"-"&amp;PROPER(Units!D138))</f>
        <v>0720004-Washington Township</v>
      </c>
      <c r="F138" t="str">
        <f t="shared" si="10"/>
        <v/>
      </c>
      <c r="G138" t="str">
        <f>IF(F138="","",COUNTIF($F$2:F138,F138))</f>
        <v/>
      </c>
      <c r="H138" t="str">
        <f t="shared" si="11"/>
        <v/>
      </c>
    </row>
    <row r="139" spans="5:8" x14ac:dyDescent="0.25">
      <c r="E139" t="str">
        <f>IF(Units!A139="","",Units!A139&amp;Units!B139&amp;Units!C139&amp;"-"&amp;PROPER(Units!D139))</f>
        <v>0730542-Nashville Civil Town</v>
      </c>
      <c r="F139" t="str">
        <f t="shared" si="10"/>
        <v/>
      </c>
      <c r="G139" t="str">
        <f>IF(F139="","",COUNTIF($F$2:F139,F139))</f>
        <v/>
      </c>
      <c r="H139" t="str">
        <f t="shared" si="11"/>
        <v/>
      </c>
    </row>
    <row r="140" spans="5:8" x14ac:dyDescent="0.25">
      <c r="E140" t="str">
        <f>IF(Units!A140="","",Units!A140&amp;Units!B140&amp;Units!C140&amp;"-"&amp;PROPER(Units!D140))</f>
        <v>0750017-Brown County Public Library</v>
      </c>
      <c r="F140" t="str">
        <f t="shared" si="10"/>
        <v/>
      </c>
      <c r="G140" t="str">
        <f>IF(F140="","",COUNTIF($F$2:F140,F140))</f>
        <v/>
      </c>
      <c r="H140" t="str">
        <f t="shared" si="11"/>
        <v/>
      </c>
    </row>
    <row r="141" spans="5:8" x14ac:dyDescent="0.25">
      <c r="E141" t="str">
        <f>IF(Units!A141="","",Units!A141&amp;Units!B141&amp;Units!C141&amp;"-"&amp;PROPER(Units!D141))</f>
        <v>0760960-Hamblen Township Fire Protection District</v>
      </c>
      <c r="F141" t="str">
        <f t="shared" si="10"/>
        <v/>
      </c>
      <c r="G141" t="str">
        <f>IF(F141="","",COUNTIF($F$2:F141,F141))</f>
        <v/>
      </c>
      <c r="H141" t="str">
        <f t="shared" si="11"/>
        <v/>
      </c>
    </row>
    <row r="142" spans="5:8" x14ac:dyDescent="0.25">
      <c r="E142" t="str">
        <f>IF(Units!A142="","",Units!A142&amp;Units!B142&amp;Units!C142&amp;"-"&amp;PROPER(Units!D142))</f>
        <v>0761041-Brown County Solid Waste Management</v>
      </c>
      <c r="F142" t="str">
        <f t="shared" si="10"/>
        <v/>
      </c>
      <c r="G142" t="str">
        <f>IF(F142="","",COUNTIF($F$2:F142,F142))</f>
        <v/>
      </c>
      <c r="H142" t="str">
        <f t="shared" si="11"/>
        <v/>
      </c>
    </row>
    <row r="143" spans="5:8" x14ac:dyDescent="0.25">
      <c r="E143" t="str">
        <f>IF(Units!A143="","",Units!A143&amp;Units!B143&amp;Units!C143&amp;"-"&amp;PROPER(Units!D143))</f>
        <v>0770051-Cordry-Sweetwater Conservancy District</v>
      </c>
      <c r="F143" t="str">
        <f t="shared" si="10"/>
        <v/>
      </c>
      <c r="G143" t="str">
        <f>IF(F143="","",COUNTIF($F$2:F143,F143))</f>
        <v/>
      </c>
      <c r="H143" t="str">
        <f t="shared" si="11"/>
        <v/>
      </c>
    </row>
    <row r="144" spans="5:8" x14ac:dyDescent="0.25">
      <c r="E144" t="str">
        <f>IF(Units!A144="","",Units!A144&amp;Units!B144&amp;Units!C144&amp;"-"&amp;PROPER(Units!D144))</f>
        <v>0810000-Carroll County</v>
      </c>
      <c r="F144" t="str">
        <f t="shared" si="10"/>
        <v/>
      </c>
      <c r="G144" t="str">
        <f>IF(F144="","",COUNTIF($F$2:F144,F144))</f>
        <v/>
      </c>
      <c r="H144" t="str">
        <f t="shared" si="11"/>
        <v/>
      </c>
    </row>
    <row r="145" spans="5:8" x14ac:dyDescent="0.25">
      <c r="E145" t="str">
        <f>IF(Units!A145="","",Units!A145&amp;Units!B145&amp;Units!C145&amp;"-"&amp;PROPER(Units!D145))</f>
        <v>0820001-Adams Township</v>
      </c>
      <c r="F145" t="str">
        <f t="shared" si="10"/>
        <v/>
      </c>
      <c r="G145" t="str">
        <f>IF(F145="","",COUNTIF($F$2:F145,F145))</f>
        <v/>
      </c>
      <c r="H145" t="str">
        <f t="shared" si="11"/>
        <v/>
      </c>
    </row>
    <row r="146" spans="5:8" x14ac:dyDescent="0.25">
      <c r="E146" t="str">
        <f>IF(Units!A146="","",Units!A146&amp;Units!B146&amp;Units!C146&amp;"-"&amp;PROPER(Units!D146))</f>
        <v>0820002-Burlington Township</v>
      </c>
      <c r="F146" t="str">
        <f t="shared" si="10"/>
        <v/>
      </c>
      <c r="G146" t="str">
        <f>IF(F146="","",COUNTIF($F$2:F146,F146))</f>
        <v/>
      </c>
      <c r="H146" t="str">
        <f t="shared" si="11"/>
        <v/>
      </c>
    </row>
    <row r="147" spans="5:8" x14ac:dyDescent="0.25">
      <c r="E147" t="str">
        <f>IF(Units!A147="","",Units!A147&amp;Units!B147&amp;Units!C147&amp;"-"&amp;PROPER(Units!D147))</f>
        <v>0820003-Carrollton Township</v>
      </c>
      <c r="F147" t="str">
        <f t="shared" si="10"/>
        <v/>
      </c>
      <c r="G147" t="str">
        <f>IF(F147="","",COUNTIF($F$2:F147,F147))</f>
        <v/>
      </c>
      <c r="H147" t="str">
        <f t="shared" si="11"/>
        <v/>
      </c>
    </row>
    <row r="148" spans="5:8" x14ac:dyDescent="0.25">
      <c r="E148" t="str">
        <f>IF(Units!A148="","",Units!A148&amp;Units!B148&amp;Units!C148&amp;"-"&amp;PROPER(Units!D148))</f>
        <v>0820004-Clay Township</v>
      </c>
      <c r="F148" t="str">
        <f t="shared" si="10"/>
        <v/>
      </c>
      <c r="G148" t="str">
        <f>IF(F148="","",COUNTIF($F$2:F148,F148))</f>
        <v/>
      </c>
      <c r="H148" t="str">
        <f t="shared" si="11"/>
        <v/>
      </c>
    </row>
    <row r="149" spans="5:8" x14ac:dyDescent="0.25">
      <c r="E149" t="str">
        <f>IF(Units!A149="","",Units!A149&amp;Units!B149&amp;Units!C149&amp;"-"&amp;PROPER(Units!D149))</f>
        <v>0820005-Deer Creek Township</v>
      </c>
      <c r="F149" t="str">
        <f t="shared" si="10"/>
        <v/>
      </c>
      <c r="G149" t="str">
        <f>IF(F149="","",COUNTIF($F$2:F149,F149))</f>
        <v/>
      </c>
      <c r="H149" t="str">
        <f t="shared" si="11"/>
        <v/>
      </c>
    </row>
    <row r="150" spans="5:8" x14ac:dyDescent="0.25">
      <c r="E150" t="str">
        <f>IF(Units!A150="","",Units!A150&amp;Units!B150&amp;Units!C150&amp;"-"&amp;PROPER(Units!D150))</f>
        <v>0820006-Democrat Township</v>
      </c>
      <c r="F150" t="str">
        <f t="shared" si="10"/>
        <v/>
      </c>
      <c r="G150" t="str">
        <f>IF(F150="","",COUNTIF($F$2:F150,F150))</f>
        <v/>
      </c>
      <c r="H150" t="str">
        <f t="shared" si="11"/>
        <v/>
      </c>
    </row>
    <row r="151" spans="5:8" x14ac:dyDescent="0.25">
      <c r="E151" t="str">
        <f>IF(Units!A151="","",Units!A151&amp;Units!B151&amp;Units!C151&amp;"-"&amp;PROPER(Units!D151))</f>
        <v>0820007-Jackson Township</v>
      </c>
      <c r="F151" t="str">
        <f t="shared" si="10"/>
        <v/>
      </c>
      <c r="G151" t="str">
        <f>IF(F151="","",COUNTIF($F$2:F151,F151))</f>
        <v/>
      </c>
      <c r="H151" t="str">
        <f t="shared" si="11"/>
        <v/>
      </c>
    </row>
    <row r="152" spans="5:8" x14ac:dyDescent="0.25">
      <c r="E152" t="str">
        <f>IF(Units!A152="","",Units!A152&amp;Units!B152&amp;Units!C152&amp;"-"&amp;PROPER(Units!D152))</f>
        <v>0820008-Jefferson Township</v>
      </c>
      <c r="F152" t="str">
        <f t="shared" si="10"/>
        <v/>
      </c>
      <c r="G152" t="str">
        <f>IF(F152="","",COUNTIF($F$2:F152,F152))</f>
        <v/>
      </c>
      <c r="H152" t="str">
        <f t="shared" si="11"/>
        <v/>
      </c>
    </row>
    <row r="153" spans="5:8" x14ac:dyDescent="0.25">
      <c r="E153" t="str">
        <f>IF(Units!A153="","",Units!A153&amp;Units!B153&amp;Units!C153&amp;"-"&amp;PROPER(Units!D153))</f>
        <v>0820009-Liberty Township</v>
      </c>
      <c r="F153" t="str">
        <f t="shared" si="10"/>
        <v/>
      </c>
      <c r="G153" t="str">
        <f>IF(F153="","",COUNTIF($F$2:F153,F153))</f>
        <v/>
      </c>
      <c r="H153" t="str">
        <f t="shared" si="11"/>
        <v/>
      </c>
    </row>
    <row r="154" spans="5:8" x14ac:dyDescent="0.25">
      <c r="E154" t="str">
        <f>IF(Units!A154="","",Units!A154&amp;Units!B154&amp;Units!C154&amp;"-"&amp;PROPER(Units!D154))</f>
        <v>0820010-Madison Township</v>
      </c>
      <c r="F154" t="str">
        <f t="shared" si="10"/>
        <v/>
      </c>
      <c r="G154" t="str">
        <f>IF(F154="","",COUNTIF($F$2:F154,F154))</f>
        <v/>
      </c>
      <c r="H154" t="str">
        <f t="shared" si="11"/>
        <v/>
      </c>
    </row>
    <row r="155" spans="5:8" x14ac:dyDescent="0.25">
      <c r="E155" t="str">
        <f>IF(Units!A155="","",Units!A155&amp;Units!B155&amp;Units!C155&amp;"-"&amp;PROPER(Units!D155))</f>
        <v>0820011-Monroe Township</v>
      </c>
      <c r="F155" t="str">
        <f t="shared" si="10"/>
        <v/>
      </c>
      <c r="G155" t="str">
        <f>IF(F155="","",COUNTIF($F$2:F155,F155))</f>
        <v/>
      </c>
      <c r="H155" t="str">
        <f t="shared" si="11"/>
        <v/>
      </c>
    </row>
    <row r="156" spans="5:8" x14ac:dyDescent="0.25">
      <c r="E156" t="str">
        <f>IF(Units!A156="","",Units!A156&amp;Units!B156&amp;Units!C156&amp;"-"&amp;PROPER(Units!D156))</f>
        <v>0820012-Rock Creek Township</v>
      </c>
      <c r="F156" t="str">
        <f t="shared" si="10"/>
        <v/>
      </c>
      <c r="G156" t="str">
        <f>IF(F156="","",COUNTIF($F$2:F156,F156))</f>
        <v/>
      </c>
      <c r="H156" t="str">
        <f t="shared" si="11"/>
        <v/>
      </c>
    </row>
    <row r="157" spans="5:8" x14ac:dyDescent="0.25">
      <c r="E157" t="str">
        <f>IF(Units!A157="","",Units!A157&amp;Units!B157&amp;Units!C157&amp;"-"&amp;PROPER(Units!D157))</f>
        <v>0820013-Tippecanoe Township</v>
      </c>
      <c r="F157" t="str">
        <f t="shared" si="10"/>
        <v/>
      </c>
      <c r="G157" t="str">
        <f>IF(F157="","",COUNTIF($F$2:F157,F157))</f>
        <v/>
      </c>
      <c r="H157" t="str">
        <f t="shared" si="11"/>
        <v/>
      </c>
    </row>
    <row r="158" spans="5:8" x14ac:dyDescent="0.25">
      <c r="E158" t="str">
        <f>IF(Units!A158="","",Units!A158&amp;Units!B158&amp;Units!C158&amp;"-"&amp;PROPER(Units!D158))</f>
        <v>0820014-Washington Township</v>
      </c>
      <c r="F158" t="str">
        <f t="shared" si="10"/>
        <v/>
      </c>
      <c r="G158" t="str">
        <f>IF(F158="","",COUNTIF($F$2:F158,F158))</f>
        <v/>
      </c>
      <c r="H158" t="str">
        <f t="shared" si="11"/>
        <v/>
      </c>
    </row>
    <row r="159" spans="5:8" x14ac:dyDescent="0.25">
      <c r="E159" t="str">
        <f>IF(Units!A159="","",Units!A159&amp;Units!B159&amp;Units!C159&amp;"-"&amp;PROPER(Units!D159))</f>
        <v>0830457-Delphi Civil City</v>
      </c>
      <c r="F159" t="str">
        <f t="shared" si="10"/>
        <v/>
      </c>
      <c r="G159" t="str">
        <f>IF(F159="","",COUNTIF($F$2:F159,F159))</f>
        <v/>
      </c>
      <c r="H159" t="str">
        <f t="shared" si="11"/>
        <v/>
      </c>
    </row>
    <row r="160" spans="5:8" x14ac:dyDescent="0.25">
      <c r="E160" t="str">
        <f>IF(Units!A160="","",Units!A160&amp;Units!B160&amp;Units!C160&amp;"-"&amp;PROPER(Units!D160))</f>
        <v>0830543-Burlington Civil Town</v>
      </c>
      <c r="F160" t="str">
        <f t="shared" si="10"/>
        <v/>
      </c>
      <c r="G160" t="str">
        <f>IF(F160="","",COUNTIF($F$2:F160,F160))</f>
        <v/>
      </c>
      <c r="H160" t="str">
        <f t="shared" si="11"/>
        <v/>
      </c>
    </row>
    <row r="161" spans="5:8" x14ac:dyDescent="0.25">
      <c r="E161" t="str">
        <f>IF(Units!A161="","",Units!A161&amp;Units!B161&amp;Units!C161&amp;"-"&amp;PROPER(Units!D161))</f>
        <v>0830544-Camden Civil Town</v>
      </c>
      <c r="F161" t="str">
        <f t="shared" si="10"/>
        <v/>
      </c>
      <c r="G161" t="str">
        <f>IF(F161="","",COUNTIF($F$2:F161,F161))</f>
        <v/>
      </c>
      <c r="H161" t="str">
        <f t="shared" si="11"/>
        <v/>
      </c>
    </row>
    <row r="162" spans="5:8" x14ac:dyDescent="0.25">
      <c r="E162" t="str">
        <f>IF(Units!A162="","",Units!A162&amp;Units!B162&amp;Units!C162&amp;"-"&amp;PROPER(Units!D162))</f>
        <v>0830545-Flora Civil Town</v>
      </c>
      <c r="F162" t="str">
        <f t="shared" si="10"/>
        <v/>
      </c>
      <c r="G162" t="str">
        <f>IF(F162="","",COUNTIF($F$2:F162,F162))</f>
        <v/>
      </c>
      <c r="H162" t="str">
        <f t="shared" si="11"/>
        <v/>
      </c>
    </row>
    <row r="163" spans="5:8" x14ac:dyDescent="0.25">
      <c r="E163" t="str">
        <f>IF(Units!A163="","",Units!A163&amp;Units!B163&amp;Units!C163&amp;"-"&amp;PROPER(Units!D163))</f>
        <v>0830546-Yeoman Civil Town</v>
      </c>
      <c r="F163" t="str">
        <f t="shared" si="10"/>
        <v/>
      </c>
      <c r="G163" t="str">
        <f>IF(F163="","",COUNTIF($F$2:F163,F163))</f>
        <v/>
      </c>
      <c r="H163" t="str">
        <f t="shared" si="11"/>
        <v/>
      </c>
    </row>
    <row r="164" spans="5:8" x14ac:dyDescent="0.25">
      <c r="E164" t="str">
        <f>IF(Units!A164="","",Units!A164&amp;Units!B164&amp;Units!C164&amp;"-"&amp;PROPER(Units!D164))</f>
        <v>0850018-Camden Public Library</v>
      </c>
      <c r="F164" t="str">
        <f t="shared" si="10"/>
        <v/>
      </c>
      <c r="G164" t="str">
        <f>IF(F164="","",COUNTIF($F$2:F164,F164))</f>
        <v/>
      </c>
      <c r="H164" t="str">
        <f t="shared" si="11"/>
        <v/>
      </c>
    </row>
    <row r="165" spans="5:8" x14ac:dyDescent="0.25">
      <c r="E165" t="str">
        <f>IF(Units!A165="","",Units!A165&amp;Units!B165&amp;Units!C165&amp;"-"&amp;PROPER(Units!D165))</f>
        <v>0850019-Delphi Public Library</v>
      </c>
      <c r="F165" t="str">
        <f t="shared" si="10"/>
        <v/>
      </c>
      <c r="G165" t="str">
        <f>IF(F165="","",COUNTIF($F$2:F165,F165))</f>
        <v/>
      </c>
      <c r="H165" t="str">
        <f t="shared" si="11"/>
        <v/>
      </c>
    </row>
    <row r="166" spans="5:8" x14ac:dyDescent="0.25">
      <c r="E166" t="str">
        <f>IF(Units!A166="","",Units!A166&amp;Units!B166&amp;Units!C166&amp;"-"&amp;PROPER(Units!D166))</f>
        <v>0850020-Flora Public Library</v>
      </c>
      <c r="F166" t="str">
        <f t="shared" si="10"/>
        <v/>
      </c>
      <c r="G166" t="str">
        <f>IF(F166="","",COUNTIF($F$2:F166,F166))</f>
        <v/>
      </c>
      <c r="H166" t="str">
        <f t="shared" si="11"/>
        <v/>
      </c>
    </row>
    <row r="167" spans="5:8" x14ac:dyDescent="0.25">
      <c r="E167" t="str">
        <f>IF(Units!A167="","",Units!A167&amp;Units!B167&amp;Units!C167&amp;"-"&amp;PROPER(Units!D167))</f>
        <v>0870002-Bachelor Run Conservancy District</v>
      </c>
      <c r="F167" t="str">
        <f t="shared" si="10"/>
        <v/>
      </c>
      <c r="G167" t="str">
        <f>IF(F167="","",COUNTIF($F$2:F167,F167))</f>
        <v/>
      </c>
      <c r="H167" t="str">
        <f t="shared" si="11"/>
        <v/>
      </c>
    </row>
    <row r="168" spans="5:8" x14ac:dyDescent="0.25">
      <c r="E168" t="str">
        <f>IF(Units!A168="","",Units!A168&amp;Units!B168&amp;Units!C168&amp;"-"&amp;PROPER(Units!D168))</f>
        <v>0910000-Cass County</v>
      </c>
      <c r="F168" t="str">
        <f t="shared" si="10"/>
        <v/>
      </c>
      <c r="G168" t="str">
        <f>IF(F168="","",COUNTIF($F$2:F168,F168))</f>
        <v/>
      </c>
      <c r="H168" t="str">
        <f t="shared" si="11"/>
        <v/>
      </c>
    </row>
    <row r="169" spans="5:8" x14ac:dyDescent="0.25">
      <c r="E169" t="str">
        <f>IF(Units!A169="","",Units!A169&amp;Units!B169&amp;Units!C169&amp;"-"&amp;PROPER(Units!D169))</f>
        <v>0920001-Adams Township</v>
      </c>
      <c r="F169" t="str">
        <f t="shared" si="10"/>
        <v/>
      </c>
      <c r="G169" t="str">
        <f>IF(F169="","",COUNTIF($F$2:F169,F169))</f>
        <v/>
      </c>
      <c r="H169" t="str">
        <f t="shared" si="11"/>
        <v/>
      </c>
    </row>
    <row r="170" spans="5:8" x14ac:dyDescent="0.25">
      <c r="E170" t="str">
        <f>IF(Units!A170="","",Units!A170&amp;Units!B170&amp;Units!C170&amp;"-"&amp;PROPER(Units!D170))</f>
        <v>0920002-Bethlehem Township</v>
      </c>
      <c r="F170" t="str">
        <f t="shared" si="10"/>
        <v/>
      </c>
      <c r="G170" t="str">
        <f>IF(F170="","",COUNTIF($F$2:F170,F170))</f>
        <v/>
      </c>
      <c r="H170" t="str">
        <f t="shared" si="11"/>
        <v/>
      </c>
    </row>
    <row r="171" spans="5:8" x14ac:dyDescent="0.25">
      <c r="E171" t="str">
        <f>IF(Units!A171="","",Units!A171&amp;Units!B171&amp;Units!C171&amp;"-"&amp;PROPER(Units!D171))</f>
        <v>0920003-Boone Township</v>
      </c>
      <c r="F171" t="str">
        <f t="shared" si="10"/>
        <v/>
      </c>
      <c r="G171" t="str">
        <f>IF(F171="","",COUNTIF($F$2:F171,F171))</f>
        <v/>
      </c>
      <c r="H171" t="str">
        <f t="shared" si="11"/>
        <v/>
      </c>
    </row>
    <row r="172" spans="5:8" x14ac:dyDescent="0.25">
      <c r="E172" t="str">
        <f>IF(Units!A172="","",Units!A172&amp;Units!B172&amp;Units!C172&amp;"-"&amp;PROPER(Units!D172))</f>
        <v>0920004-Clay Township</v>
      </c>
      <c r="F172" t="str">
        <f t="shared" si="10"/>
        <v/>
      </c>
      <c r="G172" t="str">
        <f>IF(F172="","",COUNTIF($F$2:F172,F172))</f>
        <v/>
      </c>
      <c r="H172" t="str">
        <f t="shared" si="11"/>
        <v/>
      </c>
    </row>
    <row r="173" spans="5:8" x14ac:dyDescent="0.25">
      <c r="E173" t="str">
        <f>IF(Units!A173="","",Units!A173&amp;Units!B173&amp;Units!C173&amp;"-"&amp;PROPER(Units!D173))</f>
        <v>0920005-Clinton Township</v>
      </c>
      <c r="F173" t="str">
        <f t="shared" si="10"/>
        <v/>
      </c>
      <c r="G173" t="str">
        <f>IF(F173="","",COUNTIF($F$2:F173,F173))</f>
        <v/>
      </c>
      <c r="H173" t="str">
        <f t="shared" si="11"/>
        <v/>
      </c>
    </row>
    <row r="174" spans="5:8" x14ac:dyDescent="0.25">
      <c r="E174" t="str">
        <f>IF(Units!A174="","",Units!A174&amp;Units!B174&amp;Units!C174&amp;"-"&amp;PROPER(Units!D174))</f>
        <v>0920006-Deer Creek Township</v>
      </c>
      <c r="F174" t="str">
        <f t="shared" si="10"/>
        <v/>
      </c>
      <c r="G174" t="str">
        <f>IF(F174="","",COUNTIF($F$2:F174,F174))</f>
        <v/>
      </c>
      <c r="H174" t="str">
        <f t="shared" si="11"/>
        <v/>
      </c>
    </row>
    <row r="175" spans="5:8" x14ac:dyDescent="0.25">
      <c r="E175" t="str">
        <f>IF(Units!A175="","",Units!A175&amp;Units!B175&amp;Units!C175&amp;"-"&amp;PROPER(Units!D175))</f>
        <v>0920007-Eel Township</v>
      </c>
      <c r="F175" t="str">
        <f t="shared" si="10"/>
        <v/>
      </c>
      <c r="G175" t="str">
        <f>IF(F175="","",COUNTIF($F$2:F175,F175))</f>
        <v/>
      </c>
      <c r="H175" t="str">
        <f t="shared" si="11"/>
        <v/>
      </c>
    </row>
    <row r="176" spans="5:8" x14ac:dyDescent="0.25">
      <c r="E176" t="str">
        <f>IF(Units!A176="","",Units!A176&amp;Units!B176&amp;Units!C176&amp;"-"&amp;PROPER(Units!D176))</f>
        <v>0920008-Harrison Township</v>
      </c>
      <c r="F176" t="str">
        <f t="shared" si="10"/>
        <v/>
      </c>
      <c r="G176" t="str">
        <f>IF(F176="","",COUNTIF($F$2:F176,F176))</f>
        <v/>
      </c>
      <c r="H176" t="str">
        <f t="shared" si="11"/>
        <v/>
      </c>
    </row>
    <row r="177" spans="5:8" x14ac:dyDescent="0.25">
      <c r="E177" t="str">
        <f>IF(Units!A177="","",Units!A177&amp;Units!B177&amp;Units!C177&amp;"-"&amp;PROPER(Units!D177))</f>
        <v>0920009-Jackson Township</v>
      </c>
      <c r="F177" t="str">
        <f t="shared" si="10"/>
        <v/>
      </c>
      <c r="G177" t="str">
        <f>IF(F177="","",COUNTIF($F$2:F177,F177))</f>
        <v/>
      </c>
      <c r="H177" t="str">
        <f t="shared" si="11"/>
        <v/>
      </c>
    </row>
    <row r="178" spans="5:8" x14ac:dyDescent="0.25">
      <c r="E178" t="str">
        <f>IF(Units!A178="","",Units!A178&amp;Units!B178&amp;Units!C178&amp;"-"&amp;PROPER(Units!D178))</f>
        <v>0920010-Jefferson Township</v>
      </c>
      <c r="F178" t="str">
        <f t="shared" si="10"/>
        <v/>
      </c>
      <c r="G178" t="str">
        <f>IF(F178="","",COUNTIF($F$2:F178,F178))</f>
        <v/>
      </c>
      <c r="H178" t="str">
        <f t="shared" si="11"/>
        <v/>
      </c>
    </row>
    <row r="179" spans="5:8" x14ac:dyDescent="0.25">
      <c r="E179" t="str">
        <f>IF(Units!A179="","",Units!A179&amp;Units!B179&amp;Units!C179&amp;"-"&amp;PROPER(Units!D179))</f>
        <v>0920011-Miami Township</v>
      </c>
      <c r="F179" t="str">
        <f t="shared" si="10"/>
        <v/>
      </c>
      <c r="G179" t="str">
        <f>IF(F179="","",COUNTIF($F$2:F179,F179))</f>
        <v/>
      </c>
      <c r="H179" t="str">
        <f t="shared" si="11"/>
        <v/>
      </c>
    </row>
    <row r="180" spans="5:8" x14ac:dyDescent="0.25">
      <c r="E180" t="str">
        <f>IF(Units!A180="","",Units!A180&amp;Units!B180&amp;Units!C180&amp;"-"&amp;PROPER(Units!D180))</f>
        <v>0920012-Noble Township</v>
      </c>
      <c r="F180" t="str">
        <f t="shared" si="10"/>
        <v/>
      </c>
      <c r="G180" t="str">
        <f>IF(F180="","",COUNTIF($F$2:F180,F180))</f>
        <v/>
      </c>
      <c r="H180" t="str">
        <f t="shared" si="11"/>
        <v/>
      </c>
    </row>
    <row r="181" spans="5:8" x14ac:dyDescent="0.25">
      <c r="E181" t="str">
        <f>IF(Units!A181="","",Units!A181&amp;Units!B181&amp;Units!C181&amp;"-"&amp;PROPER(Units!D181))</f>
        <v>0920013-Tipton Township</v>
      </c>
      <c r="F181" t="str">
        <f t="shared" si="10"/>
        <v/>
      </c>
      <c r="G181" t="str">
        <f>IF(F181="","",COUNTIF($F$2:F181,F181))</f>
        <v/>
      </c>
      <c r="H181" t="str">
        <f t="shared" si="11"/>
        <v/>
      </c>
    </row>
    <row r="182" spans="5:8" x14ac:dyDescent="0.25">
      <c r="E182" t="str">
        <f>IF(Units!A182="","",Units!A182&amp;Units!B182&amp;Units!C182&amp;"-"&amp;PROPER(Units!D182))</f>
        <v>0920014-Washington Township</v>
      </c>
      <c r="F182" t="str">
        <f t="shared" si="10"/>
        <v/>
      </c>
      <c r="G182" t="str">
        <f>IF(F182="","",COUNTIF($F$2:F182,F182))</f>
        <v/>
      </c>
      <c r="H182" t="str">
        <f t="shared" si="11"/>
        <v/>
      </c>
    </row>
    <row r="183" spans="5:8" x14ac:dyDescent="0.25">
      <c r="E183" t="str">
        <f>IF(Units!A183="","",Units!A183&amp;Units!B183&amp;Units!C183&amp;"-"&amp;PROPER(Units!D183))</f>
        <v>0930301-Logansport Civil City</v>
      </c>
      <c r="F183" t="str">
        <f t="shared" si="10"/>
        <v/>
      </c>
      <c r="G183" t="str">
        <f>IF(F183="","",COUNTIF($F$2:F183,F183))</f>
        <v/>
      </c>
      <c r="H183" t="str">
        <f t="shared" si="11"/>
        <v/>
      </c>
    </row>
    <row r="184" spans="5:8" x14ac:dyDescent="0.25">
      <c r="E184" t="str">
        <f>IF(Units!A184="","",Units!A184&amp;Units!B184&amp;Units!C184&amp;"-"&amp;PROPER(Units!D184))</f>
        <v>0930547-Galveston Civil Town</v>
      </c>
      <c r="F184" t="str">
        <f t="shared" si="10"/>
        <v/>
      </c>
      <c r="G184" t="str">
        <f>IF(F184="","",COUNTIF($F$2:F184,F184))</f>
        <v/>
      </c>
      <c r="H184" t="str">
        <f t="shared" si="11"/>
        <v/>
      </c>
    </row>
    <row r="185" spans="5:8" x14ac:dyDescent="0.25">
      <c r="E185" t="str">
        <f>IF(Units!A185="","",Units!A185&amp;Units!B185&amp;Units!C185&amp;"-"&amp;PROPER(Units!D185))</f>
        <v>0930548-Onward Civil Town</v>
      </c>
      <c r="F185" t="str">
        <f t="shared" si="10"/>
        <v/>
      </c>
      <c r="G185" t="str">
        <f>IF(F185="","",COUNTIF($F$2:F185,F185))</f>
        <v/>
      </c>
      <c r="H185" t="str">
        <f t="shared" si="11"/>
        <v/>
      </c>
    </row>
    <row r="186" spans="5:8" x14ac:dyDescent="0.25">
      <c r="E186" t="str">
        <f>IF(Units!A186="","",Units!A186&amp;Units!B186&amp;Units!C186&amp;"-"&amp;PROPER(Units!D186))</f>
        <v>0930549-Royal Center Civil Town</v>
      </c>
      <c r="F186" t="str">
        <f t="shared" si="10"/>
        <v/>
      </c>
      <c r="G186" t="str">
        <f>IF(F186="","",COUNTIF($F$2:F186,F186))</f>
        <v/>
      </c>
      <c r="H186" t="str">
        <f t="shared" si="11"/>
        <v/>
      </c>
    </row>
    <row r="187" spans="5:8" x14ac:dyDescent="0.25">
      <c r="E187" t="str">
        <f>IF(Units!A187="","",Units!A187&amp;Units!B187&amp;Units!C187&amp;"-"&amp;PROPER(Units!D187))</f>
        <v>0930550-Walton Civil Town</v>
      </c>
      <c r="F187" t="str">
        <f t="shared" si="10"/>
        <v/>
      </c>
      <c r="G187" t="str">
        <f>IF(F187="","",COUNTIF($F$2:F187,F187))</f>
        <v/>
      </c>
      <c r="H187" t="str">
        <f t="shared" si="11"/>
        <v/>
      </c>
    </row>
    <row r="188" spans="5:8" x14ac:dyDescent="0.25">
      <c r="E188" t="str">
        <f>IF(Units!A188="","",Units!A188&amp;Units!B188&amp;Units!C188&amp;"-"&amp;PROPER(Units!D188))</f>
        <v>0950021-Logansport-Cass Public Library</v>
      </c>
      <c r="F188" t="str">
        <f t="shared" si="10"/>
        <v/>
      </c>
      <c r="G188" t="str">
        <f>IF(F188="","",COUNTIF($F$2:F188,F188))</f>
        <v/>
      </c>
      <c r="H188" t="str">
        <f t="shared" si="11"/>
        <v/>
      </c>
    </row>
    <row r="189" spans="5:8" x14ac:dyDescent="0.25">
      <c r="E189" t="str">
        <f>IF(Units!A189="","",Units!A189&amp;Units!B189&amp;Units!C189&amp;"-"&amp;PROPER(Units!D189))</f>
        <v>0950022-Royal Center Public Library</v>
      </c>
      <c r="F189" t="str">
        <f t="shared" si="10"/>
        <v/>
      </c>
      <c r="G189" t="str">
        <f>IF(F189="","",COUNTIF($F$2:F189,F189))</f>
        <v/>
      </c>
      <c r="H189" t="str">
        <f t="shared" si="11"/>
        <v/>
      </c>
    </row>
    <row r="190" spans="5:8" x14ac:dyDescent="0.25">
      <c r="E190" t="str">
        <f>IF(Units!A190="","",Units!A190&amp;Units!B190&amp;Units!C190&amp;"-"&amp;PROPER(Units!D190))</f>
        <v>0950023-Walton Public Library</v>
      </c>
      <c r="F190" t="str">
        <f t="shared" si="10"/>
        <v/>
      </c>
      <c r="G190" t="str">
        <f>IF(F190="","",COUNTIF($F$2:F190,F190))</f>
        <v/>
      </c>
      <c r="H190" t="str">
        <f t="shared" si="11"/>
        <v/>
      </c>
    </row>
    <row r="191" spans="5:8" x14ac:dyDescent="0.25">
      <c r="E191" t="str">
        <f>IF(Units!A191="","",Units!A191&amp;Units!B191&amp;Units!C191&amp;"-"&amp;PROPER(Units!D191))</f>
        <v>0961042-Cass County Solid Waste Management District</v>
      </c>
      <c r="F191" t="str">
        <f t="shared" si="10"/>
        <v/>
      </c>
      <c r="G191" t="str">
        <f>IF(F191="","",COUNTIF($F$2:F191,F191))</f>
        <v/>
      </c>
      <c r="H191" t="str">
        <f t="shared" si="11"/>
        <v/>
      </c>
    </row>
    <row r="192" spans="5:8" x14ac:dyDescent="0.25">
      <c r="E192" t="str">
        <f>IF(Units!A192="","",Units!A192&amp;Units!B192&amp;Units!C192&amp;"-"&amp;PROPER(Units!D192))</f>
        <v>0961101-Logansport And Cass Co. Airport Authority</v>
      </c>
      <c r="F192" t="str">
        <f t="shared" si="10"/>
        <v/>
      </c>
      <c r="G192" t="str">
        <f>IF(F192="","",COUNTIF($F$2:F192,F192))</f>
        <v/>
      </c>
      <c r="H192" t="str">
        <f t="shared" si="11"/>
        <v/>
      </c>
    </row>
    <row r="193" spans="5:8" x14ac:dyDescent="0.25">
      <c r="E193" t="str">
        <f>IF(Units!A193="","",Units!A193&amp;Units!B193&amp;Units!C193&amp;"-"&amp;PROPER(Units!D193))</f>
        <v>0962002-Cass County Fire District #1</v>
      </c>
      <c r="F193" t="str">
        <f t="shared" si="10"/>
        <v/>
      </c>
      <c r="G193" t="str">
        <f>IF(F193="","",COUNTIF($F$2:F193,F193))</f>
        <v/>
      </c>
      <c r="H193" t="str">
        <f t="shared" si="11"/>
        <v/>
      </c>
    </row>
    <row r="194" spans="5:8" x14ac:dyDescent="0.25">
      <c r="E194" t="str">
        <f>IF(Units!A194="","",Units!A194&amp;Units!B194&amp;Units!C194&amp;"-"&amp;PROPER(Units!D194))</f>
        <v>0970003-Rock Creek Cass-Carroll Conservancy District</v>
      </c>
      <c r="F194" t="str">
        <f t="shared" si="10"/>
        <v/>
      </c>
      <c r="G194" t="str">
        <f>IF(F194="","",COUNTIF($F$2:F194,F194))</f>
        <v/>
      </c>
      <c r="H194" t="str">
        <f t="shared" si="11"/>
        <v/>
      </c>
    </row>
    <row r="195" spans="5:8" x14ac:dyDescent="0.25">
      <c r="E195" t="str">
        <f>IF(Units!A195="","",Units!A195&amp;Units!B195&amp;Units!C195&amp;"-"&amp;PROPER(Units!D195))</f>
        <v>1010000-Clark County</v>
      </c>
      <c r="F195" t="str">
        <f t="shared" ref="F195:F258" si="12">IF(LEFT(E195,2)=$F$1,"x","")</f>
        <v/>
      </c>
      <c r="G195" t="str">
        <f>IF(F195="","",COUNTIF($F$2:F195,F195))</f>
        <v/>
      </c>
      <c r="H195" t="str">
        <f t="shared" ref="H195:H258" si="13">IF(F195="","",E195)</f>
        <v/>
      </c>
    </row>
    <row r="196" spans="5:8" x14ac:dyDescent="0.25">
      <c r="E196" t="str">
        <f>IF(Units!A196="","",Units!A196&amp;Units!B196&amp;Units!C196&amp;"-"&amp;PROPER(Units!D196))</f>
        <v>1020001-Bethlehem Township</v>
      </c>
      <c r="F196" t="str">
        <f t="shared" si="12"/>
        <v/>
      </c>
      <c r="G196" t="str">
        <f>IF(F196="","",COUNTIF($F$2:F196,F196))</f>
        <v/>
      </c>
      <c r="H196" t="str">
        <f t="shared" si="13"/>
        <v/>
      </c>
    </row>
    <row r="197" spans="5:8" x14ac:dyDescent="0.25">
      <c r="E197" t="str">
        <f>IF(Units!A197="","",Units!A197&amp;Units!B197&amp;Units!C197&amp;"-"&amp;PROPER(Units!D197))</f>
        <v>1020002-Carr Township</v>
      </c>
      <c r="F197" t="str">
        <f t="shared" si="12"/>
        <v/>
      </c>
      <c r="G197" t="str">
        <f>IF(F197="","",COUNTIF($F$2:F197,F197))</f>
        <v/>
      </c>
      <c r="H197" t="str">
        <f t="shared" si="13"/>
        <v/>
      </c>
    </row>
    <row r="198" spans="5:8" x14ac:dyDescent="0.25">
      <c r="E198" t="str">
        <f>IF(Units!A198="","",Units!A198&amp;Units!B198&amp;Units!C198&amp;"-"&amp;PROPER(Units!D198))</f>
        <v>1020003-Charlestown Township</v>
      </c>
      <c r="F198" t="str">
        <f t="shared" si="12"/>
        <v/>
      </c>
      <c r="G198" t="str">
        <f>IF(F198="","",COUNTIF($F$2:F198,F198))</f>
        <v/>
      </c>
      <c r="H198" t="str">
        <f t="shared" si="13"/>
        <v/>
      </c>
    </row>
    <row r="199" spans="5:8" x14ac:dyDescent="0.25">
      <c r="E199" t="str">
        <f>IF(Units!A199="","",Units!A199&amp;Units!B199&amp;Units!C199&amp;"-"&amp;PROPER(Units!D199))</f>
        <v>1020004-Jeffersonville Township</v>
      </c>
      <c r="F199" t="str">
        <f t="shared" si="12"/>
        <v/>
      </c>
      <c r="G199" t="str">
        <f>IF(F199="","",COUNTIF($F$2:F199,F199))</f>
        <v/>
      </c>
      <c r="H199" t="str">
        <f t="shared" si="13"/>
        <v/>
      </c>
    </row>
    <row r="200" spans="5:8" x14ac:dyDescent="0.25">
      <c r="E200" t="str">
        <f>IF(Units!A200="","",Units!A200&amp;Units!B200&amp;Units!C200&amp;"-"&amp;PROPER(Units!D200))</f>
        <v>1020005-Monroe Township</v>
      </c>
      <c r="F200" t="str">
        <f t="shared" si="12"/>
        <v/>
      </c>
      <c r="G200" t="str">
        <f>IF(F200="","",COUNTIF($F$2:F200,F200))</f>
        <v/>
      </c>
      <c r="H200" t="str">
        <f t="shared" si="13"/>
        <v/>
      </c>
    </row>
    <row r="201" spans="5:8" x14ac:dyDescent="0.25">
      <c r="E201" t="str">
        <f>IF(Units!A201="","",Units!A201&amp;Units!B201&amp;Units!C201&amp;"-"&amp;PROPER(Units!D201))</f>
        <v>1020006-Oregon Township</v>
      </c>
      <c r="F201" t="str">
        <f t="shared" si="12"/>
        <v/>
      </c>
      <c r="G201" t="str">
        <f>IF(F201="","",COUNTIF($F$2:F201,F201))</f>
        <v/>
      </c>
      <c r="H201" t="str">
        <f t="shared" si="13"/>
        <v/>
      </c>
    </row>
    <row r="202" spans="5:8" x14ac:dyDescent="0.25">
      <c r="E202" t="str">
        <f>IF(Units!A202="","",Units!A202&amp;Units!B202&amp;Units!C202&amp;"-"&amp;PROPER(Units!D202))</f>
        <v>1020007-Owen Township</v>
      </c>
      <c r="F202" t="str">
        <f t="shared" si="12"/>
        <v/>
      </c>
      <c r="G202" t="str">
        <f>IF(F202="","",COUNTIF($F$2:F202,F202))</f>
        <v/>
      </c>
      <c r="H202" t="str">
        <f t="shared" si="13"/>
        <v/>
      </c>
    </row>
    <row r="203" spans="5:8" x14ac:dyDescent="0.25">
      <c r="E203" t="str">
        <f>IF(Units!A203="","",Units!A203&amp;Units!B203&amp;Units!C203&amp;"-"&amp;PROPER(Units!D203))</f>
        <v>1020008-Silver Creek Township</v>
      </c>
      <c r="F203" t="str">
        <f t="shared" si="12"/>
        <v/>
      </c>
      <c r="G203" t="str">
        <f>IF(F203="","",COUNTIF($F$2:F203,F203))</f>
        <v/>
      </c>
      <c r="H203" t="str">
        <f t="shared" si="13"/>
        <v/>
      </c>
    </row>
    <row r="204" spans="5:8" x14ac:dyDescent="0.25">
      <c r="E204" t="str">
        <f>IF(Units!A204="","",Units!A204&amp;Units!B204&amp;Units!C204&amp;"-"&amp;PROPER(Units!D204))</f>
        <v>1020009-Union Township</v>
      </c>
      <c r="F204" t="str">
        <f t="shared" si="12"/>
        <v/>
      </c>
      <c r="G204" t="str">
        <f>IF(F204="","",COUNTIF($F$2:F204,F204))</f>
        <v/>
      </c>
      <c r="H204" t="str">
        <f t="shared" si="13"/>
        <v/>
      </c>
    </row>
    <row r="205" spans="5:8" x14ac:dyDescent="0.25">
      <c r="E205" t="str">
        <f>IF(Units!A205="","",Units!A205&amp;Units!B205&amp;Units!C205&amp;"-"&amp;PROPER(Units!D205))</f>
        <v>1020010-Utica Township</v>
      </c>
      <c r="F205" t="str">
        <f t="shared" si="12"/>
        <v/>
      </c>
      <c r="G205" t="str">
        <f>IF(F205="","",COUNTIF($F$2:F205,F205))</f>
        <v/>
      </c>
      <c r="H205" t="str">
        <f t="shared" si="13"/>
        <v/>
      </c>
    </row>
    <row r="206" spans="5:8" x14ac:dyDescent="0.25">
      <c r="E206" t="str">
        <f>IF(Units!A206="","",Units!A206&amp;Units!B206&amp;Units!C206&amp;"-"&amp;PROPER(Units!D206))</f>
        <v>1020011-Washington Township</v>
      </c>
      <c r="F206" t="str">
        <f t="shared" si="12"/>
        <v/>
      </c>
      <c r="G206" t="str">
        <f>IF(F206="","",COUNTIF($F$2:F206,F206))</f>
        <v/>
      </c>
      <c r="H206" t="str">
        <f t="shared" si="13"/>
        <v/>
      </c>
    </row>
    <row r="207" spans="5:8" x14ac:dyDescent="0.25">
      <c r="E207" t="str">
        <f>IF(Units!A207="","",Units!A207&amp;Units!B207&amp;Units!C207&amp;"-"&amp;PROPER(Units!D207))</f>
        <v>1020012-Wood Township</v>
      </c>
      <c r="F207" t="str">
        <f t="shared" si="12"/>
        <v/>
      </c>
      <c r="G207" t="str">
        <f>IF(F207="","",COUNTIF($F$2:F207,F207))</f>
        <v/>
      </c>
      <c r="H207" t="str">
        <f t="shared" si="13"/>
        <v/>
      </c>
    </row>
    <row r="208" spans="5:8" x14ac:dyDescent="0.25">
      <c r="E208" t="str">
        <f>IF(Units!A208="","",Units!A208&amp;Units!B208&amp;Units!C208&amp;"-"&amp;PROPER(Units!D208))</f>
        <v>1030205-Jeffersonville Civil City</v>
      </c>
      <c r="F208" t="str">
        <f t="shared" si="12"/>
        <v/>
      </c>
      <c r="G208" t="str">
        <f>IF(F208="","",COUNTIF($F$2:F208,F208))</f>
        <v/>
      </c>
      <c r="H208" t="str">
        <f t="shared" si="13"/>
        <v/>
      </c>
    </row>
    <row r="209" spans="5:8" x14ac:dyDescent="0.25">
      <c r="E209" t="str">
        <f>IF(Units!A209="","",Units!A209&amp;Units!B209&amp;Units!C209&amp;"-"&amp;PROPER(Units!D209))</f>
        <v>1030421-Charlestown Civil City</v>
      </c>
      <c r="F209" t="str">
        <f t="shared" si="12"/>
        <v/>
      </c>
      <c r="G209" t="str">
        <f>IF(F209="","",COUNTIF($F$2:F209,F209))</f>
        <v/>
      </c>
      <c r="H209" t="str">
        <f t="shared" si="13"/>
        <v/>
      </c>
    </row>
    <row r="210" spans="5:8" x14ac:dyDescent="0.25">
      <c r="E210" t="str">
        <f>IF(Units!A210="","",Units!A210&amp;Units!B210&amp;Units!C210&amp;"-"&amp;PROPER(Units!D210))</f>
        <v>1030500-Clarksville Civil Town</v>
      </c>
      <c r="F210" t="str">
        <f t="shared" si="12"/>
        <v/>
      </c>
      <c r="G210" t="str">
        <f>IF(F210="","",COUNTIF($F$2:F210,F210))</f>
        <v/>
      </c>
      <c r="H210" t="str">
        <f t="shared" si="13"/>
        <v/>
      </c>
    </row>
    <row r="211" spans="5:8" x14ac:dyDescent="0.25">
      <c r="E211" t="str">
        <f>IF(Units!A211="","",Units!A211&amp;Units!B211&amp;Units!C211&amp;"-"&amp;PROPER(Units!D211))</f>
        <v>1030551-Town Of Borden</v>
      </c>
      <c r="F211" t="str">
        <f t="shared" si="12"/>
        <v/>
      </c>
      <c r="G211" t="str">
        <f>IF(F211="","",COUNTIF($F$2:F211,F211))</f>
        <v/>
      </c>
      <c r="H211" t="str">
        <f t="shared" si="13"/>
        <v/>
      </c>
    </row>
    <row r="212" spans="5:8" x14ac:dyDescent="0.25">
      <c r="E212" t="str">
        <f>IF(Units!A212="","",Units!A212&amp;Units!B212&amp;Units!C212&amp;"-"&amp;PROPER(Units!D212))</f>
        <v>1030552-Sellersburg Civil Town</v>
      </c>
      <c r="F212" t="str">
        <f t="shared" si="12"/>
        <v/>
      </c>
      <c r="G212" t="str">
        <f>IF(F212="","",COUNTIF($F$2:F212,F212))</f>
        <v/>
      </c>
      <c r="H212" t="str">
        <f t="shared" si="13"/>
        <v/>
      </c>
    </row>
    <row r="213" spans="5:8" x14ac:dyDescent="0.25">
      <c r="E213" t="str">
        <f>IF(Units!A213="","",Units!A213&amp;Units!B213&amp;Units!C213&amp;"-"&amp;PROPER(Units!D213))</f>
        <v>1030962-Utica Civil Town</v>
      </c>
      <c r="F213" t="str">
        <f t="shared" si="12"/>
        <v/>
      </c>
      <c r="G213" t="str">
        <f>IF(F213="","",COUNTIF($F$2:F213,F213))</f>
        <v/>
      </c>
      <c r="H213" t="str">
        <f t="shared" si="13"/>
        <v/>
      </c>
    </row>
    <row r="214" spans="5:8" x14ac:dyDescent="0.25">
      <c r="E214" t="str">
        <f>IF(Units!A214="","",Units!A214&amp;Units!B214&amp;Units!C214&amp;"-"&amp;PROPER(Units!D214))</f>
        <v>1050025-Jeffersonville Township Public Library</v>
      </c>
      <c r="F214" t="str">
        <f t="shared" si="12"/>
        <v/>
      </c>
      <c r="G214" t="str">
        <f>IF(F214="","",COUNTIF($F$2:F214,F214))</f>
        <v/>
      </c>
      <c r="H214" t="str">
        <f t="shared" si="13"/>
        <v/>
      </c>
    </row>
    <row r="215" spans="5:8" x14ac:dyDescent="0.25">
      <c r="E215" t="str">
        <f>IF(Units!A215="","",Units!A215&amp;Units!B215&amp;Units!C215&amp;"-"&amp;PROPER(Units!D215))</f>
        <v>1050287-Charlestown-Clark County Contractual Library</v>
      </c>
      <c r="F215" t="str">
        <f t="shared" si="12"/>
        <v/>
      </c>
      <c r="G215" t="str">
        <f>IF(F215="","",COUNTIF($F$2:F215,F215))</f>
        <v/>
      </c>
      <c r="H215" t="str">
        <f t="shared" si="13"/>
        <v/>
      </c>
    </row>
    <row r="216" spans="5:8" x14ac:dyDescent="0.25">
      <c r="E216" t="str">
        <f>IF(Units!A216="","",Units!A216&amp;Units!B216&amp;Units!C216&amp;"-"&amp;PROPER(Units!D216))</f>
        <v>1060802-Jeffersonville Flood Control</v>
      </c>
      <c r="F216" t="str">
        <f t="shared" si="12"/>
        <v/>
      </c>
      <c r="G216" t="str">
        <f>IF(F216="","",COUNTIF($F$2:F216,F216))</f>
        <v/>
      </c>
      <c r="H216" t="str">
        <f t="shared" si="13"/>
        <v/>
      </c>
    </row>
    <row r="217" spans="5:8" x14ac:dyDescent="0.25">
      <c r="E217" t="str">
        <f>IF(Units!A217="","",Units!A217&amp;Units!B217&amp;Units!C217&amp;"-"&amp;PROPER(Units!D217))</f>
        <v>1060962-Charlestown Fire</v>
      </c>
      <c r="F217" t="str">
        <f t="shared" si="12"/>
        <v/>
      </c>
      <c r="G217" t="str">
        <f>IF(F217="","",COUNTIF($F$2:F217,F217))</f>
        <v/>
      </c>
      <c r="H217" t="str">
        <f t="shared" si="13"/>
        <v/>
      </c>
    </row>
    <row r="218" spans="5:8" x14ac:dyDescent="0.25">
      <c r="E218" t="str">
        <f>IF(Units!A218="","",Units!A218&amp;Units!B218&amp;Units!C218&amp;"-"&amp;PROPER(Units!D218))</f>
        <v>1060967-Tri-Township Fire Protection District</v>
      </c>
      <c r="F218" t="str">
        <f t="shared" si="12"/>
        <v/>
      </c>
      <c r="G218" t="str">
        <f>IF(F218="","",COUNTIF($F$2:F218,F218))</f>
        <v/>
      </c>
      <c r="H218" t="str">
        <f t="shared" si="13"/>
        <v/>
      </c>
    </row>
    <row r="219" spans="5:8" x14ac:dyDescent="0.25">
      <c r="E219" t="str">
        <f>IF(Units!A219="","",Units!A219&amp;Units!B219&amp;Units!C219&amp;"-"&amp;PROPER(Units!D219))</f>
        <v>1060971-Monroe Township Fire Protection</v>
      </c>
      <c r="F219" t="str">
        <f t="shared" si="12"/>
        <v/>
      </c>
      <c r="G219" t="str">
        <f>IF(F219="","",COUNTIF($F$2:F219,F219))</f>
        <v/>
      </c>
      <c r="H219" t="str">
        <f t="shared" si="13"/>
        <v/>
      </c>
    </row>
    <row r="220" spans="5:8" x14ac:dyDescent="0.25">
      <c r="E220" t="str">
        <f>IF(Units!A220="","",Units!A220&amp;Units!B220&amp;Units!C220&amp;"-"&amp;PROPER(Units!D220))</f>
        <v>1060972-Utica Township Fire District</v>
      </c>
      <c r="F220" t="str">
        <f t="shared" si="12"/>
        <v/>
      </c>
      <c r="G220" t="str">
        <f>IF(F220="","",COUNTIF($F$2:F220,F220))</f>
        <v/>
      </c>
      <c r="H220" t="str">
        <f t="shared" si="13"/>
        <v/>
      </c>
    </row>
    <row r="221" spans="5:8" x14ac:dyDescent="0.25">
      <c r="E221" t="str">
        <f>IF(Units!A221="","",Units!A221&amp;Units!B221&amp;Units!C221&amp;"-"&amp;PROPER(Units!D221))</f>
        <v>1060997-New Washington Fire Protection District</v>
      </c>
      <c r="F221" t="str">
        <f t="shared" si="12"/>
        <v/>
      </c>
      <c r="G221" t="str">
        <f>IF(F221="","",COUNTIF($F$2:F221,F221))</f>
        <v/>
      </c>
      <c r="H221" t="str">
        <f t="shared" si="13"/>
        <v/>
      </c>
    </row>
    <row r="222" spans="5:8" x14ac:dyDescent="0.25">
      <c r="E222" t="str">
        <f>IF(Units!A222="","",Units!A222&amp;Units!B222&amp;Units!C222&amp;"-"&amp;PROPER(Units!D222))</f>
        <v>1061043-Clark County Solid Waste Management District</v>
      </c>
      <c r="F222" t="str">
        <f t="shared" si="12"/>
        <v/>
      </c>
      <c r="G222" t="str">
        <f>IF(F222="","",COUNTIF($F$2:F222,F222))</f>
        <v/>
      </c>
      <c r="H222" t="str">
        <f t="shared" si="13"/>
        <v/>
      </c>
    </row>
    <row r="223" spans="5:8" x14ac:dyDescent="0.25">
      <c r="E223" t="str">
        <f>IF(Units!A223="","",Units!A223&amp;Units!B223&amp;Units!C223&amp;"-"&amp;PROPER(Units!D223))</f>
        <v>1070004-Oak Park Conservancy</v>
      </c>
      <c r="F223" t="str">
        <f t="shared" si="12"/>
        <v/>
      </c>
      <c r="G223" t="str">
        <f>IF(F223="","",COUNTIF($F$2:F223,F223))</f>
        <v/>
      </c>
      <c r="H223" t="str">
        <f t="shared" si="13"/>
        <v/>
      </c>
    </row>
    <row r="224" spans="5:8" x14ac:dyDescent="0.25">
      <c r="E224" t="str">
        <f>IF(Units!A224="","",Units!A224&amp;Units!B224&amp;Units!C224&amp;"-"&amp;PROPER(Units!D224))</f>
        <v>1070056-Muddy Fork Conservancy District</v>
      </c>
      <c r="F224" t="str">
        <f t="shared" si="12"/>
        <v/>
      </c>
      <c r="G224" t="str">
        <f>IF(F224="","",COUNTIF($F$2:F224,F224))</f>
        <v/>
      </c>
      <c r="H224" t="str">
        <f t="shared" si="13"/>
        <v/>
      </c>
    </row>
    <row r="225" spans="5:8" x14ac:dyDescent="0.25">
      <c r="E225" t="str">
        <f>IF(Units!A225="","",Units!A225&amp;Units!B225&amp;Units!C225&amp;"-"&amp;PROPER(Units!D225))</f>
        <v>1110000-Clay County</v>
      </c>
      <c r="F225" t="str">
        <f t="shared" si="12"/>
        <v/>
      </c>
      <c r="G225" t="str">
        <f>IF(F225="","",COUNTIF($F$2:F225,F225))</f>
        <v/>
      </c>
      <c r="H225" t="str">
        <f t="shared" si="13"/>
        <v/>
      </c>
    </row>
    <row r="226" spans="5:8" x14ac:dyDescent="0.25">
      <c r="E226" t="str">
        <f>IF(Units!A226="","",Units!A226&amp;Units!B226&amp;Units!C226&amp;"-"&amp;PROPER(Units!D226))</f>
        <v>1120001-Brazil Township</v>
      </c>
      <c r="F226" t="str">
        <f t="shared" si="12"/>
        <v/>
      </c>
      <c r="G226" t="str">
        <f>IF(F226="","",COUNTIF($F$2:F226,F226))</f>
        <v/>
      </c>
      <c r="H226" t="str">
        <f t="shared" si="13"/>
        <v/>
      </c>
    </row>
    <row r="227" spans="5:8" x14ac:dyDescent="0.25">
      <c r="E227" t="str">
        <f>IF(Units!A227="","",Units!A227&amp;Units!B227&amp;Units!C227&amp;"-"&amp;PROPER(Units!D227))</f>
        <v>1120002-Cass Township</v>
      </c>
      <c r="F227" t="str">
        <f t="shared" si="12"/>
        <v/>
      </c>
      <c r="G227" t="str">
        <f>IF(F227="","",COUNTIF($F$2:F227,F227))</f>
        <v/>
      </c>
      <c r="H227" t="str">
        <f t="shared" si="13"/>
        <v/>
      </c>
    </row>
    <row r="228" spans="5:8" x14ac:dyDescent="0.25">
      <c r="E228" t="str">
        <f>IF(Units!A228="","",Units!A228&amp;Units!B228&amp;Units!C228&amp;"-"&amp;PROPER(Units!D228))</f>
        <v>1120003-Dick Johnson Township</v>
      </c>
      <c r="F228" t="str">
        <f t="shared" si="12"/>
        <v/>
      </c>
      <c r="G228" t="str">
        <f>IF(F228="","",COUNTIF($F$2:F228,F228))</f>
        <v/>
      </c>
      <c r="H228" t="str">
        <f t="shared" si="13"/>
        <v/>
      </c>
    </row>
    <row r="229" spans="5:8" x14ac:dyDescent="0.25">
      <c r="E229" t="str">
        <f>IF(Units!A229="","",Units!A229&amp;Units!B229&amp;Units!C229&amp;"-"&amp;PROPER(Units!D229))</f>
        <v>1120004-Harrison Township</v>
      </c>
      <c r="F229" t="str">
        <f t="shared" si="12"/>
        <v/>
      </c>
      <c r="G229" t="str">
        <f>IF(F229="","",COUNTIF($F$2:F229,F229))</f>
        <v/>
      </c>
      <c r="H229" t="str">
        <f t="shared" si="13"/>
        <v/>
      </c>
    </row>
    <row r="230" spans="5:8" x14ac:dyDescent="0.25">
      <c r="E230" t="str">
        <f>IF(Units!A230="","",Units!A230&amp;Units!B230&amp;Units!C230&amp;"-"&amp;PROPER(Units!D230))</f>
        <v>1120005-Jackson Township</v>
      </c>
      <c r="F230" t="str">
        <f t="shared" si="12"/>
        <v/>
      </c>
      <c r="G230" t="str">
        <f>IF(F230="","",COUNTIF($F$2:F230,F230))</f>
        <v/>
      </c>
      <c r="H230" t="str">
        <f t="shared" si="13"/>
        <v/>
      </c>
    </row>
    <row r="231" spans="5:8" x14ac:dyDescent="0.25">
      <c r="E231" t="str">
        <f>IF(Units!A231="","",Units!A231&amp;Units!B231&amp;Units!C231&amp;"-"&amp;PROPER(Units!D231))</f>
        <v>1120006-Lewis Township</v>
      </c>
      <c r="F231" t="str">
        <f t="shared" si="12"/>
        <v/>
      </c>
      <c r="G231" t="str">
        <f>IF(F231="","",COUNTIF($F$2:F231,F231))</f>
        <v/>
      </c>
      <c r="H231" t="str">
        <f t="shared" si="13"/>
        <v/>
      </c>
    </row>
    <row r="232" spans="5:8" x14ac:dyDescent="0.25">
      <c r="E232" t="str">
        <f>IF(Units!A232="","",Units!A232&amp;Units!B232&amp;Units!C232&amp;"-"&amp;PROPER(Units!D232))</f>
        <v>1120007-Perry Township</v>
      </c>
      <c r="F232" t="str">
        <f t="shared" si="12"/>
        <v/>
      </c>
      <c r="G232" t="str">
        <f>IF(F232="","",COUNTIF($F$2:F232,F232))</f>
        <v/>
      </c>
      <c r="H232" t="str">
        <f t="shared" si="13"/>
        <v/>
      </c>
    </row>
    <row r="233" spans="5:8" x14ac:dyDescent="0.25">
      <c r="E233" t="str">
        <f>IF(Units!A233="","",Units!A233&amp;Units!B233&amp;Units!C233&amp;"-"&amp;PROPER(Units!D233))</f>
        <v>1120008-Posey Township</v>
      </c>
      <c r="F233" t="str">
        <f t="shared" si="12"/>
        <v/>
      </c>
      <c r="G233" t="str">
        <f>IF(F233="","",COUNTIF($F$2:F233,F233))</f>
        <v/>
      </c>
      <c r="H233" t="str">
        <f t="shared" si="13"/>
        <v/>
      </c>
    </row>
    <row r="234" spans="5:8" x14ac:dyDescent="0.25">
      <c r="E234" t="str">
        <f>IF(Units!A234="","",Units!A234&amp;Units!B234&amp;Units!C234&amp;"-"&amp;PROPER(Units!D234))</f>
        <v>1120009-Sugar Ridge Township</v>
      </c>
      <c r="F234" t="str">
        <f t="shared" si="12"/>
        <v/>
      </c>
      <c r="G234" t="str">
        <f>IF(F234="","",COUNTIF($F$2:F234,F234))</f>
        <v/>
      </c>
      <c r="H234" t="str">
        <f t="shared" si="13"/>
        <v/>
      </c>
    </row>
    <row r="235" spans="5:8" x14ac:dyDescent="0.25">
      <c r="E235" t="str">
        <f>IF(Units!A235="","",Units!A235&amp;Units!B235&amp;Units!C235&amp;"-"&amp;PROPER(Units!D235))</f>
        <v>1120010-Van Buren Township</v>
      </c>
      <c r="F235" t="str">
        <f t="shared" si="12"/>
        <v/>
      </c>
      <c r="G235" t="str">
        <f>IF(F235="","",COUNTIF($F$2:F235,F235))</f>
        <v/>
      </c>
      <c r="H235" t="str">
        <f t="shared" si="13"/>
        <v/>
      </c>
    </row>
    <row r="236" spans="5:8" x14ac:dyDescent="0.25">
      <c r="E236" t="str">
        <f>IF(Units!A236="","",Units!A236&amp;Units!B236&amp;Units!C236&amp;"-"&amp;PROPER(Units!D236))</f>
        <v>1120011-Washington Township</v>
      </c>
      <c r="F236" t="str">
        <f t="shared" si="12"/>
        <v/>
      </c>
      <c r="G236" t="str">
        <f>IF(F236="","",COUNTIF($F$2:F236,F236))</f>
        <v/>
      </c>
      <c r="H236" t="str">
        <f t="shared" si="13"/>
        <v/>
      </c>
    </row>
    <row r="237" spans="5:8" x14ac:dyDescent="0.25">
      <c r="E237" t="str">
        <f>IF(Units!A237="","",Units!A237&amp;Units!B237&amp;Units!C237&amp;"-"&amp;PROPER(Units!D237))</f>
        <v>1130410-Brazil Civil City</v>
      </c>
      <c r="F237" t="str">
        <f t="shared" si="12"/>
        <v/>
      </c>
      <c r="G237" t="str">
        <f>IF(F237="","",COUNTIF($F$2:F237,F237))</f>
        <v/>
      </c>
      <c r="H237" t="str">
        <f t="shared" si="13"/>
        <v/>
      </c>
    </row>
    <row r="238" spans="5:8" x14ac:dyDescent="0.25">
      <c r="E238" t="str">
        <f>IF(Units!A238="","",Units!A238&amp;Units!B238&amp;Units!C238&amp;"-"&amp;PROPER(Units!D238))</f>
        <v>1130553-Carbon Civil Town</v>
      </c>
      <c r="F238" t="str">
        <f t="shared" si="12"/>
        <v/>
      </c>
      <c r="G238" t="str">
        <f>IF(F238="","",COUNTIF($F$2:F238,F238))</f>
        <v/>
      </c>
      <c r="H238" t="str">
        <f t="shared" si="13"/>
        <v/>
      </c>
    </row>
    <row r="239" spans="5:8" x14ac:dyDescent="0.25">
      <c r="E239" t="str">
        <f>IF(Units!A239="","",Units!A239&amp;Units!B239&amp;Units!C239&amp;"-"&amp;PROPER(Units!D239))</f>
        <v>1130554-Center Point Civil Town</v>
      </c>
      <c r="F239" t="str">
        <f t="shared" si="12"/>
        <v/>
      </c>
      <c r="G239" t="str">
        <f>IF(F239="","",COUNTIF($F$2:F239,F239))</f>
        <v/>
      </c>
      <c r="H239" t="str">
        <f t="shared" si="13"/>
        <v/>
      </c>
    </row>
    <row r="240" spans="5:8" x14ac:dyDescent="0.25">
      <c r="E240" t="str">
        <f>IF(Units!A240="","",Units!A240&amp;Units!B240&amp;Units!C240&amp;"-"&amp;PROPER(Units!D240))</f>
        <v>1130555-Clay City Civil Town</v>
      </c>
      <c r="F240" t="str">
        <f t="shared" si="12"/>
        <v/>
      </c>
      <c r="G240" t="str">
        <f>IF(F240="","",COUNTIF($F$2:F240,F240))</f>
        <v/>
      </c>
      <c r="H240" t="str">
        <f t="shared" si="13"/>
        <v/>
      </c>
    </row>
    <row r="241" spans="5:8" x14ac:dyDescent="0.25">
      <c r="E241" t="str">
        <f>IF(Units!A241="","",Units!A241&amp;Units!B241&amp;Units!C241&amp;"-"&amp;PROPER(Units!D241))</f>
        <v>1130556-Knightsville Civil Town</v>
      </c>
      <c r="F241" t="str">
        <f t="shared" si="12"/>
        <v/>
      </c>
      <c r="G241" t="str">
        <f>IF(F241="","",COUNTIF($F$2:F241,F241))</f>
        <v/>
      </c>
      <c r="H241" t="str">
        <f t="shared" si="13"/>
        <v/>
      </c>
    </row>
    <row r="242" spans="5:8" x14ac:dyDescent="0.25">
      <c r="E242" t="str">
        <f>IF(Units!A242="","",Units!A242&amp;Units!B242&amp;Units!C242&amp;"-"&amp;PROPER(Units!D242))</f>
        <v>1130557-Staunton Civil Town</v>
      </c>
      <c r="F242" t="str">
        <f t="shared" si="12"/>
        <v/>
      </c>
      <c r="G242" t="str">
        <f>IF(F242="","",COUNTIF($F$2:F242,F242))</f>
        <v/>
      </c>
      <c r="H242" t="str">
        <f t="shared" si="13"/>
        <v/>
      </c>
    </row>
    <row r="243" spans="5:8" x14ac:dyDescent="0.25">
      <c r="E243" t="str">
        <f>IF(Units!A243="","",Units!A243&amp;Units!B243&amp;Units!C243&amp;"-"&amp;PROPER(Units!D243))</f>
        <v>1130558-Harmony Civil Town</v>
      </c>
      <c r="F243" t="str">
        <f t="shared" si="12"/>
        <v/>
      </c>
      <c r="G243" t="str">
        <f>IF(F243="","",COUNTIF($F$2:F243,F243))</f>
        <v/>
      </c>
      <c r="H243" t="str">
        <f t="shared" si="13"/>
        <v/>
      </c>
    </row>
    <row r="244" spans="5:8" x14ac:dyDescent="0.25">
      <c r="E244" t="str">
        <f>IF(Units!A244="","",Units!A244&amp;Units!B244&amp;Units!C244&amp;"-"&amp;PROPER(Units!D244))</f>
        <v>1150026-Brazil Public Library</v>
      </c>
      <c r="F244" t="str">
        <f t="shared" si="12"/>
        <v/>
      </c>
      <c r="G244" t="str">
        <f>IF(F244="","",COUNTIF($F$2:F244,F244))</f>
        <v/>
      </c>
      <c r="H244" t="str">
        <f t="shared" si="13"/>
        <v/>
      </c>
    </row>
    <row r="245" spans="5:8" x14ac:dyDescent="0.25">
      <c r="E245" t="str">
        <f>IF(Units!A245="","",Units!A245&amp;Units!B245&amp;Units!C245&amp;"-"&amp;PROPER(Units!D245))</f>
        <v>1160331-Lewis Township Fire Protection District</v>
      </c>
      <c r="F245" t="str">
        <f t="shared" si="12"/>
        <v/>
      </c>
      <c r="G245" t="str">
        <f>IF(F245="","",COUNTIF($F$2:F245,F245))</f>
        <v/>
      </c>
      <c r="H245" t="str">
        <f t="shared" si="13"/>
        <v/>
      </c>
    </row>
    <row r="246" spans="5:8" x14ac:dyDescent="0.25">
      <c r="E246" t="str">
        <f>IF(Units!A246="","",Units!A246&amp;Units!B246&amp;Units!C246&amp;"-"&amp;PROPER(Units!D246))</f>
        <v>1160333-Clay-Owen Solid Waste Management District</v>
      </c>
      <c r="F246" t="str">
        <f t="shared" si="12"/>
        <v/>
      </c>
      <c r="G246" t="str">
        <f>IF(F246="","",COUNTIF($F$2:F246,F246))</f>
        <v/>
      </c>
      <c r="H246" t="str">
        <f t="shared" si="13"/>
        <v/>
      </c>
    </row>
    <row r="247" spans="5:8" x14ac:dyDescent="0.25">
      <c r="E247" t="str">
        <f>IF(Units!A247="","",Units!A247&amp;Units!B247&amp;Units!C247&amp;"-"&amp;PROPER(Units!D247))</f>
        <v>1160338-Van Buren Fire Protection District</v>
      </c>
      <c r="F247" t="str">
        <f t="shared" si="12"/>
        <v/>
      </c>
      <c r="G247" t="str">
        <f>IF(F247="","",COUNTIF($F$2:F247,F247))</f>
        <v/>
      </c>
      <c r="H247" t="str">
        <f t="shared" si="13"/>
        <v/>
      </c>
    </row>
    <row r="248" spans="5:8" x14ac:dyDescent="0.25">
      <c r="E248" t="str">
        <f>IF(Units!A248="","",Units!A248&amp;Units!B248&amp;Units!C248&amp;"-"&amp;PROPER(Units!D248))</f>
        <v>1160342-Posey Township Fire Protection District</v>
      </c>
      <c r="F248" t="str">
        <f t="shared" si="12"/>
        <v/>
      </c>
      <c r="G248" t="str">
        <f>IF(F248="","",COUNTIF($F$2:F248,F248))</f>
        <v/>
      </c>
      <c r="H248" t="str">
        <f t="shared" si="13"/>
        <v/>
      </c>
    </row>
    <row r="249" spans="5:8" x14ac:dyDescent="0.25">
      <c r="E249" t="str">
        <f>IF(Units!A249="","",Units!A249&amp;Units!B249&amp;Units!C249&amp;"-"&amp;PROPER(Units!D249))</f>
        <v>1210000-Clinton County</v>
      </c>
      <c r="F249" t="str">
        <f t="shared" si="12"/>
        <v/>
      </c>
      <c r="G249" t="str">
        <f>IF(F249="","",COUNTIF($F$2:F249,F249))</f>
        <v/>
      </c>
      <c r="H249" t="str">
        <f t="shared" si="13"/>
        <v/>
      </c>
    </row>
    <row r="250" spans="5:8" x14ac:dyDescent="0.25">
      <c r="E250" t="str">
        <f>IF(Units!A250="","",Units!A250&amp;Units!B250&amp;Units!C250&amp;"-"&amp;PROPER(Units!D250))</f>
        <v>1220001-Center Township</v>
      </c>
      <c r="F250" t="str">
        <f t="shared" si="12"/>
        <v/>
      </c>
      <c r="G250" t="str">
        <f>IF(F250="","",COUNTIF($F$2:F250,F250))</f>
        <v/>
      </c>
      <c r="H250" t="str">
        <f t="shared" si="13"/>
        <v/>
      </c>
    </row>
    <row r="251" spans="5:8" x14ac:dyDescent="0.25">
      <c r="E251" t="str">
        <f>IF(Units!A251="","",Units!A251&amp;Units!B251&amp;Units!C251&amp;"-"&amp;PROPER(Units!D251))</f>
        <v>1220002-Forest Township</v>
      </c>
      <c r="F251" t="str">
        <f t="shared" si="12"/>
        <v/>
      </c>
      <c r="G251" t="str">
        <f>IF(F251="","",COUNTIF($F$2:F251,F251))</f>
        <v/>
      </c>
      <c r="H251" t="str">
        <f t="shared" si="13"/>
        <v/>
      </c>
    </row>
    <row r="252" spans="5:8" x14ac:dyDescent="0.25">
      <c r="E252" t="str">
        <f>IF(Units!A252="","",Units!A252&amp;Units!B252&amp;Units!C252&amp;"-"&amp;PROPER(Units!D252))</f>
        <v>1220003-Jackson Township</v>
      </c>
      <c r="F252" t="str">
        <f t="shared" si="12"/>
        <v/>
      </c>
      <c r="G252" t="str">
        <f>IF(F252="","",COUNTIF($F$2:F252,F252))</f>
        <v/>
      </c>
      <c r="H252" t="str">
        <f t="shared" si="13"/>
        <v/>
      </c>
    </row>
    <row r="253" spans="5:8" x14ac:dyDescent="0.25">
      <c r="E253" t="str">
        <f>IF(Units!A253="","",Units!A253&amp;Units!B253&amp;Units!C253&amp;"-"&amp;PROPER(Units!D253))</f>
        <v>1220004-Johnson Township</v>
      </c>
      <c r="F253" t="str">
        <f t="shared" si="12"/>
        <v/>
      </c>
      <c r="G253" t="str">
        <f>IF(F253="","",COUNTIF($F$2:F253,F253))</f>
        <v/>
      </c>
      <c r="H253" t="str">
        <f t="shared" si="13"/>
        <v/>
      </c>
    </row>
    <row r="254" spans="5:8" x14ac:dyDescent="0.25">
      <c r="E254" t="str">
        <f>IF(Units!A254="","",Units!A254&amp;Units!B254&amp;Units!C254&amp;"-"&amp;PROPER(Units!D254))</f>
        <v>1220005-Kirklin Township</v>
      </c>
      <c r="F254" t="str">
        <f t="shared" si="12"/>
        <v/>
      </c>
      <c r="G254" t="str">
        <f>IF(F254="","",COUNTIF($F$2:F254,F254))</f>
        <v/>
      </c>
      <c r="H254" t="str">
        <f t="shared" si="13"/>
        <v/>
      </c>
    </row>
    <row r="255" spans="5:8" x14ac:dyDescent="0.25">
      <c r="E255" t="str">
        <f>IF(Units!A255="","",Units!A255&amp;Units!B255&amp;Units!C255&amp;"-"&amp;PROPER(Units!D255))</f>
        <v>1220006-Madison Township</v>
      </c>
      <c r="F255" t="str">
        <f t="shared" si="12"/>
        <v/>
      </c>
      <c r="G255" t="str">
        <f>IF(F255="","",COUNTIF($F$2:F255,F255))</f>
        <v/>
      </c>
      <c r="H255" t="str">
        <f t="shared" si="13"/>
        <v/>
      </c>
    </row>
    <row r="256" spans="5:8" x14ac:dyDescent="0.25">
      <c r="E256" t="str">
        <f>IF(Units!A256="","",Units!A256&amp;Units!B256&amp;Units!C256&amp;"-"&amp;PROPER(Units!D256))</f>
        <v>1220007-Michigan Township</v>
      </c>
      <c r="F256" t="str">
        <f t="shared" si="12"/>
        <v/>
      </c>
      <c r="G256" t="str">
        <f>IF(F256="","",COUNTIF($F$2:F256,F256))</f>
        <v/>
      </c>
      <c r="H256" t="str">
        <f t="shared" si="13"/>
        <v/>
      </c>
    </row>
    <row r="257" spans="5:8" x14ac:dyDescent="0.25">
      <c r="E257" t="str">
        <f>IF(Units!A257="","",Units!A257&amp;Units!B257&amp;Units!C257&amp;"-"&amp;PROPER(Units!D257))</f>
        <v>1220008-Owen Township</v>
      </c>
      <c r="F257" t="str">
        <f t="shared" si="12"/>
        <v/>
      </c>
      <c r="G257" t="str">
        <f>IF(F257="","",COUNTIF($F$2:F257,F257))</f>
        <v/>
      </c>
      <c r="H257" t="str">
        <f t="shared" si="13"/>
        <v/>
      </c>
    </row>
    <row r="258" spans="5:8" x14ac:dyDescent="0.25">
      <c r="E258" t="str">
        <f>IF(Units!A258="","",Units!A258&amp;Units!B258&amp;Units!C258&amp;"-"&amp;PROPER(Units!D258))</f>
        <v>1220009-Perry Township</v>
      </c>
      <c r="F258" t="str">
        <f t="shared" si="12"/>
        <v/>
      </c>
      <c r="G258" t="str">
        <f>IF(F258="","",COUNTIF($F$2:F258,F258))</f>
        <v/>
      </c>
      <c r="H258" t="str">
        <f t="shared" si="13"/>
        <v/>
      </c>
    </row>
    <row r="259" spans="5:8" x14ac:dyDescent="0.25">
      <c r="E259" t="str">
        <f>IF(Units!A259="","",Units!A259&amp;Units!B259&amp;Units!C259&amp;"-"&amp;PROPER(Units!D259))</f>
        <v>1220010-Ross Township</v>
      </c>
      <c r="F259" t="str">
        <f t="shared" ref="F259:F322" si="14">IF(LEFT(E259,2)=$F$1,"x","")</f>
        <v/>
      </c>
      <c r="G259" t="str">
        <f>IF(F259="","",COUNTIF($F$2:F259,F259))</f>
        <v/>
      </c>
      <c r="H259" t="str">
        <f t="shared" ref="H259:H322" si="15">IF(F259="","",E259)</f>
        <v/>
      </c>
    </row>
    <row r="260" spans="5:8" x14ac:dyDescent="0.25">
      <c r="E260" t="str">
        <f>IF(Units!A260="","",Units!A260&amp;Units!B260&amp;Units!C260&amp;"-"&amp;PROPER(Units!D260))</f>
        <v>1220011-Sugar Creek Township</v>
      </c>
      <c r="F260" t="str">
        <f t="shared" si="14"/>
        <v/>
      </c>
      <c r="G260" t="str">
        <f>IF(F260="","",COUNTIF($F$2:F260,F260))</f>
        <v/>
      </c>
      <c r="H260" t="str">
        <f t="shared" si="15"/>
        <v/>
      </c>
    </row>
    <row r="261" spans="5:8" x14ac:dyDescent="0.25">
      <c r="E261" t="str">
        <f>IF(Units!A261="","",Units!A261&amp;Units!B261&amp;Units!C261&amp;"-"&amp;PROPER(Units!D261))</f>
        <v>1220012-Union Township</v>
      </c>
      <c r="F261" t="str">
        <f t="shared" si="14"/>
        <v/>
      </c>
      <c r="G261" t="str">
        <f>IF(F261="","",COUNTIF($F$2:F261,F261))</f>
        <v/>
      </c>
      <c r="H261" t="str">
        <f t="shared" si="15"/>
        <v/>
      </c>
    </row>
    <row r="262" spans="5:8" x14ac:dyDescent="0.25">
      <c r="E262" t="str">
        <f>IF(Units!A262="","",Units!A262&amp;Units!B262&amp;Units!C262&amp;"-"&amp;PROPER(Units!D262))</f>
        <v>1220013-Warren Township</v>
      </c>
      <c r="F262" t="str">
        <f t="shared" si="14"/>
        <v/>
      </c>
      <c r="G262" t="str">
        <f>IF(F262="","",COUNTIF($F$2:F262,F262))</f>
        <v/>
      </c>
      <c r="H262" t="str">
        <f t="shared" si="15"/>
        <v/>
      </c>
    </row>
    <row r="263" spans="5:8" x14ac:dyDescent="0.25">
      <c r="E263" t="str">
        <f>IF(Units!A263="","",Units!A263&amp;Units!B263&amp;Units!C263&amp;"-"&amp;PROPER(Units!D263))</f>
        <v>1220014-Washington Township</v>
      </c>
      <c r="F263" t="str">
        <f t="shared" si="14"/>
        <v/>
      </c>
      <c r="G263" t="str">
        <f>IF(F263="","",COUNTIF($F$2:F263,F263))</f>
        <v/>
      </c>
      <c r="H263" t="str">
        <f t="shared" si="15"/>
        <v/>
      </c>
    </row>
    <row r="264" spans="5:8" x14ac:dyDescent="0.25">
      <c r="E264" t="str">
        <f>IF(Units!A264="","",Units!A264&amp;Units!B264&amp;Units!C264&amp;"-"&amp;PROPER(Units!D264))</f>
        <v>1230309-Frankfort Civil City</v>
      </c>
      <c r="F264" t="str">
        <f t="shared" si="14"/>
        <v/>
      </c>
      <c r="G264" t="str">
        <f>IF(F264="","",COUNTIF($F$2:F264,F264))</f>
        <v/>
      </c>
      <c r="H264" t="str">
        <f t="shared" si="15"/>
        <v/>
      </c>
    </row>
    <row r="265" spans="5:8" x14ac:dyDescent="0.25">
      <c r="E265" t="str">
        <f>IF(Units!A265="","",Units!A265&amp;Units!B265&amp;Units!C265&amp;"-"&amp;PROPER(Units!D265))</f>
        <v>1230559-Colfax Civil Town</v>
      </c>
      <c r="F265" t="str">
        <f t="shared" si="14"/>
        <v/>
      </c>
      <c r="G265" t="str">
        <f>IF(F265="","",COUNTIF($F$2:F265,F265))</f>
        <v/>
      </c>
      <c r="H265" t="str">
        <f t="shared" si="15"/>
        <v/>
      </c>
    </row>
    <row r="266" spans="5:8" x14ac:dyDescent="0.25">
      <c r="E266" t="str">
        <f>IF(Units!A266="","",Units!A266&amp;Units!B266&amp;Units!C266&amp;"-"&amp;PROPER(Units!D266))</f>
        <v>1230560-Kirklin Civil Town</v>
      </c>
      <c r="F266" t="str">
        <f t="shared" si="14"/>
        <v/>
      </c>
      <c r="G266" t="str">
        <f>IF(F266="","",COUNTIF($F$2:F266,F266))</f>
        <v/>
      </c>
      <c r="H266" t="str">
        <f t="shared" si="15"/>
        <v/>
      </c>
    </row>
    <row r="267" spans="5:8" x14ac:dyDescent="0.25">
      <c r="E267" t="str">
        <f>IF(Units!A267="","",Units!A267&amp;Units!B267&amp;Units!C267&amp;"-"&amp;PROPER(Units!D267))</f>
        <v>1230561-Michigantown Civil Town</v>
      </c>
      <c r="F267" t="str">
        <f t="shared" si="14"/>
        <v/>
      </c>
      <c r="G267" t="str">
        <f>IF(F267="","",COUNTIF($F$2:F267,F267))</f>
        <v/>
      </c>
      <c r="H267" t="str">
        <f t="shared" si="15"/>
        <v/>
      </c>
    </row>
    <row r="268" spans="5:8" x14ac:dyDescent="0.25">
      <c r="E268" t="str">
        <f>IF(Units!A268="","",Units!A268&amp;Units!B268&amp;Units!C268&amp;"-"&amp;PROPER(Units!D268))</f>
        <v>1230562-Mulberry Civil Town</v>
      </c>
      <c r="F268" t="str">
        <f t="shared" si="14"/>
        <v/>
      </c>
      <c r="G268" t="str">
        <f>IF(F268="","",COUNTIF($F$2:F268,F268))</f>
        <v/>
      </c>
      <c r="H268" t="str">
        <f t="shared" si="15"/>
        <v/>
      </c>
    </row>
    <row r="269" spans="5:8" x14ac:dyDescent="0.25">
      <c r="E269" t="str">
        <f>IF(Units!A269="","",Units!A269&amp;Units!B269&amp;Units!C269&amp;"-"&amp;PROPER(Units!D269))</f>
        <v>1230563-Rossville Civil Town</v>
      </c>
      <c r="F269" t="str">
        <f t="shared" si="14"/>
        <v/>
      </c>
      <c r="G269" t="str">
        <f>IF(F269="","",COUNTIF($F$2:F269,F269))</f>
        <v/>
      </c>
      <c r="H269" t="str">
        <f t="shared" si="15"/>
        <v/>
      </c>
    </row>
    <row r="270" spans="5:8" x14ac:dyDescent="0.25">
      <c r="E270" t="str">
        <f>IF(Units!A270="","",Units!A270&amp;Units!B270&amp;Units!C270&amp;"-"&amp;PROPER(Units!D270))</f>
        <v>1250027-Colfax-Perry Township Public Library</v>
      </c>
      <c r="F270" t="str">
        <f t="shared" si="14"/>
        <v/>
      </c>
      <c r="G270" t="str">
        <f>IF(F270="","",COUNTIF($F$2:F270,F270))</f>
        <v/>
      </c>
      <c r="H270" t="str">
        <f t="shared" si="15"/>
        <v/>
      </c>
    </row>
    <row r="271" spans="5:8" x14ac:dyDescent="0.25">
      <c r="E271" t="str">
        <f>IF(Units!A271="","",Units!A271&amp;Units!B271&amp;Units!C271&amp;"-"&amp;PROPER(Units!D271))</f>
        <v>1250028-Frankfort Community Public Library</v>
      </c>
      <c r="F271" t="str">
        <f t="shared" si="14"/>
        <v/>
      </c>
      <c r="G271" t="str">
        <f>IF(F271="","",COUNTIF($F$2:F271,F271))</f>
        <v/>
      </c>
      <c r="H271" t="str">
        <f t="shared" si="15"/>
        <v/>
      </c>
    </row>
    <row r="272" spans="5:8" x14ac:dyDescent="0.25">
      <c r="E272" t="str">
        <f>IF(Units!A272="","",Units!A272&amp;Units!B272&amp;Units!C272&amp;"-"&amp;PROPER(Units!D272))</f>
        <v>1250029-Kirklin Public Library</v>
      </c>
      <c r="F272" t="str">
        <f t="shared" si="14"/>
        <v/>
      </c>
      <c r="G272" t="str">
        <f>IF(F272="","",COUNTIF($F$2:F272,F272))</f>
        <v/>
      </c>
      <c r="H272" t="str">
        <f t="shared" si="15"/>
        <v/>
      </c>
    </row>
    <row r="273" spans="5:8" x14ac:dyDescent="0.25">
      <c r="E273" t="str">
        <f>IF(Units!A273="","",Units!A273&amp;Units!B273&amp;Units!C273&amp;"-"&amp;PROPER(Units!D273))</f>
        <v>1250286-Clinton County Contractual Public Library</v>
      </c>
      <c r="F273" t="str">
        <f t="shared" si="14"/>
        <v/>
      </c>
      <c r="G273" t="str">
        <f>IF(F273="","",COUNTIF($F$2:F273,F273))</f>
        <v/>
      </c>
      <c r="H273" t="str">
        <f t="shared" si="15"/>
        <v/>
      </c>
    </row>
    <row r="274" spans="5:8" x14ac:dyDescent="0.25">
      <c r="E274" t="str">
        <f>IF(Units!A274="","",Units!A274&amp;Units!B274&amp;Units!C274&amp;"-"&amp;PROPER(Units!D274))</f>
        <v>1260326-Frankfort And Clinton County Airport Authority</v>
      </c>
      <c r="F274" t="str">
        <f t="shared" si="14"/>
        <v/>
      </c>
      <c r="G274" t="str">
        <f>IF(F274="","",COUNTIF($F$2:F274,F274))</f>
        <v/>
      </c>
      <c r="H274" t="str">
        <f t="shared" si="15"/>
        <v/>
      </c>
    </row>
    <row r="275" spans="5:8" x14ac:dyDescent="0.25">
      <c r="E275" t="str">
        <f>IF(Units!A275="","",Units!A275&amp;Units!B275&amp;Units!C275&amp;"-"&amp;PROPER(Units!D275))</f>
        <v>1260329-Wild Cat Solid Waste Management District</v>
      </c>
      <c r="F275" t="str">
        <f t="shared" si="14"/>
        <v/>
      </c>
      <c r="G275" t="str">
        <f>IF(F275="","",COUNTIF($F$2:F275,F275))</f>
        <v/>
      </c>
      <c r="H275" t="str">
        <f t="shared" si="15"/>
        <v/>
      </c>
    </row>
    <row r="276" spans="5:8" x14ac:dyDescent="0.25">
      <c r="E276" t="str">
        <f>IF(Units!A276="","",Units!A276&amp;Units!B276&amp;Units!C276&amp;"-"&amp;PROPER(Units!D276))</f>
        <v>1310000-Crawford County</v>
      </c>
      <c r="F276" t="str">
        <f t="shared" si="14"/>
        <v/>
      </c>
      <c r="G276" t="str">
        <f>IF(F276="","",COUNTIF($F$2:F276,F276))</f>
        <v/>
      </c>
      <c r="H276" t="str">
        <f t="shared" si="15"/>
        <v/>
      </c>
    </row>
    <row r="277" spans="5:8" x14ac:dyDescent="0.25">
      <c r="E277" t="str">
        <f>IF(Units!A277="","",Units!A277&amp;Units!B277&amp;Units!C277&amp;"-"&amp;PROPER(Units!D277))</f>
        <v>1320001-Boone Township</v>
      </c>
      <c r="F277" t="str">
        <f t="shared" si="14"/>
        <v/>
      </c>
      <c r="G277" t="str">
        <f>IF(F277="","",COUNTIF($F$2:F277,F277))</f>
        <v/>
      </c>
      <c r="H277" t="str">
        <f t="shared" si="15"/>
        <v/>
      </c>
    </row>
    <row r="278" spans="5:8" x14ac:dyDescent="0.25">
      <c r="E278" t="str">
        <f>IF(Units!A278="","",Units!A278&amp;Units!B278&amp;Units!C278&amp;"-"&amp;PROPER(Units!D278))</f>
        <v>1320002-Jennings Township</v>
      </c>
      <c r="F278" t="str">
        <f t="shared" si="14"/>
        <v/>
      </c>
      <c r="G278" t="str">
        <f>IF(F278="","",COUNTIF($F$2:F278,F278))</f>
        <v/>
      </c>
      <c r="H278" t="str">
        <f t="shared" si="15"/>
        <v/>
      </c>
    </row>
    <row r="279" spans="5:8" x14ac:dyDescent="0.25">
      <c r="E279" t="str">
        <f>IF(Units!A279="","",Units!A279&amp;Units!B279&amp;Units!C279&amp;"-"&amp;PROPER(Units!D279))</f>
        <v>1320003-Johnson Township</v>
      </c>
      <c r="F279" t="str">
        <f t="shared" si="14"/>
        <v/>
      </c>
      <c r="G279" t="str">
        <f>IF(F279="","",COUNTIF($F$2:F279,F279))</f>
        <v/>
      </c>
      <c r="H279" t="str">
        <f t="shared" si="15"/>
        <v/>
      </c>
    </row>
    <row r="280" spans="5:8" x14ac:dyDescent="0.25">
      <c r="E280" t="str">
        <f>IF(Units!A280="","",Units!A280&amp;Units!B280&amp;Units!C280&amp;"-"&amp;PROPER(Units!D280))</f>
        <v>1320004-Liberty Township</v>
      </c>
      <c r="F280" t="str">
        <f t="shared" si="14"/>
        <v/>
      </c>
      <c r="G280" t="str">
        <f>IF(F280="","",COUNTIF($F$2:F280,F280))</f>
        <v/>
      </c>
      <c r="H280" t="str">
        <f t="shared" si="15"/>
        <v/>
      </c>
    </row>
    <row r="281" spans="5:8" x14ac:dyDescent="0.25">
      <c r="E281" t="str">
        <f>IF(Units!A281="","",Units!A281&amp;Units!B281&amp;Units!C281&amp;"-"&amp;PROPER(Units!D281))</f>
        <v>1320005-Ohio Township</v>
      </c>
      <c r="F281" t="str">
        <f t="shared" si="14"/>
        <v/>
      </c>
      <c r="G281" t="str">
        <f>IF(F281="","",COUNTIF($F$2:F281,F281))</f>
        <v/>
      </c>
      <c r="H281" t="str">
        <f t="shared" si="15"/>
        <v/>
      </c>
    </row>
    <row r="282" spans="5:8" x14ac:dyDescent="0.25">
      <c r="E282" t="str">
        <f>IF(Units!A282="","",Units!A282&amp;Units!B282&amp;Units!C282&amp;"-"&amp;PROPER(Units!D282))</f>
        <v>1320006-Patoka Township</v>
      </c>
      <c r="F282" t="str">
        <f t="shared" si="14"/>
        <v/>
      </c>
      <c r="G282" t="str">
        <f>IF(F282="","",COUNTIF($F$2:F282,F282))</f>
        <v/>
      </c>
      <c r="H282" t="str">
        <f t="shared" si="15"/>
        <v/>
      </c>
    </row>
    <row r="283" spans="5:8" x14ac:dyDescent="0.25">
      <c r="E283" t="str">
        <f>IF(Units!A283="","",Units!A283&amp;Units!B283&amp;Units!C283&amp;"-"&amp;PROPER(Units!D283))</f>
        <v>1320007-Sterling Township</v>
      </c>
      <c r="F283" t="str">
        <f t="shared" si="14"/>
        <v/>
      </c>
      <c r="G283" t="str">
        <f>IF(F283="","",COUNTIF($F$2:F283,F283))</f>
        <v/>
      </c>
      <c r="H283" t="str">
        <f t="shared" si="15"/>
        <v/>
      </c>
    </row>
    <row r="284" spans="5:8" x14ac:dyDescent="0.25">
      <c r="E284" t="str">
        <f>IF(Units!A284="","",Units!A284&amp;Units!B284&amp;Units!C284&amp;"-"&amp;PROPER(Units!D284))</f>
        <v>1320008-Union Township</v>
      </c>
      <c r="F284" t="str">
        <f t="shared" si="14"/>
        <v/>
      </c>
      <c r="G284" t="str">
        <f>IF(F284="","",COUNTIF($F$2:F284,F284))</f>
        <v/>
      </c>
      <c r="H284" t="str">
        <f t="shared" si="15"/>
        <v/>
      </c>
    </row>
    <row r="285" spans="5:8" x14ac:dyDescent="0.25">
      <c r="E285" t="str">
        <f>IF(Units!A285="","",Units!A285&amp;Units!B285&amp;Units!C285&amp;"-"&amp;PROPER(Units!D285))</f>
        <v>1320009-Whiskey Run Township</v>
      </c>
      <c r="F285" t="str">
        <f t="shared" si="14"/>
        <v/>
      </c>
      <c r="G285" t="str">
        <f>IF(F285="","",COUNTIF($F$2:F285,F285))</f>
        <v/>
      </c>
      <c r="H285" t="str">
        <f t="shared" si="15"/>
        <v/>
      </c>
    </row>
    <row r="286" spans="5:8" x14ac:dyDescent="0.25">
      <c r="E286" t="str">
        <f>IF(Units!A286="","",Units!A286&amp;Units!B286&amp;Units!C286&amp;"-"&amp;PROPER(Units!D286))</f>
        <v>1330564-Alton Civil Town</v>
      </c>
      <c r="F286" t="str">
        <f t="shared" si="14"/>
        <v/>
      </c>
      <c r="G286" t="str">
        <f>IF(F286="","",COUNTIF($F$2:F286,F286))</f>
        <v/>
      </c>
      <c r="H286" t="str">
        <f t="shared" si="15"/>
        <v/>
      </c>
    </row>
    <row r="287" spans="5:8" x14ac:dyDescent="0.25">
      <c r="E287" t="str">
        <f>IF(Units!A287="","",Units!A287&amp;Units!B287&amp;Units!C287&amp;"-"&amp;PROPER(Units!D287))</f>
        <v>1330565-English Civil Town</v>
      </c>
      <c r="F287" t="str">
        <f t="shared" si="14"/>
        <v/>
      </c>
      <c r="G287" t="str">
        <f>IF(F287="","",COUNTIF($F$2:F287,F287))</f>
        <v/>
      </c>
      <c r="H287" t="str">
        <f t="shared" si="15"/>
        <v/>
      </c>
    </row>
    <row r="288" spans="5:8" x14ac:dyDescent="0.25">
      <c r="E288" t="str">
        <f>IF(Units!A288="","",Units!A288&amp;Units!B288&amp;Units!C288&amp;"-"&amp;PROPER(Units!D288))</f>
        <v>1330566-Leavenworth Civil Town</v>
      </c>
      <c r="F288" t="str">
        <f t="shared" si="14"/>
        <v/>
      </c>
      <c r="G288" t="str">
        <f>IF(F288="","",COUNTIF($F$2:F288,F288))</f>
        <v/>
      </c>
      <c r="H288" t="str">
        <f t="shared" si="15"/>
        <v/>
      </c>
    </row>
    <row r="289" spans="5:8" x14ac:dyDescent="0.25">
      <c r="E289" t="str">
        <f>IF(Units!A289="","",Units!A289&amp;Units!B289&amp;Units!C289&amp;"-"&amp;PROPER(Units!D289))</f>
        <v>1330567-Marengo Civil Town</v>
      </c>
      <c r="F289" t="str">
        <f t="shared" si="14"/>
        <v/>
      </c>
      <c r="G289" t="str">
        <f>IF(F289="","",COUNTIF($F$2:F289,F289))</f>
        <v/>
      </c>
      <c r="H289" t="str">
        <f t="shared" si="15"/>
        <v/>
      </c>
    </row>
    <row r="290" spans="5:8" x14ac:dyDescent="0.25">
      <c r="E290" t="str">
        <f>IF(Units!A290="","",Units!A290&amp;Units!B290&amp;Units!C290&amp;"-"&amp;PROPER(Units!D290))</f>
        <v>1350030-Crawford County Public Library</v>
      </c>
      <c r="F290" t="str">
        <f t="shared" si="14"/>
        <v/>
      </c>
      <c r="G290" t="str">
        <f>IF(F290="","",COUNTIF($F$2:F290,F290))</f>
        <v/>
      </c>
      <c r="H290" t="str">
        <f t="shared" si="15"/>
        <v/>
      </c>
    </row>
    <row r="291" spans="5:8" x14ac:dyDescent="0.25">
      <c r="E291" t="str">
        <f>IF(Units!A291="","",Units!A291&amp;Units!B291&amp;Units!C291&amp;"-"&amp;PROPER(Units!D291))</f>
        <v>1360965-Marengo-Liberty Township Fire</v>
      </c>
      <c r="F291" t="str">
        <f t="shared" si="14"/>
        <v/>
      </c>
      <c r="G291" t="str">
        <f>IF(F291="","",COUNTIF($F$2:F291,F291))</f>
        <v/>
      </c>
      <c r="H291" t="str">
        <f t="shared" si="15"/>
        <v/>
      </c>
    </row>
    <row r="292" spans="5:8" x14ac:dyDescent="0.25">
      <c r="E292" t="str">
        <f>IF(Units!A292="","",Units!A292&amp;Units!B292&amp;Units!C292&amp;"-"&amp;PROPER(Units!D292))</f>
        <v>1360966-English Fire</v>
      </c>
      <c r="F292" t="str">
        <f t="shared" si="14"/>
        <v/>
      </c>
      <c r="G292" t="str">
        <f>IF(F292="","",COUNTIF($F$2:F292,F292))</f>
        <v/>
      </c>
      <c r="H292" t="str">
        <f t="shared" si="15"/>
        <v/>
      </c>
    </row>
    <row r="293" spans="5:8" x14ac:dyDescent="0.25">
      <c r="E293" t="str">
        <f>IF(Units!A293="","",Units!A293&amp;Units!B293&amp;Units!C293&amp;"-"&amp;PROPER(Units!D293))</f>
        <v>1360967-Whiskey Run Fire Protection District</v>
      </c>
      <c r="F293" t="str">
        <f t="shared" si="14"/>
        <v/>
      </c>
      <c r="G293" t="str">
        <f>IF(F293="","",COUNTIF($F$2:F293,F293))</f>
        <v/>
      </c>
      <c r="H293" t="str">
        <f t="shared" si="15"/>
        <v/>
      </c>
    </row>
    <row r="294" spans="5:8" x14ac:dyDescent="0.25">
      <c r="E294" t="str">
        <f>IF(Units!A294="","",Units!A294&amp;Units!B294&amp;Units!C294&amp;"-"&amp;PROPER(Units!D294))</f>
        <v>1360968-Leavenworth Fire Protection District</v>
      </c>
      <c r="F294" t="str">
        <f t="shared" si="14"/>
        <v/>
      </c>
      <c r="G294" t="str">
        <f>IF(F294="","",COUNTIF($F$2:F294,F294))</f>
        <v/>
      </c>
      <c r="H294" t="str">
        <f t="shared" si="15"/>
        <v/>
      </c>
    </row>
    <row r="295" spans="5:8" x14ac:dyDescent="0.25">
      <c r="E295" t="str">
        <f>IF(Units!A295="","",Units!A295&amp;Units!B295&amp;Units!C295&amp;"-"&amp;PROPER(Units!D295))</f>
        <v>1361045-Crawford County Solid Waste Management District</v>
      </c>
      <c r="F295" t="str">
        <f t="shared" si="14"/>
        <v/>
      </c>
      <c r="G295" t="str">
        <f>IF(F295="","",COUNTIF($F$2:F295,F295))</f>
        <v/>
      </c>
      <c r="H295" t="str">
        <f t="shared" si="15"/>
        <v/>
      </c>
    </row>
    <row r="296" spans="5:8" x14ac:dyDescent="0.25">
      <c r="E296" t="str">
        <f>IF(Units!A296="","",Units!A296&amp;Units!B296&amp;Units!C296&amp;"-"&amp;PROPER(Units!D296))</f>
        <v>1410000-Daviess County</v>
      </c>
      <c r="F296" t="str">
        <f t="shared" si="14"/>
        <v/>
      </c>
      <c r="G296" t="str">
        <f>IF(F296="","",COUNTIF($F$2:F296,F296))</f>
        <v/>
      </c>
      <c r="H296" t="str">
        <f t="shared" si="15"/>
        <v/>
      </c>
    </row>
    <row r="297" spans="5:8" x14ac:dyDescent="0.25">
      <c r="E297" t="str">
        <f>IF(Units!A297="","",Units!A297&amp;Units!B297&amp;Units!C297&amp;"-"&amp;PROPER(Units!D297))</f>
        <v>1420001-Barr Township</v>
      </c>
      <c r="F297" t="str">
        <f t="shared" si="14"/>
        <v/>
      </c>
      <c r="G297" t="str">
        <f>IF(F297="","",COUNTIF($F$2:F297,F297))</f>
        <v/>
      </c>
      <c r="H297" t="str">
        <f t="shared" si="15"/>
        <v/>
      </c>
    </row>
    <row r="298" spans="5:8" x14ac:dyDescent="0.25">
      <c r="E298" t="str">
        <f>IF(Units!A298="","",Units!A298&amp;Units!B298&amp;Units!C298&amp;"-"&amp;PROPER(Units!D298))</f>
        <v>1420002-Bogard Township</v>
      </c>
      <c r="F298" t="str">
        <f t="shared" si="14"/>
        <v/>
      </c>
      <c r="G298" t="str">
        <f>IF(F298="","",COUNTIF($F$2:F298,F298))</f>
        <v/>
      </c>
      <c r="H298" t="str">
        <f t="shared" si="15"/>
        <v/>
      </c>
    </row>
    <row r="299" spans="5:8" x14ac:dyDescent="0.25">
      <c r="E299" t="str">
        <f>IF(Units!A299="","",Units!A299&amp;Units!B299&amp;Units!C299&amp;"-"&amp;PROPER(Units!D299))</f>
        <v>1420003-Elmore Township</v>
      </c>
      <c r="F299" t="str">
        <f t="shared" si="14"/>
        <v/>
      </c>
      <c r="G299" t="str">
        <f>IF(F299="","",COUNTIF($F$2:F299,F299))</f>
        <v/>
      </c>
      <c r="H299" t="str">
        <f t="shared" si="15"/>
        <v/>
      </c>
    </row>
    <row r="300" spans="5:8" x14ac:dyDescent="0.25">
      <c r="E300" t="str">
        <f>IF(Units!A300="","",Units!A300&amp;Units!B300&amp;Units!C300&amp;"-"&amp;PROPER(Units!D300))</f>
        <v>1420004-Harrison Township</v>
      </c>
      <c r="F300" t="str">
        <f t="shared" si="14"/>
        <v/>
      </c>
      <c r="G300" t="str">
        <f>IF(F300="","",COUNTIF($F$2:F300,F300))</f>
        <v/>
      </c>
      <c r="H300" t="str">
        <f t="shared" si="15"/>
        <v/>
      </c>
    </row>
    <row r="301" spans="5:8" x14ac:dyDescent="0.25">
      <c r="E301" t="str">
        <f>IF(Units!A301="","",Units!A301&amp;Units!B301&amp;Units!C301&amp;"-"&amp;PROPER(Units!D301))</f>
        <v>1420005-Madison Township</v>
      </c>
      <c r="F301" t="str">
        <f t="shared" si="14"/>
        <v/>
      </c>
      <c r="G301" t="str">
        <f>IF(F301="","",COUNTIF($F$2:F301,F301))</f>
        <v/>
      </c>
      <c r="H301" t="str">
        <f t="shared" si="15"/>
        <v/>
      </c>
    </row>
    <row r="302" spans="5:8" x14ac:dyDescent="0.25">
      <c r="E302" t="str">
        <f>IF(Units!A302="","",Units!A302&amp;Units!B302&amp;Units!C302&amp;"-"&amp;PROPER(Units!D302))</f>
        <v>1420006-Reeve Township</v>
      </c>
      <c r="F302" t="str">
        <f t="shared" si="14"/>
        <v/>
      </c>
      <c r="G302" t="str">
        <f>IF(F302="","",COUNTIF($F$2:F302,F302))</f>
        <v/>
      </c>
      <c r="H302" t="str">
        <f t="shared" si="15"/>
        <v/>
      </c>
    </row>
    <row r="303" spans="5:8" x14ac:dyDescent="0.25">
      <c r="E303" t="str">
        <f>IF(Units!A303="","",Units!A303&amp;Units!B303&amp;Units!C303&amp;"-"&amp;PROPER(Units!D303))</f>
        <v>1420007-Steele Township</v>
      </c>
      <c r="F303" t="str">
        <f t="shared" si="14"/>
        <v/>
      </c>
      <c r="G303" t="str">
        <f>IF(F303="","",COUNTIF($F$2:F303,F303))</f>
        <v/>
      </c>
      <c r="H303" t="str">
        <f t="shared" si="15"/>
        <v/>
      </c>
    </row>
    <row r="304" spans="5:8" x14ac:dyDescent="0.25">
      <c r="E304" t="str">
        <f>IF(Units!A304="","",Units!A304&amp;Units!B304&amp;Units!C304&amp;"-"&amp;PROPER(Units!D304))</f>
        <v>1420008-Van Buren Township</v>
      </c>
      <c r="F304" t="str">
        <f t="shared" si="14"/>
        <v/>
      </c>
      <c r="G304" t="str">
        <f>IF(F304="","",COUNTIF($F$2:F304,F304))</f>
        <v/>
      </c>
      <c r="H304" t="str">
        <f t="shared" si="15"/>
        <v/>
      </c>
    </row>
    <row r="305" spans="5:8" x14ac:dyDescent="0.25">
      <c r="E305" t="str">
        <f>IF(Units!A305="","",Units!A305&amp;Units!B305&amp;Units!C305&amp;"-"&amp;PROPER(Units!D305))</f>
        <v>1420009-Veale Township</v>
      </c>
      <c r="F305" t="str">
        <f t="shared" si="14"/>
        <v/>
      </c>
      <c r="G305" t="str">
        <f>IF(F305="","",COUNTIF($F$2:F305,F305))</f>
        <v/>
      </c>
      <c r="H305" t="str">
        <f t="shared" si="15"/>
        <v/>
      </c>
    </row>
    <row r="306" spans="5:8" x14ac:dyDescent="0.25">
      <c r="E306" t="str">
        <f>IF(Units!A306="","",Units!A306&amp;Units!B306&amp;Units!C306&amp;"-"&amp;PROPER(Units!D306))</f>
        <v>1420010-Washington Township</v>
      </c>
      <c r="F306" t="str">
        <f t="shared" si="14"/>
        <v/>
      </c>
      <c r="G306" t="str">
        <f>IF(F306="","",COUNTIF($F$2:F306,F306))</f>
        <v/>
      </c>
      <c r="H306" t="str">
        <f t="shared" si="15"/>
        <v/>
      </c>
    </row>
    <row r="307" spans="5:8" x14ac:dyDescent="0.25">
      <c r="E307" t="str">
        <f>IF(Units!A307="","",Units!A307&amp;Units!B307&amp;Units!C307&amp;"-"&amp;PROPER(Units!D307))</f>
        <v>1430319-Washington Civil City</v>
      </c>
      <c r="F307" t="str">
        <f t="shared" si="14"/>
        <v/>
      </c>
      <c r="G307" t="str">
        <f>IF(F307="","",COUNTIF($F$2:F307,F307))</f>
        <v/>
      </c>
      <c r="H307" t="str">
        <f t="shared" si="15"/>
        <v/>
      </c>
    </row>
    <row r="308" spans="5:8" x14ac:dyDescent="0.25">
      <c r="E308" t="str">
        <f>IF(Units!A308="","",Units!A308&amp;Units!B308&amp;Units!C308&amp;"-"&amp;PROPER(Units!D308))</f>
        <v>1430569-Alfordsville Civil Town</v>
      </c>
      <c r="F308" t="str">
        <f t="shared" si="14"/>
        <v/>
      </c>
      <c r="G308" t="str">
        <f>IF(F308="","",COUNTIF($F$2:F308,F308))</f>
        <v/>
      </c>
      <c r="H308" t="str">
        <f t="shared" si="15"/>
        <v/>
      </c>
    </row>
    <row r="309" spans="5:8" x14ac:dyDescent="0.25">
      <c r="E309" t="str">
        <f>IF(Units!A309="","",Units!A309&amp;Units!B309&amp;Units!C309&amp;"-"&amp;PROPER(Units!D309))</f>
        <v>1430570-Cannelburg Civil Town</v>
      </c>
      <c r="F309" t="str">
        <f t="shared" si="14"/>
        <v/>
      </c>
      <c r="G309" t="str">
        <f>IF(F309="","",COUNTIF($F$2:F309,F309))</f>
        <v/>
      </c>
      <c r="H309" t="str">
        <f t="shared" si="15"/>
        <v/>
      </c>
    </row>
    <row r="310" spans="5:8" x14ac:dyDescent="0.25">
      <c r="E310" t="str">
        <f>IF(Units!A310="","",Units!A310&amp;Units!B310&amp;Units!C310&amp;"-"&amp;PROPER(Units!D310))</f>
        <v>1430571-Elnora Civil Town</v>
      </c>
      <c r="F310" t="str">
        <f t="shared" si="14"/>
        <v/>
      </c>
      <c r="G310" t="str">
        <f>IF(F310="","",COUNTIF($F$2:F310,F310))</f>
        <v/>
      </c>
      <c r="H310" t="str">
        <f t="shared" si="15"/>
        <v/>
      </c>
    </row>
    <row r="311" spans="5:8" x14ac:dyDescent="0.25">
      <c r="E311" t="str">
        <f>IF(Units!A311="","",Units!A311&amp;Units!B311&amp;Units!C311&amp;"-"&amp;PROPER(Units!D311))</f>
        <v>1430572-Montgomery Civil Town</v>
      </c>
      <c r="F311" t="str">
        <f t="shared" si="14"/>
        <v/>
      </c>
      <c r="G311" t="str">
        <f>IF(F311="","",COUNTIF($F$2:F311,F311))</f>
        <v/>
      </c>
      <c r="H311" t="str">
        <f t="shared" si="15"/>
        <v/>
      </c>
    </row>
    <row r="312" spans="5:8" x14ac:dyDescent="0.25">
      <c r="E312" t="str">
        <f>IF(Units!A312="","",Units!A312&amp;Units!B312&amp;Units!C312&amp;"-"&amp;PROPER(Units!D312))</f>
        <v>1430573-Odon Civil Town</v>
      </c>
      <c r="F312" t="str">
        <f t="shared" si="14"/>
        <v/>
      </c>
      <c r="G312" t="str">
        <f>IF(F312="","",COUNTIF($F$2:F312,F312))</f>
        <v/>
      </c>
      <c r="H312" t="str">
        <f t="shared" si="15"/>
        <v/>
      </c>
    </row>
    <row r="313" spans="5:8" x14ac:dyDescent="0.25">
      <c r="E313" t="str">
        <f>IF(Units!A313="","",Units!A313&amp;Units!B313&amp;Units!C313&amp;"-"&amp;PROPER(Units!D313))</f>
        <v>1430574-Plainville Civil Town</v>
      </c>
      <c r="F313" t="str">
        <f t="shared" si="14"/>
        <v/>
      </c>
      <c r="G313" t="str">
        <f>IF(F313="","",COUNTIF($F$2:F313,F313))</f>
        <v/>
      </c>
      <c r="H313" t="str">
        <f t="shared" si="15"/>
        <v/>
      </c>
    </row>
    <row r="314" spans="5:8" x14ac:dyDescent="0.25">
      <c r="E314" t="str">
        <f>IF(Units!A314="","",Units!A314&amp;Units!B314&amp;Units!C314&amp;"-"&amp;PROPER(Units!D314))</f>
        <v>1450031-Odon-Winkelpleck Public Library</v>
      </c>
      <c r="F314" t="str">
        <f t="shared" si="14"/>
        <v/>
      </c>
      <c r="G314" t="str">
        <f>IF(F314="","",COUNTIF($F$2:F314,F314))</f>
        <v/>
      </c>
      <c r="H314" t="str">
        <f t="shared" si="15"/>
        <v/>
      </c>
    </row>
    <row r="315" spans="5:8" x14ac:dyDescent="0.25">
      <c r="E315" t="str">
        <f>IF(Units!A315="","",Units!A315&amp;Units!B315&amp;Units!C315&amp;"-"&amp;PROPER(Units!D315))</f>
        <v>1450032-Washington Carnegie Public Library</v>
      </c>
      <c r="F315" t="str">
        <f t="shared" si="14"/>
        <v/>
      </c>
      <c r="G315" t="str">
        <f>IF(F315="","",COUNTIF($F$2:F315,F315))</f>
        <v/>
      </c>
      <c r="H315" t="str">
        <f t="shared" si="15"/>
        <v/>
      </c>
    </row>
    <row r="316" spans="5:8" x14ac:dyDescent="0.25">
      <c r="E316" t="str">
        <f>IF(Units!A316="","",Units!A316&amp;Units!B316&amp;Units!C316&amp;"-"&amp;PROPER(Units!D316))</f>
        <v>1460984-Veale Fire District</v>
      </c>
      <c r="F316" t="str">
        <f t="shared" si="14"/>
        <v/>
      </c>
      <c r="G316" t="str">
        <f>IF(F316="","",COUNTIF($F$2:F316,F316))</f>
        <v/>
      </c>
      <c r="H316" t="str">
        <f t="shared" si="15"/>
        <v/>
      </c>
    </row>
    <row r="317" spans="5:8" x14ac:dyDescent="0.25">
      <c r="E317" t="str">
        <f>IF(Units!A317="","",Units!A317&amp;Units!B317&amp;Units!C317&amp;"-"&amp;PROPER(Units!D317))</f>
        <v>1460989-Southeast Daviess Fire Protection District</v>
      </c>
      <c r="F317" t="str">
        <f t="shared" si="14"/>
        <v/>
      </c>
      <c r="G317" t="str">
        <f>IF(F317="","",COUNTIF($F$2:F317,F317))</f>
        <v/>
      </c>
      <c r="H317" t="str">
        <f t="shared" si="15"/>
        <v/>
      </c>
    </row>
    <row r="318" spans="5:8" x14ac:dyDescent="0.25">
      <c r="E318" t="str">
        <f>IF(Units!A318="","",Units!A318&amp;Units!B318&amp;Units!C318&amp;"-"&amp;PROPER(Units!D318))</f>
        <v>1461022-Daviess County Solid Waste District</v>
      </c>
      <c r="F318" t="str">
        <f t="shared" si="14"/>
        <v/>
      </c>
      <c r="G318" t="str">
        <f>IF(F318="","",COUNTIF($F$2:F318,F318))</f>
        <v/>
      </c>
      <c r="H318" t="str">
        <f t="shared" si="15"/>
        <v/>
      </c>
    </row>
    <row r="319" spans="5:8" x14ac:dyDescent="0.25">
      <c r="E319" t="str">
        <f>IF(Units!A319="","",Units!A319&amp;Units!B319&amp;Units!C319&amp;"-"&amp;PROPER(Units!D319))</f>
        <v>1470005-Prairie Creek Conservancy District</v>
      </c>
      <c r="F319" t="str">
        <f t="shared" si="14"/>
        <v/>
      </c>
      <c r="G319" t="str">
        <f>IF(F319="","",COUNTIF($F$2:F319,F319))</f>
        <v/>
      </c>
      <c r="H319" t="str">
        <f t="shared" si="15"/>
        <v/>
      </c>
    </row>
    <row r="320" spans="5:8" x14ac:dyDescent="0.25">
      <c r="E320" t="str">
        <f>IF(Units!A320="","",Units!A320&amp;Units!B320&amp;Units!C320&amp;"-"&amp;PROPER(Units!D320))</f>
        <v>1510000-Dearborn County</v>
      </c>
      <c r="F320" t="str">
        <f t="shared" si="14"/>
        <v/>
      </c>
      <c r="G320" t="str">
        <f>IF(F320="","",COUNTIF($F$2:F320,F320))</f>
        <v/>
      </c>
      <c r="H320" t="str">
        <f t="shared" si="15"/>
        <v/>
      </c>
    </row>
    <row r="321" spans="5:8" x14ac:dyDescent="0.25">
      <c r="E321" t="str">
        <f>IF(Units!A321="","",Units!A321&amp;Units!B321&amp;Units!C321&amp;"-"&amp;PROPER(Units!D321))</f>
        <v>1520001-Caesar Creek Township</v>
      </c>
      <c r="F321" t="str">
        <f t="shared" si="14"/>
        <v/>
      </c>
      <c r="G321" t="str">
        <f>IF(F321="","",COUNTIF($F$2:F321,F321))</f>
        <v/>
      </c>
      <c r="H321" t="str">
        <f t="shared" si="15"/>
        <v/>
      </c>
    </row>
    <row r="322" spans="5:8" x14ac:dyDescent="0.25">
      <c r="E322" t="str">
        <f>IF(Units!A322="","",Units!A322&amp;Units!B322&amp;Units!C322&amp;"-"&amp;PROPER(Units!D322))</f>
        <v>1520002-Center Township</v>
      </c>
      <c r="F322" t="str">
        <f t="shared" si="14"/>
        <v/>
      </c>
      <c r="G322" t="str">
        <f>IF(F322="","",COUNTIF($F$2:F322,F322))</f>
        <v/>
      </c>
      <c r="H322" t="str">
        <f t="shared" si="15"/>
        <v/>
      </c>
    </row>
    <row r="323" spans="5:8" x14ac:dyDescent="0.25">
      <c r="E323" t="str">
        <f>IF(Units!A323="","",Units!A323&amp;Units!B323&amp;Units!C323&amp;"-"&amp;PROPER(Units!D323))</f>
        <v>1520003-Clay Township</v>
      </c>
      <c r="F323" t="str">
        <f t="shared" ref="F323:F386" si="16">IF(LEFT(E323,2)=$F$1,"x","")</f>
        <v/>
      </c>
      <c r="G323" t="str">
        <f>IF(F323="","",COUNTIF($F$2:F323,F323))</f>
        <v/>
      </c>
      <c r="H323" t="str">
        <f t="shared" ref="H323:H386" si="17">IF(F323="","",E323)</f>
        <v/>
      </c>
    </row>
    <row r="324" spans="5:8" x14ac:dyDescent="0.25">
      <c r="E324" t="str">
        <f>IF(Units!A324="","",Units!A324&amp;Units!B324&amp;Units!C324&amp;"-"&amp;PROPER(Units!D324))</f>
        <v>1520004-Harrison Township</v>
      </c>
      <c r="F324" t="str">
        <f t="shared" si="16"/>
        <v/>
      </c>
      <c r="G324" t="str">
        <f>IF(F324="","",COUNTIF($F$2:F324,F324))</f>
        <v/>
      </c>
      <c r="H324" t="str">
        <f t="shared" si="17"/>
        <v/>
      </c>
    </row>
    <row r="325" spans="5:8" x14ac:dyDescent="0.25">
      <c r="E325" t="str">
        <f>IF(Units!A325="","",Units!A325&amp;Units!B325&amp;Units!C325&amp;"-"&amp;PROPER(Units!D325))</f>
        <v>1520005-Hogan Township</v>
      </c>
      <c r="F325" t="str">
        <f t="shared" si="16"/>
        <v/>
      </c>
      <c r="G325" t="str">
        <f>IF(F325="","",COUNTIF($F$2:F325,F325))</f>
        <v/>
      </c>
      <c r="H325" t="str">
        <f t="shared" si="17"/>
        <v/>
      </c>
    </row>
    <row r="326" spans="5:8" x14ac:dyDescent="0.25">
      <c r="E326" t="str">
        <f>IF(Units!A326="","",Units!A326&amp;Units!B326&amp;Units!C326&amp;"-"&amp;PROPER(Units!D326))</f>
        <v>1520006-Jackson Township</v>
      </c>
      <c r="F326" t="str">
        <f t="shared" si="16"/>
        <v/>
      </c>
      <c r="G326" t="str">
        <f>IF(F326="","",COUNTIF($F$2:F326,F326))</f>
        <v/>
      </c>
      <c r="H326" t="str">
        <f t="shared" si="17"/>
        <v/>
      </c>
    </row>
    <row r="327" spans="5:8" x14ac:dyDescent="0.25">
      <c r="E327" t="str">
        <f>IF(Units!A327="","",Units!A327&amp;Units!B327&amp;Units!C327&amp;"-"&amp;PROPER(Units!D327))</f>
        <v>1520007-Kelso Township</v>
      </c>
      <c r="F327" t="str">
        <f t="shared" si="16"/>
        <v/>
      </c>
      <c r="G327" t="str">
        <f>IF(F327="","",COUNTIF($F$2:F327,F327))</f>
        <v/>
      </c>
      <c r="H327" t="str">
        <f t="shared" si="17"/>
        <v/>
      </c>
    </row>
    <row r="328" spans="5:8" x14ac:dyDescent="0.25">
      <c r="E328" t="str">
        <f>IF(Units!A328="","",Units!A328&amp;Units!B328&amp;Units!C328&amp;"-"&amp;PROPER(Units!D328))</f>
        <v>1520008-Lawrenceburg Township</v>
      </c>
      <c r="F328" t="str">
        <f t="shared" si="16"/>
        <v/>
      </c>
      <c r="G328" t="str">
        <f>IF(F328="","",COUNTIF($F$2:F328,F328))</f>
        <v/>
      </c>
      <c r="H328" t="str">
        <f t="shared" si="17"/>
        <v/>
      </c>
    </row>
    <row r="329" spans="5:8" x14ac:dyDescent="0.25">
      <c r="E329" t="str">
        <f>IF(Units!A329="","",Units!A329&amp;Units!B329&amp;Units!C329&amp;"-"&amp;PROPER(Units!D329))</f>
        <v>1520009-Logan Township</v>
      </c>
      <c r="F329" t="str">
        <f t="shared" si="16"/>
        <v/>
      </c>
      <c r="G329" t="str">
        <f>IF(F329="","",COUNTIF($F$2:F329,F329))</f>
        <v/>
      </c>
      <c r="H329" t="str">
        <f t="shared" si="17"/>
        <v/>
      </c>
    </row>
    <row r="330" spans="5:8" x14ac:dyDescent="0.25">
      <c r="E330" t="str">
        <f>IF(Units!A330="","",Units!A330&amp;Units!B330&amp;Units!C330&amp;"-"&amp;PROPER(Units!D330))</f>
        <v>1520010-Manchester Township</v>
      </c>
      <c r="F330" t="str">
        <f t="shared" si="16"/>
        <v/>
      </c>
      <c r="G330" t="str">
        <f>IF(F330="","",COUNTIF($F$2:F330,F330))</f>
        <v/>
      </c>
      <c r="H330" t="str">
        <f t="shared" si="17"/>
        <v/>
      </c>
    </row>
    <row r="331" spans="5:8" x14ac:dyDescent="0.25">
      <c r="E331" t="str">
        <f>IF(Units!A331="","",Units!A331&amp;Units!B331&amp;Units!C331&amp;"-"&amp;PROPER(Units!D331))</f>
        <v>1520011-Miller Township</v>
      </c>
      <c r="F331" t="str">
        <f t="shared" si="16"/>
        <v/>
      </c>
      <c r="G331" t="str">
        <f>IF(F331="","",COUNTIF($F$2:F331,F331))</f>
        <v/>
      </c>
      <c r="H331" t="str">
        <f t="shared" si="17"/>
        <v/>
      </c>
    </row>
    <row r="332" spans="5:8" x14ac:dyDescent="0.25">
      <c r="E332" t="str">
        <f>IF(Units!A332="","",Units!A332&amp;Units!B332&amp;Units!C332&amp;"-"&amp;PROPER(Units!D332))</f>
        <v>1520012-Sparta Township</v>
      </c>
      <c r="F332" t="str">
        <f t="shared" si="16"/>
        <v/>
      </c>
      <c r="G332" t="str">
        <f>IF(F332="","",COUNTIF($F$2:F332,F332))</f>
        <v/>
      </c>
      <c r="H332" t="str">
        <f t="shared" si="17"/>
        <v/>
      </c>
    </row>
    <row r="333" spans="5:8" x14ac:dyDescent="0.25">
      <c r="E333" t="str">
        <f>IF(Units!A333="","",Units!A333&amp;Units!B333&amp;Units!C333&amp;"-"&amp;PROPER(Units!D333))</f>
        <v>1520013-Washington Township</v>
      </c>
      <c r="F333" t="str">
        <f t="shared" si="16"/>
        <v/>
      </c>
      <c r="G333" t="str">
        <f>IF(F333="","",COUNTIF($F$2:F333,F333))</f>
        <v/>
      </c>
      <c r="H333" t="str">
        <f t="shared" si="17"/>
        <v/>
      </c>
    </row>
    <row r="334" spans="5:8" x14ac:dyDescent="0.25">
      <c r="E334" t="str">
        <f>IF(Units!A334="","",Units!A334&amp;Units!B334&amp;Units!C334&amp;"-"&amp;PROPER(Units!D334))</f>
        <v>1520014-York Township</v>
      </c>
      <c r="F334" t="str">
        <f t="shared" si="16"/>
        <v/>
      </c>
      <c r="G334" t="str">
        <f>IF(F334="","",COUNTIF($F$2:F334,F334))</f>
        <v/>
      </c>
      <c r="H334" t="str">
        <f t="shared" si="17"/>
        <v/>
      </c>
    </row>
    <row r="335" spans="5:8" x14ac:dyDescent="0.25">
      <c r="E335" t="str">
        <f>IF(Units!A335="","",Units!A335&amp;Units!B335&amp;Units!C335&amp;"-"&amp;PROPER(Units!D335))</f>
        <v>1530439-Lawrenceburg Civil City</v>
      </c>
      <c r="F335" t="str">
        <f t="shared" si="16"/>
        <v/>
      </c>
      <c r="G335" t="str">
        <f>IF(F335="","",COUNTIF($F$2:F335,F335))</f>
        <v/>
      </c>
      <c r="H335" t="str">
        <f t="shared" si="17"/>
        <v/>
      </c>
    </row>
    <row r="336" spans="5:8" x14ac:dyDescent="0.25">
      <c r="E336" t="str">
        <f>IF(Units!A336="","",Units!A336&amp;Units!B336&amp;Units!C336&amp;"-"&amp;PROPER(Units!D336))</f>
        <v>1530442-Aurora Civil City</v>
      </c>
      <c r="F336" t="str">
        <f t="shared" si="16"/>
        <v/>
      </c>
      <c r="G336" t="str">
        <f>IF(F336="","",COUNTIF($F$2:F336,F336))</f>
        <v/>
      </c>
      <c r="H336" t="str">
        <f t="shared" si="17"/>
        <v/>
      </c>
    </row>
    <row r="337" spans="5:8" x14ac:dyDescent="0.25">
      <c r="E337" t="str">
        <f>IF(Units!A337="","",Units!A337&amp;Units!B337&amp;Units!C337&amp;"-"&amp;PROPER(Units!D337))</f>
        <v>1530575-Dillsboro Civil Town</v>
      </c>
      <c r="F337" t="str">
        <f t="shared" si="16"/>
        <v/>
      </c>
      <c r="G337" t="str">
        <f>IF(F337="","",COUNTIF($F$2:F337,F337))</f>
        <v/>
      </c>
      <c r="H337" t="str">
        <f t="shared" si="17"/>
        <v/>
      </c>
    </row>
    <row r="338" spans="5:8" x14ac:dyDescent="0.25">
      <c r="E338" t="str">
        <f>IF(Units!A338="","",Units!A338&amp;Units!B338&amp;Units!C338&amp;"-"&amp;PROPER(Units!D338))</f>
        <v>1530576-City Of Greendale</v>
      </c>
      <c r="F338" t="str">
        <f t="shared" si="16"/>
        <v/>
      </c>
      <c r="G338" t="str">
        <f>IF(F338="","",COUNTIF($F$2:F338,F338))</f>
        <v/>
      </c>
      <c r="H338" t="str">
        <f t="shared" si="17"/>
        <v/>
      </c>
    </row>
    <row r="339" spans="5:8" x14ac:dyDescent="0.25">
      <c r="E339" t="str">
        <f>IF(Units!A339="","",Units!A339&amp;Units!B339&amp;Units!C339&amp;"-"&amp;PROPER(Units!D339))</f>
        <v>1530577-Moores Hill Civil Town</v>
      </c>
      <c r="F339" t="str">
        <f t="shared" si="16"/>
        <v/>
      </c>
      <c r="G339" t="str">
        <f>IF(F339="","",COUNTIF($F$2:F339,F339))</f>
        <v/>
      </c>
      <c r="H339" t="str">
        <f t="shared" si="17"/>
        <v/>
      </c>
    </row>
    <row r="340" spans="5:8" x14ac:dyDescent="0.25">
      <c r="E340" t="str">
        <f>IF(Units!A340="","",Units!A340&amp;Units!B340&amp;Units!C340&amp;"-"&amp;PROPER(Units!D340))</f>
        <v>1530578-St. Leon Civil Town</v>
      </c>
      <c r="F340" t="str">
        <f t="shared" si="16"/>
        <v/>
      </c>
      <c r="G340" t="str">
        <f>IF(F340="","",COUNTIF($F$2:F340,F340))</f>
        <v/>
      </c>
      <c r="H340" t="str">
        <f t="shared" si="17"/>
        <v/>
      </c>
    </row>
    <row r="341" spans="5:8" x14ac:dyDescent="0.25">
      <c r="E341" t="str">
        <f>IF(Units!A341="","",Units!A341&amp;Units!B341&amp;Units!C341&amp;"-"&amp;PROPER(Units!D341))</f>
        <v>1530579-West Harrison Civil Town</v>
      </c>
      <c r="F341" t="str">
        <f t="shared" si="16"/>
        <v/>
      </c>
      <c r="G341" t="str">
        <f>IF(F341="","",COUNTIF($F$2:F341,F341))</f>
        <v/>
      </c>
      <c r="H341" t="str">
        <f t="shared" si="17"/>
        <v/>
      </c>
    </row>
    <row r="342" spans="5:8" x14ac:dyDescent="0.25">
      <c r="E342" t="str">
        <f>IF(Units!A342="","",Units!A342&amp;Units!B342&amp;Units!C342&amp;"-"&amp;PROPER(Units!D342))</f>
        <v>1550033-Aurora Public Library</v>
      </c>
      <c r="F342" t="str">
        <f t="shared" si="16"/>
        <v/>
      </c>
      <c r="G342" t="str">
        <f>IF(F342="","",COUNTIF($F$2:F342,F342))</f>
        <v/>
      </c>
      <c r="H342" t="str">
        <f t="shared" si="17"/>
        <v/>
      </c>
    </row>
    <row r="343" spans="5:8" x14ac:dyDescent="0.25">
      <c r="E343" t="str">
        <f>IF(Units!A343="","",Units!A343&amp;Units!B343&amp;Units!C343&amp;"-"&amp;PROPER(Units!D343))</f>
        <v>1550034-Lawrenceburg Public Library</v>
      </c>
      <c r="F343" t="str">
        <f t="shared" si="16"/>
        <v/>
      </c>
      <c r="G343" t="str">
        <f>IF(F343="","",COUNTIF($F$2:F343,F343))</f>
        <v/>
      </c>
      <c r="H343" t="str">
        <f t="shared" si="17"/>
        <v/>
      </c>
    </row>
    <row r="344" spans="5:8" x14ac:dyDescent="0.25">
      <c r="E344" t="str">
        <f>IF(Units!A344="","",Units!A344&amp;Units!B344&amp;Units!C344&amp;"-"&amp;PROPER(Units!D344))</f>
        <v>1561036-Dearborn County Solid Waste</v>
      </c>
      <c r="F344" t="str">
        <f t="shared" si="16"/>
        <v/>
      </c>
      <c r="G344" t="str">
        <f>IF(F344="","",COUNTIF($F$2:F344,F344))</f>
        <v/>
      </c>
      <c r="H344" t="str">
        <f t="shared" si="17"/>
        <v/>
      </c>
    </row>
    <row r="345" spans="5:8" x14ac:dyDescent="0.25">
      <c r="E345" t="str">
        <f>IF(Units!A345="","",Units!A345&amp;Units!B345&amp;Units!C345&amp;"-"&amp;PROPER(Units!D345))</f>
        <v>1570006-Lawrenceburg Conservancy District</v>
      </c>
      <c r="F345" t="str">
        <f t="shared" si="16"/>
        <v/>
      </c>
      <c r="G345" t="str">
        <f>IF(F345="","",COUNTIF($F$2:F345,F345))</f>
        <v/>
      </c>
      <c r="H345" t="str">
        <f t="shared" si="17"/>
        <v/>
      </c>
    </row>
    <row r="346" spans="5:8" x14ac:dyDescent="0.25">
      <c r="E346" t="str">
        <f>IF(Units!A346="","",Units!A346&amp;Units!B346&amp;Units!C346&amp;"-"&amp;PROPER(Units!D346))</f>
        <v>1610000-Decatur County</v>
      </c>
      <c r="F346" t="str">
        <f t="shared" si="16"/>
        <v/>
      </c>
      <c r="G346" t="str">
        <f>IF(F346="","",COUNTIF($F$2:F346,F346))</f>
        <v/>
      </c>
      <c r="H346" t="str">
        <f t="shared" si="17"/>
        <v/>
      </c>
    </row>
    <row r="347" spans="5:8" x14ac:dyDescent="0.25">
      <c r="E347" t="str">
        <f>IF(Units!A347="","",Units!A347&amp;Units!B347&amp;Units!C347&amp;"-"&amp;PROPER(Units!D347))</f>
        <v>1620001-Adams Township</v>
      </c>
      <c r="F347" t="str">
        <f t="shared" si="16"/>
        <v/>
      </c>
      <c r="G347" t="str">
        <f>IF(F347="","",COUNTIF($F$2:F347,F347))</f>
        <v/>
      </c>
      <c r="H347" t="str">
        <f t="shared" si="17"/>
        <v/>
      </c>
    </row>
    <row r="348" spans="5:8" x14ac:dyDescent="0.25">
      <c r="E348" t="str">
        <f>IF(Units!A348="","",Units!A348&amp;Units!B348&amp;Units!C348&amp;"-"&amp;PROPER(Units!D348))</f>
        <v>1620002-Clay Township</v>
      </c>
      <c r="F348" t="str">
        <f t="shared" si="16"/>
        <v/>
      </c>
      <c r="G348" t="str">
        <f>IF(F348="","",COUNTIF($F$2:F348,F348))</f>
        <v/>
      </c>
      <c r="H348" t="str">
        <f t="shared" si="17"/>
        <v/>
      </c>
    </row>
    <row r="349" spans="5:8" x14ac:dyDescent="0.25">
      <c r="E349" t="str">
        <f>IF(Units!A349="","",Units!A349&amp;Units!B349&amp;Units!C349&amp;"-"&amp;PROPER(Units!D349))</f>
        <v>1620003-Clinton Township</v>
      </c>
      <c r="F349" t="str">
        <f t="shared" si="16"/>
        <v/>
      </c>
      <c r="G349" t="str">
        <f>IF(F349="","",COUNTIF($F$2:F349,F349))</f>
        <v/>
      </c>
      <c r="H349" t="str">
        <f t="shared" si="17"/>
        <v/>
      </c>
    </row>
    <row r="350" spans="5:8" x14ac:dyDescent="0.25">
      <c r="E350" t="str">
        <f>IF(Units!A350="","",Units!A350&amp;Units!B350&amp;Units!C350&amp;"-"&amp;PROPER(Units!D350))</f>
        <v>1620004-Fugit Township</v>
      </c>
      <c r="F350" t="str">
        <f t="shared" si="16"/>
        <v/>
      </c>
      <c r="G350" t="str">
        <f>IF(F350="","",COUNTIF($F$2:F350,F350))</f>
        <v/>
      </c>
      <c r="H350" t="str">
        <f t="shared" si="17"/>
        <v/>
      </c>
    </row>
    <row r="351" spans="5:8" x14ac:dyDescent="0.25">
      <c r="E351" t="str">
        <f>IF(Units!A351="","",Units!A351&amp;Units!B351&amp;Units!C351&amp;"-"&amp;PROPER(Units!D351))</f>
        <v>1620005-Jackson Township</v>
      </c>
      <c r="F351" t="str">
        <f t="shared" si="16"/>
        <v/>
      </c>
      <c r="G351" t="str">
        <f>IF(F351="","",COUNTIF($F$2:F351,F351))</f>
        <v/>
      </c>
      <c r="H351" t="str">
        <f t="shared" si="17"/>
        <v/>
      </c>
    </row>
    <row r="352" spans="5:8" x14ac:dyDescent="0.25">
      <c r="E352" t="str">
        <f>IF(Units!A352="","",Units!A352&amp;Units!B352&amp;Units!C352&amp;"-"&amp;PROPER(Units!D352))</f>
        <v>1620006-Marion Township</v>
      </c>
      <c r="F352" t="str">
        <f t="shared" si="16"/>
        <v/>
      </c>
      <c r="G352" t="str">
        <f>IF(F352="","",COUNTIF($F$2:F352,F352))</f>
        <v/>
      </c>
      <c r="H352" t="str">
        <f t="shared" si="17"/>
        <v/>
      </c>
    </row>
    <row r="353" spans="5:8" x14ac:dyDescent="0.25">
      <c r="E353" t="str">
        <f>IF(Units!A353="","",Units!A353&amp;Units!B353&amp;Units!C353&amp;"-"&amp;PROPER(Units!D353))</f>
        <v>1620007-Saltcreek Township</v>
      </c>
      <c r="F353" t="str">
        <f t="shared" si="16"/>
        <v/>
      </c>
      <c r="G353" t="str">
        <f>IF(F353="","",COUNTIF($F$2:F353,F353))</f>
        <v/>
      </c>
      <c r="H353" t="str">
        <f t="shared" si="17"/>
        <v/>
      </c>
    </row>
    <row r="354" spans="5:8" x14ac:dyDescent="0.25">
      <c r="E354" t="str">
        <f>IF(Units!A354="","",Units!A354&amp;Units!B354&amp;Units!C354&amp;"-"&amp;PROPER(Units!D354))</f>
        <v>1620008-Sandcreek Township</v>
      </c>
      <c r="F354" t="str">
        <f t="shared" si="16"/>
        <v/>
      </c>
      <c r="G354" t="str">
        <f>IF(F354="","",COUNTIF($F$2:F354,F354))</f>
        <v/>
      </c>
      <c r="H354" t="str">
        <f t="shared" si="17"/>
        <v/>
      </c>
    </row>
    <row r="355" spans="5:8" x14ac:dyDescent="0.25">
      <c r="E355" t="str">
        <f>IF(Units!A355="","",Units!A355&amp;Units!B355&amp;Units!C355&amp;"-"&amp;PROPER(Units!D355))</f>
        <v>1620009-Washington Township</v>
      </c>
      <c r="F355" t="str">
        <f t="shared" si="16"/>
        <v/>
      </c>
      <c r="G355" t="str">
        <f>IF(F355="","",COUNTIF($F$2:F355,F355))</f>
        <v/>
      </c>
      <c r="H355" t="str">
        <f t="shared" si="17"/>
        <v/>
      </c>
    </row>
    <row r="356" spans="5:8" x14ac:dyDescent="0.25">
      <c r="E356" t="str">
        <f>IF(Units!A356="","",Units!A356&amp;Units!B356&amp;Units!C356&amp;"-"&amp;PROPER(Units!D356))</f>
        <v>1630406-Greensburg Civil City</v>
      </c>
      <c r="F356" t="str">
        <f t="shared" si="16"/>
        <v/>
      </c>
      <c r="G356" t="str">
        <f>IF(F356="","",COUNTIF($F$2:F356,F356))</f>
        <v/>
      </c>
      <c r="H356" t="str">
        <f t="shared" si="17"/>
        <v/>
      </c>
    </row>
    <row r="357" spans="5:8" x14ac:dyDescent="0.25">
      <c r="E357" t="str">
        <f>IF(Units!A357="","",Units!A357&amp;Units!B357&amp;Units!C357&amp;"-"&amp;PROPER(Units!D357))</f>
        <v>1630581-Millhousen Civil Town</v>
      </c>
      <c r="F357" t="str">
        <f t="shared" si="16"/>
        <v/>
      </c>
      <c r="G357" t="str">
        <f>IF(F357="","",COUNTIF($F$2:F357,F357))</f>
        <v/>
      </c>
      <c r="H357" t="str">
        <f t="shared" si="17"/>
        <v/>
      </c>
    </row>
    <row r="358" spans="5:8" x14ac:dyDescent="0.25">
      <c r="E358" t="str">
        <f>IF(Units!A358="","",Units!A358&amp;Units!B358&amp;Units!C358&amp;"-"&amp;PROPER(Units!D358))</f>
        <v>1630582-New Point Civil Town</v>
      </c>
      <c r="F358" t="str">
        <f t="shared" si="16"/>
        <v/>
      </c>
      <c r="G358" t="str">
        <f>IF(F358="","",COUNTIF($F$2:F358,F358))</f>
        <v/>
      </c>
      <c r="H358" t="str">
        <f t="shared" si="17"/>
        <v/>
      </c>
    </row>
    <row r="359" spans="5:8" x14ac:dyDescent="0.25">
      <c r="E359" t="str">
        <f>IF(Units!A359="","",Units!A359&amp;Units!B359&amp;Units!C359&amp;"-"&amp;PROPER(Units!D359))</f>
        <v>1630583-St. Paul Civil Town</v>
      </c>
      <c r="F359" t="str">
        <f t="shared" si="16"/>
        <v/>
      </c>
      <c r="G359" t="str">
        <f>IF(F359="","",COUNTIF($F$2:F359,F359))</f>
        <v/>
      </c>
      <c r="H359" t="str">
        <f t="shared" si="17"/>
        <v/>
      </c>
    </row>
    <row r="360" spans="5:8" x14ac:dyDescent="0.25">
      <c r="E360" t="str">
        <f>IF(Units!A360="","",Units!A360&amp;Units!B360&amp;Units!C360&amp;"-"&amp;PROPER(Units!D360))</f>
        <v>1630584-Westport Civil Town</v>
      </c>
      <c r="F360" t="str">
        <f t="shared" si="16"/>
        <v/>
      </c>
      <c r="G360" t="str">
        <f>IF(F360="","",COUNTIF($F$2:F360,F360))</f>
        <v/>
      </c>
      <c r="H360" t="str">
        <f t="shared" si="17"/>
        <v/>
      </c>
    </row>
    <row r="361" spans="5:8" x14ac:dyDescent="0.25">
      <c r="E361" t="str">
        <f>IF(Units!A361="","",Units!A361&amp;Units!B361&amp;Units!C361&amp;"-"&amp;PROPER(Units!D361))</f>
        <v>1650035-Greensburg Public Library</v>
      </c>
      <c r="F361" t="str">
        <f t="shared" si="16"/>
        <v/>
      </c>
      <c r="G361" t="str">
        <f>IF(F361="","",COUNTIF($F$2:F361,F361))</f>
        <v/>
      </c>
      <c r="H361" t="str">
        <f t="shared" si="17"/>
        <v/>
      </c>
    </row>
    <row r="362" spans="5:8" x14ac:dyDescent="0.25">
      <c r="E362" t="str">
        <f>IF(Units!A362="","",Units!A362&amp;Units!B362&amp;Units!C362&amp;"-"&amp;PROPER(Units!D362))</f>
        <v>1650283-Decatur County Contractual Library</v>
      </c>
      <c r="F362" t="str">
        <f t="shared" si="16"/>
        <v/>
      </c>
      <c r="G362" t="str">
        <f>IF(F362="","",COUNTIF($F$2:F362,F362))</f>
        <v/>
      </c>
      <c r="H362" t="str">
        <f t="shared" si="17"/>
        <v/>
      </c>
    </row>
    <row r="363" spans="5:8" x14ac:dyDescent="0.25">
      <c r="E363" t="str">
        <f>IF(Units!A363="","",Units!A363&amp;Units!B363&amp;Units!C363&amp;"-"&amp;PROPER(Units!D363))</f>
        <v>1661003-Decatur County Solid Waste Management</v>
      </c>
      <c r="F363" t="str">
        <f t="shared" si="16"/>
        <v/>
      </c>
      <c r="G363" t="str">
        <f>IF(F363="","",COUNTIF($F$2:F363,F363))</f>
        <v/>
      </c>
      <c r="H363" t="str">
        <f t="shared" si="17"/>
        <v/>
      </c>
    </row>
    <row r="364" spans="5:8" x14ac:dyDescent="0.25">
      <c r="E364" t="str">
        <f>IF(Units!A364="","",Units!A364&amp;Units!B364&amp;Units!C364&amp;"-"&amp;PROPER(Units!D364))</f>
        <v>1670049-Lake Mccoy Conservancy District</v>
      </c>
      <c r="F364" t="str">
        <f t="shared" si="16"/>
        <v/>
      </c>
      <c r="G364" t="str">
        <f>IF(F364="","",COUNTIF($F$2:F364,F364))</f>
        <v/>
      </c>
      <c r="H364" t="str">
        <f t="shared" si="17"/>
        <v/>
      </c>
    </row>
    <row r="365" spans="5:8" x14ac:dyDescent="0.25">
      <c r="E365" t="str">
        <f>IF(Units!A365="","",Units!A365&amp;Units!B365&amp;Units!C365&amp;"-"&amp;PROPER(Units!D365))</f>
        <v>1710000-Dekalb County</v>
      </c>
      <c r="F365" t="str">
        <f t="shared" si="16"/>
        <v/>
      </c>
      <c r="G365" t="str">
        <f>IF(F365="","",COUNTIF($F$2:F365,F365))</f>
        <v/>
      </c>
      <c r="H365" t="str">
        <f t="shared" si="17"/>
        <v/>
      </c>
    </row>
    <row r="366" spans="5:8" x14ac:dyDescent="0.25">
      <c r="E366" t="str">
        <f>IF(Units!A366="","",Units!A366&amp;Units!B366&amp;Units!C366&amp;"-"&amp;PROPER(Units!D366))</f>
        <v>1720001-Butler Township</v>
      </c>
      <c r="F366" t="str">
        <f t="shared" si="16"/>
        <v/>
      </c>
      <c r="G366" t="str">
        <f>IF(F366="","",COUNTIF($F$2:F366,F366))</f>
        <v/>
      </c>
      <c r="H366" t="str">
        <f t="shared" si="17"/>
        <v/>
      </c>
    </row>
    <row r="367" spans="5:8" x14ac:dyDescent="0.25">
      <c r="E367" t="str">
        <f>IF(Units!A367="","",Units!A367&amp;Units!B367&amp;Units!C367&amp;"-"&amp;PROPER(Units!D367))</f>
        <v>1720002-Concord Township</v>
      </c>
      <c r="F367" t="str">
        <f t="shared" si="16"/>
        <v/>
      </c>
      <c r="G367" t="str">
        <f>IF(F367="","",COUNTIF($F$2:F367,F367))</f>
        <v/>
      </c>
      <c r="H367" t="str">
        <f t="shared" si="17"/>
        <v/>
      </c>
    </row>
    <row r="368" spans="5:8" x14ac:dyDescent="0.25">
      <c r="E368" t="str">
        <f>IF(Units!A368="","",Units!A368&amp;Units!B368&amp;Units!C368&amp;"-"&amp;PROPER(Units!D368))</f>
        <v>1720003-Fairfield Township</v>
      </c>
      <c r="F368" t="str">
        <f t="shared" si="16"/>
        <v/>
      </c>
      <c r="G368" t="str">
        <f>IF(F368="","",COUNTIF($F$2:F368,F368))</f>
        <v/>
      </c>
      <c r="H368" t="str">
        <f t="shared" si="17"/>
        <v/>
      </c>
    </row>
    <row r="369" spans="5:8" x14ac:dyDescent="0.25">
      <c r="E369" t="str">
        <f>IF(Units!A369="","",Units!A369&amp;Units!B369&amp;Units!C369&amp;"-"&amp;PROPER(Units!D369))</f>
        <v>1720004-Franklin Township</v>
      </c>
      <c r="F369" t="str">
        <f t="shared" si="16"/>
        <v/>
      </c>
      <c r="G369" t="str">
        <f>IF(F369="","",COUNTIF($F$2:F369,F369))</f>
        <v/>
      </c>
      <c r="H369" t="str">
        <f t="shared" si="17"/>
        <v/>
      </c>
    </row>
    <row r="370" spans="5:8" x14ac:dyDescent="0.25">
      <c r="E370" t="str">
        <f>IF(Units!A370="","",Units!A370&amp;Units!B370&amp;Units!C370&amp;"-"&amp;PROPER(Units!D370))</f>
        <v>1720005-Grant Township</v>
      </c>
      <c r="F370" t="str">
        <f t="shared" si="16"/>
        <v/>
      </c>
      <c r="G370" t="str">
        <f>IF(F370="","",COUNTIF($F$2:F370,F370))</f>
        <v/>
      </c>
      <c r="H370" t="str">
        <f t="shared" si="17"/>
        <v/>
      </c>
    </row>
    <row r="371" spans="5:8" x14ac:dyDescent="0.25">
      <c r="E371" t="str">
        <f>IF(Units!A371="","",Units!A371&amp;Units!B371&amp;Units!C371&amp;"-"&amp;PROPER(Units!D371))</f>
        <v>1720006-Jackson Township</v>
      </c>
      <c r="F371" t="str">
        <f t="shared" si="16"/>
        <v/>
      </c>
      <c r="G371" t="str">
        <f>IF(F371="","",COUNTIF($F$2:F371,F371))</f>
        <v/>
      </c>
      <c r="H371" t="str">
        <f t="shared" si="17"/>
        <v/>
      </c>
    </row>
    <row r="372" spans="5:8" x14ac:dyDescent="0.25">
      <c r="E372" t="str">
        <f>IF(Units!A372="","",Units!A372&amp;Units!B372&amp;Units!C372&amp;"-"&amp;PROPER(Units!D372))</f>
        <v>1720007-Keyser Township</v>
      </c>
      <c r="F372" t="str">
        <f t="shared" si="16"/>
        <v/>
      </c>
      <c r="G372" t="str">
        <f>IF(F372="","",COUNTIF($F$2:F372,F372))</f>
        <v/>
      </c>
      <c r="H372" t="str">
        <f t="shared" si="17"/>
        <v/>
      </c>
    </row>
    <row r="373" spans="5:8" x14ac:dyDescent="0.25">
      <c r="E373" t="str">
        <f>IF(Units!A373="","",Units!A373&amp;Units!B373&amp;Units!C373&amp;"-"&amp;PROPER(Units!D373))</f>
        <v>1720008-Newville Township</v>
      </c>
      <c r="F373" t="str">
        <f t="shared" si="16"/>
        <v/>
      </c>
      <c r="G373" t="str">
        <f>IF(F373="","",COUNTIF($F$2:F373,F373))</f>
        <v/>
      </c>
      <c r="H373" t="str">
        <f t="shared" si="17"/>
        <v/>
      </c>
    </row>
    <row r="374" spans="5:8" x14ac:dyDescent="0.25">
      <c r="E374" t="str">
        <f>IF(Units!A374="","",Units!A374&amp;Units!B374&amp;Units!C374&amp;"-"&amp;PROPER(Units!D374))</f>
        <v>1720009-Richland Township</v>
      </c>
      <c r="F374" t="str">
        <f t="shared" si="16"/>
        <v/>
      </c>
      <c r="G374" t="str">
        <f>IF(F374="","",COUNTIF($F$2:F374,F374))</f>
        <v/>
      </c>
      <c r="H374" t="str">
        <f t="shared" si="17"/>
        <v/>
      </c>
    </row>
    <row r="375" spans="5:8" x14ac:dyDescent="0.25">
      <c r="E375" t="str">
        <f>IF(Units!A375="","",Units!A375&amp;Units!B375&amp;Units!C375&amp;"-"&amp;PROPER(Units!D375))</f>
        <v>1720010-Smithfield Township</v>
      </c>
      <c r="F375" t="str">
        <f t="shared" si="16"/>
        <v/>
      </c>
      <c r="G375" t="str">
        <f>IF(F375="","",COUNTIF($F$2:F375,F375))</f>
        <v/>
      </c>
      <c r="H375" t="str">
        <f t="shared" si="17"/>
        <v/>
      </c>
    </row>
    <row r="376" spans="5:8" x14ac:dyDescent="0.25">
      <c r="E376" t="str">
        <f>IF(Units!A376="","",Units!A376&amp;Units!B376&amp;Units!C376&amp;"-"&amp;PROPER(Units!D376))</f>
        <v>1720011-Spencer Township</v>
      </c>
      <c r="F376" t="str">
        <f t="shared" si="16"/>
        <v/>
      </c>
      <c r="G376" t="str">
        <f>IF(F376="","",COUNTIF($F$2:F376,F376))</f>
        <v/>
      </c>
      <c r="H376" t="str">
        <f t="shared" si="17"/>
        <v/>
      </c>
    </row>
    <row r="377" spans="5:8" x14ac:dyDescent="0.25">
      <c r="E377" t="str">
        <f>IF(Units!A377="","",Units!A377&amp;Units!B377&amp;Units!C377&amp;"-"&amp;PROPER(Units!D377))</f>
        <v>1720012-Stafford Township</v>
      </c>
      <c r="F377" t="str">
        <f t="shared" si="16"/>
        <v/>
      </c>
      <c r="G377" t="str">
        <f>IF(F377="","",COUNTIF($F$2:F377,F377))</f>
        <v/>
      </c>
      <c r="H377" t="str">
        <f t="shared" si="17"/>
        <v/>
      </c>
    </row>
    <row r="378" spans="5:8" x14ac:dyDescent="0.25">
      <c r="E378" t="str">
        <f>IF(Units!A378="","",Units!A378&amp;Units!B378&amp;Units!C378&amp;"-"&amp;PROPER(Units!D378))</f>
        <v>1720013-Troy Township</v>
      </c>
      <c r="F378" t="str">
        <f t="shared" si="16"/>
        <v/>
      </c>
      <c r="G378" t="str">
        <f>IF(F378="","",COUNTIF($F$2:F378,F378))</f>
        <v/>
      </c>
      <c r="H378" t="str">
        <f t="shared" si="17"/>
        <v/>
      </c>
    </row>
    <row r="379" spans="5:8" x14ac:dyDescent="0.25">
      <c r="E379" t="str">
        <f>IF(Units!A379="","",Units!A379&amp;Units!B379&amp;Units!C379&amp;"-"&amp;PROPER(Units!D379))</f>
        <v>1720014-Union Township</v>
      </c>
      <c r="F379" t="str">
        <f t="shared" si="16"/>
        <v/>
      </c>
      <c r="G379" t="str">
        <f>IF(F379="","",COUNTIF($F$2:F379,F379))</f>
        <v/>
      </c>
      <c r="H379" t="str">
        <f t="shared" si="17"/>
        <v/>
      </c>
    </row>
    <row r="380" spans="5:8" x14ac:dyDescent="0.25">
      <c r="E380" t="str">
        <f>IF(Units!A380="","",Units!A380&amp;Units!B380&amp;Units!C380&amp;"-"&amp;PROPER(Units!D380))</f>
        <v>1720015-Wilmington Township</v>
      </c>
      <c r="F380" t="str">
        <f t="shared" si="16"/>
        <v/>
      </c>
      <c r="G380" t="str">
        <f>IF(F380="","",COUNTIF($F$2:F380,F380))</f>
        <v/>
      </c>
      <c r="H380" t="str">
        <f t="shared" si="17"/>
        <v/>
      </c>
    </row>
    <row r="381" spans="5:8" x14ac:dyDescent="0.25">
      <c r="E381" t="str">
        <f>IF(Units!A381="","",Units!A381&amp;Units!B381&amp;Units!C381&amp;"-"&amp;PROPER(Units!D381))</f>
        <v>1730416-Auburn Civil City</v>
      </c>
      <c r="F381" t="str">
        <f t="shared" si="16"/>
        <v/>
      </c>
      <c r="G381" t="str">
        <f>IF(F381="","",COUNTIF($F$2:F381,F381))</f>
        <v/>
      </c>
      <c r="H381" t="str">
        <f t="shared" si="17"/>
        <v/>
      </c>
    </row>
    <row r="382" spans="5:8" x14ac:dyDescent="0.25">
      <c r="E382" t="str">
        <f>IF(Units!A382="","",Units!A382&amp;Units!B382&amp;Units!C382&amp;"-"&amp;PROPER(Units!D382))</f>
        <v>1730436-Garrett Civil City</v>
      </c>
      <c r="F382" t="str">
        <f t="shared" si="16"/>
        <v/>
      </c>
      <c r="G382" t="str">
        <f>IF(F382="","",COUNTIF($F$2:F382,F382))</f>
        <v/>
      </c>
      <c r="H382" t="str">
        <f t="shared" si="17"/>
        <v/>
      </c>
    </row>
    <row r="383" spans="5:8" x14ac:dyDescent="0.25">
      <c r="E383" t="str">
        <f>IF(Units!A383="","",Units!A383&amp;Units!B383&amp;Units!C383&amp;"-"&amp;PROPER(Units!D383))</f>
        <v>1730460-Butler Civil City</v>
      </c>
      <c r="F383" t="str">
        <f t="shared" si="16"/>
        <v/>
      </c>
      <c r="G383" t="str">
        <f>IF(F383="","",COUNTIF($F$2:F383,F383))</f>
        <v/>
      </c>
      <c r="H383" t="str">
        <f t="shared" si="17"/>
        <v/>
      </c>
    </row>
    <row r="384" spans="5:8" x14ac:dyDescent="0.25">
      <c r="E384" t="str">
        <f>IF(Units!A384="","",Units!A384&amp;Units!B384&amp;Units!C384&amp;"-"&amp;PROPER(Units!D384))</f>
        <v>1730585-Altona Civil Town</v>
      </c>
      <c r="F384" t="str">
        <f t="shared" si="16"/>
        <v/>
      </c>
      <c r="G384" t="str">
        <f>IF(F384="","",COUNTIF($F$2:F384,F384))</f>
        <v/>
      </c>
      <c r="H384" t="str">
        <f t="shared" si="17"/>
        <v/>
      </c>
    </row>
    <row r="385" spans="5:8" x14ac:dyDescent="0.25">
      <c r="E385" t="str">
        <f>IF(Units!A385="","",Units!A385&amp;Units!B385&amp;Units!C385&amp;"-"&amp;PROPER(Units!D385))</f>
        <v>1730586-Ashley Civil Town</v>
      </c>
      <c r="F385" t="str">
        <f t="shared" si="16"/>
        <v/>
      </c>
      <c r="G385" t="str">
        <f>IF(F385="","",COUNTIF($F$2:F385,F385))</f>
        <v/>
      </c>
      <c r="H385" t="str">
        <f t="shared" si="17"/>
        <v/>
      </c>
    </row>
    <row r="386" spans="5:8" x14ac:dyDescent="0.25">
      <c r="E386" t="str">
        <f>IF(Units!A386="","",Units!A386&amp;Units!B386&amp;Units!C386&amp;"-"&amp;PROPER(Units!D386))</f>
        <v>1730587-Corunna Civil Town</v>
      </c>
      <c r="F386" t="str">
        <f t="shared" si="16"/>
        <v/>
      </c>
      <c r="G386" t="str">
        <f>IF(F386="","",COUNTIF($F$2:F386,F386))</f>
        <v/>
      </c>
      <c r="H386" t="str">
        <f t="shared" si="17"/>
        <v/>
      </c>
    </row>
    <row r="387" spans="5:8" x14ac:dyDescent="0.25">
      <c r="E387" t="str">
        <f>IF(Units!A387="","",Units!A387&amp;Units!B387&amp;Units!C387&amp;"-"&amp;PROPER(Units!D387))</f>
        <v>1730589-St. Joe Civil Town</v>
      </c>
      <c r="F387" t="str">
        <f t="shared" ref="F387:F450" si="18">IF(LEFT(E387,2)=$F$1,"x","")</f>
        <v/>
      </c>
      <c r="G387" t="str">
        <f>IF(F387="","",COUNTIF($F$2:F387,F387))</f>
        <v/>
      </c>
      <c r="H387" t="str">
        <f t="shared" ref="H387:H450" si="19">IF(F387="","",E387)</f>
        <v/>
      </c>
    </row>
    <row r="388" spans="5:8" x14ac:dyDescent="0.25">
      <c r="E388" t="str">
        <f>IF(Units!A388="","",Units!A388&amp;Units!B388&amp;Units!C388&amp;"-"&amp;PROPER(Units!D388))</f>
        <v>1730590-Waterloo Civil Town</v>
      </c>
      <c r="F388" t="str">
        <f t="shared" si="18"/>
        <v/>
      </c>
      <c r="G388" t="str">
        <f>IF(F388="","",COUNTIF($F$2:F388,F388))</f>
        <v/>
      </c>
      <c r="H388" t="str">
        <f t="shared" si="19"/>
        <v/>
      </c>
    </row>
    <row r="389" spans="5:8" x14ac:dyDescent="0.25">
      <c r="E389" t="str">
        <f>IF(Units!A389="","",Units!A389&amp;Units!B389&amp;Units!C389&amp;"-"&amp;PROPER(Units!D389))</f>
        <v>1750036-Auburn-Eckhart Public Library</v>
      </c>
      <c r="F389" t="str">
        <f t="shared" si="18"/>
        <v/>
      </c>
      <c r="G389" t="str">
        <f>IF(F389="","",COUNTIF($F$2:F389,F389))</f>
        <v/>
      </c>
      <c r="H389" t="str">
        <f t="shared" si="19"/>
        <v/>
      </c>
    </row>
    <row r="390" spans="5:8" x14ac:dyDescent="0.25">
      <c r="E390" t="str">
        <f>IF(Units!A390="","",Units!A390&amp;Units!B390&amp;Units!C390&amp;"-"&amp;PROPER(Units!D390))</f>
        <v>1750037-Butler Carnegie Public Library</v>
      </c>
      <c r="F390" t="str">
        <f t="shared" si="18"/>
        <v/>
      </c>
      <c r="G390" t="str">
        <f>IF(F390="","",COUNTIF($F$2:F390,F390))</f>
        <v/>
      </c>
      <c r="H390" t="str">
        <f t="shared" si="19"/>
        <v/>
      </c>
    </row>
    <row r="391" spans="5:8" x14ac:dyDescent="0.25">
      <c r="E391" t="str">
        <f>IF(Units!A391="","",Units!A391&amp;Units!B391&amp;Units!C391&amp;"-"&amp;PROPER(Units!D391))</f>
        <v>1750038-Garrett Public Library</v>
      </c>
      <c r="F391" t="str">
        <f t="shared" si="18"/>
        <v/>
      </c>
      <c r="G391" t="str">
        <f>IF(F391="","",COUNTIF($F$2:F391,F391))</f>
        <v/>
      </c>
      <c r="H391" t="str">
        <f t="shared" si="19"/>
        <v/>
      </c>
    </row>
    <row r="392" spans="5:8" x14ac:dyDescent="0.25">
      <c r="E392" t="str">
        <f>IF(Units!A392="","",Units!A392&amp;Units!B392&amp;Units!C392&amp;"-"&amp;PROPER(Units!D392))</f>
        <v>1750039-Waterloo Public Library</v>
      </c>
      <c r="F392" t="str">
        <f t="shared" si="18"/>
        <v/>
      </c>
      <c r="G392" t="str">
        <f>IF(F392="","",COUNTIF($F$2:F392,F392))</f>
        <v/>
      </c>
      <c r="H392" t="str">
        <f t="shared" si="19"/>
        <v/>
      </c>
    </row>
    <row r="393" spans="5:8" x14ac:dyDescent="0.25">
      <c r="E393" t="str">
        <f>IF(Units!A393="","",Units!A393&amp;Units!B393&amp;Units!C393&amp;"-"&amp;PROPER(Units!D393))</f>
        <v>1761103-Dekalb County Airport Authority</v>
      </c>
      <c r="F393" t="str">
        <f t="shared" si="18"/>
        <v/>
      </c>
      <c r="G393" t="str">
        <f>IF(F393="","",COUNTIF($F$2:F393,F393))</f>
        <v/>
      </c>
      <c r="H393" t="str">
        <f t="shared" si="19"/>
        <v/>
      </c>
    </row>
    <row r="394" spans="5:8" x14ac:dyDescent="0.25">
      <c r="E394" t="str">
        <f>IF(Units!A394="","",Units!A394&amp;Units!B394&amp;Units!C394&amp;"-"&amp;PROPER(Units!D394))</f>
        <v>1810000-Delaware County</v>
      </c>
      <c r="F394" t="str">
        <f t="shared" si="18"/>
        <v/>
      </c>
      <c r="G394" t="str">
        <f>IF(F394="","",COUNTIF($F$2:F394,F394))</f>
        <v/>
      </c>
      <c r="H394" t="str">
        <f t="shared" si="19"/>
        <v/>
      </c>
    </row>
    <row r="395" spans="5:8" x14ac:dyDescent="0.25">
      <c r="E395" t="str">
        <f>IF(Units!A395="","",Units!A395&amp;Units!B395&amp;Units!C395&amp;"-"&amp;PROPER(Units!D395))</f>
        <v>1820001-Center Township</v>
      </c>
      <c r="F395" t="str">
        <f t="shared" si="18"/>
        <v/>
      </c>
      <c r="G395" t="str">
        <f>IF(F395="","",COUNTIF($F$2:F395,F395))</f>
        <v/>
      </c>
      <c r="H395" t="str">
        <f t="shared" si="19"/>
        <v/>
      </c>
    </row>
    <row r="396" spans="5:8" x14ac:dyDescent="0.25">
      <c r="E396" t="str">
        <f>IF(Units!A396="","",Units!A396&amp;Units!B396&amp;Units!C396&amp;"-"&amp;PROPER(Units!D396))</f>
        <v>1820002-Delaware Township</v>
      </c>
      <c r="F396" t="str">
        <f t="shared" si="18"/>
        <v/>
      </c>
      <c r="G396" t="str">
        <f>IF(F396="","",COUNTIF($F$2:F396,F396))</f>
        <v/>
      </c>
      <c r="H396" t="str">
        <f t="shared" si="19"/>
        <v/>
      </c>
    </row>
    <row r="397" spans="5:8" x14ac:dyDescent="0.25">
      <c r="E397" t="str">
        <f>IF(Units!A397="","",Units!A397&amp;Units!B397&amp;Units!C397&amp;"-"&amp;PROPER(Units!D397))</f>
        <v>1820003-Hamilton Township</v>
      </c>
      <c r="F397" t="str">
        <f t="shared" si="18"/>
        <v/>
      </c>
      <c r="G397" t="str">
        <f>IF(F397="","",COUNTIF($F$2:F397,F397))</f>
        <v/>
      </c>
      <c r="H397" t="str">
        <f t="shared" si="19"/>
        <v/>
      </c>
    </row>
    <row r="398" spans="5:8" x14ac:dyDescent="0.25">
      <c r="E398" t="str">
        <f>IF(Units!A398="","",Units!A398&amp;Units!B398&amp;Units!C398&amp;"-"&amp;PROPER(Units!D398))</f>
        <v>1820004-Harrison Township</v>
      </c>
      <c r="F398" t="str">
        <f t="shared" si="18"/>
        <v/>
      </c>
      <c r="G398" t="str">
        <f>IF(F398="","",COUNTIF($F$2:F398,F398))</f>
        <v/>
      </c>
      <c r="H398" t="str">
        <f t="shared" si="19"/>
        <v/>
      </c>
    </row>
    <row r="399" spans="5:8" x14ac:dyDescent="0.25">
      <c r="E399" t="str">
        <f>IF(Units!A399="","",Units!A399&amp;Units!B399&amp;Units!C399&amp;"-"&amp;PROPER(Units!D399))</f>
        <v>1820005-Liberty Township</v>
      </c>
      <c r="F399" t="str">
        <f t="shared" si="18"/>
        <v/>
      </c>
      <c r="G399" t="str">
        <f>IF(F399="","",COUNTIF($F$2:F399,F399))</f>
        <v/>
      </c>
      <c r="H399" t="str">
        <f t="shared" si="19"/>
        <v/>
      </c>
    </row>
    <row r="400" spans="5:8" x14ac:dyDescent="0.25">
      <c r="E400" t="str">
        <f>IF(Units!A400="","",Units!A400&amp;Units!B400&amp;Units!C400&amp;"-"&amp;PROPER(Units!D400))</f>
        <v>1820006-Monroe Township</v>
      </c>
      <c r="F400" t="str">
        <f t="shared" si="18"/>
        <v/>
      </c>
      <c r="G400" t="str">
        <f>IF(F400="","",COUNTIF($F$2:F400,F400))</f>
        <v/>
      </c>
      <c r="H400" t="str">
        <f t="shared" si="19"/>
        <v/>
      </c>
    </row>
    <row r="401" spans="5:8" x14ac:dyDescent="0.25">
      <c r="E401" t="str">
        <f>IF(Units!A401="","",Units!A401&amp;Units!B401&amp;Units!C401&amp;"-"&amp;PROPER(Units!D401))</f>
        <v>1820008-Niles Township</v>
      </c>
      <c r="F401" t="str">
        <f t="shared" si="18"/>
        <v/>
      </c>
      <c r="G401" t="str">
        <f>IF(F401="","",COUNTIF($F$2:F401,F401))</f>
        <v/>
      </c>
      <c r="H401" t="str">
        <f t="shared" si="19"/>
        <v/>
      </c>
    </row>
    <row r="402" spans="5:8" x14ac:dyDescent="0.25">
      <c r="E402" t="str">
        <f>IF(Units!A402="","",Units!A402&amp;Units!B402&amp;Units!C402&amp;"-"&amp;PROPER(Units!D402))</f>
        <v>1820009-Perry Township</v>
      </c>
      <c r="F402" t="str">
        <f t="shared" si="18"/>
        <v/>
      </c>
      <c r="G402" t="str">
        <f>IF(F402="","",COUNTIF($F$2:F402,F402))</f>
        <v/>
      </c>
      <c r="H402" t="str">
        <f t="shared" si="19"/>
        <v/>
      </c>
    </row>
    <row r="403" spans="5:8" x14ac:dyDescent="0.25">
      <c r="E403" t="str">
        <f>IF(Units!A403="","",Units!A403&amp;Units!B403&amp;Units!C403&amp;"-"&amp;PROPER(Units!D403))</f>
        <v>1820010-Salem Township</v>
      </c>
      <c r="F403" t="str">
        <f t="shared" si="18"/>
        <v/>
      </c>
      <c r="G403" t="str">
        <f>IF(F403="","",COUNTIF($F$2:F403,F403))</f>
        <v/>
      </c>
      <c r="H403" t="str">
        <f t="shared" si="19"/>
        <v/>
      </c>
    </row>
    <row r="404" spans="5:8" x14ac:dyDescent="0.25">
      <c r="E404" t="str">
        <f>IF(Units!A404="","",Units!A404&amp;Units!B404&amp;Units!C404&amp;"-"&amp;PROPER(Units!D404))</f>
        <v>1820011-Union Township</v>
      </c>
      <c r="F404" t="str">
        <f t="shared" si="18"/>
        <v/>
      </c>
      <c r="G404" t="str">
        <f>IF(F404="","",COUNTIF($F$2:F404,F404))</f>
        <v/>
      </c>
      <c r="H404" t="str">
        <f t="shared" si="19"/>
        <v/>
      </c>
    </row>
    <row r="405" spans="5:8" x14ac:dyDescent="0.25">
      <c r="E405" t="str">
        <f>IF(Units!A405="","",Units!A405&amp;Units!B405&amp;Units!C405&amp;"-"&amp;PROPER(Units!D405))</f>
        <v>1820012-Washington Township</v>
      </c>
      <c r="F405" t="str">
        <f t="shared" si="18"/>
        <v/>
      </c>
      <c r="G405" t="str">
        <f>IF(F405="","",COUNTIF($F$2:F405,F405))</f>
        <v/>
      </c>
      <c r="H405" t="str">
        <f t="shared" si="19"/>
        <v/>
      </c>
    </row>
    <row r="406" spans="5:8" x14ac:dyDescent="0.25">
      <c r="E406" t="str">
        <f>IF(Units!A406="","",Units!A406&amp;Units!B406&amp;Units!C406&amp;"-"&amp;PROPER(Units!D406))</f>
        <v>1830107-Muncie Civil City</v>
      </c>
      <c r="F406" t="str">
        <f t="shared" si="18"/>
        <v/>
      </c>
      <c r="G406" t="str">
        <f>IF(F406="","",COUNTIF($F$2:F406,F406))</f>
        <v/>
      </c>
      <c r="H406" t="str">
        <f t="shared" si="19"/>
        <v/>
      </c>
    </row>
    <row r="407" spans="5:8" x14ac:dyDescent="0.25">
      <c r="E407" t="str">
        <f>IF(Units!A407="","",Units!A407&amp;Units!B407&amp;Units!C407&amp;"-"&amp;PROPER(Units!D407))</f>
        <v>1830591-Albany Civil Town</v>
      </c>
      <c r="F407" t="str">
        <f t="shared" si="18"/>
        <v/>
      </c>
      <c r="G407" t="str">
        <f>IF(F407="","",COUNTIF($F$2:F407,F407))</f>
        <v/>
      </c>
      <c r="H407" t="str">
        <f t="shared" si="19"/>
        <v/>
      </c>
    </row>
    <row r="408" spans="5:8" x14ac:dyDescent="0.25">
      <c r="E408" t="str">
        <f>IF(Units!A408="","",Units!A408&amp;Units!B408&amp;Units!C408&amp;"-"&amp;PROPER(Units!D408))</f>
        <v>1830592-Eaton Civil Town</v>
      </c>
      <c r="F408" t="str">
        <f t="shared" si="18"/>
        <v/>
      </c>
      <c r="G408" t="str">
        <f>IF(F408="","",COUNTIF($F$2:F408,F408))</f>
        <v/>
      </c>
      <c r="H408" t="str">
        <f t="shared" si="19"/>
        <v/>
      </c>
    </row>
    <row r="409" spans="5:8" x14ac:dyDescent="0.25">
      <c r="E409" t="str">
        <f>IF(Units!A409="","",Units!A409&amp;Units!B409&amp;Units!C409&amp;"-"&amp;PROPER(Units!D409))</f>
        <v>1830593-Gaston Civil Town</v>
      </c>
      <c r="F409" t="str">
        <f t="shared" si="18"/>
        <v/>
      </c>
      <c r="G409" t="str">
        <f>IF(F409="","",COUNTIF($F$2:F409,F409))</f>
        <v/>
      </c>
      <c r="H409" t="str">
        <f t="shared" si="19"/>
        <v/>
      </c>
    </row>
    <row r="410" spans="5:8" x14ac:dyDescent="0.25">
      <c r="E410" t="str">
        <f>IF(Units!A410="","",Units!A410&amp;Units!B410&amp;Units!C410&amp;"-"&amp;PROPER(Units!D410))</f>
        <v>1830594-Selma Civil Town</v>
      </c>
      <c r="F410" t="str">
        <f t="shared" si="18"/>
        <v/>
      </c>
      <c r="G410" t="str">
        <f>IF(F410="","",COUNTIF($F$2:F410,F410))</f>
        <v/>
      </c>
      <c r="H410" t="str">
        <f t="shared" si="19"/>
        <v/>
      </c>
    </row>
    <row r="411" spans="5:8" x14ac:dyDescent="0.25">
      <c r="E411" t="str">
        <f>IF(Units!A411="","",Units!A411&amp;Units!B411&amp;Units!C411&amp;"-"&amp;PROPER(Units!D411))</f>
        <v>1830595-Yorktown Civil Town</v>
      </c>
      <c r="F411" t="str">
        <f t="shared" si="18"/>
        <v/>
      </c>
      <c r="G411" t="str">
        <f>IF(F411="","",COUNTIF($F$2:F411,F411))</f>
        <v/>
      </c>
      <c r="H411" t="str">
        <f t="shared" si="19"/>
        <v/>
      </c>
    </row>
    <row r="412" spans="5:8" x14ac:dyDescent="0.25">
      <c r="E412" t="str">
        <f>IF(Units!A412="","",Units!A412&amp;Units!B412&amp;Units!C412&amp;"-"&amp;PROPER(Units!D412))</f>
        <v>1830963-Daleville Civil Town</v>
      </c>
      <c r="F412" t="str">
        <f t="shared" si="18"/>
        <v/>
      </c>
      <c r="G412" t="str">
        <f>IF(F412="","",COUNTIF($F$2:F412,F412))</f>
        <v/>
      </c>
      <c r="H412" t="str">
        <f t="shared" si="19"/>
        <v/>
      </c>
    </row>
    <row r="413" spans="5:8" x14ac:dyDescent="0.25">
      <c r="E413" t="str">
        <f>IF(Units!A413="","",Units!A413&amp;Units!B413&amp;Units!C413&amp;"-"&amp;PROPER(Units!D413))</f>
        <v>1850040-Muncie Public Library</v>
      </c>
      <c r="F413" t="str">
        <f t="shared" si="18"/>
        <v/>
      </c>
      <c r="G413" t="str">
        <f>IF(F413="","",COUNTIF($F$2:F413,F413))</f>
        <v/>
      </c>
      <c r="H413" t="str">
        <f t="shared" si="19"/>
        <v/>
      </c>
    </row>
    <row r="414" spans="5:8" x14ac:dyDescent="0.25">
      <c r="E414" t="str">
        <f>IF(Units!A414="","",Units!A414&amp;Units!B414&amp;Units!C414&amp;"-"&amp;PROPER(Units!D414))</f>
        <v>1850041-Yorktown - Mt Pleasant Library</v>
      </c>
      <c r="F414" t="str">
        <f t="shared" si="18"/>
        <v/>
      </c>
      <c r="G414" t="str">
        <f>IF(F414="","",COUNTIF($F$2:F414,F414))</f>
        <v/>
      </c>
      <c r="H414" t="str">
        <f t="shared" si="19"/>
        <v/>
      </c>
    </row>
    <row r="415" spans="5:8" x14ac:dyDescent="0.25">
      <c r="E415" t="str">
        <f>IF(Units!A415="","",Units!A415&amp;Units!B415&amp;Units!C415&amp;"-"&amp;PROPER(Units!D415))</f>
        <v>1860806-Muncie Sanitary</v>
      </c>
      <c r="F415" t="str">
        <f t="shared" si="18"/>
        <v/>
      </c>
      <c r="G415" t="str">
        <f>IF(F415="","",COUNTIF($F$2:F415,F415))</f>
        <v/>
      </c>
      <c r="H415" t="str">
        <f t="shared" si="19"/>
        <v/>
      </c>
    </row>
    <row r="416" spans="5:8" x14ac:dyDescent="0.25">
      <c r="E416" t="str">
        <f>IF(Units!A416="","",Units!A416&amp;Units!B416&amp;Units!C416&amp;"-"&amp;PROPER(Units!D416))</f>
        <v>1860935-Muncie Public Transportation</v>
      </c>
      <c r="F416" t="str">
        <f t="shared" si="18"/>
        <v/>
      </c>
      <c r="G416" t="str">
        <f>IF(F416="","",COUNTIF($F$2:F416,F416))</f>
        <v/>
      </c>
      <c r="H416" t="str">
        <f t="shared" si="19"/>
        <v/>
      </c>
    </row>
    <row r="417" spans="5:8" x14ac:dyDescent="0.25">
      <c r="E417" t="str">
        <f>IF(Units!A417="","",Units!A417&amp;Units!B417&amp;Units!C417&amp;"-"&amp;PROPER(Units!D417))</f>
        <v>1860956-Delaware Airport</v>
      </c>
      <c r="F417" t="str">
        <f t="shared" si="18"/>
        <v/>
      </c>
      <c r="G417" t="str">
        <f>IF(F417="","",COUNTIF($F$2:F417,F417))</f>
        <v/>
      </c>
      <c r="H417" t="str">
        <f t="shared" si="19"/>
        <v/>
      </c>
    </row>
    <row r="418" spans="5:8" x14ac:dyDescent="0.25">
      <c r="E418" t="str">
        <f>IF(Units!A418="","",Units!A418&amp;Units!B418&amp;Units!C418&amp;"-"&amp;PROPER(Units!D418))</f>
        <v>1910000-Dubois County</v>
      </c>
      <c r="F418" t="str">
        <f t="shared" si="18"/>
        <v/>
      </c>
      <c r="G418" t="str">
        <f>IF(F418="","",COUNTIF($F$2:F418,F418))</f>
        <v/>
      </c>
      <c r="H418" t="str">
        <f t="shared" si="19"/>
        <v/>
      </c>
    </row>
    <row r="419" spans="5:8" x14ac:dyDescent="0.25">
      <c r="E419" t="str">
        <f>IF(Units!A419="","",Units!A419&amp;Units!B419&amp;Units!C419&amp;"-"&amp;PROPER(Units!D419))</f>
        <v>1920001-Bainbridge Township</v>
      </c>
      <c r="F419" t="str">
        <f t="shared" si="18"/>
        <v/>
      </c>
      <c r="G419" t="str">
        <f>IF(F419="","",COUNTIF($F$2:F419,F419))</f>
        <v/>
      </c>
      <c r="H419" t="str">
        <f t="shared" si="19"/>
        <v/>
      </c>
    </row>
    <row r="420" spans="5:8" x14ac:dyDescent="0.25">
      <c r="E420" t="str">
        <f>IF(Units!A420="","",Units!A420&amp;Units!B420&amp;Units!C420&amp;"-"&amp;PROPER(Units!D420))</f>
        <v>1920002-Boone Township</v>
      </c>
      <c r="F420" t="str">
        <f t="shared" si="18"/>
        <v/>
      </c>
      <c r="G420" t="str">
        <f>IF(F420="","",COUNTIF($F$2:F420,F420))</f>
        <v/>
      </c>
      <c r="H420" t="str">
        <f t="shared" si="19"/>
        <v/>
      </c>
    </row>
    <row r="421" spans="5:8" x14ac:dyDescent="0.25">
      <c r="E421" t="str">
        <f>IF(Units!A421="","",Units!A421&amp;Units!B421&amp;Units!C421&amp;"-"&amp;PROPER(Units!D421))</f>
        <v>1920003-Cass Township</v>
      </c>
      <c r="F421" t="str">
        <f t="shared" si="18"/>
        <v/>
      </c>
      <c r="G421" t="str">
        <f>IF(F421="","",COUNTIF($F$2:F421,F421))</f>
        <v/>
      </c>
      <c r="H421" t="str">
        <f t="shared" si="19"/>
        <v/>
      </c>
    </row>
    <row r="422" spans="5:8" x14ac:dyDescent="0.25">
      <c r="E422" t="str">
        <f>IF(Units!A422="","",Units!A422&amp;Units!B422&amp;Units!C422&amp;"-"&amp;PROPER(Units!D422))</f>
        <v>1920004-Columbia Township</v>
      </c>
      <c r="F422" t="str">
        <f t="shared" si="18"/>
        <v/>
      </c>
      <c r="G422" t="str">
        <f>IF(F422="","",COUNTIF($F$2:F422,F422))</f>
        <v/>
      </c>
      <c r="H422" t="str">
        <f t="shared" si="19"/>
        <v/>
      </c>
    </row>
    <row r="423" spans="5:8" x14ac:dyDescent="0.25">
      <c r="E423" t="str">
        <f>IF(Units!A423="","",Units!A423&amp;Units!B423&amp;Units!C423&amp;"-"&amp;PROPER(Units!D423))</f>
        <v>1920005-Ferdinand Township</v>
      </c>
      <c r="F423" t="str">
        <f t="shared" si="18"/>
        <v/>
      </c>
      <c r="G423" t="str">
        <f>IF(F423="","",COUNTIF($F$2:F423,F423))</f>
        <v/>
      </c>
      <c r="H423" t="str">
        <f t="shared" si="19"/>
        <v/>
      </c>
    </row>
    <row r="424" spans="5:8" x14ac:dyDescent="0.25">
      <c r="E424" t="str">
        <f>IF(Units!A424="","",Units!A424&amp;Units!B424&amp;Units!C424&amp;"-"&amp;PROPER(Units!D424))</f>
        <v>1920006-Hall Township</v>
      </c>
      <c r="F424" t="str">
        <f t="shared" si="18"/>
        <v/>
      </c>
      <c r="G424" t="str">
        <f>IF(F424="","",COUNTIF($F$2:F424,F424))</f>
        <v/>
      </c>
      <c r="H424" t="str">
        <f t="shared" si="19"/>
        <v/>
      </c>
    </row>
    <row r="425" spans="5:8" x14ac:dyDescent="0.25">
      <c r="E425" t="str">
        <f>IF(Units!A425="","",Units!A425&amp;Units!B425&amp;Units!C425&amp;"-"&amp;PROPER(Units!D425))</f>
        <v>1920007-Harbison Township</v>
      </c>
      <c r="F425" t="str">
        <f t="shared" si="18"/>
        <v/>
      </c>
      <c r="G425" t="str">
        <f>IF(F425="","",COUNTIF($F$2:F425,F425))</f>
        <v/>
      </c>
      <c r="H425" t="str">
        <f t="shared" si="19"/>
        <v/>
      </c>
    </row>
    <row r="426" spans="5:8" x14ac:dyDescent="0.25">
      <c r="E426" t="str">
        <f>IF(Units!A426="","",Units!A426&amp;Units!B426&amp;Units!C426&amp;"-"&amp;PROPER(Units!D426))</f>
        <v>1920008-Jackson Township</v>
      </c>
      <c r="F426" t="str">
        <f t="shared" si="18"/>
        <v/>
      </c>
      <c r="G426" t="str">
        <f>IF(F426="","",COUNTIF($F$2:F426,F426))</f>
        <v/>
      </c>
      <c r="H426" t="str">
        <f t="shared" si="19"/>
        <v/>
      </c>
    </row>
    <row r="427" spans="5:8" x14ac:dyDescent="0.25">
      <c r="E427" t="str">
        <f>IF(Units!A427="","",Units!A427&amp;Units!B427&amp;Units!C427&amp;"-"&amp;PROPER(Units!D427))</f>
        <v>1920009-Jefferson Township</v>
      </c>
      <c r="F427" t="str">
        <f t="shared" si="18"/>
        <v/>
      </c>
      <c r="G427" t="str">
        <f>IF(F427="","",COUNTIF($F$2:F427,F427))</f>
        <v/>
      </c>
      <c r="H427" t="str">
        <f t="shared" si="19"/>
        <v/>
      </c>
    </row>
    <row r="428" spans="5:8" x14ac:dyDescent="0.25">
      <c r="E428" t="str">
        <f>IF(Units!A428="","",Units!A428&amp;Units!B428&amp;Units!C428&amp;"-"&amp;PROPER(Units!D428))</f>
        <v>1920010-Madison Township</v>
      </c>
      <c r="F428" t="str">
        <f t="shared" si="18"/>
        <v/>
      </c>
      <c r="G428" t="str">
        <f>IF(F428="","",COUNTIF($F$2:F428,F428))</f>
        <v/>
      </c>
      <c r="H428" t="str">
        <f t="shared" si="19"/>
        <v/>
      </c>
    </row>
    <row r="429" spans="5:8" x14ac:dyDescent="0.25">
      <c r="E429" t="str">
        <f>IF(Units!A429="","",Units!A429&amp;Units!B429&amp;Units!C429&amp;"-"&amp;PROPER(Units!D429))</f>
        <v>1920011-Marion Township</v>
      </c>
      <c r="F429" t="str">
        <f t="shared" si="18"/>
        <v/>
      </c>
      <c r="G429" t="str">
        <f>IF(F429="","",COUNTIF($F$2:F429,F429))</f>
        <v/>
      </c>
      <c r="H429" t="str">
        <f t="shared" si="19"/>
        <v/>
      </c>
    </row>
    <row r="430" spans="5:8" x14ac:dyDescent="0.25">
      <c r="E430" t="str">
        <f>IF(Units!A430="","",Units!A430&amp;Units!B430&amp;Units!C430&amp;"-"&amp;PROPER(Units!D430))</f>
        <v>1920012-Patoka Township</v>
      </c>
      <c r="F430" t="str">
        <f t="shared" si="18"/>
        <v/>
      </c>
      <c r="G430" t="str">
        <f>IF(F430="","",COUNTIF($F$2:F430,F430))</f>
        <v/>
      </c>
      <c r="H430" t="str">
        <f t="shared" si="19"/>
        <v/>
      </c>
    </row>
    <row r="431" spans="5:8" x14ac:dyDescent="0.25">
      <c r="E431" t="str">
        <f>IF(Units!A431="","",Units!A431&amp;Units!B431&amp;Units!C431&amp;"-"&amp;PROPER(Units!D431))</f>
        <v>1930405-Jasper Civil City</v>
      </c>
      <c r="F431" t="str">
        <f t="shared" si="18"/>
        <v/>
      </c>
      <c r="G431" t="str">
        <f>IF(F431="","",COUNTIF($F$2:F431,F431))</f>
        <v/>
      </c>
      <c r="H431" t="str">
        <f t="shared" si="19"/>
        <v/>
      </c>
    </row>
    <row r="432" spans="5:8" x14ac:dyDescent="0.25">
      <c r="E432" t="str">
        <f>IF(Units!A432="","",Units!A432&amp;Units!B432&amp;Units!C432&amp;"-"&amp;PROPER(Units!D432))</f>
        <v>1930434-Huntingburg Civil City</v>
      </c>
      <c r="F432" t="str">
        <f t="shared" si="18"/>
        <v/>
      </c>
      <c r="G432" t="str">
        <f>IF(F432="","",COUNTIF($F$2:F432,F432))</f>
        <v/>
      </c>
      <c r="H432" t="str">
        <f t="shared" si="19"/>
        <v/>
      </c>
    </row>
    <row r="433" spans="5:8" x14ac:dyDescent="0.25">
      <c r="E433" t="str">
        <f>IF(Units!A433="","",Units!A433&amp;Units!B433&amp;Units!C433&amp;"-"&amp;PROPER(Units!D433))</f>
        <v>1930596-Birdseye Civil Town</v>
      </c>
      <c r="F433" t="str">
        <f t="shared" si="18"/>
        <v/>
      </c>
      <c r="G433" t="str">
        <f>IF(F433="","",COUNTIF($F$2:F433,F433))</f>
        <v/>
      </c>
      <c r="H433" t="str">
        <f t="shared" si="19"/>
        <v/>
      </c>
    </row>
    <row r="434" spans="5:8" x14ac:dyDescent="0.25">
      <c r="E434" t="str">
        <f>IF(Units!A434="","",Units!A434&amp;Units!B434&amp;Units!C434&amp;"-"&amp;PROPER(Units!D434))</f>
        <v>1930597-Ferdinand Civil Town</v>
      </c>
      <c r="F434" t="str">
        <f t="shared" si="18"/>
        <v/>
      </c>
      <c r="G434" t="str">
        <f>IF(F434="","",COUNTIF($F$2:F434,F434))</f>
        <v/>
      </c>
      <c r="H434" t="str">
        <f t="shared" si="19"/>
        <v/>
      </c>
    </row>
    <row r="435" spans="5:8" x14ac:dyDescent="0.25">
      <c r="E435" t="str">
        <f>IF(Units!A435="","",Units!A435&amp;Units!B435&amp;Units!C435&amp;"-"&amp;PROPER(Units!D435))</f>
        <v>1930598-Holland Civil Town</v>
      </c>
      <c r="F435" t="str">
        <f t="shared" si="18"/>
        <v/>
      </c>
      <c r="G435" t="str">
        <f>IF(F435="","",COUNTIF($F$2:F435,F435))</f>
        <v/>
      </c>
      <c r="H435" t="str">
        <f t="shared" si="19"/>
        <v/>
      </c>
    </row>
    <row r="436" spans="5:8" x14ac:dyDescent="0.25">
      <c r="E436" t="str">
        <f>IF(Units!A436="","",Units!A436&amp;Units!B436&amp;Units!C436&amp;"-"&amp;PROPER(Units!D436))</f>
        <v>1950041-Huntingburg Public Library</v>
      </c>
      <c r="F436" t="str">
        <f t="shared" si="18"/>
        <v/>
      </c>
      <c r="G436" t="str">
        <f>IF(F436="","",COUNTIF($F$2:F436,F436))</f>
        <v/>
      </c>
      <c r="H436" t="str">
        <f t="shared" si="19"/>
        <v/>
      </c>
    </row>
    <row r="437" spans="5:8" x14ac:dyDescent="0.25">
      <c r="E437" t="str">
        <f>IF(Units!A437="","",Units!A437&amp;Units!B437&amp;Units!C437&amp;"-"&amp;PROPER(Units!D437))</f>
        <v>1950042-Jasper Public Library</v>
      </c>
      <c r="F437" t="str">
        <f t="shared" si="18"/>
        <v/>
      </c>
      <c r="G437" t="str">
        <f>IF(F437="","",COUNTIF($F$2:F437,F437))</f>
        <v/>
      </c>
      <c r="H437" t="str">
        <f t="shared" si="19"/>
        <v/>
      </c>
    </row>
    <row r="438" spans="5:8" x14ac:dyDescent="0.25">
      <c r="E438" t="str">
        <f>IF(Units!A438="","",Units!A438&amp;Units!B438&amp;Units!C438&amp;"-"&amp;PROPER(Units!D438))</f>
        <v>1950043-Dubois County Contractual Library</v>
      </c>
      <c r="F438" t="str">
        <f t="shared" si="18"/>
        <v/>
      </c>
      <c r="G438" t="str">
        <f>IF(F438="","",COUNTIF($F$2:F438,F438))</f>
        <v/>
      </c>
      <c r="H438" t="str">
        <f t="shared" si="19"/>
        <v/>
      </c>
    </row>
    <row r="439" spans="5:8" x14ac:dyDescent="0.25">
      <c r="E439" t="str">
        <f>IF(Units!A439="","",Units!A439&amp;Units!B439&amp;Units!C439&amp;"-"&amp;PROPER(Units!D439))</f>
        <v>1960922-Dubois County Airport Authority</v>
      </c>
      <c r="F439" t="str">
        <f t="shared" si="18"/>
        <v/>
      </c>
      <c r="G439" t="str">
        <f>IF(F439="","",COUNTIF($F$2:F439,F439))</f>
        <v/>
      </c>
      <c r="H439" t="str">
        <f t="shared" si="19"/>
        <v/>
      </c>
    </row>
    <row r="440" spans="5:8" x14ac:dyDescent="0.25">
      <c r="E440" t="str">
        <f>IF(Units!A440="","",Units!A440&amp;Units!B440&amp;Units!C440&amp;"-"&amp;PROPER(Units!D440))</f>
        <v>1961030-Northeast Dubois County Fire Protection</v>
      </c>
      <c r="F440" t="str">
        <f t="shared" si="18"/>
        <v/>
      </c>
      <c r="G440" t="str">
        <f>IF(F440="","",COUNTIF($F$2:F440,F440))</f>
        <v/>
      </c>
      <c r="H440" t="str">
        <f t="shared" si="19"/>
        <v/>
      </c>
    </row>
    <row r="441" spans="5:8" x14ac:dyDescent="0.25">
      <c r="E441" t="str">
        <f>IF(Units!A441="","",Units!A441&amp;Units!B441&amp;Units!C441&amp;"-"&amp;PROPER(Units!D441))</f>
        <v>1961047-Dubois County Solid Waste Management District</v>
      </c>
      <c r="F441" t="str">
        <f t="shared" si="18"/>
        <v/>
      </c>
      <c r="G441" t="str">
        <f>IF(F441="","",COUNTIF($F$2:F441,F441))</f>
        <v/>
      </c>
      <c r="H441" t="str">
        <f t="shared" si="19"/>
        <v/>
      </c>
    </row>
    <row r="442" spans="5:8" x14ac:dyDescent="0.25">
      <c r="E442" t="str">
        <f>IF(Units!A442="","",Units!A442&amp;Units!B442&amp;Units!C442&amp;"-"&amp;PROPER(Units!D442))</f>
        <v>1970007-Upper Patoka River Conservancy District</v>
      </c>
      <c r="F442" t="str">
        <f t="shared" si="18"/>
        <v/>
      </c>
      <c r="G442" t="str">
        <f>IF(F442="","",COUNTIF($F$2:F442,F442))</f>
        <v/>
      </c>
      <c r="H442" t="str">
        <f t="shared" si="19"/>
        <v/>
      </c>
    </row>
    <row r="443" spans="5:8" x14ac:dyDescent="0.25">
      <c r="E443" t="str">
        <f>IF(Units!A443="","",Units!A443&amp;Units!B443&amp;Units!C443&amp;"-"&amp;PROPER(Units!D443))</f>
        <v>2010000-Elkhart County</v>
      </c>
      <c r="F443" t="str">
        <f t="shared" si="18"/>
        <v/>
      </c>
      <c r="G443" t="str">
        <f>IF(F443="","",COUNTIF($F$2:F443,F443))</f>
        <v/>
      </c>
      <c r="H443" t="str">
        <f t="shared" si="19"/>
        <v/>
      </c>
    </row>
    <row r="444" spans="5:8" x14ac:dyDescent="0.25">
      <c r="E444" t="str">
        <f>IF(Units!A444="","",Units!A444&amp;Units!B444&amp;Units!C444&amp;"-"&amp;PROPER(Units!D444))</f>
        <v>2020001-Baugo Township</v>
      </c>
      <c r="F444" t="str">
        <f t="shared" si="18"/>
        <v/>
      </c>
      <c r="G444" t="str">
        <f>IF(F444="","",COUNTIF($F$2:F444,F444))</f>
        <v/>
      </c>
      <c r="H444" t="str">
        <f t="shared" si="19"/>
        <v/>
      </c>
    </row>
    <row r="445" spans="5:8" x14ac:dyDescent="0.25">
      <c r="E445" t="str">
        <f>IF(Units!A445="","",Units!A445&amp;Units!B445&amp;Units!C445&amp;"-"&amp;PROPER(Units!D445))</f>
        <v>2020002-Benton Township</v>
      </c>
      <c r="F445" t="str">
        <f t="shared" si="18"/>
        <v/>
      </c>
      <c r="G445" t="str">
        <f>IF(F445="","",COUNTIF($F$2:F445,F445))</f>
        <v/>
      </c>
      <c r="H445" t="str">
        <f t="shared" si="19"/>
        <v/>
      </c>
    </row>
    <row r="446" spans="5:8" x14ac:dyDescent="0.25">
      <c r="E446" t="str">
        <f>IF(Units!A446="","",Units!A446&amp;Units!B446&amp;Units!C446&amp;"-"&amp;PROPER(Units!D446))</f>
        <v>2020003-Cleveland Township</v>
      </c>
      <c r="F446" t="str">
        <f t="shared" si="18"/>
        <v/>
      </c>
      <c r="G446" t="str">
        <f>IF(F446="","",COUNTIF($F$2:F446,F446))</f>
        <v/>
      </c>
      <c r="H446" t="str">
        <f t="shared" si="19"/>
        <v/>
      </c>
    </row>
    <row r="447" spans="5:8" x14ac:dyDescent="0.25">
      <c r="E447" t="str">
        <f>IF(Units!A447="","",Units!A447&amp;Units!B447&amp;Units!C447&amp;"-"&amp;PROPER(Units!D447))</f>
        <v>2020004-Clinton Township</v>
      </c>
      <c r="F447" t="str">
        <f t="shared" si="18"/>
        <v/>
      </c>
      <c r="G447" t="str">
        <f>IF(F447="","",COUNTIF($F$2:F447,F447))</f>
        <v/>
      </c>
      <c r="H447" t="str">
        <f t="shared" si="19"/>
        <v/>
      </c>
    </row>
    <row r="448" spans="5:8" x14ac:dyDescent="0.25">
      <c r="E448" t="str">
        <f>IF(Units!A448="","",Units!A448&amp;Units!B448&amp;Units!C448&amp;"-"&amp;PROPER(Units!D448))</f>
        <v>2020005-Concord Township</v>
      </c>
      <c r="F448" t="str">
        <f t="shared" si="18"/>
        <v/>
      </c>
      <c r="G448" t="str">
        <f>IF(F448="","",COUNTIF($F$2:F448,F448))</f>
        <v/>
      </c>
      <c r="H448" t="str">
        <f t="shared" si="19"/>
        <v/>
      </c>
    </row>
    <row r="449" spans="5:8" x14ac:dyDescent="0.25">
      <c r="E449" t="str">
        <f>IF(Units!A449="","",Units!A449&amp;Units!B449&amp;Units!C449&amp;"-"&amp;PROPER(Units!D449))</f>
        <v>2020006-Elkhart Township</v>
      </c>
      <c r="F449" t="str">
        <f t="shared" si="18"/>
        <v/>
      </c>
      <c r="G449" t="str">
        <f>IF(F449="","",COUNTIF($F$2:F449,F449))</f>
        <v/>
      </c>
      <c r="H449" t="str">
        <f t="shared" si="19"/>
        <v/>
      </c>
    </row>
    <row r="450" spans="5:8" x14ac:dyDescent="0.25">
      <c r="E450" t="str">
        <f>IF(Units!A450="","",Units!A450&amp;Units!B450&amp;Units!C450&amp;"-"&amp;PROPER(Units!D450))</f>
        <v>2020007-Harrison Township</v>
      </c>
      <c r="F450" t="str">
        <f t="shared" si="18"/>
        <v/>
      </c>
      <c r="G450" t="str">
        <f>IF(F450="","",COUNTIF($F$2:F450,F450))</f>
        <v/>
      </c>
      <c r="H450" t="str">
        <f t="shared" si="19"/>
        <v/>
      </c>
    </row>
    <row r="451" spans="5:8" x14ac:dyDescent="0.25">
      <c r="E451" t="str">
        <f>IF(Units!A451="","",Units!A451&amp;Units!B451&amp;Units!C451&amp;"-"&amp;PROPER(Units!D451))</f>
        <v>2020008-Jackson Township</v>
      </c>
      <c r="F451" t="str">
        <f t="shared" ref="F451:F514" si="20">IF(LEFT(E451,2)=$F$1,"x","")</f>
        <v/>
      </c>
      <c r="G451" t="str">
        <f>IF(F451="","",COUNTIF($F$2:F451,F451))</f>
        <v/>
      </c>
      <c r="H451" t="str">
        <f t="shared" ref="H451:H514" si="21">IF(F451="","",E451)</f>
        <v/>
      </c>
    </row>
    <row r="452" spans="5:8" x14ac:dyDescent="0.25">
      <c r="E452" t="str">
        <f>IF(Units!A452="","",Units!A452&amp;Units!B452&amp;Units!C452&amp;"-"&amp;PROPER(Units!D452))</f>
        <v>2020009-Jefferson Township</v>
      </c>
      <c r="F452" t="str">
        <f t="shared" si="20"/>
        <v/>
      </c>
      <c r="G452" t="str">
        <f>IF(F452="","",COUNTIF($F$2:F452,F452))</f>
        <v/>
      </c>
      <c r="H452" t="str">
        <f t="shared" si="21"/>
        <v/>
      </c>
    </row>
    <row r="453" spans="5:8" x14ac:dyDescent="0.25">
      <c r="E453" t="str">
        <f>IF(Units!A453="","",Units!A453&amp;Units!B453&amp;Units!C453&amp;"-"&amp;PROPER(Units!D453))</f>
        <v>2020010-Locke Township</v>
      </c>
      <c r="F453" t="str">
        <f t="shared" si="20"/>
        <v/>
      </c>
      <c r="G453" t="str">
        <f>IF(F453="","",COUNTIF($F$2:F453,F453))</f>
        <v/>
      </c>
      <c r="H453" t="str">
        <f t="shared" si="21"/>
        <v/>
      </c>
    </row>
    <row r="454" spans="5:8" x14ac:dyDescent="0.25">
      <c r="E454" t="str">
        <f>IF(Units!A454="","",Units!A454&amp;Units!B454&amp;Units!C454&amp;"-"&amp;PROPER(Units!D454))</f>
        <v>2020011-Middlebury Township</v>
      </c>
      <c r="F454" t="str">
        <f t="shared" si="20"/>
        <v/>
      </c>
      <c r="G454" t="str">
        <f>IF(F454="","",COUNTIF($F$2:F454,F454))</f>
        <v/>
      </c>
      <c r="H454" t="str">
        <f t="shared" si="21"/>
        <v/>
      </c>
    </row>
    <row r="455" spans="5:8" x14ac:dyDescent="0.25">
      <c r="E455" t="str">
        <f>IF(Units!A455="","",Units!A455&amp;Units!B455&amp;Units!C455&amp;"-"&amp;PROPER(Units!D455))</f>
        <v>2020012-Olive Township</v>
      </c>
      <c r="F455" t="str">
        <f t="shared" si="20"/>
        <v/>
      </c>
      <c r="G455" t="str">
        <f>IF(F455="","",COUNTIF($F$2:F455,F455))</f>
        <v/>
      </c>
      <c r="H455" t="str">
        <f t="shared" si="21"/>
        <v/>
      </c>
    </row>
    <row r="456" spans="5:8" x14ac:dyDescent="0.25">
      <c r="E456" t="str">
        <f>IF(Units!A456="","",Units!A456&amp;Units!B456&amp;Units!C456&amp;"-"&amp;PROPER(Units!D456))</f>
        <v>2020013-Osolo Township</v>
      </c>
      <c r="F456" t="str">
        <f t="shared" si="20"/>
        <v/>
      </c>
      <c r="G456" t="str">
        <f>IF(F456="","",COUNTIF($F$2:F456,F456))</f>
        <v/>
      </c>
      <c r="H456" t="str">
        <f t="shared" si="21"/>
        <v/>
      </c>
    </row>
    <row r="457" spans="5:8" x14ac:dyDescent="0.25">
      <c r="E457" t="str">
        <f>IF(Units!A457="","",Units!A457&amp;Units!B457&amp;Units!C457&amp;"-"&amp;PROPER(Units!D457))</f>
        <v>2020014-Union Township</v>
      </c>
      <c r="F457" t="str">
        <f t="shared" si="20"/>
        <v/>
      </c>
      <c r="G457" t="str">
        <f>IF(F457="","",COUNTIF($F$2:F457,F457))</f>
        <v/>
      </c>
      <c r="H457" t="str">
        <f t="shared" si="21"/>
        <v/>
      </c>
    </row>
    <row r="458" spans="5:8" x14ac:dyDescent="0.25">
      <c r="E458" t="str">
        <f>IF(Units!A458="","",Units!A458&amp;Units!B458&amp;Units!C458&amp;"-"&amp;PROPER(Units!D458))</f>
        <v>2020015-Washington Township</v>
      </c>
      <c r="F458" t="str">
        <f t="shared" si="20"/>
        <v/>
      </c>
      <c r="G458" t="str">
        <f>IF(F458="","",COUNTIF($F$2:F458,F458))</f>
        <v/>
      </c>
      <c r="H458" t="str">
        <f t="shared" si="21"/>
        <v/>
      </c>
    </row>
    <row r="459" spans="5:8" x14ac:dyDescent="0.25">
      <c r="E459" t="str">
        <f>IF(Units!A459="","",Units!A459&amp;Units!B459&amp;Units!C459&amp;"-"&amp;PROPER(Units!D459))</f>
        <v>2020016-York Township</v>
      </c>
      <c r="F459" t="str">
        <f t="shared" si="20"/>
        <v/>
      </c>
      <c r="G459" t="str">
        <f>IF(F459="","",COUNTIF($F$2:F459,F459))</f>
        <v/>
      </c>
      <c r="H459" t="str">
        <f t="shared" si="21"/>
        <v/>
      </c>
    </row>
    <row r="460" spans="5:8" x14ac:dyDescent="0.25">
      <c r="E460" t="str">
        <f>IF(Units!A460="","",Units!A460&amp;Units!B460&amp;Units!C460&amp;"-"&amp;PROPER(Units!D460))</f>
        <v>2030112-Elkhart Civil City</v>
      </c>
      <c r="F460" t="str">
        <f t="shared" si="20"/>
        <v/>
      </c>
      <c r="G460" t="str">
        <f>IF(F460="","",COUNTIF($F$2:F460,F460))</f>
        <v/>
      </c>
      <c r="H460" t="str">
        <f t="shared" si="21"/>
        <v/>
      </c>
    </row>
    <row r="461" spans="5:8" x14ac:dyDescent="0.25">
      <c r="E461" t="str">
        <f>IF(Units!A461="","",Units!A461&amp;Units!B461&amp;Units!C461&amp;"-"&amp;PROPER(Units!D461))</f>
        <v>2030305-Goshen Civil City</v>
      </c>
      <c r="F461" t="str">
        <f t="shared" si="20"/>
        <v/>
      </c>
      <c r="G461" t="str">
        <f>IF(F461="","",COUNTIF($F$2:F461,F461))</f>
        <v/>
      </c>
      <c r="H461" t="str">
        <f t="shared" si="21"/>
        <v/>
      </c>
    </row>
    <row r="462" spans="5:8" x14ac:dyDescent="0.25">
      <c r="E462" t="str">
        <f>IF(Units!A462="","",Units!A462&amp;Units!B462&amp;Units!C462&amp;"-"&amp;PROPER(Units!D462))</f>
        <v>2030444-Nappanee Civil City</v>
      </c>
      <c r="F462" t="str">
        <f t="shared" si="20"/>
        <v/>
      </c>
      <c r="G462" t="str">
        <f>IF(F462="","",COUNTIF($F$2:F462,F462))</f>
        <v/>
      </c>
      <c r="H462" t="str">
        <f t="shared" si="21"/>
        <v/>
      </c>
    </row>
    <row r="463" spans="5:8" x14ac:dyDescent="0.25">
      <c r="E463" t="str">
        <f>IF(Units!A463="","",Units!A463&amp;Units!B463&amp;Units!C463&amp;"-"&amp;PROPER(Units!D463))</f>
        <v>2030599-Bristol Civil Town</v>
      </c>
      <c r="F463" t="str">
        <f t="shared" si="20"/>
        <v/>
      </c>
      <c r="G463" t="str">
        <f>IF(F463="","",COUNTIF($F$2:F463,F463))</f>
        <v/>
      </c>
      <c r="H463" t="str">
        <f t="shared" si="21"/>
        <v/>
      </c>
    </row>
    <row r="464" spans="5:8" x14ac:dyDescent="0.25">
      <c r="E464" t="str">
        <f>IF(Units!A464="","",Units!A464&amp;Units!B464&amp;Units!C464&amp;"-"&amp;PROPER(Units!D464))</f>
        <v>2030600-Middlebury Civil Town</v>
      </c>
      <c r="F464" t="str">
        <f t="shared" si="20"/>
        <v/>
      </c>
      <c r="G464" t="str">
        <f>IF(F464="","",COUNTIF($F$2:F464,F464))</f>
        <v/>
      </c>
      <c r="H464" t="str">
        <f t="shared" si="21"/>
        <v/>
      </c>
    </row>
    <row r="465" spans="5:8" x14ac:dyDescent="0.25">
      <c r="E465" t="str">
        <f>IF(Units!A465="","",Units!A465&amp;Units!B465&amp;Units!C465&amp;"-"&amp;PROPER(Units!D465))</f>
        <v>2030601-Millersburg Civil Town</v>
      </c>
      <c r="F465" t="str">
        <f t="shared" si="20"/>
        <v/>
      </c>
      <c r="G465" t="str">
        <f>IF(F465="","",COUNTIF($F$2:F465,F465))</f>
        <v/>
      </c>
      <c r="H465" t="str">
        <f t="shared" si="21"/>
        <v/>
      </c>
    </row>
    <row r="466" spans="5:8" x14ac:dyDescent="0.25">
      <c r="E466" t="str">
        <f>IF(Units!A466="","",Units!A466&amp;Units!B466&amp;Units!C466&amp;"-"&amp;PROPER(Units!D466))</f>
        <v>2030602-Wakarusa Civil Town</v>
      </c>
      <c r="F466" t="str">
        <f t="shared" si="20"/>
        <v/>
      </c>
      <c r="G466" t="str">
        <f>IF(F466="","",COUNTIF($F$2:F466,F466))</f>
        <v/>
      </c>
      <c r="H466" t="str">
        <f t="shared" si="21"/>
        <v/>
      </c>
    </row>
    <row r="467" spans="5:8" x14ac:dyDescent="0.25">
      <c r="E467" t="str">
        <f>IF(Units!A467="","",Units!A467&amp;Units!B467&amp;Units!C467&amp;"-"&amp;PROPER(Units!D467))</f>
        <v>2050044-Bristol Public Library</v>
      </c>
      <c r="F467" t="str">
        <f t="shared" si="20"/>
        <v/>
      </c>
      <c r="G467" t="str">
        <f>IF(F467="","",COUNTIF($F$2:F467,F467))</f>
        <v/>
      </c>
      <c r="H467" t="str">
        <f t="shared" si="21"/>
        <v/>
      </c>
    </row>
    <row r="468" spans="5:8" x14ac:dyDescent="0.25">
      <c r="E468" t="str">
        <f>IF(Units!A468="","",Units!A468&amp;Units!B468&amp;Units!C468&amp;"-"&amp;PROPER(Units!D468))</f>
        <v>2050045-Elkhart Public Library</v>
      </c>
      <c r="F468" t="str">
        <f t="shared" si="20"/>
        <v/>
      </c>
      <c r="G468" t="str">
        <f>IF(F468="","",COUNTIF($F$2:F468,F468))</f>
        <v/>
      </c>
      <c r="H468" t="str">
        <f t="shared" si="21"/>
        <v/>
      </c>
    </row>
    <row r="469" spans="5:8" x14ac:dyDescent="0.25">
      <c r="E469" t="str">
        <f>IF(Units!A469="","",Units!A469&amp;Units!B469&amp;Units!C469&amp;"-"&amp;PROPER(Units!D469))</f>
        <v>2050046-Goshen Public Library</v>
      </c>
      <c r="F469" t="str">
        <f t="shared" si="20"/>
        <v/>
      </c>
      <c r="G469" t="str">
        <f>IF(F469="","",COUNTIF($F$2:F469,F469))</f>
        <v/>
      </c>
      <c r="H469" t="str">
        <f t="shared" si="21"/>
        <v/>
      </c>
    </row>
    <row r="470" spans="5:8" x14ac:dyDescent="0.25">
      <c r="E470" t="str">
        <f>IF(Units!A470="","",Units!A470&amp;Units!B470&amp;Units!C470&amp;"-"&amp;PROPER(Units!D470))</f>
        <v>2050047-Nappanee Public Library</v>
      </c>
      <c r="F470" t="str">
        <f t="shared" si="20"/>
        <v/>
      </c>
      <c r="G470" t="str">
        <f>IF(F470="","",COUNTIF($F$2:F470,F470))</f>
        <v/>
      </c>
      <c r="H470" t="str">
        <f t="shared" si="21"/>
        <v/>
      </c>
    </row>
    <row r="471" spans="5:8" x14ac:dyDescent="0.25">
      <c r="E471" t="str">
        <f>IF(Units!A471="","",Units!A471&amp;Units!B471&amp;Units!C471&amp;"-"&amp;PROPER(Units!D471))</f>
        <v>2050048-Wakarusa-Olive Township-Harrison Township Library</v>
      </c>
      <c r="F471" t="str">
        <f t="shared" si="20"/>
        <v/>
      </c>
      <c r="G471" t="str">
        <f>IF(F471="","",COUNTIF($F$2:F471,F471))</f>
        <v/>
      </c>
      <c r="H471" t="str">
        <f t="shared" si="21"/>
        <v/>
      </c>
    </row>
    <row r="472" spans="5:8" x14ac:dyDescent="0.25">
      <c r="E472" t="str">
        <f>IF(Units!A472="","",Units!A472&amp;Units!B472&amp;Units!C472&amp;"-"&amp;PROPER(Units!D472))</f>
        <v>2050259-Middlebury Public Library</v>
      </c>
      <c r="F472" t="str">
        <f t="shared" si="20"/>
        <v/>
      </c>
      <c r="G472" t="str">
        <f>IF(F472="","",COUNTIF($F$2:F472,F472))</f>
        <v/>
      </c>
      <c r="H472" t="str">
        <f t="shared" si="21"/>
        <v/>
      </c>
    </row>
    <row r="473" spans="5:8" x14ac:dyDescent="0.25">
      <c r="E473" t="str">
        <f>IF(Units!A473="","",Units!A473&amp;Units!B473&amp;Units!C473&amp;"-"&amp;PROPER(Units!D473))</f>
        <v>2069100-Elkhart Cnty Sw Management District</v>
      </c>
      <c r="F473" t="str">
        <f t="shared" si="20"/>
        <v/>
      </c>
      <c r="G473" t="str">
        <f>IF(F473="","",COUNTIF($F$2:F473,F473))</f>
        <v/>
      </c>
      <c r="H473" t="str">
        <f t="shared" si="21"/>
        <v/>
      </c>
    </row>
    <row r="474" spans="5:8" x14ac:dyDescent="0.25">
      <c r="E474" t="str">
        <f>IF(Units!A474="","",Units!A474&amp;Units!B474&amp;Units!C474&amp;"-"&amp;PROPER(Units!D474))</f>
        <v>2070046-Simonton Lake Conservancy District</v>
      </c>
      <c r="F474" t="str">
        <f t="shared" si="20"/>
        <v/>
      </c>
      <c r="G474" t="str">
        <f>IF(F474="","",COUNTIF($F$2:F474,F474))</f>
        <v/>
      </c>
      <c r="H474" t="str">
        <f t="shared" si="21"/>
        <v/>
      </c>
    </row>
    <row r="475" spans="5:8" x14ac:dyDescent="0.25">
      <c r="E475" t="str">
        <f>IF(Units!A475="","",Units!A475&amp;Units!B475&amp;Units!C475&amp;"-"&amp;PROPER(Units!D475))</f>
        <v>2070060-New Paris Conservancy</v>
      </c>
      <c r="F475" t="str">
        <f t="shared" si="20"/>
        <v/>
      </c>
      <c r="G475" t="str">
        <f>IF(F475="","",COUNTIF($F$2:F475,F475))</f>
        <v/>
      </c>
      <c r="H475" t="str">
        <f t="shared" si="21"/>
        <v/>
      </c>
    </row>
    <row r="476" spans="5:8" x14ac:dyDescent="0.25">
      <c r="E476" t="str">
        <f>IF(Units!A476="","",Units!A476&amp;Units!B476&amp;Units!C476&amp;"-"&amp;PROPER(Units!D476))</f>
        <v>2110000-Fayette County</v>
      </c>
      <c r="F476" t="str">
        <f t="shared" si="20"/>
        <v/>
      </c>
      <c r="G476" t="str">
        <f>IF(F476="","",COUNTIF($F$2:F476,F476))</f>
        <v/>
      </c>
      <c r="H476" t="str">
        <f t="shared" si="21"/>
        <v/>
      </c>
    </row>
    <row r="477" spans="5:8" x14ac:dyDescent="0.25">
      <c r="E477" t="str">
        <f>IF(Units!A477="","",Units!A477&amp;Units!B477&amp;Units!C477&amp;"-"&amp;PROPER(Units!D477))</f>
        <v>2120001-Columbia Township</v>
      </c>
      <c r="F477" t="str">
        <f t="shared" si="20"/>
        <v/>
      </c>
      <c r="G477" t="str">
        <f>IF(F477="","",COUNTIF($F$2:F477,F477))</f>
        <v/>
      </c>
      <c r="H477" t="str">
        <f t="shared" si="21"/>
        <v/>
      </c>
    </row>
    <row r="478" spans="5:8" x14ac:dyDescent="0.25">
      <c r="E478" t="str">
        <f>IF(Units!A478="","",Units!A478&amp;Units!B478&amp;Units!C478&amp;"-"&amp;PROPER(Units!D478))</f>
        <v>2120002-Connersville Township</v>
      </c>
      <c r="F478" t="str">
        <f t="shared" si="20"/>
        <v/>
      </c>
      <c r="G478" t="str">
        <f>IF(F478="","",COUNTIF($F$2:F478,F478))</f>
        <v/>
      </c>
      <c r="H478" t="str">
        <f t="shared" si="21"/>
        <v/>
      </c>
    </row>
    <row r="479" spans="5:8" x14ac:dyDescent="0.25">
      <c r="E479" t="str">
        <f>IF(Units!A479="","",Units!A479&amp;Units!B479&amp;Units!C479&amp;"-"&amp;PROPER(Units!D479))</f>
        <v>2120003-Fairview Township</v>
      </c>
      <c r="F479" t="str">
        <f t="shared" si="20"/>
        <v/>
      </c>
      <c r="G479" t="str">
        <f>IF(F479="","",COUNTIF($F$2:F479,F479))</f>
        <v/>
      </c>
      <c r="H479" t="str">
        <f t="shared" si="21"/>
        <v/>
      </c>
    </row>
    <row r="480" spans="5:8" x14ac:dyDescent="0.25">
      <c r="E480" t="str">
        <f>IF(Units!A480="","",Units!A480&amp;Units!B480&amp;Units!C480&amp;"-"&amp;PROPER(Units!D480))</f>
        <v>2120004-Harrison Township</v>
      </c>
      <c r="F480" t="str">
        <f t="shared" si="20"/>
        <v/>
      </c>
      <c r="G480" t="str">
        <f>IF(F480="","",COUNTIF($F$2:F480,F480))</f>
        <v/>
      </c>
      <c r="H480" t="str">
        <f t="shared" si="21"/>
        <v/>
      </c>
    </row>
    <row r="481" spans="5:8" x14ac:dyDescent="0.25">
      <c r="E481" t="str">
        <f>IF(Units!A481="","",Units!A481&amp;Units!B481&amp;Units!C481&amp;"-"&amp;PROPER(Units!D481))</f>
        <v>2120005-Jackson Township</v>
      </c>
      <c r="F481" t="str">
        <f t="shared" si="20"/>
        <v/>
      </c>
      <c r="G481" t="str">
        <f>IF(F481="","",COUNTIF($F$2:F481,F481))</f>
        <v/>
      </c>
      <c r="H481" t="str">
        <f t="shared" si="21"/>
        <v/>
      </c>
    </row>
    <row r="482" spans="5:8" x14ac:dyDescent="0.25">
      <c r="E482" t="str">
        <f>IF(Units!A482="","",Units!A482&amp;Units!B482&amp;Units!C482&amp;"-"&amp;PROPER(Units!D482))</f>
        <v>2120006-Jennings Township</v>
      </c>
      <c r="F482" t="str">
        <f t="shared" si="20"/>
        <v/>
      </c>
      <c r="G482" t="str">
        <f>IF(F482="","",COUNTIF($F$2:F482,F482))</f>
        <v/>
      </c>
      <c r="H482" t="str">
        <f t="shared" si="21"/>
        <v/>
      </c>
    </row>
    <row r="483" spans="5:8" x14ac:dyDescent="0.25">
      <c r="E483" t="str">
        <f>IF(Units!A483="","",Units!A483&amp;Units!B483&amp;Units!C483&amp;"-"&amp;PROPER(Units!D483))</f>
        <v>2120007-Orange Township</v>
      </c>
      <c r="F483" t="str">
        <f t="shared" si="20"/>
        <v/>
      </c>
      <c r="G483" t="str">
        <f>IF(F483="","",COUNTIF($F$2:F483,F483))</f>
        <v/>
      </c>
      <c r="H483" t="str">
        <f t="shared" si="21"/>
        <v/>
      </c>
    </row>
    <row r="484" spans="5:8" x14ac:dyDescent="0.25">
      <c r="E484" t="str">
        <f>IF(Units!A484="","",Units!A484&amp;Units!B484&amp;Units!C484&amp;"-"&amp;PROPER(Units!D484))</f>
        <v>2120008-Posey Township</v>
      </c>
      <c r="F484" t="str">
        <f t="shared" si="20"/>
        <v/>
      </c>
      <c r="G484" t="str">
        <f>IF(F484="","",COUNTIF($F$2:F484,F484))</f>
        <v/>
      </c>
      <c r="H484" t="str">
        <f t="shared" si="21"/>
        <v/>
      </c>
    </row>
    <row r="485" spans="5:8" x14ac:dyDescent="0.25">
      <c r="E485" t="str">
        <f>IF(Units!A485="","",Units!A485&amp;Units!B485&amp;Units!C485&amp;"-"&amp;PROPER(Units!D485))</f>
        <v>2120009-Waterloo Township</v>
      </c>
      <c r="F485" t="str">
        <f t="shared" si="20"/>
        <v/>
      </c>
      <c r="G485" t="str">
        <f>IF(F485="","",COUNTIF($F$2:F485,F485))</f>
        <v/>
      </c>
      <c r="H485" t="str">
        <f t="shared" si="21"/>
        <v/>
      </c>
    </row>
    <row r="486" spans="5:8" x14ac:dyDescent="0.25">
      <c r="E486" t="str">
        <f>IF(Units!A486="","",Units!A486&amp;Units!B486&amp;Units!C486&amp;"-"&amp;PROPER(Units!D486))</f>
        <v>2130304-Connersville Civil City</v>
      </c>
      <c r="F486" t="str">
        <f t="shared" si="20"/>
        <v/>
      </c>
      <c r="G486" t="str">
        <f>IF(F486="","",COUNTIF($F$2:F486,F486))</f>
        <v/>
      </c>
      <c r="H486" t="str">
        <f t="shared" si="21"/>
        <v/>
      </c>
    </row>
    <row r="487" spans="5:8" x14ac:dyDescent="0.25">
      <c r="E487" t="str">
        <f>IF(Units!A487="","",Units!A487&amp;Units!B487&amp;Units!C487&amp;"-"&amp;PROPER(Units!D487))</f>
        <v>2150049-Fayette County Public Library</v>
      </c>
      <c r="F487" t="str">
        <f t="shared" si="20"/>
        <v/>
      </c>
      <c r="G487" t="str">
        <f>IF(F487="","",COUNTIF($F$2:F487,F487))</f>
        <v/>
      </c>
      <c r="H487" t="str">
        <f t="shared" si="21"/>
        <v/>
      </c>
    </row>
    <row r="488" spans="5:8" x14ac:dyDescent="0.25">
      <c r="E488" t="str">
        <f>IF(Units!A488="","",Units!A488&amp;Units!B488&amp;Units!C488&amp;"-"&amp;PROPER(Units!D488))</f>
        <v>2210000-Floyd County</v>
      </c>
      <c r="F488" t="str">
        <f t="shared" si="20"/>
        <v/>
      </c>
      <c r="G488" t="str">
        <f>IF(F488="","",COUNTIF($F$2:F488,F488))</f>
        <v/>
      </c>
      <c r="H488" t="str">
        <f t="shared" si="21"/>
        <v/>
      </c>
    </row>
    <row r="489" spans="5:8" x14ac:dyDescent="0.25">
      <c r="E489" t="str">
        <f>IF(Units!A489="","",Units!A489&amp;Units!B489&amp;Units!C489&amp;"-"&amp;PROPER(Units!D489))</f>
        <v>2220001-Franklin Township</v>
      </c>
      <c r="F489" t="str">
        <f t="shared" si="20"/>
        <v/>
      </c>
      <c r="G489" t="str">
        <f>IF(F489="","",COUNTIF($F$2:F489,F489))</f>
        <v/>
      </c>
      <c r="H489" t="str">
        <f t="shared" si="21"/>
        <v/>
      </c>
    </row>
    <row r="490" spans="5:8" x14ac:dyDescent="0.25">
      <c r="E490" t="str">
        <f>IF(Units!A490="","",Units!A490&amp;Units!B490&amp;Units!C490&amp;"-"&amp;PROPER(Units!D490))</f>
        <v>2220002-Georgetown Township</v>
      </c>
      <c r="F490" t="str">
        <f t="shared" si="20"/>
        <v/>
      </c>
      <c r="G490" t="str">
        <f>IF(F490="","",COUNTIF($F$2:F490,F490))</f>
        <v/>
      </c>
      <c r="H490" t="str">
        <f t="shared" si="21"/>
        <v/>
      </c>
    </row>
    <row r="491" spans="5:8" x14ac:dyDescent="0.25">
      <c r="E491" t="str">
        <f>IF(Units!A491="","",Units!A491&amp;Units!B491&amp;Units!C491&amp;"-"&amp;PROPER(Units!D491))</f>
        <v>2220003-Greenville Township</v>
      </c>
      <c r="F491" t="str">
        <f t="shared" si="20"/>
        <v/>
      </c>
      <c r="G491" t="str">
        <f>IF(F491="","",COUNTIF($F$2:F491,F491))</f>
        <v/>
      </c>
      <c r="H491" t="str">
        <f t="shared" si="21"/>
        <v/>
      </c>
    </row>
    <row r="492" spans="5:8" x14ac:dyDescent="0.25">
      <c r="E492" t="str">
        <f>IF(Units!A492="","",Units!A492&amp;Units!B492&amp;Units!C492&amp;"-"&amp;PROPER(Units!D492))</f>
        <v>2220004-Lafayette Township</v>
      </c>
      <c r="F492" t="str">
        <f t="shared" si="20"/>
        <v/>
      </c>
      <c r="G492" t="str">
        <f>IF(F492="","",COUNTIF($F$2:F492,F492))</f>
        <v/>
      </c>
      <c r="H492" t="str">
        <f t="shared" si="21"/>
        <v/>
      </c>
    </row>
    <row r="493" spans="5:8" x14ac:dyDescent="0.25">
      <c r="E493" t="str">
        <f>IF(Units!A493="","",Units!A493&amp;Units!B493&amp;Units!C493&amp;"-"&amp;PROPER(Units!D493))</f>
        <v>2220005-New Albany Township</v>
      </c>
      <c r="F493" t="str">
        <f t="shared" si="20"/>
        <v/>
      </c>
      <c r="G493" t="str">
        <f>IF(F493="","",COUNTIF($F$2:F493,F493))</f>
        <v/>
      </c>
      <c r="H493" t="str">
        <f t="shared" si="21"/>
        <v/>
      </c>
    </row>
    <row r="494" spans="5:8" x14ac:dyDescent="0.25">
      <c r="E494" t="str">
        <f>IF(Units!A494="","",Units!A494&amp;Units!B494&amp;Units!C494&amp;"-"&amp;PROPER(Units!D494))</f>
        <v>2230116-New Albany Civil City</v>
      </c>
      <c r="F494" t="str">
        <f t="shared" si="20"/>
        <v/>
      </c>
      <c r="G494" t="str">
        <f>IF(F494="","",COUNTIF($F$2:F494,F494))</f>
        <v/>
      </c>
      <c r="H494" t="str">
        <f t="shared" si="21"/>
        <v/>
      </c>
    </row>
    <row r="495" spans="5:8" x14ac:dyDescent="0.25">
      <c r="E495" t="str">
        <f>IF(Units!A495="","",Units!A495&amp;Units!B495&amp;Units!C495&amp;"-"&amp;PROPER(Units!D495))</f>
        <v>2230603-Georgetown Civil Town</v>
      </c>
      <c r="F495" t="str">
        <f t="shared" si="20"/>
        <v/>
      </c>
      <c r="G495" t="str">
        <f>IF(F495="","",COUNTIF($F$2:F495,F495))</f>
        <v/>
      </c>
      <c r="H495" t="str">
        <f t="shared" si="21"/>
        <v/>
      </c>
    </row>
    <row r="496" spans="5:8" x14ac:dyDescent="0.25">
      <c r="E496" t="str">
        <f>IF(Units!A496="","",Units!A496&amp;Units!B496&amp;Units!C496&amp;"-"&amp;PROPER(Units!D496))</f>
        <v>2230604-Greenville Civil Town</v>
      </c>
      <c r="F496" t="str">
        <f t="shared" si="20"/>
        <v/>
      </c>
      <c r="G496" t="str">
        <f>IF(F496="","",COUNTIF($F$2:F496,F496))</f>
        <v/>
      </c>
      <c r="H496" t="str">
        <f t="shared" si="21"/>
        <v/>
      </c>
    </row>
    <row r="497" spans="5:8" x14ac:dyDescent="0.25">
      <c r="E497" t="str">
        <f>IF(Units!A497="","",Units!A497&amp;Units!B497&amp;Units!C497&amp;"-"&amp;PROPER(Units!D497))</f>
        <v>2250050-New Albany-Floyd County Public Library</v>
      </c>
      <c r="F497" t="str">
        <f t="shared" si="20"/>
        <v/>
      </c>
      <c r="G497" t="str">
        <f>IF(F497="","",COUNTIF($F$2:F497,F497))</f>
        <v/>
      </c>
      <c r="H497" t="str">
        <f t="shared" si="21"/>
        <v/>
      </c>
    </row>
    <row r="498" spans="5:8" x14ac:dyDescent="0.25">
      <c r="E498" t="str">
        <f>IF(Units!A498="","",Units!A498&amp;Units!B498&amp;Units!C498&amp;"-"&amp;PROPER(Units!D498))</f>
        <v>2260183-Greenville Township Fire Protection District</v>
      </c>
      <c r="F498" t="str">
        <f t="shared" si="20"/>
        <v/>
      </c>
      <c r="G498" t="str">
        <f>IF(F498="","",COUNTIF($F$2:F498,F498))</f>
        <v/>
      </c>
      <c r="H498" t="str">
        <f t="shared" si="21"/>
        <v/>
      </c>
    </row>
    <row r="499" spans="5:8" x14ac:dyDescent="0.25">
      <c r="E499" t="str">
        <f>IF(Units!A499="","",Units!A499&amp;Units!B499&amp;Units!C499&amp;"-"&amp;PROPER(Units!D499))</f>
        <v>2260807-New Albany Flood Control</v>
      </c>
      <c r="F499" t="str">
        <f t="shared" si="20"/>
        <v/>
      </c>
      <c r="G499" t="str">
        <f>IF(F499="","",COUNTIF($F$2:F499,F499))</f>
        <v/>
      </c>
      <c r="H499" t="str">
        <f t="shared" si="21"/>
        <v/>
      </c>
    </row>
    <row r="500" spans="5:8" x14ac:dyDescent="0.25">
      <c r="E500" t="str">
        <f>IF(Units!A500="","",Units!A500&amp;Units!B500&amp;Units!C500&amp;"-"&amp;PROPER(Units!D500))</f>
        <v>2261016-Floyd County Solid Waste</v>
      </c>
      <c r="F500" t="str">
        <f t="shared" si="20"/>
        <v/>
      </c>
      <c r="G500" t="str">
        <f>IF(F500="","",COUNTIF($F$2:F500,F500))</f>
        <v/>
      </c>
      <c r="H500" t="str">
        <f t="shared" si="21"/>
        <v/>
      </c>
    </row>
    <row r="501" spans="5:8" x14ac:dyDescent="0.25">
      <c r="E501" t="str">
        <f>IF(Units!A501="","",Units!A501&amp;Units!B501&amp;Units!C501&amp;"-"&amp;PROPER(Units!D501))</f>
        <v>2261180-Georgetown Twp Fire Distrct</v>
      </c>
      <c r="F501" t="str">
        <f t="shared" si="20"/>
        <v/>
      </c>
      <c r="G501" t="str">
        <f>IF(F501="","",COUNTIF($F$2:F501,F501))</f>
        <v/>
      </c>
      <c r="H501" t="str">
        <f t="shared" si="21"/>
        <v/>
      </c>
    </row>
    <row r="502" spans="5:8" x14ac:dyDescent="0.25">
      <c r="E502" t="str">
        <f>IF(Units!A502="","",Units!A502&amp;Units!B502&amp;Units!C502&amp;"-"&amp;PROPER(Units!D502))</f>
        <v>2261181-Lafayette Twp Fire District</v>
      </c>
      <c r="F502" t="str">
        <f t="shared" si="20"/>
        <v/>
      </c>
      <c r="G502" t="str">
        <f>IF(F502="","",COUNTIF($F$2:F502,F502))</f>
        <v/>
      </c>
      <c r="H502" t="str">
        <f t="shared" si="21"/>
        <v/>
      </c>
    </row>
    <row r="503" spans="5:8" x14ac:dyDescent="0.25">
      <c r="E503" t="str">
        <f>IF(Units!A503="","",Units!A503&amp;Units!B503&amp;Units!C503&amp;"-"&amp;PROPER(Units!D503))</f>
        <v>2261182-New Albany Twp Fire District</v>
      </c>
      <c r="F503" t="str">
        <f t="shared" si="20"/>
        <v/>
      </c>
      <c r="G503" t="str">
        <f>IF(F503="","",COUNTIF($F$2:F503,F503))</f>
        <v/>
      </c>
      <c r="H503" t="str">
        <f t="shared" si="21"/>
        <v/>
      </c>
    </row>
    <row r="504" spans="5:8" x14ac:dyDescent="0.25">
      <c r="E504" t="str">
        <f>IF(Units!A504="","",Units!A504&amp;Units!B504&amp;Units!C504&amp;"-"&amp;PROPER(Units!D504))</f>
        <v>2261195-Highlander Fire Protection District</v>
      </c>
      <c r="F504" t="str">
        <f t="shared" si="20"/>
        <v/>
      </c>
      <c r="G504" t="str">
        <f>IF(F504="","",COUNTIF($F$2:F504,F504))</f>
        <v/>
      </c>
      <c r="H504" t="str">
        <f t="shared" si="21"/>
        <v/>
      </c>
    </row>
    <row r="505" spans="5:8" x14ac:dyDescent="0.25">
      <c r="E505" t="str">
        <f>IF(Units!A505="","",Units!A505&amp;Units!B505&amp;Units!C505&amp;"-"&amp;PROPER(Units!D505))</f>
        <v>2310000-Fountain County</v>
      </c>
      <c r="F505" t="str">
        <f t="shared" si="20"/>
        <v/>
      </c>
      <c r="G505" t="str">
        <f>IF(F505="","",COUNTIF($F$2:F505,F505))</f>
        <v/>
      </c>
      <c r="H505" t="str">
        <f t="shared" si="21"/>
        <v/>
      </c>
    </row>
    <row r="506" spans="5:8" x14ac:dyDescent="0.25">
      <c r="E506" t="str">
        <f>IF(Units!A506="","",Units!A506&amp;Units!B506&amp;Units!C506&amp;"-"&amp;PROPER(Units!D506))</f>
        <v>2320001-Cain Township</v>
      </c>
      <c r="F506" t="str">
        <f t="shared" si="20"/>
        <v/>
      </c>
      <c r="G506" t="str">
        <f>IF(F506="","",COUNTIF($F$2:F506,F506))</f>
        <v/>
      </c>
      <c r="H506" t="str">
        <f t="shared" si="21"/>
        <v/>
      </c>
    </row>
    <row r="507" spans="5:8" x14ac:dyDescent="0.25">
      <c r="E507" t="str">
        <f>IF(Units!A507="","",Units!A507&amp;Units!B507&amp;Units!C507&amp;"-"&amp;PROPER(Units!D507))</f>
        <v>2320002-Davis Township</v>
      </c>
      <c r="F507" t="str">
        <f t="shared" si="20"/>
        <v/>
      </c>
      <c r="G507" t="str">
        <f>IF(F507="","",COUNTIF($F$2:F507,F507))</f>
        <v/>
      </c>
      <c r="H507" t="str">
        <f t="shared" si="21"/>
        <v/>
      </c>
    </row>
    <row r="508" spans="5:8" x14ac:dyDescent="0.25">
      <c r="E508" t="str">
        <f>IF(Units!A508="","",Units!A508&amp;Units!B508&amp;Units!C508&amp;"-"&amp;PROPER(Units!D508))</f>
        <v>2320003-Fulton Township</v>
      </c>
      <c r="F508" t="str">
        <f t="shared" si="20"/>
        <v/>
      </c>
      <c r="G508" t="str">
        <f>IF(F508="","",COUNTIF($F$2:F508,F508))</f>
        <v/>
      </c>
      <c r="H508" t="str">
        <f t="shared" si="21"/>
        <v/>
      </c>
    </row>
    <row r="509" spans="5:8" x14ac:dyDescent="0.25">
      <c r="E509" t="str">
        <f>IF(Units!A509="","",Units!A509&amp;Units!B509&amp;Units!C509&amp;"-"&amp;PROPER(Units!D509))</f>
        <v>2320004-Jackson Township</v>
      </c>
      <c r="F509" t="str">
        <f t="shared" si="20"/>
        <v/>
      </c>
      <c r="G509" t="str">
        <f>IF(F509="","",COUNTIF($F$2:F509,F509))</f>
        <v/>
      </c>
      <c r="H509" t="str">
        <f t="shared" si="21"/>
        <v/>
      </c>
    </row>
    <row r="510" spans="5:8" x14ac:dyDescent="0.25">
      <c r="E510" t="str">
        <f>IF(Units!A510="","",Units!A510&amp;Units!B510&amp;Units!C510&amp;"-"&amp;PROPER(Units!D510))</f>
        <v>2320005-Logan Township</v>
      </c>
      <c r="F510" t="str">
        <f t="shared" si="20"/>
        <v/>
      </c>
      <c r="G510" t="str">
        <f>IF(F510="","",COUNTIF($F$2:F510,F510))</f>
        <v/>
      </c>
      <c r="H510" t="str">
        <f t="shared" si="21"/>
        <v/>
      </c>
    </row>
    <row r="511" spans="5:8" x14ac:dyDescent="0.25">
      <c r="E511" t="str">
        <f>IF(Units!A511="","",Units!A511&amp;Units!B511&amp;Units!C511&amp;"-"&amp;PROPER(Units!D511))</f>
        <v>2320006-Millcreek Township</v>
      </c>
      <c r="F511" t="str">
        <f t="shared" si="20"/>
        <v/>
      </c>
      <c r="G511" t="str">
        <f>IF(F511="","",COUNTIF($F$2:F511,F511))</f>
        <v/>
      </c>
      <c r="H511" t="str">
        <f t="shared" si="21"/>
        <v/>
      </c>
    </row>
    <row r="512" spans="5:8" x14ac:dyDescent="0.25">
      <c r="E512" t="str">
        <f>IF(Units!A512="","",Units!A512&amp;Units!B512&amp;Units!C512&amp;"-"&amp;PROPER(Units!D512))</f>
        <v>2320007-Richland Township</v>
      </c>
      <c r="F512" t="str">
        <f t="shared" si="20"/>
        <v/>
      </c>
      <c r="G512" t="str">
        <f>IF(F512="","",COUNTIF($F$2:F512,F512))</f>
        <v/>
      </c>
      <c r="H512" t="str">
        <f t="shared" si="21"/>
        <v/>
      </c>
    </row>
    <row r="513" spans="5:8" x14ac:dyDescent="0.25">
      <c r="E513" t="str">
        <f>IF(Units!A513="","",Units!A513&amp;Units!B513&amp;Units!C513&amp;"-"&amp;PROPER(Units!D513))</f>
        <v>2320008-Shawnee Township</v>
      </c>
      <c r="F513" t="str">
        <f t="shared" si="20"/>
        <v/>
      </c>
      <c r="G513" t="str">
        <f>IF(F513="","",COUNTIF($F$2:F513,F513))</f>
        <v/>
      </c>
      <c r="H513" t="str">
        <f t="shared" si="21"/>
        <v/>
      </c>
    </row>
    <row r="514" spans="5:8" x14ac:dyDescent="0.25">
      <c r="E514" t="str">
        <f>IF(Units!A514="","",Units!A514&amp;Units!B514&amp;Units!C514&amp;"-"&amp;PROPER(Units!D514))</f>
        <v>2320009-Troy Township</v>
      </c>
      <c r="F514" t="str">
        <f t="shared" si="20"/>
        <v/>
      </c>
      <c r="G514" t="str">
        <f>IF(F514="","",COUNTIF($F$2:F514,F514))</f>
        <v/>
      </c>
      <c r="H514" t="str">
        <f t="shared" si="21"/>
        <v/>
      </c>
    </row>
    <row r="515" spans="5:8" x14ac:dyDescent="0.25">
      <c r="E515" t="str">
        <f>IF(Units!A515="","",Units!A515&amp;Units!B515&amp;Units!C515&amp;"-"&amp;PROPER(Units!D515))</f>
        <v>2320010-Van Buren Township</v>
      </c>
      <c r="F515" t="str">
        <f t="shared" ref="F515:F578" si="22">IF(LEFT(E515,2)=$F$1,"x","")</f>
        <v/>
      </c>
      <c r="G515" t="str">
        <f>IF(F515="","",COUNTIF($F$2:F515,F515))</f>
        <v/>
      </c>
      <c r="H515" t="str">
        <f t="shared" ref="H515:H578" si="23">IF(F515="","",E515)</f>
        <v/>
      </c>
    </row>
    <row r="516" spans="5:8" x14ac:dyDescent="0.25">
      <c r="E516" t="str">
        <f>IF(Units!A516="","",Units!A516&amp;Units!B516&amp;Units!C516&amp;"-"&amp;PROPER(Units!D516))</f>
        <v>2320011-Wabash Township</v>
      </c>
      <c r="F516" t="str">
        <f t="shared" si="22"/>
        <v/>
      </c>
      <c r="G516" t="str">
        <f>IF(F516="","",COUNTIF($F$2:F516,F516))</f>
        <v/>
      </c>
      <c r="H516" t="str">
        <f t="shared" si="23"/>
        <v/>
      </c>
    </row>
    <row r="517" spans="5:8" x14ac:dyDescent="0.25">
      <c r="E517" t="str">
        <f>IF(Units!A517="","",Units!A517&amp;Units!B517&amp;Units!C517&amp;"-"&amp;PROPER(Units!D517))</f>
        <v>2330443-Attica Civil City</v>
      </c>
      <c r="F517" t="str">
        <f t="shared" si="22"/>
        <v/>
      </c>
      <c r="G517" t="str">
        <f>IF(F517="","",COUNTIF($F$2:F517,F517))</f>
        <v/>
      </c>
      <c r="H517" t="str">
        <f t="shared" si="23"/>
        <v/>
      </c>
    </row>
    <row r="518" spans="5:8" x14ac:dyDescent="0.25">
      <c r="E518" t="str">
        <f>IF(Units!A518="","",Units!A518&amp;Units!B518&amp;Units!C518&amp;"-"&amp;PROPER(Units!D518))</f>
        <v>2330456-Covington Civil City</v>
      </c>
      <c r="F518" t="str">
        <f t="shared" si="22"/>
        <v/>
      </c>
      <c r="G518" t="str">
        <f>IF(F518="","",COUNTIF($F$2:F518,F518))</f>
        <v/>
      </c>
      <c r="H518" t="str">
        <f t="shared" si="23"/>
        <v/>
      </c>
    </row>
    <row r="519" spans="5:8" x14ac:dyDescent="0.25">
      <c r="E519" t="str">
        <f>IF(Units!A519="","",Units!A519&amp;Units!B519&amp;Units!C519&amp;"-"&amp;PROPER(Units!D519))</f>
        <v>2330605-Hillsboro Civil Town</v>
      </c>
      <c r="F519" t="str">
        <f t="shared" si="22"/>
        <v/>
      </c>
      <c r="G519" t="str">
        <f>IF(F519="","",COUNTIF($F$2:F519,F519))</f>
        <v/>
      </c>
      <c r="H519" t="str">
        <f t="shared" si="23"/>
        <v/>
      </c>
    </row>
    <row r="520" spans="5:8" x14ac:dyDescent="0.25">
      <c r="E520" t="str">
        <f>IF(Units!A520="","",Units!A520&amp;Units!B520&amp;Units!C520&amp;"-"&amp;PROPER(Units!D520))</f>
        <v>2330606-Kingman Civil Town</v>
      </c>
      <c r="F520" t="str">
        <f t="shared" si="22"/>
        <v/>
      </c>
      <c r="G520" t="str">
        <f>IF(F520="","",COUNTIF($F$2:F520,F520))</f>
        <v/>
      </c>
      <c r="H520" t="str">
        <f t="shared" si="23"/>
        <v/>
      </c>
    </row>
    <row r="521" spans="5:8" x14ac:dyDescent="0.25">
      <c r="E521" t="str">
        <f>IF(Units!A521="","",Units!A521&amp;Units!B521&amp;Units!C521&amp;"-"&amp;PROPER(Units!D521))</f>
        <v>2330607-Mellott Civil Town</v>
      </c>
      <c r="F521" t="str">
        <f t="shared" si="22"/>
        <v/>
      </c>
      <c r="G521" t="str">
        <f>IF(F521="","",COUNTIF($F$2:F521,F521))</f>
        <v/>
      </c>
      <c r="H521" t="str">
        <f t="shared" si="23"/>
        <v/>
      </c>
    </row>
    <row r="522" spans="5:8" x14ac:dyDescent="0.25">
      <c r="E522" t="str">
        <f>IF(Units!A522="","",Units!A522&amp;Units!B522&amp;Units!C522&amp;"-"&amp;PROPER(Units!D522))</f>
        <v>2330608-Newtown Civil Town</v>
      </c>
      <c r="F522" t="str">
        <f t="shared" si="22"/>
        <v/>
      </c>
      <c r="G522" t="str">
        <f>IF(F522="","",COUNTIF($F$2:F522,F522))</f>
        <v/>
      </c>
      <c r="H522" t="str">
        <f t="shared" si="23"/>
        <v/>
      </c>
    </row>
    <row r="523" spans="5:8" x14ac:dyDescent="0.25">
      <c r="E523" t="str">
        <f>IF(Units!A523="","",Units!A523&amp;Units!B523&amp;Units!C523&amp;"-"&amp;PROPER(Units!D523))</f>
        <v>2330609-Veedersburg Civil Town</v>
      </c>
      <c r="F523" t="str">
        <f t="shared" si="22"/>
        <v/>
      </c>
      <c r="G523" t="str">
        <f>IF(F523="","",COUNTIF($F$2:F523,F523))</f>
        <v/>
      </c>
      <c r="H523" t="str">
        <f t="shared" si="23"/>
        <v/>
      </c>
    </row>
    <row r="524" spans="5:8" x14ac:dyDescent="0.25">
      <c r="E524" t="str">
        <f>IF(Units!A524="","",Units!A524&amp;Units!B524&amp;Units!C524&amp;"-"&amp;PROPER(Units!D524))</f>
        <v>2330610-Wallace Civil Town</v>
      </c>
      <c r="F524" t="str">
        <f t="shared" si="22"/>
        <v/>
      </c>
      <c r="G524" t="str">
        <f>IF(F524="","",COUNTIF($F$2:F524,F524))</f>
        <v/>
      </c>
      <c r="H524" t="str">
        <f t="shared" si="23"/>
        <v/>
      </c>
    </row>
    <row r="525" spans="5:8" x14ac:dyDescent="0.25">
      <c r="E525" t="str">
        <f>IF(Units!A525="","",Units!A525&amp;Units!B525&amp;Units!C525&amp;"-"&amp;PROPER(Units!D525))</f>
        <v>2350052-Covington-Veedersburg Public Library</v>
      </c>
      <c r="F525" t="str">
        <f t="shared" si="22"/>
        <v/>
      </c>
      <c r="G525" t="str">
        <f>IF(F525="","",COUNTIF($F$2:F525,F525))</f>
        <v/>
      </c>
      <c r="H525" t="str">
        <f t="shared" si="23"/>
        <v/>
      </c>
    </row>
    <row r="526" spans="5:8" x14ac:dyDescent="0.25">
      <c r="E526" t="str">
        <f>IF(Units!A526="","",Units!A526&amp;Units!B526&amp;Units!C526&amp;"-"&amp;PROPER(Units!D526))</f>
        <v>2350271-Kingman-Millcreek Public Library</v>
      </c>
      <c r="F526" t="str">
        <f t="shared" si="22"/>
        <v/>
      </c>
      <c r="G526" t="str">
        <f>IF(F526="","",COUNTIF($F$2:F526,F526))</f>
        <v/>
      </c>
      <c r="H526" t="str">
        <f t="shared" si="23"/>
        <v/>
      </c>
    </row>
    <row r="527" spans="5:8" x14ac:dyDescent="0.25">
      <c r="E527" t="str">
        <f>IF(Units!A527="","",Units!A527&amp;Units!B527&amp;Units!C527&amp;"-"&amp;PROPER(Units!D527))</f>
        <v>2350300-Attica Public Library</v>
      </c>
      <c r="F527" t="str">
        <f t="shared" si="22"/>
        <v/>
      </c>
      <c r="G527" t="str">
        <f>IF(F527="","",COUNTIF($F$2:F527,F527))</f>
        <v/>
      </c>
      <c r="H527" t="str">
        <f t="shared" si="23"/>
        <v/>
      </c>
    </row>
    <row r="528" spans="5:8" x14ac:dyDescent="0.25">
      <c r="E528" t="str">
        <f>IF(Units!A528="","",Units!A528&amp;Units!B528&amp;Units!C528&amp;"-"&amp;PROPER(Units!D528))</f>
        <v>2361050-Fountain County Solid Waste Management District</v>
      </c>
      <c r="F528" t="str">
        <f t="shared" si="22"/>
        <v/>
      </c>
      <c r="G528" t="str">
        <f>IF(F528="","",COUNTIF($F$2:F528,F528))</f>
        <v/>
      </c>
      <c r="H528" t="str">
        <f t="shared" si="23"/>
        <v/>
      </c>
    </row>
    <row r="529" spans="5:8" x14ac:dyDescent="0.25">
      <c r="E529" t="str">
        <f>IF(Units!A529="","",Units!A529&amp;Units!B529&amp;Units!C529&amp;"-"&amp;PROPER(Units!D529))</f>
        <v>2361187-Allen Brown Fire Protection Territory</v>
      </c>
      <c r="F529" t="str">
        <f t="shared" si="22"/>
        <v/>
      </c>
      <c r="G529" t="str">
        <f>IF(F529="","",COUNTIF($F$2:F529,F529))</f>
        <v/>
      </c>
      <c r="H529" t="str">
        <f t="shared" si="23"/>
        <v/>
      </c>
    </row>
    <row r="530" spans="5:8" x14ac:dyDescent="0.25">
      <c r="E530" t="str">
        <f>IF(Units!A530="","",Units!A530&amp;Units!B530&amp;Units!C530&amp;"-"&amp;PROPER(Units!D530))</f>
        <v>2410000-Franklin County</v>
      </c>
      <c r="F530" t="str">
        <f t="shared" si="22"/>
        <v/>
      </c>
      <c r="G530" t="str">
        <f>IF(F530="","",COUNTIF($F$2:F530,F530))</f>
        <v/>
      </c>
      <c r="H530" t="str">
        <f t="shared" si="23"/>
        <v/>
      </c>
    </row>
    <row r="531" spans="5:8" x14ac:dyDescent="0.25">
      <c r="E531" t="str">
        <f>IF(Units!A531="","",Units!A531&amp;Units!B531&amp;Units!C531&amp;"-"&amp;PROPER(Units!D531))</f>
        <v>2420001-Bath Township</v>
      </c>
      <c r="F531" t="str">
        <f t="shared" si="22"/>
        <v/>
      </c>
      <c r="G531" t="str">
        <f>IF(F531="","",COUNTIF($F$2:F531,F531))</f>
        <v/>
      </c>
      <c r="H531" t="str">
        <f t="shared" si="23"/>
        <v/>
      </c>
    </row>
    <row r="532" spans="5:8" x14ac:dyDescent="0.25">
      <c r="E532" t="str">
        <f>IF(Units!A532="","",Units!A532&amp;Units!B532&amp;Units!C532&amp;"-"&amp;PROPER(Units!D532))</f>
        <v>2420002-Blooming Grove Township</v>
      </c>
      <c r="F532" t="str">
        <f t="shared" si="22"/>
        <v/>
      </c>
      <c r="G532" t="str">
        <f>IF(F532="","",COUNTIF($F$2:F532,F532))</f>
        <v/>
      </c>
      <c r="H532" t="str">
        <f t="shared" si="23"/>
        <v/>
      </c>
    </row>
    <row r="533" spans="5:8" x14ac:dyDescent="0.25">
      <c r="E533" t="str">
        <f>IF(Units!A533="","",Units!A533&amp;Units!B533&amp;Units!C533&amp;"-"&amp;PROPER(Units!D533))</f>
        <v>2420003-Brookville Township</v>
      </c>
      <c r="F533" t="str">
        <f t="shared" si="22"/>
        <v/>
      </c>
      <c r="G533" t="str">
        <f>IF(F533="","",COUNTIF($F$2:F533,F533))</f>
        <v/>
      </c>
      <c r="H533" t="str">
        <f t="shared" si="23"/>
        <v/>
      </c>
    </row>
    <row r="534" spans="5:8" x14ac:dyDescent="0.25">
      <c r="E534" t="str">
        <f>IF(Units!A534="","",Units!A534&amp;Units!B534&amp;Units!C534&amp;"-"&amp;PROPER(Units!D534))</f>
        <v>2420004-Butler Township</v>
      </c>
      <c r="F534" t="str">
        <f t="shared" si="22"/>
        <v/>
      </c>
      <c r="G534" t="str">
        <f>IF(F534="","",COUNTIF($F$2:F534,F534))</f>
        <v/>
      </c>
      <c r="H534" t="str">
        <f t="shared" si="23"/>
        <v/>
      </c>
    </row>
    <row r="535" spans="5:8" x14ac:dyDescent="0.25">
      <c r="E535" t="str">
        <f>IF(Units!A535="","",Units!A535&amp;Units!B535&amp;Units!C535&amp;"-"&amp;PROPER(Units!D535))</f>
        <v>2420005-Fairfield Township</v>
      </c>
      <c r="F535" t="str">
        <f t="shared" si="22"/>
        <v/>
      </c>
      <c r="G535" t="str">
        <f>IF(F535="","",COUNTIF($F$2:F535,F535))</f>
        <v/>
      </c>
      <c r="H535" t="str">
        <f t="shared" si="23"/>
        <v/>
      </c>
    </row>
    <row r="536" spans="5:8" x14ac:dyDescent="0.25">
      <c r="E536" t="str">
        <f>IF(Units!A536="","",Units!A536&amp;Units!B536&amp;Units!C536&amp;"-"&amp;PROPER(Units!D536))</f>
        <v>2420006-Highland Township</v>
      </c>
      <c r="F536" t="str">
        <f t="shared" si="22"/>
        <v/>
      </c>
      <c r="G536" t="str">
        <f>IF(F536="","",COUNTIF($F$2:F536,F536))</f>
        <v/>
      </c>
      <c r="H536" t="str">
        <f t="shared" si="23"/>
        <v/>
      </c>
    </row>
    <row r="537" spans="5:8" x14ac:dyDescent="0.25">
      <c r="E537" t="str">
        <f>IF(Units!A537="","",Units!A537&amp;Units!B537&amp;Units!C537&amp;"-"&amp;PROPER(Units!D537))</f>
        <v>2420007-Laurel Township</v>
      </c>
      <c r="F537" t="str">
        <f t="shared" si="22"/>
        <v/>
      </c>
      <c r="G537" t="str">
        <f>IF(F537="","",COUNTIF($F$2:F537,F537))</f>
        <v/>
      </c>
      <c r="H537" t="str">
        <f t="shared" si="23"/>
        <v/>
      </c>
    </row>
    <row r="538" spans="5:8" x14ac:dyDescent="0.25">
      <c r="E538" t="str">
        <f>IF(Units!A538="","",Units!A538&amp;Units!B538&amp;Units!C538&amp;"-"&amp;PROPER(Units!D538))</f>
        <v>2420008-Metamora Township</v>
      </c>
      <c r="F538" t="str">
        <f t="shared" si="22"/>
        <v/>
      </c>
      <c r="G538" t="str">
        <f>IF(F538="","",COUNTIF($F$2:F538,F538))</f>
        <v/>
      </c>
      <c r="H538" t="str">
        <f t="shared" si="23"/>
        <v/>
      </c>
    </row>
    <row r="539" spans="5:8" x14ac:dyDescent="0.25">
      <c r="E539" t="str">
        <f>IF(Units!A539="","",Units!A539&amp;Units!B539&amp;Units!C539&amp;"-"&amp;PROPER(Units!D539))</f>
        <v>2420009-Posey Township</v>
      </c>
      <c r="F539" t="str">
        <f t="shared" si="22"/>
        <v/>
      </c>
      <c r="G539" t="str">
        <f>IF(F539="","",COUNTIF($F$2:F539,F539))</f>
        <v/>
      </c>
      <c r="H539" t="str">
        <f t="shared" si="23"/>
        <v/>
      </c>
    </row>
    <row r="540" spans="5:8" x14ac:dyDescent="0.25">
      <c r="E540" t="str">
        <f>IF(Units!A540="","",Units!A540&amp;Units!B540&amp;Units!C540&amp;"-"&amp;PROPER(Units!D540))</f>
        <v>2420010-Ray Township</v>
      </c>
      <c r="F540" t="str">
        <f t="shared" si="22"/>
        <v/>
      </c>
      <c r="G540" t="str">
        <f>IF(F540="","",COUNTIF($F$2:F540,F540))</f>
        <v/>
      </c>
      <c r="H540" t="str">
        <f t="shared" si="23"/>
        <v/>
      </c>
    </row>
    <row r="541" spans="5:8" x14ac:dyDescent="0.25">
      <c r="E541" t="str">
        <f>IF(Units!A541="","",Units!A541&amp;Units!B541&amp;Units!C541&amp;"-"&amp;PROPER(Units!D541))</f>
        <v>2420011-Salt Creek Township</v>
      </c>
      <c r="F541" t="str">
        <f t="shared" si="22"/>
        <v/>
      </c>
      <c r="G541" t="str">
        <f>IF(F541="","",COUNTIF($F$2:F541,F541))</f>
        <v/>
      </c>
      <c r="H541" t="str">
        <f t="shared" si="23"/>
        <v/>
      </c>
    </row>
    <row r="542" spans="5:8" x14ac:dyDescent="0.25">
      <c r="E542" t="str">
        <f>IF(Units!A542="","",Units!A542&amp;Units!B542&amp;Units!C542&amp;"-"&amp;PROPER(Units!D542))</f>
        <v>2420012-Springfield Township</v>
      </c>
      <c r="F542" t="str">
        <f t="shared" si="22"/>
        <v/>
      </c>
      <c r="G542" t="str">
        <f>IF(F542="","",COUNTIF($F$2:F542,F542))</f>
        <v/>
      </c>
      <c r="H542" t="str">
        <f t="shared" si="23"/>
        <v/>
      </c>
    </row>
    <row r="543" spans="5:8" x14ac:dyDescent="0.25">
      <c r="E543" t="str">
        <f>IF(Units!A543="","",Units!A543&amp;Units!B543&amp;Units!C543&amp;"-"&amp;PROPER(Units!D543))</f>
        <v>2420013-Whitewater Township</v>
      </c>
      <c r="F543" t="str">
        <f t="shared" si="22"/>
        <v/>
      </c>
      <c r="G543" t="str">
        <f>IF(F543="","",COUNTIF($F$2:F543,F543))</f>
        <v/>
      </c>
      <c r="H543" t="str">
        <f t="shared" si="23"/>
        <v/>
      </c>
    </row>
    <row r="544" spans="5:8" x14ac:dyDescent="0.25">
      <c r="E544" t="str">
        <f>IF(Units!A544="","",Units!A544&amp;Units!B544&amp;Units!C544&amp;"-"&amp;PROPER(Units!D544))</f>
        <v>2430611-Cedar Grove Civil Town</v>
      </c>
      <c r="F544" t="str">
        <f t="shared" si="22"/>
        <v/>
      </c>
      <c r="G544" t="str">
        <f>IF(F544="","",COUNTIF($F$2:F544,F544))</f>
        <v/>
      </c>
      <c r="H544" t="str">
        <f t="shared" si="23"/>
        <v/>
      </c>
    </row>
    <row r="545" spans="5:8" x14ac:dyDescent="0.25">
      <c r="E545" t="str">
        <f>IF(Units!A545="","",Units!A545&amp;Units!B545&amp;Units!C545&amp;"-"&amp;PROPER(Units!D545))</f>
        <v>2430612-Laurel Civil Town</v>
      </c>
      <c r="F545" t="str">
        <f t="shared" si="22"/>
        <v/>
      </c>
      <c r="G545" t="str">
        <f>IF(F545="","",COUNTIF($F$2:F545,F545))</f>
        <v/>
      </c>
      <c r="H545" t="str">
        <f t="shared" si="23"/>
        <v/>
      </c>
    </row>
    <row r="546" spans="5:8" x14ac:dyDescent="0.25">
      <c r="E546" t="str">
        <f>IF(Units!A546="","",Units!A546&amp;Units!B546&amp;Units!C546&amp;"-"&amp;PROPER(Units!D546))</f>
        <v>2430613-Mt. Carmel Civil Town</v>
      </c>
      <c r="F546" t="str">
        <f t="shared" si="22"/>
        <v/>
      </c>
      <c r="G546" t="str">
        <f>IF(F546="","",COUNTIF($F$2:F546,F546))</f>
        <v/>
      </c>
      <c r="H546" t="str">
        <f t="shared" si="23"/>
        <v/>
      </c>
    </row>
    <row r="547" spans="5:8" x14ac:dyDescent="0.25">
      <c r="E547" t="str">
        <f>IF(Units!A547="","",Units!A547&amp;Units!B547&amp;Units!C547&amp;"-"&amp;PROPER(Units!D547))</f>
        <v>2430614-Oldenburg Civil Town</v>
      </c>
      <c r="F547" t="str">
        <f t="shared" si="22"/>
        <v/>
      </c>
      <c r="G547" t="str">
        <f>IF(F547="","",COUNTIF($F$2:F547,F547))</f>
        <v/>
      </c>
      <c r="H547" t="str">
        <f t="shared" si="23"/>
        <v/>
      </c>
    </row>
    <row r="548" spans="5:8" x14ac:dyDescent="0.25">
      <c r="E548" t="str">
        <f>IF(Units!A548="","",Units!A548&amp;Units!B548&amp;Units!C548&amp;"-"&amp;PROPER(Units!D548))</f>
        <v>2430952-Brookville Civil Town</v>
      </c>
      <c r="F548" t="str">
        <f t="shared" si="22"/>
        <v/>
      </c>
      <c r="G548" t="str">
        <f>IF(F548="","",COUNTIF($F$2:F548,F548))</f>
        <v/>
      </c>
      <c r="H548" t="str">
        <f t="shared" si="23"/>
        <v/>
      </c>
    </row>
    <row r="549" spans="5:8" x14ac:dyDescent="0.25">
      <c r="E549" t="str">
        <f>IF(Units!A549="","",Units!A549&amp;Units!B549&amp;Units!C549&amp;"-"&amp;PROPER(Units!D549))</f>
        <v>2450054-Franklin County Public Library District</v>
      </c>
      <c r="F549" t="str">
        <f t="shared" si="22"/>
        <v/>
      </c>
      <c r="G549" t="str">
        <f>IF(F549="","",COUNTIF($F$2:F549,F549))</f>
        <v/>
      </c>
      <c r="H549" t="str">
        <f t="shared" si="23"/>
        <v/>
      </c>
    </row>
    <row r="550" spans="5:8" x14ac:dyDescent="0.25">
      <c r="E550" t="str">
        <f>IF(Units!A550="","",Units!A550&amp;Units!B550&amp;Units!C550&amp;"-"&amp;PROPER(Units!D550))</f>
        <v>2510000-Fulton County</v>
      </c>
      <c r="F550" t="str">
        <f t="shared" si="22"/>
        <v/>
      </c>
      <c r="G550" t="str">
        <f>IF(F550="","",COUNTIF($F$2:F550,F550))</f>
        <v/>
      </c>
      <c r="H550" t="str">
        <f t="shared" si="23"/>
        <v/>
      </c>
    </row>
    <row r="551" spans="5:8" x14ac:dyDescent="0.25">
      <c r="E551" t="str">
        <f>IF(Units!A551="","",Units!A551&amp;Units!B551&amp;Units!C551&amp;"-"&amp;PROPER(Units!D551))</f>
        <v>2520001-Aubbeenaubbee Township</v>
      </c>
      <c r="F551" t="str">
        <f t="shared" si="22"/>
        <v/>
      </c>
      <c r="G551" t="str">
        <f>IF(F551="","",COUNTIF($F$2:F551,F551))</f>
        <v/>
      </c>
      <c r="H551" t="str">
        <f t="shared" si="23"/>
        <v/>
      </c>
    </row>
    <row r="552" spans="5:8" x14ac:dyDescent="0.25">
      <c r="E552" t="str">
        <f>IF(Units!A552="","",Units!A552&amp;Units!B552&amp;Units!C552&amp;"-"&amp;PROPER(Units!D552))</f>
        <v>2520002-Henry Township</v>
      </c>
      <c r="F552" t="str">
        <f t="shared" si="22"/>
        <v/>
      </c>
      <c r="G552" t="str">
        <f>IF(F552="","",COUNTIF($F$2:F552,F552))</f>
        <v/>
      </c>
      <c r="H552" t="str">
        <f t="shared" si="23"/>
        <v/>
      </c>
    </row>
    <row r="553" spans="5:8" x14ac:dyDescent="0.25">
      <c r="E553" t="str">
        <f>IF(Units!A553="","",Units!A553&amp;Units!B553&amp;Units!C553&amp;"-"&amp;PROPER(Units!D553))</f>
        <v>2520003-Liberty Township</v>
      </c>
      <c r="F553" t="str">
        <f t="shared" si="22"/>
        <v/>
      </c>
      <c r="G553" t="str">
        <f>IF(F553="","",COUNTIF($F$2:F553,F553))</f>
        <v/>
      </c>
      <c r="H553" t="str">
        <f t="shared" si="23"/>
        <v/>
      </c>
    </row>
    <row r="554" spans="5:8" x14ac:dyDescent="0.25">
      <c r="E554" t="str">
        <f>IF(Units!A554="","",Units!A554&amp;Units!B554&amp;Units!C554&amp;"-"&amp;PROPER(Units!D554))</f>
        <v>2520004-Newcastle Township</v>
      </c>
      <c r="F554" t="str">
        <f t="shared" si="22"/>
        <v/>
      </c>
      <c r="G554" t="str">
        <f>IF(F554="","",COUNTIF($F$2:F554,F554))</f>
        <v/>
      </c>
      <c r="H554" t="str">
        <f t="shared" si="23"/>
        <v/>
      </c>
    </row>
    <row r="555" spans="5:8" x14ac:dyDescent="0.25">
      <c r="E555" t="str">
        <f>IF(Units!A555="","",Units!A555&amp;Units!B555&amp;Units!C555&amp;"-"&amp;PROPER(Units!D555))</f>
        <v>2520005-Richland Township</v>
      </c>
      <c r="F555" t="str">
        <f t="shared" si="22"/>
        <v/>
      </c>
      <c r="G555" t="str">
        <f>IF(F555="","",COUNTIF($F$2:F555,F555))</f>
        <v/>
      </c>
      <c r="H555" t="str">
        <f t="shared" si="23"/>
        <v/>
      </c>
    </row>
    <row r="556" spans="5:8" x14ac:dyDescent="0.25">
      <c r="E556" t="str">
        <f>IF(Units!A556="","",Units!A556&amp;Units!B556&amp;Units!C556&amp;"-"&amp;PROPER(Units!D556))</f>
        <v>2520006-Rochester Township</v>
      </c>
      <c r="F556" t="str">
        <f t="shared" si="22"/>
        <v/>
      </c>
      <c r="G556" t="str">
        <f>IF(F556="","",COUNTIF($F$2:F556,F556))</f>
        <v/>
      </c>
      <c r="H556" t="str">
        <f t="shared" si="23"/>
        <v/>
      </c>
    </row>
    <row r="557" spans="5:8" x14ac:dyDescent="0.25">
      <c r="E557" t="str">
        <f>IF(Units!A557="","",Units!A557&amp;Units!B557&amp;Units!C557&amp;"-"&amp;PROPER(Units!D557))</f>
        <v>2520007-Union Township</v>
      </c>
      <c r="F557" t="str">
        <f t="shared" si="22"/>
        <v/>
      </c>
      <c r="G557" t="str">
        <f>IF(F557="","",COUNTIF($F$2:F557,F557))</f>
        <v/>
      </c>
      <c r="H557" t="str">
        <f t="shared" si="23"/>
        <v/>
      </c>
    </row>
    <row r="558" spans="5:8" x14ac:dyDescent="0.25">
      <c r="E558" t="str">
        <f>IF(Units!A558="","",Units!A558&amp;Units!B558&amp;Units!C558&amp;"-"&amp;PROPER(Units!D558))</f>
        <v>2520008-Wayne Township</v>
      </c>
      <c r="F558" t="str">
        <f t="shared" si="22"/>
        <v/>
      </c>
      <c r="G558" t="str">
        <f>IF(F558="","",COUNTIF($F$2:F558,F558))</f>
        <v/>
      </c>
      <c r="H558" t="str">
        <f t="shared" si="23"/>
        <v/>
      </c>
    </row>
    <row r="559" spans="5:8" x14ac:dyDescent="0.25">
      <c r="E559" t="str">
        <f>IF(Units!A559="","",Units!A559&amp;Units!B559&amp;Units!C559&amp;"-"&amp;PROPER(Units!D559))</f>
        <v>2530440-Rochester Civil City</v>
      </c>
      <c r="F559" t="str">
        <f t="shared" si="22"/>
        <v/>
      </c>
      <c r="G559" t="str">
        <f>IF(F559="","",COUNTIF($F$2:F559,F559))</f>
        <v/>
      </c>
      <c r="H559" t="str">
        <f t="shared" si="23"/>
        <v/>
      </c>
    </row>
    <row r="560" spans="5:8" x14ac:dyDescent="0.25">
      <c r="E560" t="str">
        <f>IF(Units!A560="","",Units!A560&amp;Units!B560&amp;Units!C560&amp;"-"&amp;PROPER(Units!D560))</f>
        <v>2530615-Akron Civil Town</v>
      </c>
      <c r="F560" t="str">
        <f t="shared" si="22"/>
        <v/>
      </c>
      <c r="G560" t="str">
        <f>IF(F560="","",COUNTIF($F$2:F560,F560))</f>
        <v/>
      </c>
      <c r="H560" t="str">
        <f t="shared" si="23"/>
        <v/>
      </c>
    </row>
    <row r="561" spans="5:8" x14ac:dyDescent="0.25">
      <c r="E561" t="str">
        <f>IF(Units!A561="","",Units!A561&amp;Units!B561&amp;Units!C561&amp;"-"&amp;PROPER(Units!D561))</f>
        <v>2530616-Fulton Civil Town</v>
      </c>
      <c r="F561" t="str">
        <f t="shared" si="22"/>
        <v/>
      </c>
      <c r="G561" t="str">
        <f>IF(F561="","",COUNTIF($F$2:F561,F561))</f>
        <v/>
      </c>
      <c r="H561" t="str">
        <f t="shared" si="23"/>
        <v/>
      </c>
    </row>
    <row r="562" spans="5:8" x14ac:dyDescent="0.25">
      <c r="E562" t="str">
        <f>IF(Units!A562="","",Units!A562&amp;Units!B562&amp;Units!C562&amp;"-"&amp;PROPER(Units!D562))</f>
        <v>2530617-Kewanna Civil Town</v>
      </c>
      <c r="F562" t="str">
        <f t="shared" si="22"/>
        <v/>
      </c>
      <c r="G562" t="str">
        <f>IF(F562="","",COUNTIF($F$2:F562,F562))</f>
        <v/>
      </c>
      <c r="H562" t="str">
        <f t="shared" si="23"/>
        <v/>
      </c>
    </row>
    <row r="563" spans="5:8" x14ac:dyDescent="0.25">
      <c r="E563" t="str">
        <f>IF(Units!A563="","",Units!A563&amp;Units!B563&amp;Units!C563&amp;"-"&amp;PROPER(Units!D563))</f>
        <v>2550055-Akron Carnegie Public Library</v>
      </c>
      <c r="F563" t="str">
        <f t="shared" si="22"/>
        <v/>
      </c>
      <c r="G563" t="str">
        <f>IF(F563="","",COUNTIF($F$2:F563,F563))</f>
        <v/>
      </c>
      <c r="H563" t="str">
        <f t="shared" si="23"/>
        <v/>
      </c>
    </row>
    <row r="564" spans="5:8" x14ac:dyDescent="0.25">
      <c r="E564" t="str">
        <f>IF(Units!A564="","",Units!A564&amp;Units!B564&amp;Units!C564&amp;"-"&amp;PROPER(Units!D564))</f>
        <v>2550056-Kewanna Public Library</v>
      </c>
      <c r="F564" t="str">
        <f t="shared" si="22"/>
        <v/>
      </c>
      <c r="G564" t="str">
        <f>IF(F564="","",COUNTIF($F$2:F564,F564))</f>
        <v/>
      </c>
      <c r="H564" t="str">
        <f t="shared" si="23"/>
        <v/>
      </c>
    </row>
    <row r="565" spans="5:8" x14ac:dyDescent="0.25">
      <c r="E565" t="str">
        <f>IF(Units!A565="","",Units!A565&amp;Units!B565&amp;Units!C565&amp;"-"&amp;PROPER(Units!D565))</f>
        <v>2550057-Fulton County Public Library</v>
      </c>
      <c r="F565" t="str">
        <f t="shared" si="22"/>
        <v/>
      </c>
      <c r="G565" t="str">
        <f>IF(F565="","",COUNTIF($F$2:F565,F565))</f>
        <v/>
      </c>
      <c r="H565" t="str">
        <f t="shared" si="23"/>
        <v/>
      </c>
    </row>
    <row r="566" spans="5:8" x14ac:dyDescent="0.25">
      <c r="E566" t="str">
        <f>IF(Units!A566="","",Units!A566&amp;Units!B566&amp;Units!C566&amp;"-"&amp;PROPER(Units!D566))</f>
        <v>2561051-Fulton County Solid Waste Management District</v>
      </c>
      <c r="F566" t="str">
        <f t="shared" si="22"/>
        <v/>
      </c>
      <c r="G566" t="str">
        <f>IF(F566="","",COUNTIF($F$2:F566,F566))</f>
        <v/>
      </c>
      <c r="H566" t="str">
        <f t="shared" si="23"/>
        <v/>
      </c>
    </row>
    <row r="567" spans="5:8" x14ac:dyDescent="0.25">
      <c r="E567" t="str">
        <f>IF(Units!A567="","",Units!A567&amp;Units!B567&amp;Units!C567&amp;"-"&amp;PROPER(Units!D567))</f>
        <v>2561179-Fulton County Airport Authority</v>
      </c>
      <c r="F567" t="str">
        <f t="shared" si="22"/>
        <v/>
      </c>
      <c r="G567" t="str">
        <f>IF(F567="","",COUNTIF($F$2:F567,F567))</f>
        <v/>
      </c>
      <c r="H567" t="str">
        <f t="shared" si="23"/>
        <v/>
      </c>
    </row>
    <row r="568" spans="5:8" x14ac:dyDescent="0.25">
      <c r="E568" t="str">
        <f>IF(Units!A568="","",Units!A568&amp;Units!B568&amp;Units!C568&amp;"-"&amp;PROPER(Units!D568))</f>
        <v>2570008-Mill Creek Conservancy District</v>
      </c>
      <c r="F568" t="str">
        <f t="shared" si="22"/>
        <v/>
      </c>
      <c r="G568" t="str">
        <f>IF(F568="","",COUNTIF($F$2:F568,F568))</f>
        <v/>
      </c>
      <c r="H568" t="str">
        <f t="shared" si="23"/>
        <v/>
      </c>
    </row>
    <row r="569" spans="5:8" x14ac:dyDescent="0.25">
      <c r="E569" t="str">
        <f>IF(Units!A569="","",Units!A569&amp;Units!B569&amp;Units!C569&amp;"-"&amp;PROPER(Units!D569))</f>
        <v>2570061-Lake Bruce Conservancy District</v>
      </c>
      <c r="F569" t="str">
        <f t="shared" si="22"/>
        <v/>
      </c>
      <c r="G569" t="str">
        <f>IF(F569="","",COUNTIF($F$2:F569,F569))</f>
        <v/>
      </c>
      <c r="H569" t="str">
        <f t="shared" si="23"/>
        <v/>
      </c>
    </row>
    <row r="570" spans="5:8" x14ac:dyDescent="0.25">
      <c r="E570" t="str">
        <f>IF(Units!A570="","",Units!A570&amp;Units!B570&amp;Units!C570&amp;"-"&amp;PROPER(Units!D570))</f>
        <v>2610000-Gibson County</v>
      </c>
      <c r="F570" t="str">
        <f t="shared" si="22"/>
        <v/>
      </c>
      <c r="G570" t="str">
        <f>IF(F570="","",COUNTIF($F$2:F570,F570))</f>
        <v/>
      </c>
      <c r="H570" t="str">
        <f t="shared" si="23"/>
        <v/>
      </c>
    </row>
    <row r="571" spans="5:8" x14ac:dyDescent="0.25">
      <c r="E571" t="str">
        <f>IF(Units!A571="","",Units!A571&amp;Units!B571&amp;Units!C571&amp;"-"&amp;PROPER(Units!D571))</f>
        <v>2620001-Barton Township</v>
      </c>
      <c r="F571" t="str">
        <f t="shared" si="22"/>
        <v/>
      </c>
      <c r="G571" t="str">
        <f>IF(F571="","",COUNTIF($F$2:F571,F571))</f>
        <v/>
      </c>
      <c r="H571" t="str">
        <f t="shared" si="23"/>
        <v/>
      </c>
    </row>
    <row r="572" spans="5:8" x14ac:dyDescent="0.25">
      <c r="E572" t="str">
        <f>IF(Units!A572="","",Units!A572&amp;Units!B572&amp;Units!C572&amp;"-"&amp;PROPER(Units!D572))</f>
        <v>2620002-Center Township</v>
      </c>
      <c r="F572" t="str">
        <f t="shared" si="22"/>
        <v/>
      </c>
      <c r="G572" t="str">
        <f>IF(F572="","",COUNTIF($F$2:F572,F572))</f>
        <v/>
      </c>
      <c r="H572" t="str">
        <f t="shared" si="23"/>
        <v/>
      </c>
    </row>
    <row r="573" spans="5:8" x14ac:dyDescent="0.25">
      <c r="E573" t="str">
        <f>IF(Units!A573="","",Units!A573&amp;Units!B573&amp;Units!C573&amp;"-"&amp;PROPER(Units!D573))</f>
        <v>2620003-Columbia Township</v>
      </c>
      <c r="F573" t="str">
        <f t="shared" si="22"/>
        <v/>
      </c>
      <c r="G573" t="str">
        <f>IF(F573="","",COUNTIF($F$2:F573,F573))</f>
        <v/>
      </c>
      <c r="H573" t="str">
        <f t="shared" si="23"/>
        <v/>
      </c>
    </row>
    <row r="574" spans="5:8" x14ac:dyDescent="0.25">
      <c r="E574" t="str">
        <f>IF(Units!A574="","",Units!A574&amp;Units!B574&amp;Units!C574&amp;"-"&amp;PROPER(Units!D574))</f>
        <v>2620004-Johnson Township</v>
      </c>
      <c r="F574" t="str">
        <f t="shared" si="22"/>
        <v/>
      </c>
      <c r="G574" t="str">
        <f>IF(F574="","",COUNTIF($F$2:F574,F574))</f>
        <v/>
      </c>
      <c r="H574" t="str">
        <f t="shared" si="23"/>
        <v/>
      </c>
    </row>
    <row r="575" spans="5:8" x14ac:dyDescent="0.25">
      <c r="E575" t="str">
        <f>IF(Units!A575="","",Units!A575&amp;Units!B575&amp;Units!C575&amp;"-"&amp;PROPER(Units!D575))</f>
        <v>2620005-Montgomery Township</v>
      </c>
      <c r="F575" t="str">
        <f t="shared" si="22"/>
        <v/>
      </c>
      <c r="G575" t="str">
        <f>IF(F575="","",COUNTIF($F$2:F575,F575))</f>
        <v/>
      </c>
      <c r="H575" t="str">
        <f t="shared" si="23"/>
        <v/>
      </c>
    </row>
    <row r="576" spans="5:8" x14ac:dyDescent="0.25">
      <c r="E576" t="str">
        <f>IF(Units!A576="","",Units!A576&amp;Units!B576&amp;Units!C576&amp;"-"&amp;PROPER(Units!D576))</f>
        <v>2620006-Patoka Township</v>
      </c>
      <c r="F576" t="str">
        <f t="shared" si="22"/>
        <v/>
      </c>
      <c r="G576" t="str">
        <f>IF(F576="","",COUNTIF($F$2:F576,F576))</f>
        <v/>
      </c>
      <c r="H576" t="str">
        <f t="shared" si="23"/>
        <v/>
      </c>
    </row>
    <row r="577" spans="5:8" x14ac:dyDescent="0.25">
      <c r="E577" t="str">
        <f>IF(Units!A577="","",Units!A577&amp;Units!B577&amp;Units!C577&amp;"-"&amp;PROPER(Units!D577))</f>
        <v>2620007-Union Township</v>
      </c>
      <c r="F577" t="str">
        <f t="shared" si="22"/>
        <v/>
      </c>
      <c r="G577" t="str">
        <f>IF(F577="","",COUNTIF($F$2:F577,F577))</f>
        <v/>
      </c>
      <c r="H577" t="str">
        <f t="shared" si="23"/>
        <v/>
      </c>
    </row>
    <row r="578" spans="5:8" x14ac:dyDescent="0.25">
      <c r="E578" t="str">
        <f>IF(Units!A578="","",Units!A578&amp;Units!B578&amp;Units!C578&amp;"-"&amp;PROPER(Units!D578))</f>
        <v>2620008-Wabash Township</v>
      </c>
      <c r="F578" t="str">
        <f t="shared" si="22"/>
        <v/>
      </c>
      <c r="G578" t="str">
        <f>IF(F578="","",COUNTIF($F$2:F578,F578))</f>
        <v/>
      </c>
      <c r="H578" t="str">
        <f t="shared" si="23"/>
        <v/>
      </c>
    </row>
    <row r="579" spans="5:8" x14ac:dyDescent="0.25">
      <c r="E579" t="str">
        <f>IF(Units!A579="","",Units!A579&amp;Units!B579&amp;Units!C579&amp;"-"&amp;PROPER(Units!D579))</f>
        <v>2620009-Washington Township</v>
      </c>
      <c r="F579" t="str">
        <f t="shared" ref="F579:F642" si="24">IF(LEFT(E579,2)=$F$1,"x","")</f>
        <v/>
      </c>
      <c r="G579" t="str">
        <f>IF(F579="","",COUNTIF($F$2:F579,F579))</f>
        <v/>
      </c>
      <c r="H579" t="str">
        <f t="shared" ref="H579:H642" si="25">IF(F579="","",E579)</f>
        <v/>
      </c>
    </row>
    <row r="580" spans="5:8" x14ac:dyDescent="0.25">
      <c r="E580" t="str">
        <f>IF(Units!A580="","",Units!A580&amp;Units!B580&amp;Units!C580&amp;"-"&amp;PROPER(Units!D580))</f>
        <v>2620010-White River Township</v>
      </c>
      <c r="F580" t="str">
        <f t="shared" si="24"/>
        <v/>
      </c>
      <c r="G580" t="str">
        <f>IF(F580="","",COUNTIF($F$2:F580,F580))</f>
        <v/>
      </c>
      <c r="H580" t="str">
        <f t="shared" si="25"/>
        <v/>
      </c>
    </row>
    <row r="581" spans="5:8" x14ac:dyDescent="0.25">
      <c r="E581" t="str">
        <f>IF(Units!A581="","",Units!A581&amp;Units!B581&amp;Units!C581&amp;"-"&amp;PROPER(Units!D581))</f>
        <v>2630415-Princeton Civil City</v>
      </c>
      <c r="F581" t="str">
        <f t="shared" si="24"/>
        <v/>
      </c>
      <c r="G581" t="str">
        <f>IF(F581="","",COUNTIF($F$2:F581,F581))</f>
        <v/>
      </c>
      <c r="H581" t="str">
        <f t="shared" si="25"/>
        <v/>
      </c>
    </row>
    <row r="582" spans="5:8" x14ac:dyDescent="0.25">
      <c r="E582" t="str">
        <f>IF(Units!A582="","",Units!A582&amp;Units!B582&amp;Units!C582&amp;"-"&amp;PROPER(Units!D582))</f>
        <v>2630451-Oakland City Civil City</v>
      </c>
      <c r="F582" t="str">
        <f t="shared" si="24"/>
        <v/>
      </c>
      <c r="G582" t="str">
        <f>IF(F582="","",COUNTIF($F$2:F582,F582))</f>
        <v/>
      </c>
      <c r="H582" t="str">
        <f t="shared" si="25"/>
        <v/>
      </c>
    </row>
    <row r="583" spans="5:8" x14ac:dyDescent="0.25">
      <c r="E583" t="str">
        <f>IF(Units!A583="","",Units!A583&amp;Units!B583&amp;Units!C583&amp;"-"&amp;PROPER(Units!D583))</f>
        <v>2630618-Fort Branch Civil Town</v>
      </c>
      <c r="F583" t="str">
        <f t="shared" si="24"/>
        <v/>
      </c>
      <c r="G583" t="str">
        <f>IF(F583="","",COUNTIF($F$2:F583,F583))</f>
        <v/>
      </c>
      <c r="H583" t="str">
        <f t="shared" si="25"/>
        <v/>
      </c>
    </row>
    <row r="584" spans="5:8" x14ac:dyDescent="0.25">
      <c r="E584" t="str">
        <f>IF(Units!A584="","",Units!A584&amp;Units!B584&amp;Units!C584&amp;"-"&amp;PROPER(Units!D584))</f>
        <v>2630619-Francisco Civil Town</v>
      </c>
      <c r="F584" t="str">
        <f t="shared" si="24"/>
        <v/>
      </c>
      <c r="G584" t="str">
        <f>IF(F584="","",COUNTIF($F$2:F584,F584))</f>
        <v/>
      </c>
      <c r="H584" t="str">
        <f t="shared" si="25"/>
        <v/>
      </c>
    </row>
    <row r="585" spans="5:8" x14ac:dyDescent="0.25">
      <c r="E585" t="str">
        <f>IF(Units!A585="","",Units!A585&amp;Units!B585&amp;Units!C585&amp;"-"&amp;PROPER(Units!D585))</f>
        <v>2630620-Haubstadt Civil Town</v>
      </c>
      <c r="F585" t="str">
        <f t="shared" si="24"/>
        <v/>
      </c>
      <c r="G585" t="str">
        <f>IF(F585="","",COUNTIF($F$2:F585,F585))</f>
        <v/>
      </c>
      <c r="H585" t="str">
        <f t="shared" si="25"/>
        <v/>
      </c>
    </row>
    <row r="586" spans="5:8" x14ac:dyDescent="0.25">
      <c r="E586" t="str">
        <f>IF(Units!A586="","",Units!A586&amp;Units!B586&amp;Units!C586&amp;"-"&amp;PROPER(Units!D586))</f>
        <v>2630621-Hazleton Civil Town</v>
      </c>
      <c r="F586" t="str">
        <f t="shared" si="24"/>
        <v/>
      </c>
      <c r="G586" t="str">
        <f>IF(F586="","",COUNTIF($F$2:F586,F586))</f>
        <v/>
      </c>
      <c r="H586" t="str">
        <f t="shared" si="25"/>
        <v/>
      </c>
    </row>
    <row r="587" spans="5:8" x14ac:dyDescent="0.25">
      <c r="E587" t="str">
        <f>IF(Units!A587="","",Units!A587&amp;Units!B587&amp;Units!C587&amp;"-"&amp;PROPER(Units!D587))</f>
        <v>2630622-Mackey Civil Town</v>
      </c>
      <c r="F587" t="str">
        <f t="shared" si="24"/>
        <v/>
      </c>
      <c r="G587" t="str">
        <f>IF(F587="","",COUNTIF($F$2:F587,F587))</f>
        <v/>
      </c>
      <c r="H587" t="str">
        <f t="shared" si="25"/>
        <v/>
      </c>
    </row>
    <row r="588" spans="5:8" x14ac:dyDescent="0.25">
      <c r="E588" t="str">
        <f>IF(Units!A588="","",Units!A588&amp;Units!B588&amp;Units!C588&amp;"-"&amp;PROPER(Units!D588))</f>
        <v>2630623-Owensville Civil Town</v>
      </c>
      <c r="F588" t="str">
        <f t="shared" si="24"/>
        <v/>
      </c>
      <c r="G588" t="str">
        <f>IF(F588="","",COUNTIF($F$2:F588,F588))</f>
        <v/>
      </c>
      <c r="H588" t="str">
        <f t="shared" si="25"/>
        <v/>
      </c>
    </row>
    <row r="589" spans="5:8" x14ac:dyDescent="0.25">
      <c r="E589" t="str">
        <f>IF(Units!A589="","",Units!A589&amp;Units!B589&amp;Units!C589&amp;"-"&amp;PROPER(Units!D589))</f>
        <v>2630624-Patoka Civil Town</v>
      </c>
      <c r="F589" t="str">
        <f t="shared" si="24"/>
        <v/>
      </c>
      <c r="G589" t="str">
        <f>IF(F589="","",COUNTIF($F$2:F589,F589))</f>
        <v/>
      </c>
      <c r="H589" t="str">
        <f t="shared" si="25"/>
        <v/>
      </c>
    </row>
    <row r="590" spans="5:8" x14ac:dyDescent="0.25">
      <c r="E590" t="str">
        <f>IF(Units!A590="","",Units!A590&amp;Units!B590&amp;Units!C590&amp;"-"&amp;PROPER(Units!D590))</f>
        <v>2630625-Somerville Civil Town</v>
      </c>
      <c r="F590" t="str">
        <f t="shared" si="24"/>
        <v/>
      </c>
      <c r="G590" t="str">
        <f>IF(F590="","",COUNTIF($F$2:F590,F590))</f>
        <v/>
      </c>
      <c r="H590" t="str">
        <f t="shared" si="25"/>
        <v/>
      </c>
    </row>
    <row r="591" spans="5:8" x14ac:dyDescent="0.25">
      <c r="E591" t="str">
        <f>IF(Units!A591="","",Units!A591&amp;Units!B591&amp;Units!C591&amp;"-"&amp;PROPER(Units!D591))</f>
        <v>2650059-Oakland City-Columbia Township Public Library</v>
      </c>
      <c r="F591" t="str">
        <f t="shared" si="24"/>
        <v/>
      </c>
      <c r="G591" t="str">
        <f>IF(F591="","",COUNTIF($F$2:F591,F591))</f>
        <v/>
      </c>
      <c r="H591" t="str">
        <f t="shared" si="25"/>
        <v/>
      </c>
    </row>
    <row r="592" spans="5:8" x14ac:dyDescent="0.25">
      <c r="E592" t="str">
        <f>IF(Units!A592="","",Units!A592&amp;Units!B592&amp;Units!C592&amp;"-"&amp;PROPER(Units!D592))</f>
        <v>2650060-Owensville Carnegie Library</v>
      </c>
      <c r="F592" t="str">
        <f t="shared" si="24"/>
        <v/>
      </c>
      <c r="G592" t="str">
        <f>IF(F592="","",COUNTIF($F$2:F592,F592))</f>
        <v/>
      </c>
      <c r="H592" t="str">
        <f t="shared" si="25"/>
        <v/>
      </c>
    </row>
    <row r="593" spans="5:8" x14ac:dyDescent="0.25">
      <c r="E593" t="str">
        <f>IF(Units!A593="","",Units!A593&amp;Units!B593&amp;Units!C593&amp;"-"&amp;PROPER(Units!D593))</f>
        <v>2650273-Fort Branch-Johnson Township Library</v>
      </c>
      <c r="F593" t="str">
        <f t="shared" si="24"/>
        <v/>
      </c>
      <c r="G593" t="str">
        <f>IF(F593="","",COUNTIF($F$2:F593,F593))</f>
        <v/>
      </c>
      <c r="H593" t="str">
        <f t="shared" si="25"/>
        <v/>
      </c>
    </row>
    <row r="594" spans="5:8" x14ac:dyDescent="0.25">
      <c r="E594" t="str">
        <f>IF(Units!A594="","",Units!A594&amp;Units!B594&amp;Units!C594&amp;"-"&amp;PROPER(Units!D594))</f>
        <v>2650274-Princeton-Patoka Township Public Library</v>
      </c>
      <c r="F594" t="str">
        <f t="shared" si="24"/>
        <v/>
      </c>
      <c r="G594" t="str">
        <f>IF(F594="","",COUNTIF($F$2:F594,F594))</f>
        <v/>
      </c>
      <c r="H594" t="str">
        <f t="shared" si="25"/>
        <v/>
      </c>
    </row>
    <row r="595" spans="5:8" x14ac:dyDescent="0.25">
      <c r="E595" t="str">
        <f>IF(Units!A595="","",Units!A595&amp;Units!B595&amp;Units!C595&amp;"-"&amp;PROPER(Units!D595))</f>
        <v>2660932-Owensville-Montgomery Township Fire</v>
      </c>
      <c r="F595" t="str">
        <f t="shared" si="24"/>
        <v/>
      </c>
      <c r="G595" t="str">
        <f>IF(F595="","",COUNTIF($F$2:F595,F595))</f>
        <v/>
      </c>
      <c r="H595" t="str">
        <f t="shared" si="25"/>
        <v/>
      </c>
    </row>
    <row r="596" spans="5:8" x14ac:dyDescent="0.25">
      <c r="E596" t="str">
        <f>IF(Units!A596="","",Units!A596&amp;Units!B596&amp;Units!C596&amp;"-"&amp;PROPER(Units!D596))</f>
        <v>2661018-Gibson Co Solid Waste Management</v>
      </c>
      <c r="F596" t="str">
        <f t="shared" si="24"/>
        <v/>
      </c>
      <c r="G596" t="str">
        <f>IF(F596="","",COUNTIF($F$2:F596,F596))</f>
        <v/>
      </c>
      <c r="H596" t="str">
        <f t="shared" si="25"/>
        <v/>
      </c>
    </row>
    <row r="597" spans="5:8" x14ac:dyDescent="0.25">
      <c r="E597" t="str">
        <f>IF(Units!A597="","",Units!A597&amp;Units!B597&amp;Units!C597&amp;"-"&amp;PROPER(Units!D597))</f>
        <v>2670009-Lower Patoka River Conservancy</v>
      </c>
      <c r="F597" t="str">
        <f t="shared" si="24"/>
        <v/>
      </c>
      <c r="G597" t="str">
        <f>IF(F597="","",COUNTIF($F$2:F597,F597))</f>
        <v/>
      </c>
      <c r="H597" t="str">
        <f t="shared" si="25"/>
        <v/>
      </c>
    </row>
    <row r="598" spans="5:8" x14ac:dyDescent="0.25">
      <c r="E598" t="str">
        <f>IF(Units!A598="","",Units!A598&amp;Units!B598&amp;Units!C598&amp;"-"&amp;PROPER(Units!D598))</f>
        <v>2710000-Grant County</v>
      </c>
      <c r="F598" t="str">
        <f t="shared" si="24"/>
        <v/>
      </c>
      <c r="G598" t="str">
        <f>IF(F598="","",COUNTIF($F$2:F598,F598))</f>
        <v/>
      </c>
      <c r="H598" t="str">
        <f t="shared" si="25"/>
        <v/>
      </c>
    </row>
    <row r="599" spans="5:8" x14ac:dyDescent="0.25">
      <c r="E599" t="str">
        <f>IF(Units!A599="","",Units!A599&amp;Units!B599&amp;Units!C599&amp;"-"&amp;PROPER(Units!D599))</f>
        <v>2720001-Center Township</v>
      </c>
      <c r="F599" t="str">
        <f t="shared" si="24"/>
        <v/>
      </c>
      <c r="G599" t="str">
        <f>IF(F599="","",COUNTIF($F$2:F599,F599))</f>
        <v/>
      </c>
      <c r="H599" t="str">
        <f t="shared" si="25"/>
        <v/>
      </c>
    </row>
    <row r="600" spans="5:8" x14ac:dyDescent="0.25">
      <c r="E600" t="str">
        <f>IF(Units!A600="","",Units!A600&amp;Units!B600&amp;Units!C600&amp;"-"&amp;PROPER(Units!D600))</f>
        <v>2720002-Fairmount Township</v>
      </c>
      <c r="F600" t="str">
        <f t="shared" si="24"/>
        <v/>
      </c>
      <c r="G600" t="str">
        <f>IF(F600="","",COUNTIF($F$2:F600,F600))</f>
        <v/>
      </c>
      <c r="H600" t="str">
        <f t="shared" si="25"/>
        <v/>
      </c>
    </row>
    <row r="601" spans="5:8" x14ac:dyDescent="0.25">
      <c r="E601" t="str">
        <f>IF(Units!A601="","",Units!A601&amp;Units!B601&amp;Units!C601&amp;"-"&amp;PROPER(Units!D601))</f>
        <v>2720003-Franklin Township</v>
      </c>
      <c r="F601" t="str">
        <f t="shared" si="24"/>
        <v/>
      </c>
      <c r="G601" t="str">
        <f>IF(F601="","",COUNTIF($F$2:F601,F601))</f>
        <v/>
      </c>
      <c r="H601" t="str">
        <f t="shared" si="25"/>
        <v/>
      </c>
    </row>
    <row r="602" spans="5:8" x14ac:dyDescent="0.25">
      <c r="E602" t="str">
        <f>IF(Units!A602="","",Units!A602&amp;Units!B602&amp;Units!C602&amp;"-"&amp;PROPER(Units!D602))</f>
        <v>2720004-Green Township</v>
      </c>
      <c r="F602" t="str">
        <f t="shared" si="24"/>
        <v/>
      </c>
      <c r="G602" t="str">
        <f>IF(F602="","",COUNTIF($F$2:F602,F602))</f>
        <v/>
      </c>
      <c r="H602" t="str">
        <f t="shared" si="25"/>
        <v/>
      </c>
    </row>
    <row r="603" spans="5:8" x14ac:dyDescent="0.25">
      <c r="E603" t="str">
        <f>IF(Units!A603="","",Units!A603&amp;Units!B603&amp;Units!C603&amp;"-"&amp;PROPER(Units!D603))</f>
        <v>2720005-Jefferson Township</v>
      </c>
      <c r="F603" t="str">
        <f t="shared" si="24"/>
        <v/>
      </c>
      <c r="G603" t="str">
        <f>IF(F603="","",COUNTIF($F$2:F603,F603))</f>
        <v/>
      </c>
      <c r="H603" t="str">
        <f t="shared" si="25"/>
        <v/>
      </c>
    </row>
    <row r="604" spans="5:8" x14ac:dyDescent="0.25">
      <c r="E604" t="str">
        <f>IF(Units!A604="","",Units!A604&amp;Units!B604&amp;Units!C604&amp;"-"&amp;PROPER(Units!D604))</f>
        <v>2720006-Liberty Township</v>
      </c>
      <c r="F604" t="str">
        <f t="shared" si="24"/>
        <v/>
      </c>
      <c r="G604" t="str">
        <f>IF(F604="","",COUNTIF($F$2:F604,F604))</f>
        <v/>
      </c>
      <c r="H604" t="str">
        <f t="shared" si="25"/>
        <v/>
      </c>
    </row>
    <row r="605" spans="5:8" x14ac:dyDescent="0.25">
      <c r="E605" t="str">
        <f>IF(Units!A605="","",Units!A605&amp;Units!B605&amp;Units!C605&amp;"-"&amp;PROPER(Units!D605))</f>
        <v>2720007-Mill Township</v>
      </c>
      <c r="F605" t="str">
        <f t="shared" si="24"/>
        <v/>
      </c>
      <c r="G605" t="str">
        <f>IF(F605="","",COUNTIF($F$2:F605,F605))</f>
        <v/>
      </c>
      <c r="H605" t="str">
        <f t="shared" si="25"/>
        <v/>
      </c>
    </row>
    <row r="606" spans="5:8" x14ac:dyDescent="0.25">
      <c r="E606" t="str">
        <f>IF(Units!A606="","",Units!A606&amp;Units!B606&amp;Units!C606&amp;"-"&amp;PROPER(Units!D606))</f>
        <v>2720008-Monroe Township</v>
      </c>
      <c r="F606" t="str">
        <f t="shared" si="24"/>
        <v/>
      </c>
      <c r="G606" t="str">
        <f>IF(F606="","",COUNTIF($F$2:F606,F606))</f>
        <v/>
      </c>
      <c r="H606" t="str">
        <f t="shared" si="25"/>
        <v/>
      </c>
    </row>
    <row r="607" spans="5:8" x14ac:dyDescent="0.25">
      <c r="E607" t="str">
        <f>IF(Units!A607="","",Units!A607&amp;Units!B607&amp;Units!C607&amp;"-"&amp;PROPER(Units!D607))</f>
        <v>2720009-Pleasant Township</v>
      </c>
      <c r="F607" t="str">
        <f t="shared" si="24"/>
        <v/>
      </c>
      <c r="G607" t="str">
        <f>IF(F607="","",COUNTIF($F$2:F607,F607))</f>
        <v/>
      </c>
      <c r="H607" t="str">
        <f t="shared" si="25"/>
        <v/>
      </c>
    </row>
    <row r="608" spans="5:8" x14ac:dyDescent="0.25">
      <c r="E608" t="str">
        <f>IF(Units!A608="","",Units!A608&amp;Units!B608&amp;Units!C608&amp;"-"&amp;PROPER(Units!D608))</f>
        <v>2720010-Richland Township</v>
      </c>
      <c r="F608" t="str">
        <f t="shared" si="24"/>
        <v/>
      </c>
      <c r="G608" t="str">
        <f>IF(F608="","",COUNTIF($F$2:F608,F608))</f>
        <v/>
      </c>
      <c r="H608" t="str">
        <f t="shared" si="25"/>
        <v/>
      </c>
    </row>
    <row r="609" spans="5:8" x14ac:dyDescent="0.25">
      <c r="E609" t="str">
        <f>IF(Units!A609="","",Units!A609&amp;Units!B609&amp;Units!C609&amp;"-"&amp;PROPER(Units!D609))</f>
        <v>2720011-Sims Township</v>
      </c>
      <c r="F609" t="str">
        <f t="shared" si="24"/>
        <v/>
      </c>
      <c r="G609" t="str">
        <f>IF(F609="","",COUNTIF($F$2:F609,F609))</f>
        <v/>
      </c>
      <c r="H609" t="str">
        <f t="shared" si="25"/>
        <v/>
      </c>
    </row>
    <row r="610" spans="5:8" x14ac:dyDescent="0.25">
      <c r="E610" t="str">
        <f>IF(Units!A610="","",Units!A610&amp;Units!B610&amp;Units!C610&amp;"-"&amp;PROPER(Units!D610))</f>
        <v>2720012-Van Buren Township</v>
      </c>
      <c r="F610" t="str">
        <f t="shared" si="24"/>
        <v/>
      </c>
      <c r="G610" t="str">
        <f>IF(F610="","",COUNTIF($F$2:F610,F610))</f>
        <v/>
      </c>
      <c r="H610" t="str">
        <f t="shared" si="25"/>
        <v/>
      </c>
    </row>
    <row r="611" spans="5:8" x14ac:dyDescent="0.25">
      <c r="E611" t="str">
        <f>IF(Units!A611="","",Units!A611&amp;Units!B611&amp;Units!C611&amp;"-"&amp;PROPER(Units!D611))</f>
        <v>2720013-Washington Township</v>
      </c>
      <c r="F611" t="str">
        <f t="shared" si="24"/>
        <v/>
      </c>
      <c r="G611" t="str">
        <f>IF(F611="","",COUNTIF($F$2:F611,F611))</f>
        <v/>
      </c>
      <c r="H611" t="str">
        <f t="shared" si="25"/>
        <v/>
      </c>
    </row>
    <row r="612" spans="5:8" x14ac:dyDescent="0.25">
      <c r="E612" t="str">
        <f>IF(Units!A612="","",Units!A612&amp;Units!B612&amp;Units!C612&amp;"-"&amp;PROPER(Units!D612))</f>
        <v>2730114-Marion Civil City</v>
      </c>
      <c r="F612" t="str">
        <f t="shared" si="24"/>
        <v/>
      </c>
      <c r="G612" t="str">
        <f>IF(F612="","",COUNTIF($F$2:F612,F612))</f>
        <v/>
      </c>
      <c r="H612" t="str">
        <f t="shared" si="25"/>
        <v/>
      </c>
    </row>
    <row r="613" spans="5:8" x14ac:dyDescent="0.25">
      <c r="E613" t="str">
        <f>IF(Units!A613="","",Units!A613&amp;Units!B613&amp;Units!C613&amp;"-"&amp;PROPER(Units!D613))</f>
        <v>2730422-Gas City Civil City</v>
      </c>
      <c r="F613" t="str">
        <f t="shared" si="24"/>
        <v/>
      </c>
      <c r="G613" t="str">
        <f>IF(F613="","",COUNTIF($F$2:F613,F613))</f>
        <v/>
      </c>
      <c r="H613" t="str">
        <f t="shared" si="25"/>
        <v/>
      </c>
    </row>
    <row r="614" spans="5:8" x14ac:dyDescent="0.25">
      <c r="E614" t="str">
        <f>IF(Units!A614="","",Units!A614&amp;Units!B614&amp;Units!C614&amp;"-"&amp;PROPER(Units!D614))</f>
        <v>2730626-Fairmount Civil Town</v>
      </c>
      <c r="F614" t="str">
        <f t="shared" si="24"/>
        <v/>
      </c>
      <c r="G614" t="str">
        <f>IF(F614="","",COUNTIF($F$2:F614,F614))</f>
        <v/>
      </c>
      <c r="H614" t="str">
        <f t="shared" si="25"/>
        <v/>
      </c>
    </row>
    <row r="615" spans="5:8" x14ac:dyDescent="0.25">
      <c r="E615" t="str">
        <f>IF(Units!A615="","",Units!A615&amp;Units!B615&amp;Units!C615&amp;"-"&amp;PROPER(Units!D615))</f>
        <v>2730627-Fowlerton Civil Town</v>
      </c>
      <c r="F615" t="str">
        <f t="shared" si="24"/>
        <v/>
      </c>
      <c r="G615" t="str">
        <f>IF(F615="","",COUNTIF($F$2:F615,F615))</f>
        <v/>
      </c>
      <c r="H615" t="str">
        <f t="shared" si="25"/>
        <v/>
      </c>
    </row>
    <row r="616" spans="5:8" x14ac:dyDescent="0.25">
      <c r="E616" t="str">
        <f>IF(Units!A616="","",Units!A616&amp;Units!B616&amp;Units!C616&amp;"-"&amp;PROPER(Units!D616))</f>
        <v>2730628-City Of Jonesboro</v>
      </c>
      <c r="F616" t="str">
        <f t="shared" si="24"/>
        <v/>
      </c>
      <c r="G616" t="str">
        <f>IF(F616="","",COUNTIF($F$2:F616,F616))</f>
        <v/>
      </c>
      <c r="H616" t="str">
        <f t="shared" si="25"/>
        <v/>
      </c>
    </row>
    <row r="617" spans="5:8" x14ac:dyDescent="0.25">
      <c r="E617" t="str">
        <f>IF(Units!A617="","",Units!A617&amp;Units!B617&amp;Units!C617&amp;"-"&amp;PROPER(Units!D617))</f>
        <v>2730629-Matthews Civil Town</v>
      </c>
      <c r="F617" t="str">
        <f t="shared" si="24"/>
        <v/>
      </c>
      <c r="G617" t="str">
        <f>IF(F617="","",COUNTIF($F$2:F617,F617))</f>
        <v/>
      </c>
      <c r="H617" t="str">
        <f t="shared" si="25"/>
        <v/>
      </c>
    </row>
    <row r="618" spans="5:8" x14ac:dyDescent="0.25">
      <c r="E618" t="str">
        <f>IF(Units!A618="","",Units!A618&amp;Units!B618&amp;Units!C618&amp;"-"&amp;PROPER(Units!D618))</f>
        <v>2730630-Swayzee Civil Town</v>
      </c>
      <c r="F618" t="str">
        <f t="shared" si="24"/>
        <v/>
      </c>
      <c r="G618" t="str">
        <f>IF(F618="","",COUNTIF($F$2:F618,F618))</f>
        <v/>
      </c>
      <c r="H618" t="str">
        <f t="shared" si="25"/>
        <v/>
      </c>
    </row>
    <row r="619" spans="5:8" x14ac:dyDescent="0.25">
      <c r="E619" t="str">
        <f>IF(Units!A619="","",Units!A619&amp;Units!B619&amp;Units!C619&amp;"-"&amp;PROPER(Units!D619))</f>
        <v>2730631-Sweetser Civil Town</v>
      </c>
      <c r="F619" t="str">
        <f t="shared" si="24"/>
        <v/>
      </c>
      <c r="G619" t="str">
        <f>IF(F619="","",COUNTIF($F$2:F619,F619))</f>
        <v/>
      </c>
      <c r="H619" t="str">
        <f t="shared" si="25"/>
        <v/>
      </c>
    </row>
    <row r="620" spans="5:8" x14ac:dyDescent="0.25">
      <c r="E620" t="str">
        <f>IF(Units!A620="","",Units!A620&amp;Units!B620&amp;Units!C620&amp;"-"&amp;PROPER(Units!D620))</f>
        <v>2730632-Upland Civil Town</v>
      </c>
      <c r="F620" t="str">
        <f t="shared" si="24"/>
        <v/>
      </c>
      <c r="G620" t="str">
        <f>IF(F620="","",COUNTIF($F$2:F620,F620))</f>
        <v/>
      </c>
      <c r="H620" t="str">
        <f t="shared" si="25"/>
        <v/>
      </c>
    </row>
    <row r="621" spans="5:8" x14ac:dyDescent="0.25">
      <c r="E621" t="str">
        <f>IF(Units!A621="","",Units!A621&amp;Units!B621&amp;Units!C621&amp;"-"&amp;PROPER(Units!D621))</f>
        <v>2730633-Van Buren Civil Town</v>
      </c>
      <c r="F621" t="str">
        <f t="shared" si="24"/>
        <v/>
      </c>
      <c r="G621" t="str">
        <f>IF(F621="","",COUNTIF($F$2:F621,F621))</f>
        <v/>
      </c>
      <c r="H621" t="str">
        <f t="shared" si="25"/>
        <v/>
      </c>
    </row>
    <row r="622" spans="5:8" x14ac:dyDescent="0.25">
      <c r="E622" t="str">
        <f>IF(Units!A622="","",Units!A622&amp;Units!B622&amp;Units!C622&amp;"-"&amp;PROPER(Units!D622))</f>
        <v>2750063-Fairmount Public Library</v>
      </c>
      <c r="F622" t="str">
        <f t="shared" si="24"/>
        <v/>
      </c>
      <c r="G622" t="str">
        <f>IF(F622="","",COUNTIF($F$2:F622,F622))</f>
        <v/>
      </c>
      <c r="H622" t="str">
        <f t="shared" si="25"/>
        <v/>
      </c>
    </row>
    <row r="623" spans="5:8" x14ac:dyDescent="0.25">
      <c r="E623" t="str">
        <f>IF(Units!A623="","",Units!A623&amp;Units!B623&amp;Units!C623&amp;"-"&amp;PROPER(Units!D623))</f>
        <v>2750064-Gas City-Mill Township Public Library</v>
      </c>
      <c r="F623" t="str">
        <f t="shared" si="24"/>
        <v/>
      </c>
      <c r="G623" t="str">
        <f>IF(F623="","",COUNTIF($F$2:F623,F623))</f>
        <v/>
      </c>
      <c r="H623" t="str">
        <f t="shared" si="25"/>
        <v/>
      </c>
    </row>
    <row r="624" spans="5:8" x14ac:dyDescent="0.25">
      <c r="E624" t="str">
        <f>IF(Units!A624="","",Units!A624&amp;Units!B624&amp;Units!C624&amp;"-"&amp;PROPER(Units!D624))</f>
        <v>2750065-Jonesboro Public Library</v>
      </c>
      <c r="F624" t="str">
        <f t="shared" si="24"/>
        <v/>
      </c>
      <c r="G624" t="str">
        <f>IF(F624="","",COUNTIF($F$2:F624,F624))</f>
        <v/>
      </c>
      <c r="H624" t="str">
        <f t="shared" si="25"/>
        <v/>
      </c>
    </row>
    <row r="625" spans="5:8" x14ac:dyDescent="0.25">
      <c r="E625" t="str">
        <f>IF(Units!A625="","",Units!A625&amp;Units!B625&amp;Units!C625&amp;"-"&amp;PROPER(Units!D625))</f>
        <v>2750066-Marion Public Library</v>
      </c>
      <c r="F625" t="str">
        <f t="shared" si="24"/>
        <v/>
      </c>
      <c r="G625" t="str">
        <f>IF(F625="","",COUNTIF($F$2:F625,F625))</f>
        <v/>
      </c>
      <c r="H625" t="str">
        <f t="shared" si="25"/>
        <v/>
      </c>
    </row>
    <row r="626" spans="5:8" x14ac:dyDescent="0.25">
      <c r="E626" t="str">
        <f>IF(Units!A626="","",Units!A626&amp;Units!B626&amp;Units!C626&amp;"-"&amp;PROPER(Units!D626))</f>
        <v>2750067-Matthews Public Library</v>
      </c>
      <c r="F626" t="str">
        <f t="shared" si="24"/>
        <v/>
      </c>
      <c r="G626" t="str">
        <f>IF(F626="","",COUNTIF($F$2:F626,F626))</f>
        <v/>
      </c>
      <c r="H626" t="str">
        <f t="shared" si="25"/>
        <v/>
      </c>
    </row>
    <row r="627" spans="5:8" x14ac:dyDescent="0.25">
      <c r="E627" t="str">
        <f>IF(Units!A627="","",Units!A627&amp;Units!B627&amp;Units!C627&amp;"-"&amp;PROPER(Units!D627))</f>
        <v>2750068-Swayzee Public Library</v>
      </c>
      <c r="F627" t="str">
        <f t="shared" si="24"/>
        <v/>
      </c>
      <c r="G627" t="str">
        <f>IF(F627="","",COUNTIF($F$2:F627,F627))</f>
        <v/>
      </c>
      <c r="H627" t="str">
        <f t="shared" si="25"/>
        <v/>
      </c>
    </row>
    <row r="628" spans="5:8" x14ac:dyDescent="0.25">
      <c r="E628" t="str">
        <f>IF(Units!A628="","",Units!A628&amp;Units!B628&amp;Units!C628&amp;"-"&amp;PROPER(Units!D628))</f>
        <v>2750069-Barton-Rees-Pogue Memorial Library</v>
      </c>
      <c r="F628" t="str">
        <f t="shared" si="24"/>
        <v/>
      </c>
      <c r="G628" t="str">
        <f>IF(F628="","",COUNTIF($F$2:F628,F628))</f>
        <v/>
      </c>
      <c r="H628" t="str">
        <f t="shared" si="25"/>
        <v/>
      </c>
    </row>
    <row r="629" spans="5:8" x14ac:dyDescent="0.25">
      <c r="E629" t="str">
        <f>IF(Units!A629="","",Units!A629&amp;Units!B629&amp;Units!C629&amp;"-"&amp;PROPER(Units!D629))</f>
        <v>2750070-Van Buren Public Library</v>
      </c>
      <c r="F629" t="str">
        <f t="shared" si="24"/>
        <v/>
      </c>
      <c r="G629" t="str">
        <f>IF(F629="","",COUNTIF($F$2:F629,F629))</f>
        <v/>
      </c>
      <c r="H629" t="str">
        <f t="shared" si="25"/>
        <v/>
      </c>
    </row>
    <row r="630" spans="5:8" x14ac:dyDescent="0.25">
      <c r="E630" t="str">
        <f>IF(Units!A630="","",Units!A630&amp;Units!B630&amp;Units!C630&amp;"-"&amp;PROPER(Units!D630))</f>
        <v>2810000-Greene County</v>
      </c>
      <c r="F630" t="str">
        <f t="shared" si="24"/>
        <v/>
      </c>
      <c r="G630" t="str">
        <f>IF(F630="","",COUNTIF($F$2:F630,F630))</f>
        <v/>
      </c>
      <c r="H630" t="str">
        <f t="shared" si="25"/>
        <v/>
      </c>
    </row>
    <row r="631" spans="5:8" x14ac:dyDescent="0.25">
      <c r="E631" t="str">
        <f>IF(Units!A631="","",Units!A631&amp;Units!B631&amp;Units!C631&amp;"-"&amp;PROPER(Units!D631))</f>
        <v>2820001-Beech Creek Township</v>
      </c>
      <c r="F631" t="str">
        <f t="shared" si="24"/>
        <v/>
      </c>
      <c r="G631" t="str">
        <f>IF(F631="","",COUNTIF($F$2:F631,F631))</f>
        <v/>
      </c>
      <c r="H631" t="str">
        <f t="shared" si="25"/>
        <v/>
      </c>
    </row>
    <row r="632" spans="5:8" x14ac:dyDescent="0.25">
      <c r="E632" t="str">
        <f>IF(Units!A632="","",Units!A632&amp;Units!B632&amp;Units!C632&amp;"-"&amp;PROPER(Units!D632))</f>
        <v>2820002-Cass Township</v>
      </c>
      <c r="F632" t="str">
        <f t="shared" si="24"/>
        <v/>
      </c>
      <c r="G632" t="str">
        <f>IF(F632="","",COUNTIF($F$2:F632,F632))</f>
        <v/>
      </c>
      <c r="H632" t="str">
        <f t="shared" si="25"/>
        <v/>
      </c>
    </row>
    <row r="633" spans="5:8" x14ac:dyDescent="0.25">
      <c r="E633" t="str">
        <f>IF(Units!A633="","",Units!A633&amp;Units!B633&amp;Units!C633&amp;"-"&amp;PROPER(Units!D633))</f>
        <v>2820003-Center Township</v>
      </c>
      <c r="F633" t="str">
        <f t="shared" si="24"/>
        <v/>
      </c>
      <c r="G633" t="str">
        <f>IF(F633="","",COUNTIF($F$2:F633,F633))</f>
        <v/>
      </c>
      <c r="H633" t="str">
        <f t="shared" si="25"/>
        <v/>
      </c>
    </row>
    <row r="634" spans="5:8" x14ac:dyDescent="0.25">
      <c r="E634" t="str">
        <f>IF(Units!A634="","",Units!A634&amp;Units!B634&amp;Units!C634&amp;"-"&amp;PROPER(Units!D634))</f>
        <v>2820004-Fairplay Township</v>
      </c>
      <c r="F634" t="str">
        <f t="shared" si="24"/>
        <v/>
      </c>
      <c r="G634" t="str">
        <f>IF(F634="","",COUNTIF($F$2:F634,F634))</f>
        <v/>
      </c>
      <c r="H634" t="str">
        <f t="shared" si="25"/>
        <v/>
      </c>
    </row>
    <row r="635" spans="5:8" x14ac:dyDescent="0.25">
      <c r="E635" t="str">
        <f>IF(Units!A635="","",Units!A635&amp;Units!B635&amp;Units!C635&amp;"-"&amp;PROPER(Units!D635))</f>
        <v>2820005-Grant Township</v>
      </c>
      <c r="F635" t="str">
        <f t="shared" si="24"/>
        <v/>
      </c>
      <c r="G635" t="str">
        <f>IF(F635="","",COUNTIF($F$2:F635,F635))</f>
        <v/>
      </c>
      <c r="H635" t="str">
        <f t="shared" si="25"/>
        <v/>
      </c>
    </row>
    <row r="636" spans="5:8" x14ac:dyDescent="0.25">
      <c r="E636" t="str">
        <f>IF(Units!A636="","",Units!A636&amp;Units!B636&amp;Units!C636&amp;"-"&amp;PROPER(Units!D636))</f>
        <v>2820006-Highland Township</v>
      </c>
      <c r="F636" t="str">
        <f t="shared" si="24"/>
        <v/>
      </c>
      <c r="G636" t="str">
        <f>IF(F636="","",COUNTIF($F$2:F636,F636))</f>
        <v/>
      </c>
      <c r="H636" t="str">
        <f t="shared" si="25"/>
        <v/>
      </c>
    </row>
    <row r="637" spans="5:8" x14ac:dyDescent="0.25">
      <c r="E637" t="str">
        <f>IF(Units!A637="","",Units!A637&amp;Units!B637&amp;Units!C637&amp;"-"&amp;PROPER(Units!D637))</f>
        <v>2820007-Jackson Township</v>
      </c>
      <c r="F637" t="str">
        <f t="shared" si="24"/>
        <v/>
      </c>
      <c r="G637" t="str">
        <f>IF(F637="","",COUNTIF($F$2:F637,F637))</f>
        <v/>
      </c>
      <c r="H637" t="str">
        <f t="shared" si="25"/>
        <v/>
      </c>
    </row>
    <row r="638" spans="5:8" x14ac:dyDescent="0.25">
      <c r="E638" t="str">
        <f>IF(Units!A638="","",Units!A638&amp;Units!B638&amp;Units!C638&amp;"-"&amp;PROPER(Units!D638))</f>
        <v>2820008-Jefferson Township</v>
      </c>
      <c r="F638" t="str">
        <f t="shared" si="24"/>
        <v/>
      </c>
      <c r="G638" t="str">
        <f>IF(F638="","",COUNTIF($F$2:F638,F638))</f>
        <v/>
      </c>
      <c r="H638" t="str">
        <f t="shared" si="25"/>
        <v/>
      </c>
    </row>
    <row r="639" spans="5:8" x14ac:dyDescent="0.25">
      <c r="E639" t="str">
        <f>IF(Units!A639="","",Units!A639&amp;Units!B639&amp;Units!C639&amp;"-"&amp;PROPER(Units!D639))</f>
        <v>2820009-Richland Township</v>
      </c>
      <c r="F639" t="str">
        <f t="shared" si="24"/>
        <v/>
      </c>
      <c r="G639" t="str">
        <f>IF(F639="","",COUNTIF($F$2:F639,F639))</f>
        <v/>
      </c>
      <c r="H639" t="str">
        <f t="shared" si="25"/>
        <v/>
      </c>
    </row>
    <row r="640" spans="5:8" x14ac:dyDescent="0.25">
      <c r="E640" t="str">
        <f>IF(Units!A640="","",Units!A640&amp;Units!B640&amp;Units!C640&amp;"-"&amp;PROPER(Units!D640))</f>
        <v>2820010-Smith Township</v>
      </c>
      <c r="F640" t="str">
        <f t="shared" si="24"/>
        <v/>
      </c>
      <c r="G640" t="str">
        <f>IF(F640="","",COUNTIF($F$2:F640,F640))</f>
        <v/>
      </c>
      <c r="H640" t="str">
        <f t="shared" si="25"/>
        <v/>
      </c>
    </row>
    <row r="641" spans="5:8" x14ac:dyDescent="0.25">
      <c r="E641" t="str">
        <f>IF(Units!A641="","",Units!A641&amp;Units!B641&amp;Units!C641&amp;"-"&amp;PROPER(Units!D641))</f>
        <v>2820011-Stafford Township</v>
      </c>
      <c r="F641" t="str">
        <f t="shared" si="24"/>
        <v/>
      </c>
      <c r="G641" t="str">
        <f>IF(F641="","",COUNTIF($F$2:F641,F641))</f>
        <v/>
      </c>
      <c r="H641" t="str">
        <f t="shared" si="25"/>
        <v/>
      </c>
    </row>
    <row r="642" spans="5:8" x14ac:dyDescent="0.25">
      <c r="E642" t="str">
        <f>IF(Units!A642="","",Units!A642&amp;Units!B642&amp;Units!C642&amp;"-"&amp;PROPER(Units!D642))</f>
        <v>2820012-Stockton Township</v>
      </c>
      <c r="F642" t="str">
        <f t="shared" si="24"/>
        <v/>
      </c>
      <c r="G642" t="str">
        <f>IF(F642="","",COUNTIF($F$2:F642,F642))</f>
        <v/>
      </c>
      <c r="H642" t="str">
        <f t="shared" si="25"/>
        <v/>
      </c>
    </row>
    <row r="643" spans="5:8" x14ac:dyDescent="0.25">
      <c r="E643" t="str">
        <f>IF(Units!A643="","",Units!A643&amp;Units!B643&amp;Units!C643&amp;"-"&amp;PROPER(Units!D643))</f>
        <v>2820013-Taylor Township</v>
      </c>
      <c r="F643" t="str">
        <f t="shared" ref="F643:F706" si="26">IF(LEFT(E643,2)=$F$1,"x","")</f>
        <v/>
      </c>
      <c r="G643" t="str">
        <f>IF(F643="","",COUNTIF($F$2:F643,F643))</f>
        <v/>
      </c>
      <c r="H643" t="str">
        <f t="shared" ref="H643:H706" si="27">IF(F643="","",E643)</f>
        <v/>
      </c>
    </row>
    <row r="644" spans="5:8" x14ac:dyDescent="0.25">
      <c r="E644" t="str">
        <f>IF(Units!A644="","",Units!A644&amp;Units!B644&amp;Units!C644&amp;"-"&amp;PROPER(Units!D644))</f>
        <v>2820014-Washington Township</v>
      </c>
      <c r="F644" t="str">
        <f t="shared" si="26"/>
        <v/>
      </c>
      <c r="G644" t="str">
        <f>IF(F644="","",COUNTIF($F$2:F644,F644))</f>
        <v/>
      </c>
      <c r="H644" t="str">
        <f t="shared" si="27"/>
        <v/>
      </c>
    </row>
    <row r="645" spans="5:8" x14ac:dyDescent="0.25">
      <c r="E645" t="str">
        <f>IF(Units!A645="","",Units!A645&amp;Units!B645&amp;Units!C645&amp;"-"&amp;PROPER(Units!D645))</f>
        <v>2820015-Wright Township</v>
      </c>
      <c r="F645" t="str">
        <f t="shared" si="26"/>
        <v/>
      </c>
      <c r="G645" t="str">
        <f>IF(F645="","",COUNTIF($F$2:F645,F645))</f>
        <v/>
      </c>
      <c r="H645" t="str">
        <f t="shared" si="27"/>
        <v/>
      </c>
    </row>
    <row r="646" spans="5:8" x14ac:dyDescent="0.25">
      <c r="E646" t="str">
        <f>IF(Units!A646="","",Units!A646&amp;Units!B646&amp;Units!C646&amp;"-"&amp;PROPER(Units!D646))</f>
        <v>2830426-Linton Civil City</v>
      </c>
      <c r="F646" t="str">
        <f t="shared" si="26"/>
        <v/>
      </c>
      <c r="G646" t="str">
        <f>IF(F646="","",COUNTIF($F$2:F646,F646))</f>
        <v/>
      </c>
      <c r="H646" t="str">
        <f t="shared" si="27"/>
        <v/>
      </c>
    </row>
    <row r="647" spans="5:8" x14ac:dyDescent="0.25">
      <c r="E647" t="str">
        <f>IF(Units!A647="","",Units!A647&amp;Units!B647&amp;Units!C647&amp;"-"&amp;PROPER(Units!D647))</f>
        <v>2830461-Jasonville Civil City</v>
      </c>
      <c r="F647" t="str">
        <f t="shared" si="26"/>
        <v/>
      </c>
      <c r="G647" t="str">
        <f>IF(F647="","",COUNTIF($F$2:F647,F647))</f>
        <v/>
      </c>
      <c r="H647" t="str">
        <f t="shared" si="27"/>
        <v/>
      </c>
    </row>
    <row r="648" spans="5:8" x14ac:dyDescent="0.25">
      <c r="E648" t="str">
        <f>IF(Units!A648="","",Units!A648&amp;Units!B648&amp;Units!C648&amp;"-"&amp;PROPER(Units!D648))</f>
        <v>2830634-Bloomfield Civil Town</v>
      </c>
      <c r="F648" t="str">
        <f t="shared" si="26"/>
        <v/>
      </c>
      <c r="G648" t="str">
        <f>IF(F648="","",COUNTIF($F$2:F648,F648))</f>
        <v/>
      </c>
      <c r="H648" t="str">
        <f t="shared" si="27"/>
        <v/>
      </c>
    </row>
    <row r="649" spans="5:8" x14ac:dyDescent="0.25">
      <c r="E649" t="str">
        <f>IF(Units!A649="","",Units!A649&amp;Units!B649&amp;Units!C649&amp;"-"&amp;PROPER(Units!D649))</f>
        <v>2830635-Lyons Civil Town</v>
      </c>
      <c r="F649" t="str">
        <f t="shared" si="26"/>
        <v/>
      </c>
      <c r="G649" t="str">
        <f>IF(F649="","",COUNTIF($F$2:F649,F649))</f>
        <v/>
      </c>
      <c r="H649" t="str">
        <f t="shared" si="27"/>
        <v/>
      </c>
    </row>
    <row r="650" spans="5:8" x14ac:dyDescent="0.25">
      <c r="E650" t="str">
        <f>IF(Units!A650="","",Units!A650&amp;Units!B650&amp;Units!C650&amp;"-"&amp;PROPER(Units!D650))</f>
        <v>2830636-Newberry Civil Town</v>
      </c>
      <c r="F650" t="str">
        <f t="shared" si="26"/>
        <v/>
      </c>
      <c r="G650" t="str">
        <f>IF(F650="","",COUNTIF($F$2:F650,F650))</f>
        <v/>
      </c>
      <c r="H650" t="str">
        <f t="shared" si="27"/>
        <v/>
      </c>
    </row>
    <row r="651" spans="5:8" x14ac:dyDescent="0.25">
      <c r="E651" t="str">
        <f>IF(Units!A651="","",Units!A651&amp;Units!B651&amp;Units!C651&amp;"-"&amp;PROPER(Units!D651))</f>
        <v>2830637-Switz City Civil Town</v>
      </c>
      <c r="F651" t="str">
        <f t="shared" si="26"/>
        <v/>
      </c>
      <c r="G651" t="str">
        <f>IF(F651="","",COUNTIF($F$2:F651,F651))</f>
        <v/>
      </c>
      <c r="H651" t="str">
        <f t="shared" si="27"/>
        <v/>
      </c>
    </row>
    <row r="652" spans="5:8" x14ac:dyDescent="0.25">
      <c r="E652" t="str">
        <f>IF(Units!A652="","",Units!A652&amp;Units!B652&amp;Units!C652&amp;"-"&amp;PROPER(Units!D652))</f>
        <v>2830638-Worthington Civil Town</v>
      </c>
      <c r="F652" t="str">
        <f t="shared" si="26"/>
        <v/>
      </c>
      <c r="G652" t="str">
        <f>IF(F652="","",COUNTIF($F$2:F652,F652))</f>
        <v/>
      </c>
      <c r="H652" t="str">
        <f t="shared" si="27"/>
        <v/>
      </c>
    </row>
    <row r="653" spans="5:8" x14ac:dyDescent="0.25">
      <c r="E653" t="str">
        <f>IF(Units!A653="","",Units!A653&amp;Units!B653&amp;Units!C653&amp;"-"&amp;PROPER(Units!D653))</f>
        <v>2850072-Jasonville Public Library</v>
      </c>
      <c r="F653" t="str">
        <f t="shared" si="26"/>
        <v/>
      </c>
      <c r="G653" t="str">
        <f>IF(F653="","",COUNTIF($F$2:F653,F653))</f>
        <v/>
      </c>
      <c r="H653" t="str">
        <f t="shared" si="27"/>
        <v/>
      </c>
    </row>
    <row r="654" spans="5:8" x14ac:dyDescent="0.25">
      <c r="E654" t="str">
        <f>IF(Units!A654="","",Units!A654&amp;Units!B654&amp;Units!C654&amp;"-"&amp;PROPER(Units!D654))</f>
        <v>2850073-Linton Public Library</v>
      </c>
      <c r="F654" t="str">
        <f t="shared" si="26"/>
        <v/>
      </c>
      <c r="G654" t="str">
        <f>IF(F654="","",COUNTIF($F$2:F654,F654))</f>
        <v/>
      </c>
      <c r="H654" t="str">
        <f t="shared" si="27"/>
        <v/>
      </c>
    </row>
    <row r="655" spans="5:8" x14ac:dyDescent="0.25">
      <c r="E655" t="str">
        <f>IF(Units!A655="","",Units!A655&amp;Units!B655&amp;Units!C655&amp;"-"&amp;PROPER(Units!D655))</f>
        <v>2850074-Worthington Public Library</v>
      </c>
      <c r="F655" t="str">
        <f t="shared" si="26"/>
        <v/>
      </c>
      <c r="G655" t="str">
        <f>IF(F655="","",COUNTIF($F$2:F655,F655))</f>
        <v/>
      </c>
      <c r="H655" t="str">
        <f t="shared" si="27"/>
        <v/>
      </c>
    </row>
    <row r="656" spans="5:8" x14ac:dyDescent="0.25">
      <c r="E656" t="str">
        <f>IF(Units!A656="","",Units!A656&amp;Units!B656&amp;Units!C656&amp;"-"&amp;PROPER(Units!D656))</f>
        <v>2850291-Bloomfield-Eastern Greene County Public Library</v>
      </c>
      <c r="F656" t="str">
        <f t="shared" si="26"/>
        <v/>
      </c>
      <c r="G656" t="str">
        <f>IF(F656="","",COUNTIF($F$2:F656,F656))</f>
        <v/>
      </c>
      <c r="H656" t="str">
        <f t="shared" si="27"/>
        <v/>
      </c>
    </row>
    <row r="657" spans="5:8" x14ac:dyDescent="0.25">
      <c r="E657" t="str">
        <f>IF(Units!A657="","",Units!A657&amp;Units!B657&amp;Units!C657&amp;"-"&amp;PROPER(Units!D657))</f>
        <v>2861018-Greene County Solid Waste</v>
      </c>
      <c r="F657" t="str">
        <f t="shared" si="26"/>
        <v/>
      </c>
      <c r="G657" t="str">
        <f>IF(F657="","",COUNTIF($F$2:F657,F657))</f>
        <v/>
      </c>
      <c r="H657" t="str">
        <f t="shared" si="27"/>
        <v/>
      </c>
    </row>
    <row r="658" spans="5:8" x14ac:dyDescent="0.25">
      <c r="E658" t="str">
        <f>IF(Units!A658="","",Units!A658&amp;Units!B658&amp;Units!C658&amp;"-"&amp;PROPER(Units!D658))</f>
        <v>2870010-Lattas Creek Conservancy District</v>
      </c>
      <c r="F658" t="str">
        <f t="shared" si="26"/>
        <v/>
      </c>
      <c r="G658" t="str">
        <f>IF(F658="","",COUNTIF($F$2:F658,F658))</f>
        <v/>
      </c>
      <c r="H658" t="str">
        <f t="shared" si="27"/>
        <v/>
      </c>
    </row>
    <row r="659" spans="5:8" x14ac:dyDescent="0.25">
      <c r="E659" t="str">
        <f>IF(Units!A659="","",Units!A659&amp;Units!B659&amp;Units!C659&amp;"-"&amp;PROPER(Units!D659))</f>
        <v>2910000-Hamilton County</v>
      </c>
      <c r="F659" t="str">
        <f t="shared" si="26"/>
        <v/>
      </c>
      <c r="G659" t="str">
        <f>IF(F659="","",COUNTIF($F$2:F659,F659))</f>
        <v/>
      </c>
      <c r="H659" t="str">
        <f t="shared" si="27"/>
        <v/>
      </c>
    </row>
    <row r="660" spans="5:8" x14ac:dyDescent="0.25">
      <c r="E660" t="str">
        <f>IF(Units!A660="","",Units!A660&amp;Units!B660&amp;Units!C660&amp;"-"&amp;PROPER(Units!D660))</f>
        <v>2920001-Adams Township</v>
      </c>
      <c r="F660" t="str">
        <f t="shared" si="26"/>
        <v/>
      </c>
      <c r="G660" t="str">
        <f>IF(F660="","",COUNTIF($F$2:F660,F660))</f>
        <v/>
      </c>
      <c r="H660" t="str">
        <f t="shared" si="27"/>
        <v/>
      </c>
    </row>
    <row r="661" spans="5:8" x14ac:dyDescent="0.25">
      <c r="E661" t="str">
        <f>IF(Units!A661="","",Units!A661&amp;Units!B661&amp;Units!C661&amp;"-"&amp;PROPER(Units!D661))</f>
        <v>2920002-Clay Township</v>
      </c>
      <c r="F661" t="str">
        <f t="shared" si="26"/>
        <v/>
      </c>
      <c r="G661" t="str">
        <f>IF(F661="","",COUNTIF($F$2:F661,F661))</f>
        <v/>
      </c>
      <c r="H661" t="str">
        <f t="shared" si="27"/>
        <v/>
      </c>
    </row>
    <row r="662" spans="5:8" x14ac:dyDescent="0.25">
      <c r="E662" t="str">
        <f>IF(Units!A662="","",Units!A662&amp;Units!B662&amp;Units!C662&amp;"-"&amp;PROPER(Units!D662))</f>
        <v>2920003-Delaware Township</v>
      </c>
      <c r="F662" t="str">
        <f t="shared" si="26"/>
        <v/>
      </c>
      <c r="G662" t="str">
        <f>IF(F662="","",COUNTIF($F$2:F662,F662))</f>
        <v/>
      </c>
      <c r="H662" t="str">
        <f t="shared" si="27"/>
        <v/>
      </c>
    </row>
    <row r="663" spans="5:8" x14ac:dyDescent="0.25">
      <c r="E663" t="str">
        <f>IF(Units!A663="","",Units!A663&amp;Units!B663&amp;Units!C663&amp;"-"&amp;PROPER(Units!D663))</f>
        <v>2920004-Fall Creek Township</v>
      </c>
      <c r="F663" t="str">
        <f t="shared" si="26"/>
        <v/>
      </c>
      <c r="G663" t="str">
        <f>IF(F663="","",COUNTIF($F$2:F663,F663))</f>
        <v/>
      </c>
      <c r="H663" t="str">
        <f t="shared" si="27"/>
        <v/>
      </c>
    </row>
    <row r="664" spans="5:8" x14ac:dyDescent="0.25">
      <c r="E664" t="str">
        <f>IF(Units!A664="","",Units!A664&amp;Units!B664&amp;Units!C664&amp;"-"&amp;PROPER(Units!D664))</f>
        <v>2920005-Jackson Township</v>
      </c>
      <c r="F664" t="str">
        <f t="shared" si="26"/>
        <v/>
      </c>
      <c r="G664" t="str">
        <f>IF(F664="","",COUNTIF($F$2:F664,F664))</f>
        <v/>
      </c>
      <c r="H664" t="str">
        <f t="shared" si="27"/>
        <v/>
      </c>
    </row>
    <row r="665" spans="5:8" x14ac:dyDescent="0.25">
      <c r="E665" t="str">
        <f>IF(Units!A665="","",Units!A665&amp;Units!B665&amp;Units!C665&amp;"-"&amp;PROPER(Units!D665))</f>
        <v>2920006-Noblesville Township</v>
      </c>
      <c r="F665" t="str">
        <f t="shared" si="26"/>
        <v/>
      </c>
      <c r="G665" t="str">
        <f>IF(F665="","",COUNTIF($F$2:F665,F665))</f>
        <v/>
      </c>
      <c r="H665" t="str">
        <f t="shared" si="27"/>
        <v/>
      </c>
    </row>
    <row r="666" spans="5:8" x14ac:dyDescent="0.25">
      <c r="E666" t="str">
        <f>IF(Units!A666="","",Units!A666&amp;Units!B666&amp;Units!C666&amp;"-"&amp;PROPER(Units!D666))</f>
        <v>2920007-Washington Township</v>
      </c>
      <c r="F666" t="str">
        <f t="shared" si="26"/>
        <v/>
      </c>
      <c r="G666" t="str">
        <f>IF(F666="","",COUNTIF($F$2:F666,F666))</f>
        <v/>
      </c>
      <c r="H666" t="str">
        <f t="shared" si="27"/>
        <v/>
      </c>
    </row>
    <row r="667" spans="5:8" x14ac:dyDescent="0.25">
      <c r="E667" t="str">
        <f>IF(Units!A667="","",Units!A667&amp;Units!B667&amp;Units!C667&amp;"-"&amp;PROPER(Units!D667))</f>
        <v>2920008-Wayne Township</v>
      </c>
      <c r="F667" t="str">
        <f t="shared" si="26"/>
        <v/>
      </c>
      <c r="G667" t="str">
        <f>IF(F667="","",COUNTIF($F$2:F667,F667))</f>
        <v/>
      </c>
      <c r="H667" t="str">
        <f t="shared" si="27"/>
        <v/>
      </c>
    </row>
    <row r="668" spans="5:8" x14ac:dyDescent="0.25">
      <c r="E668" t="str">
        <f>IF(Units!A668="","",Units!A668&amp;Units!B668&amp;Units!C668&amp;"-"&amp;PROPER(Units!D668))</f>
        <v>2920009-White River Township</v>
      </c>
      <c r="F668" t="str">
        <f t="shared" si="26"/>
        <v/>
      </c>
      <c r="G668" t="str">
        <f>IF(F668="","",COUNTIF($F$2:F668,F668))</f>
        <v/>
      </c>
      <c r="H668" t="str">
        <f t="shared" si="27"/>
        <v/>
      </c>
    </row>
    <row r="669" spans="5:8" x14ac:dyDescent="0.25">
      <c r="E669" t="str">
        <f>IF(Units!A669="","",Units!A669&amp;Units!B669&amp;Units!C669&amp;"-"&amp;PROPER(Units!D669))</f>
        <v>2930323-Carmel Civil City</v>
      </c>
      <c r="F669" t="str">
        <f t="shared" si="26"/>
        <v/>
      </c>
      <c r="G669" t="str">
        <f>IF(F669="","",COUNTIF($F$2:F669,F669))</f>
        <v/>
      </c>
      <c r="H669" t="str">
        <f t="shared" si="27"/>
        <v/>
      </c>
    </row>
    <row r="670" spans="5:8" x14ac:dyDescent="0.25">
      <c r="E670" t="str">
        <f>IF(Units!A670="","",Units!A670&amp;Units!B670&amp;Units!C670&amp;"-"&amp;PROPER(Units!D670))</f>
        <v>2930413-Noblesville Civil City</v>
      </c>
      <c r="F670" t="str">
        <f t="shared" si="26"/>
        <v/>
      </c>
      <c r="G670" t="str">
        <f>IF(F670="","",COUNTIF($F$2:F670,F670))</f>
        <v/>
      </c>
      <c r="H670" t="str">
        <f t="shared" si="27"/>
        <v/>
      </c>
    </row>
    <row r="671" spans="5:8" x14ac:dyDescent="0.25">
      <c r="E671" t="str">
        <f>IF(Units!A671="","",Units!A671&amp;Units!B671&amp;Units!C671&amp;"-"&amp;PROPER(Units!D671))</f>
        <v>2930639-Arcadia Civil Town</v>
      </c>
      <c r="F671" t="str">
        <f t="shared" si="26"/>
        <v/>
      </c>
      <c r="G671" t="str">
        <f>IF(F671="","",COUNTIF($F$2:F671,F671))</f>
        <v/>
      </c>
      <c r="H671" t="str">
        <f t="shared" si="27"/>
        <v/>
      </c>
    </row>
    <row r="672" spans="5:8" x14ac:dyDescent="0.25">
      <c r="E672" t="str">
        <f>IF(Units!A672="","",Units!A672&amp;Units!B672&amp;Units!C672&amp;"-"&amp;PROPER(Units!D672))</f>
        <v>2930640-Atlanta Civil Town</v>
      </c>
      <c r="F672" t="str">
        <f t="shared" si="26"/>
        <v/>
      </c>
      <c r="G672" t="str">
        <f>IF(F672="","",COUNTIF($F$2:F672,F672))</f>
        <v/>
      </c>
      <c r="H672" t="str">
        <f t="shared" si="27"/>
        <v/>
      </c>
    </row>
    <row r="673" spans="5:8" x14ac:dyDescent="0.25">
      <c r="E673" t="str">
        <f>IF(Units!A673="","",Units!A673&amp;Units!B673&amp;Units!C673&amp;"-"&amp;PROPER(Units!D673))</f>
        <v>2930641-Cicero Civil Town</v>
      </c>
      <c r="F673" t="str">
        <f t="shared" si="26"/>
        <v/>
      </c>
      <c r="G673" t="str">
        <f>IF(F673="","",COUNTIF($F$2:F673,F673))</f>
        <v/>
      </c>
      <c r="H673" t="str">
        <f t="shared" si="27"/>
        <v/>
      </c>
    </row>
    <row r="674" spans="5:8" x14ac:dyDescent="0.25">
      <c r="E674" t="str">
        <f>IF(Units!A674="","",Units!A674&amp;Units!B674&amp;Units!C674&amp;"-"&amp;PROPER(Units!D674))</f>
        <v>2930642-Fishers Civil City</v>
      </c>
      <c r="F674" t="str">
        <f t="shared" si="26"/>
        <v/>
      </c>
      <c r="G674" t="str">
        <f>IF(F674="","",COUNTIF($F$2:F674,F674))</f>
        <v/>
      </c>
      <c r="H674" t="str">
        <f t="shared" si="27"/>
        <v/>
      </c>
    </row>
    <row r="675" spans="5:8" x14ac:dyDescent="0.25">
      <c r="E675" t="str">
        <f>IF(Units!A675="","",Units!A675&amp;Units!B675&amp;Units!C675&amp;"-"&amp;PROPER(Units!D675))</f>
        <v>2930643-Sheridan Civil Town</v>
      </c>
      <c r="F675" t="str">
        <f t="shared" si="26"/>
        <v/>
      </c>
      <c r="G675" t="str">
        <f>IF(F675="","",COUNTIF($F$2:F675,F675))</f>
        <v/>
      </c>
      <c r="H675" t="str">
        <f t="shared" si="27"/>
        <v/>
      </c>
    </row>
    <row r="676" spans="5:8" x14ac:dyDescent="0.25">
      <c r="E676" t="str">
        <f>IF(Units!A676="","",Units!A676&amp;Units!B676&amp;Units!C676&amp;"-"&amp;PROPER(Units!D676))</f>
        <v>2930644-Westfield Civil City</v>
      </c>
      <c r="F676" t="str">
        <f t="shared" si="26"/>
        <v/>
      </c>
      <c r="G676" t="str">
        <f>IF(F676="","",COUNTIF($F$2:F676,F676))</f>
        <v/>
      </c>
      <c r="H676" t="str">
        <f t="shared" si="27"/>
        <v/>
      </c>
    </row>
    <row r="677" spans="5:8" x14ac:dyDescent="0.25">
      <c r="E677" t="str">
        <f>IF(Units!A677="","",Units!A677&amp;Units!B677&amp;Units!C677&amp;"-"&amp;PROPER(Units!D677))</f>
        <v>2950075-Hamilton North Public Library</v>
      </c>
      <c r="F677" t="str">
        <f t="shared" si="26"/>
        <v/>
      </c>
      <c r="G677" t="str">
        <f>IF(F677="","",COUNTIF($F$2:F677,F677))</f>
        <v/>
      </c>
      <c r="H677" t="str">
        <f t="shared" si="27"/>
        <v/>
      </c>
    </row>
    <row r="678" spans="5:8" x14ac:dyDescent="0.25">
      <c r="E678" t="str">
        <f>IF(Units!A678="","",Units!A678&amp;Units!B678&amp;Units!C678&amp;"-"&amp;PROPER(Units!D678))</f>
        <v>2950076-Carmel-Clay Public Library</v>
      </c>
      <c r="F678" t="str">
        <f t="shared" si="26"/>
        <v/>
      </c>
      <c r="G678" t="str">
        <f>IF(F678="","",COUNTIF($F$2:F678,F678))</f>
        <v/>
      </c>
      <c r="H678" t="str">
        <f t="shared" si="27"/>
        <v/>
      </c>
    </row>
    <row r="679" spans="5:8" x14ac:dyDescent="0.25">
      <c r="E679" t="str">
        <f>IF(Units!A679="","",Units!A679&amp;Units!B679&amp;Units!C679&amp;"-"&amp;PROPER(Units!D679))</f>
        <v>2950077-Hamilton East Public Library</v>
      </c>
      <c r="F679" t="str">
        <f t="shared" si="26"/>
        <v/>
      </c>
      <c r="G679" t="str">
        <f>IF(F679="","",COUNTIF($F$2:F679,F679))</f>
        <v/>
      </c>
      <c r="H679" t="str">
        <f t="shared" si="27"/>
        <v/>
      </c>
    </row>
    <row r="680" spans="5:8" x14ac:dyDescent="0.25">
      <c r="E680" t="str">
        <f>IF(Units!A680="","",Units!A680&amp;Units!B680&amp;Units!C680&amp;"-"&amp;PROPER(Units!D680))</f>
        <v>2950078-Sheridan Public Library</v>
      </c>
      <c r="F680" t="str">
        <f t="shared" si="26"/>
        <v/>
      </c>
      <c r="G680" t="str">
        <f>IF(F680="","",COUNTIF($F$2:F680,F680))</f>
        <v/>
      </c>
      <c r="H680" t="str">
        <f t="shared" si="27"/>
        <v/>
      </c>
    </row>
    <row r="681" spans="5:8" x14ac:dyDescent="0.25">
      <c r="E681" t="str">
        <f>IF(Units!A681="","",Units!A681&amp;Units!B681&amp;Units!C681&amp;"-"&amp;PROPER(Units!D681))</f>
        <v>2950079-Westfield Public Library</v>
      </c>
      <c r="F681" t="str">
        <f t="shared" si="26"/>
        <v/>
      </c>
      <c r="G681" t="str">
        <f>IF(F681="","",COUNTIF($F$2:F681,F681))</f>
        <v/>
      </c>
      <c r="H681" t="str">
        <f t="shared" si="27"/>
        <v/>
      </c>
    </row>
    <row r="682" spans="5:8" x14ac:dyDescent="0.25">
      <c r="E682" t="str">
        <f>IF(Units!A682="","",Units!A682&amp;Units!B682&amp;Units!C682&amp;"-"&amp;PROPER(Units!D682))</f>
        <v>2960336-Hamilton County Airport Authority</v>
      </c>
      <c r="F682" t="str">
        <f t="shared" si="26"/>
        <v/>
      </c>
      <c r="G682" t="str">
        <f>IF(F682="","",COUNTIF($F$2:F682,F682))</f>
        <v/>
      </c>
      <c r="H682" t="str">
        <f t="shared" si="27"/>
        <v/>
      </c>
    </row>
    <row r="683" spans="5:8" x14ac:dyDescent="0.25">
      <c r="E683" t="str">
        <f>IF(Units!A683="","",Units!A683&amp;Units!B683&amp;Units!C683&amp;"-"&amp;PROPER(Units!D683))</f>
        <v>2961053-Hamilton County Solid Waste Management District</v>
      </c>
      <c r="F683" t="str">
        <f t="shared" si="26"/>
        <v/>
      </c>
      <c r="G683" t="str">
        <f>IF(F683="","",COUNTIF($F$2:F683,F683))</f>
        <v/>
      </c>
      <c r="H683" t="str">
        <f t="shared" si="27"/>
        <v/>
      </c>
    </row>
    <row r="684" spans="5:8" x14ac:dyDescent="0.25">
      <c r="E684" t="str">
        <f>IF(Units!A684="","",Units!A684&amp;Units!B684&amp;Units!C684&amp;"-"&amp;PROPER(Units!D684))</f>
        <v>3010000-Hancock County</v>
      </c>
      <c r="F684" t="str">
        <f t="shared" si="26"/>
        <v/>
      </c>
      <c r="G684" t="str">
        <f>IF(F684="","",COUNTIF($F$2:F684,F684))</f>
        <v/>
      </c>
      <c r="H684" t="str">
        <f t="shared" si="27"/>
        <v/>
      </c>
    </row>
    <row r="685" spans="5:8" x14ac:dyDescent="0.25">
      <c r="E685" t="str">
        <f>IF(Units!A685="","",Units!A685&amp;Units!B685&amp;Units!C685&amp;"-"&amp;PROPER(Units!D685))</f>
        <v>3020001-Blue River Township</v>
      </c>
      <c r="F685" t="str">
        <f t="shared" si="26"/>
        <v/>
      </c>
      <c r="G685" t="str">
        <f>IF(F685="","",COUNTIF($F$2:F685,F685))</f>
        <v/>
      </c>
      <c r="H685" t="str">
        <f t="shared" si="27"/>
        <v/>
      </c>
    </row>
    <row r="686" spans="5:8" x14ac:dyDescent="0.25">
      <c r="E686" t="str">
        <f>IF(Units!A686="","",Units!A686&amp;Units!B686&amp;Units!C686&amp;"-"&amp;PROPER(Units!D686))</f>
        <v>3020002-Brandywine Township</v>
      </c>
      <c r="F686" t="str">
        <f t="shared" si="26"/>
        <v/>
      </c>
      <c r="G686" t="str">
        <f>IF(F686="","",COUNTIF($F$2:F686,F686))</f>
        <v/>
      </c>
      <c r="H686" t="str">
        <f t="shared" si="27"/>
        <v/>
      </c>
    </row>
    <row r="687" spans="5:8" x14ac:dyDescent="0.25">
      <c r="E687" t="str">
        <f>IF(Units!A687="","",Units!A687&amp;Units!B687&amp;Units!C687&amp;"-"&amp;PROPER(Units!D687))</f>
        <v>3020003-Brown Township</v>
      </c>
      <c r="F687" t="str">
        <f t="shared" si="26"/>
        <v/>
      </c>
      <c r="G687" t="str">
        <f>IF(F687="","",COUNTIF($F$2:F687,F687))</f>
        <v/>
      </c>
      <c r="H687" t="str">
        <f t="shared" si="27"/>
        <v/>
      </c>
    </row>
    <row r="688" spans="5:8" x14ac:dyDescent="0.25">
      <c r="E688" t="str">
        <f>IF(Units!A688="","",Units!A688&amp;Units!B688&amp;Units!C688&amp;"-"&amp;PROPER(Units!D688))</f>
        <v>3020004-Buck Creek Township</v>
      </c>
      <c r="F688" t="str">
        <f t="shared" si="26"/>
        <v/>
      </c>
      <c r="G688" t="str">
        <f>IF(F688="","",COUNTIF($F$2:F688,F688))</f>
        <v/>
      </c>
      <c r="H688" t="str">
        <f t="shared" si="27"/>
        <v/>
      </c>
    </row>
    <row r="689" spans="5:8" x14ac:dyDescent="0.25">
      <c r="E689" t="str">
        <f>IF(Units!A689="","",Units!A689&amp;Units!B689&amp;Units!C689&amp;"-"&amp;PROPER(Units!D689))</f>
        <v>3020005-Center Township</v>
      </c>
      <c r="F689" t="str">
        <f t="shared" si="26"/>
        <v/>
      </c>
      <c r="G689" t="str">
        <f>IF(F689="","",COUNTIF($F$2:F689,F689))</f>
        <v/>
      </c>
      <c r="H689" t="str">
        <f t="shared" si="27"/>
        <v/>
      </c>
    </row>
    <row r="690" spans="5:8" x14ac:dyDescent="0.25">
      <c r="E690" t="str">
        <f>IF(Units!A690="","",Units!A690&amp;Units!B690&amp;Units!C690&amp;"-"&amp;PROPER(Units!D690))</f>
        <v>3020006-Green Township</v>
      </c>
      <c r="F690" t="str">
        <f t="shared" si="26"/>
        <v/>
      </c>
      <c r="G690" t="str">
        <f>IF(F690="","",COUNTIF($F$2:F690,F690))</f>
        <v/>
      </c>
      <c r="H690" t="str">
        <f t="shared" si="27"/>
        <v/>
      </c>
    </row>
    <row r="691" spans="5:8" x14ac:dyDescent="0.25">
      <c r="E691" t="str">
        <f>IF(Units!A691="","",Units!A691&amp;Units!B691&amp;Units!C691&amp;"-"&amp;PROPER(Units!D691))</f>
        <v>3020007-Jackson Township</v>
      </c>
      <c r="F691" t="str">
        <f t="shared" si="26"/>
        <v/>
      </c>
      <c r="G691" t="str">
        <f>IF(F691="","",COUNTIF($F$2:F691,F691))</f>
        <v/>
      </c>
      <c r="H691" t="str">
        <f t="shared" si="27"/>
        <v/>
      </c>
    </row>
    <row r="692" spans="5:8" x14ac:dyDescent="0.25">
      <c r="E692" t="str">
        <f>IF(Units!A692="","",Units!A692&amp;Units!B692&amp;Units!C692&amp;"-"&amp;PROPER(Units!D692))</f>
        <v>3020008-Sugar Creek Township</v>
      </c>
      <c r="F692" t="str">
        <f t="shared" si="26"/>
        <v/>
      </c>
      <c r="G692" t="str">
        <f>IF(F692="","",COUNTIF($F$2:F692,F692))</f>
        <v/>
      </c>
      <c r="H692" t="str">
        <f t="shared" si="27"/>
        <v/>
      </c>
    </row>
    <row r="693" spans="5:8" x14ac:dyDescent="0.25">
      <c r="E693" t="str">
        <f>IF(Units!A693="","",Units!A693&amp;Units!B693&amp;Units!C693&amp;"-"&amp;PROPER(Units!D693))</f>
        <v>3020009-Vernon Township</v>
      </c>
      <c r="F693" t="str">
        <f t="shared" si="26"/>
        <v/>
      </c>
      <c r="G693" t="str">
        <f>IF(F693="","",COUNTIF($F$2:F693,F693))</f>
        <v/>
      </c>
      <c r="H693" t="str">
        <f t="shared" si="27"/>
        <v/>
      </c>
    </row>
    <row r="694" spans="5:8" x14ac:dyDescent="0.25">
      <c r="E694" t="str">
        <f>IF(Units!A694="","",Units!A694&amp;Units!B694&amp;Units!C694&amp;"-"&amp;PROPER(Units!D694))</f>
        <v>3030400-Greenfield Civil City</v>
      </c>
      <c r="F694" t="str">
        <f t="shared" si="26"/>
        <v/>
      </c>
      <c r="G694" t="str">
        <f>IF(F694="","",COUNTIF($F$2:F694,F694))</f>
        <v/>
      </c>
      <c r="H694" t="str">
        <f t="shared" si="27"/>
        <v/>
      </c>
    </row>
    <row r="695" spans="5:8" x14ac:dyDescent="0.25">
      <c r="E695" t="str">
        <f>IF(Units!A695="","",Units!A695&amp;Units!B695&amp;Units!C695&amp;"-"&amp;PROPER(Units!D695))</f>
        <v>3030645-Fortville Civil Town</v>
      </c>
      <c r="F695" t="str">
        <f t="shared" si="26"/>
        <v/>
      </c>
      <c r="G695" t="str">
        <f>IF(F695="","",COUNTIF($F$2:F695,F695))</f>
        <v/>
      </c>
      <c r="H695" t="str">
        <f t="shared" si="27"/>
        <v/>
      </c>
    </row>
    <row r="696" spans="5:8" x14ac:dyDescent="0.25">
      <c r="E696" t="str">
        <f>IF(Units!A696="","",Units!A696&amp;Units!B696&amp;Units!C696&amp;"-"&amp;PROPER(Units!D696))</f>
        <v>3030646-New Palestine Civil Town</v>
      </c>
      <c r="F696" t="str">
        <f t="shared" si="26"/>
        <v/>
      </c>
      <c r="G696" t="str">
        <f>IF(F696="","",COUNTIF($F$2:F696,F696))</f>
        <v/>
      </c>
      <c r="H696" t="str">
        <f t="shared" si="27"/>
        <v/>
      </c>
    </row>
    <row r="697" spans="5:8" x14ac:dyDescent="0.25">
      <c r="E697" t="str">
        <f>IF(Units!A697="","",Units!A697&amp;Units!B697&amp;Units!C697&amp;"-"&amp;PROPER(Units!D697))</f>
        <v>3030647-Shirley Civil Town</v>
      </c>
      <c r="F697" t="str">
        <f t="shared" si="26"/>
        <v/>
      </c>
      <c r="G697" t="str">
        <f>IF(F697="","",COUNTIF($F$2:F697,F697))</f>
        <v/>
      </c>
      <c r="H697" t="str">
        <f t="shared" si="27"/>
        <v/>
      </c>
    </row>
    <row r="698" spans="5:8" x14ac:dyDescent="0.25">
      <c r="E698" t="str">
        <f>IF(Units!A698="","",Units!A698&amp;Units!B698&amp;Units!C698&amp;"-"&amp;PROPER(Units!D698))</f>
        <v>3030648-Spring Lake Civil Town</v>
      </c>
      <c r="F698" t="str">
        <f t="shared" si="26"/>
        <v/>
      </c>
      <c r="G698" t="str">
        <f>IF(F698="","",COUNTIF($F$2:F698,F698))</f>
        <v/>
      </c>
      <c r="H698" t="str">
        <f t="shared" si="27"/>
        <v/>
      </c>
    </row>
    <row r="699" spans="5:8" x14ac:dyDescent="0.25">
      <c r="E699" t="str">
        <f>IF(Units!A699="","",Units!A699&amp;Units!B699&amp;Units!C699&amp;"-"&amp;PROPER(Units!D699))</f>
        <v>3030649-Wilkinson Civil Town</v>
      </c>
      <c r="F699" t="str">
        <f t="shared" si="26"/>
        <v/>
      </c>
      <c r="G699" t="str">
        <f>IF(F699="","",COUNTIF($F$2:F699,F699))</f>
        <v/>
      </c>
      <c r="H699" t="str">
        <f t="shared" si="27"/>
        <v/>
      </c>
    </row>
    <row r="700" spans="5:8" x14ac:dyDescent="0.25">
      <c r="E700" t="str">
        <f>IF(Units!A700="","",Units!A700&amp;Units!B700&amp;Units!C700&amp;"-"&amp;PROPER(Units!D700))</f>
        <v>3030762-Cumberland Civil Town</v>
      </c>
      <c r="F700" t="str">
        <f t="shared" si="26"/>
        <v/>
      </c>
      <c r="G700" t="str">
        <f>IF(F700="","",COUNTIF($F$2:F700,F700))</f>
        <v/>
      </c>
      <c r="H700" t="str">
        <f t="shared" si="27"/>
        <v/>
      </c>
    </row>
    <row r="701" spans="5:8" x14ac:dyDescent="0.25">
      <c r="E701" t="str">
        <f>IF(Units!A701="","",Units!A701&amp;Units!B701&amp;Units!C701&amp;"-"&amp;PROPER(Units!D701))</f>
        <v>3030966-Mccordsville Civil Town</v>
      </c>
      <c r="F701" t="str">
        <f t="shared" si="26"/>
        <v/>
      </c>
      <c r="G701" t="str">
        <f>IF(F701="","",COUNTIF($F$2:F701,F701))</f>
        <v/>
      </c>
      <c r="H701" t="str">
        <f t="shared" si="27"/>
        <v/>
      </c>
    </row>
    <row r="702" spans="5:8" x14ac:dyDescent="0.25">
      <c r="E702" t="str">
        <f>IF(Units!A702="","",Units!A702&amp;Units!B702&amp;Units!C702&amp;"-"&amp;PROPER(Units!D702))</f>
        <v>3050080-Vernon Township Public Library</v>
      </c>
      <c r="F702" t="str">
        <f t="shared" si="26"/>
        <v/>
      </c>
      <c r="G702" t="str">
        <f>IF(F702="","",COUNTIF($F$2:F702,F702))</f>
        <v/>
      </c>
      <c r="H702" t="str">
        <f t="shared" si="27"/>
        <v/>
      </c>
    </row>
    <row r="703" spans="5:8" x14ac:dyDescent="0.25">
      <c r="E703" t="str">
        <f>IF(Units!A703="","",Units!A703&amp;Units!B703&amp;Units!C703&amp;"-"&amp;PROPER(Units!D703))</f>
        <v>3050081-Hancock County Public Library</v>
      </c>
      <c r="F703" t="str">
        <f t="shared" si="26"/>
        <v/>
      </c>
      <c r="G703" t="str">
        <f>IF(F703="","",COUNTIF($F$2:F703,F703))</f>
        <v/>
      </c>
      <c r="H703" t="str">
        <f t="shared" si="27"/>
        <v/>
      </c>
    </row>
    <row r="704" spans="5:8" x14ac:dyDescent="0.25">
      <c r="E704" t="str">
        <f>IF(Units!A704="","",Units!A704&amp;Units!B704&amp;Units!C704&amp;"-"&amp;PROPER(Units!D704))</f>
        <v>3061178-Hancock Co Solid Waste District</v>
      </c>
      <c r="F704" t="str">
        <f t="shared" si="26"/>
        <v/>
      </c>
      <c r="G704" t="str">
        <f>IF(F704="","",COUNTIF($F$2:F704,F704))</f>
        <v/>
      </c>
      <c r="H704" t="str">
        <f t="shared" si="27"/>
        <v/>
      </c>
    </row>
    <row r="705" spans="5:8" x14ac:dyDescent="0.25">
      <c r="E705" t="str">
        <f>IF(Units!A705="","",Units!A705&amp;Units!B705&amp;Units!C705&amp;"-"&amp;PROPER(Units!D705))</f>
        <v>3110000-Harrison County</v>
      </c>
      <c r="F705" t="str">
        <f t="shared" si="26"/>
        <v/>
      </c>
      <c r="G705" t="str">
        <f>IF(F705="","",COUNTIF($F$2:F705,F705))</f>
        <v/>
      </c>
      <c r="H705" t="str">
        <f t="shared" si="27"/>
        <v/>
      </c>
    </row>
    <row r="706" spans="5:8" x14ac:dyDescent="0.25">
      <c r="E706" t="str">
        <f>IF(Units!A706="","",Units!A706&amp;Units!B706&amp;Units!C706&amp;"-"&amp;PROPER(Units!D706))</f>
        <v>3120001-Blue River Township</v>
      </c>
      <c r="F706" t="str">
        <f t="shared" si="26"/>
        <v/>
      </c>
      <c r="G706" t="str">
        <f>IF(F706="","",COUNTIF($F$2:F706,F706))</f>
        <v/>
      </c>
      <c r="H706" t="str">
        <f t="shared" si="27"/>
        <v/>
      </c>
    </row>
    <row r="707" spans="5:8" x14ac:dyDescent="0.25">
      <c r="E707" t="str">
        <f>IF(Units!A707="","",Units!A707&amp;Units!B707&amp;Units!C707&amp;"-"&amp;PROPER(Units!D707))</f>
        <v>3120002-Boone Township</v>
      </c>
      <c r="F707" t="str">
        <f t="shared" ref="F707:F770" si="28">IF(LEFT(E707,2)=$F$1,"x","")</f>
        <v/>
      </c>
      <c r="G707" t="str">
        <f>IF(F707="","",COUNTIF($F$2:F707,F707))</f>
        <v/>
      </c>
      <c r="H707" t="str">
        <f t="shared" ref="H707:H770" si="29">IF(F707="","",E707)</f>
        <v/>
      </c>
    </row>
    <row r="708" spans="5:8" x14ac:dyDescent="0.25">
      <c r="E708" t="str">
        <f>IF(Units!A708="","",Units!A708&amp;Units!B708&amp;Units!C708&amp;"-"&amp;PROPER(Units!D708))</f>
        <v>3120003-Franklin Township</v>
      </c>
      <c r="F708" t="str">
        <f t="shared" si="28"/>
        <v/>
      </c>
      <c r="G708" t="str">
        <f>IF(F708="","",COUNTIF($F$2:F708,F708))</f>
        <v/>
      </c>
      <c r="H708" t="str">
        <f t="shared" si="29"/>
        <v/>
      </c>
    </row>
    <row r="709" spans="5:8" x14ac:dyDescent="0.25">
      <c r="E709" t="str">
        <f>IF(Units!A709="","",Units!A709&amp;Units!B709&amp;Units!C709&amp;"-"&amp;PROPER(Units!D709))</f>
        <v>3120004-Harrison Township</v>
      </c>
      <c r="F709" t="str">
        <f t="shared" si="28"/>
        <v/>
      </c>
      <c r="G709" t="str">
        <f>IF(F709="","",COUNTIF($F$2:F709,F709))</f>
        <v/>
      </c>
      <c r="H709" t="str">
        <f t="shared" si="29"/>
        <v/>
      </c>
    </row>
    <row r="710" spans="5:8" x14ac:dyDescent="0.25">
      <c r="E710" t="str">
        <f>IF(Units!A710="","",Units!A710&amp;Units!B710&amp;Units!C710&amp;"-"&amp;PROPER(Units!D710))</f>
        <v>3120005-Heth Township</v>
      </c>
      <c r="F710" t="str">
        <f t="shared" si="28"/>
        <v/>
      </c>
      <c r="G710" t="str">
        <f>IF(F710="","",COUNTIF($F$2:F710,F710))</f>
        <v/>
      </c>
      <c r="H710" t="str">
        <f t="shared" si="29"/>
        <v/>
      </c>
    </row>
    <row r="711" spans="5:8" x14ac:dyDescent="0.25">
      <c r="E711" t="str">
        <f>IF(Units!A711="","",Units!A711&amp;Units!B711&amp;Units!C711&amp;"-"&amp;PROPER(Units!D711))</f>
        <v>3120006-Jackson Township</v>
      </c>
      <c r="F711" t="str">
        <f t="shared" si="28"/>
        <v/>
      </c>
      <c r="G711" t="str">
        <f>IF(F711="","",COUNTIF($F$2:F711,F711))</f>
        <v/>
      </c>
      <c r="H711" t="str">
        <f t="shared" si="29"/>
        <v/>
      </c>
    </row>
    <row r="712" spans="5:8" x14ac:dyDescent="0.25">
      <c r="E712" t="str">
        <f>IF(Units!A712="","",Units!A712&amp;Units!B712&amp;Units!C712&amp;"-"&amp;PROPER(Units!D712))</f>
        <v>3120007-Morgan Township</v>
      </c>
      <c r="F712" t="str">
        <f t="shared" si="28"/>
        <v/>
      </c>
      <c r="G712" t="str">
        <f>IF(F712="","",COUNTIF($F$2:F712,F712))</f>
        <v/>
      </c>
      <c r="H712" t="str">
        <f t="shared" si="29"/>
        <v/>
      </c>
    </row>
    <row r="713" spans="5:8" x14ac:dyDescent="0.25">
      <c r="E713" t="str">
        <f>IF(Units!A713="","",Units!A713&amp;Units!B713&amp;Units!C713&amp;"-"&amp;PROPER(Units!D713))</f>
        <v>3120008-Posey Township</v>
      </c>
      <c r="F713" t="str">
        <f t="shared" si="28"/>
        <v/>
      </c>
      <c r="G713" t="str">
        <f>IF(F713="","",COUNTIF($F$2:F713,F713))</f>
        <v/>
      </c>
      <c r="H713" t="str">
        <f t="shared" si="29"/>
        <v/>
      </c>
    </row>
    <row r="714" spans="5:8" x14ac:dyDescent="0.25">
      <c r="E714" t="str">
        <f>IF(Units!A714="","",Units!A714&amp;Units!B714&amp;Units!C714&amp;"-"&amp;PROPER(Units!D714))</f>
        <v>3120009-Spencer Township</v>
      </c>
      <c r="F714" t="str">
        <f t="shared" si="28"/>
        <v/>
      </c>
      <c r="G714" t="str">
        <f>IF(F714="","",COUNTIF($F$2:F714,F714))</f>
        <v/>
      </c>
      <c r="H714" t="str">
        <f t="shared" si="29"/>
        <v/>
      </c>
    </row>
    <row r="715" spans="5:8" x14ac:dyDescent="0.25">
      <c r="E715" t="str">
        <f>IF(Units!A715="","",Units!A715&amp;Units!B715&amp;Units!C715&amp;"-"&amp;PROPER(Units!D715))</f>
        <v>3120010-Taylor Township</v>
      </c>
      <c r="F715" t="str">
        <f t="shared" si="28"/>
        <v/>
      </c>
      <c r="G715" t="str">
        <f>IF(F715="","",COUNTIF($F$2:F715,F715))</f>
        <v/>
      </c>
      <c r="H715" t="str">
        <f t="shared" si="29"/>
        <v/>
      </c>
    </row>
    <row r="716" spans="5:8" x14ac:dyDescent="0.25">
      <c r="E716" t="str">
        <f>IF(Units!A716="","",Units!A716&amp;Units!B716&amp;Units!C716&amp;"-"&amp;PROPER(Units!D716))</f>
        <v>3120011-Washington Township</v>
      </c>
      <c r="F716" t="str">
        <f t="shared" si="28"/>
        <v/>
      </c>
      <c r="G716" t="str">
        <f>IF(F716="","",COUNTIF($F$2:F716,F716))</f>
        <v/>
      </c>
      <c r="H716" t="str">
        <f t="shared" si="29"/>
        <v/>
      </c>
    </row>
    <row r="717" spans="5:8" x14ac:dyDescent="0.25">
      <c r="E717" t="str">
        <f>IF(Units!A717="","",Units!A717&amp;Units!B717&amp;Units!C717&amp;"-"&amp;PROPER(Units!D717))</f>
        <v>3120012-Webster Township</v>
      </c>
      <c r="F717" t="str">
        <f t="shared" si="28"/>
        <v/>
      </c>
      <c r="G717" t="str">
        <f>IF(F717="","",COUNTIF($F$2:F717,F717))</f>
        <v/>
      </c>
      <c r="H717" t="str">
        <f t="shared" si="29"/>
        <v/>
      </c>
    </row>
    <row r="718" spans="5:8" x14ac:dyDescent="0.25">
      <c r="E718" t="str">
        <f>IF(Units!A718="","",Units!A718&amp;Units!B718&amp;Units!C718&amp;"-"&amp;PROPER(Units!D718))</f>
        <v>3130568-Milltown Civil Town</v>
      </c>
      <c r="F718" t="str">
        <f t="shared" si="28"/>
        <v/>
      </c>
      <c r="G718" t="str">
        <f>IF(F718="","",COUNTIF($F$2:F718,F718))</f>
        <v/>
      </c>
      <c r="H718" t="str">
        <f t="shared" si="29"/>
        <v/>
      </c>
    </row>
    <row r="719" spans="5:8" x14ac:dyDescent="0.25">
      <c r="E719" t="str">
        <f>IF(Units!A719="","",Units!A719&amp;Units!B719&amp;Units!C719&amp;"-"&amp;PROPER(Units!D719))</f>
        <v>3130650-Corydon Civil Town</v>
      </c>
      <c r="F719" t="str">
        <f t="shared" si="28"/>
        <v/>
      </c>
      <c r="G719" t="str">
        <f>IF(F719="","",COUNTIF($F$2:F719,F719))</f>
        <v/>
      </c>
      <c r="H719" t="str">
        <f t="shared" si="29"/>
        <v/>
      </c>
    </row>
    <row r="720" spans="5:8" x14ac:dyDescent="0.25">
      <c r="E720" t="str">
        <f>IF(Units!A720="","",Units!A720&amp;Units!B720&amp;Units!C720&amp;"-"&amp;PROPER(Units!D720))</f>
        <v>3130651-Crandall Civil Town</v>
      </c>
      <c r="F720" t="str">
        <f t="shared" si="28"/>
        <v/>
      </c>
      <c r="G720" t="str">
        <f>IF(F720="","",COUNTIF($F$2:F720,F720))</f>
        <v/>
      </c>
      <c r="H720" t="str">
        <f t="shared" si="29"/>
        <v/>
      </c>
    </row>
    <row r="721" spans="5:8" x14ac:dyDescent="0.25">
      <c r="E721" t="str">
        <f>IF(Units!A721="","",Units!A721&amp;Units!B721&amp;Units!C721&amp;"-"&amp;PROPER(Units!D721))</f>
        <v>3130652-Elizabeth Civil Town</v>
      </c>
      <c r="F721" t="str">
        <f t="shared" si="28"/>
        <v/>
      </c>
      <c r="G721" t="str">
        <f>IF(F721="","",COUNTIF($F$2:F721,F721))</f>
        <v/>
      </c>
      <c r="H721" t="str">
        <f t="shared" si="29"/>
        <v/>
      </c>
    </row>
    <row r="722" spans="5:8" x14ac:dyDescent="0.25">
      <c r="E722" t="str">
        <f>IF(Units!A722="","",Units!A722&amp;Units!B722&amp;Units!C722&amp;"-"&amp;PROPER(Units!D722))</f>
        <v>3130653-Laconia Civil Town</v>
      </c>
      <c r="F722" t="str">
        <f t="shared" si="28"/>
        <v/>
      </c>
      <c r="G722" t="str">
        <f>IF(F722="","",COUNTIF($F$2:F722,F722))</f>
        <v/>
      </c>
      <c r="H722" t="str">
        <f t="shared" si="29"/>
        <v/>
      </c>
    </row>
    <row r="723" spans="5:8" x14ac:dyDescent="0.25">
      <c r="E723" t="str">
        <f>IF(Units!A723="","",Units!A723&amp;Units!B723&amp;Units!C723&amp;"-"&amp;PROPER(Units!D723))</f>
        <v>3130654-Lanesville Civil Town</v>
      </c>
      <c r="F723" t="str">
        <f t="shared" si="28"/>
        <v/>
      </c>
      <c r="G723" t="str">
        <f>IF(F723="","",COUNTIF($F$2:F723,F723))</f>
        <v/>
      </c>
      <c r="H723" t="str">
        <f t="shared" si="29"/>
        <v/>
      </c>
    </row>
    <row r="724" spans="5:8" x14ac:dyDescent="0.25">
      <c r="E724" t="str">
        <f>IF(Units!A724="","",Units!A724&amp;Units!B724&amp;Units!C724&amp;"-"&amp;PROPER(Units!D724))</f>
        <v>3130655-Mauckport Civil Town</v>
      </c>
      <c r="F724" t="str">
        <f t="shared" si="28"/>
        <v/>
      </c>
      <c r="G724" t="str">
        <f>IF(F724="","",COUNTIF($F$2:F724,F724))</f>
        <v/>
      </c>
      <c r="H724" t="str">
        <f t="shared" si="29"/>
        <v/>
      </c>
    </row>
    <row r="725" spans="5:8" x14ac:dyDescent="0.25">
      <c r="E725" t="str">
        <f>IF(Units!A725="","",Units!A725&amp;Units!B725&amp;Units!C725&amp;"-"&amp;PROPER(Units!D725))</f>
        <v>3130656-New Amsterdam Civil Town</v>
      </c>
      <c r="F725" t="str">
        <f t="shared" si="28"/>
        <v/>
      </c>
      <c r="G725" t="str">
        <f>IF(F725="","",COUNTIF($F$2:F725,F725))</f>
        <v/>
      </c>
      <c r="H725" t="str">
        <f t="shared" si="29"/>
        <v/>
      </c>
    </row>
    <row r="726" spans="5:8" x14ac:dyDescent="0.25">
      <c r="E726" t="str">
        <f>IF(Units!A726="","",Units!A726&amp;Units!B726&amp;Units!C726&amp;"-"&amp;PROPER(Units!D726))</f>
        <v>3130657-New Middletown Civil Town</v>
      </c>
      <c r="F726" t="str">
        <f t="shared" si="28"/>
        <v/>
      </c>
      <c r="G726" t="str">
        <f>IF(F726="","",COUNTIF($F$2:F726,F726))</f>
        <v/>
      </c>
      <c r="H726" t="str">
        <f t="shared" si="29"/>
        <v/>
      </c>
    </row>
    <row r="727" spans="5:8" x14ac:dyDescent="0.25">
      <c r="E727" t="str">
        <f>IF(Units!A727="","",Units!A727&amp;Units!B727&amp;Units!C727&amp;"-"&amp;PROPER(Units!D727))</f>
        <v>3130658-Palmyra Civil Town</v>
      </c>
      <c r="F727" t="str">
        <f t="shared" si="28"/>
        <v/>
      </c>
      <c r="G727" t="str">
        <f>IF(F727="","",COUNTIF($F$2:F727,F727))</f>
        <v/>
      </c>
      <c r="H727" t="str">
        <f t="shared" si="29"/>
        <v/>
      </c>
    </row>
    <row r="728" spans="5:8" x14ac:dyDescent="0.25">
      <c r="E728" t="str">
        <f>IF(Units!A728="","",Units!A728&amp;Units!B728&amp;Units!C728&amp;"-"&amp;PROPER(Units!D728))</f>
        <v>3150082-Harrison County Public Library</v>
      </c>
      <c r="F728" t="str">
        <f t="shared" si="28"/>
        <v/>
      </c>
      <c r="G728" t="str">
        <f>IF(F728="","",COUNTIF($F$2:F728,F728))</f>
        <v/>
      </c>
      <c r="H728" t="str">
        <f t="shared" si="29"/>
        <v/>
      </c>
    </row>
    <row r="729" spans="5:8" x14ac:dyDescent="0.25">
      <c r="E729" t="str">
        <f>IF(Units!A729="","",Units!A729&amp;Units!B729&amp;Units!C729&amp;"-"&amp;PROPER(Units!D729))</f>
        <v>3160341-Harrison Township Fire Protection District</v>
      </c>
      <c r="F729" t="str">
        <f t="shared" si="28"/>
        <v/>
      </c>
      <c r="G729" t="str">
        <f>IF(F729="","",COUNTIF($F$2:F729,F729))</f>
        <v/>
      </c>
      <c r="H729" t="str">
        <f t="shared" si="29"/>
        <v/>
      </c>
    </row>
    <row r="730" spans="5:8" x14ac:dyDescent="0.25">
      <c r="E730" t="str">
        <f>IF(Units!A730="","",Units!A730&amp;Units!B730&amp;Units!C730&amp;"-"&amp;PROPER(Units!D730))</f>
        <v>3160343-Posey-Taylor Fire Protection District</v>
      </c>
      <c r="F730" t="str">
        <f t="shared" si="28"/>
        <v/>
      </c>
      <c r="G730" t="str">
        <f>IF(F730="","",COUNTIF($F$2:F730,F730))</f>
        <v/>
      </c>
      <c r="H730" t="str">
        <f t="shared" si="29"/>
        <v/>
      </c>
    </row>
    <row r="731" spans="5:8" x14ac:dyDescent="0.25">
      <c r="E731" t="str">
        <f>IF(Units!A731="","",Units!A731&amp;Units!B731&amp;Units!C731&amp;"-"&amp;PROPER(Units!D731))</f>
        <v>3160973-Palmyra Fire</v>
      </c>
      <c r="F731" t="str">
        <f t="shared" si="28"/>
        <v/>
      </c>
      <c r="G731" t="str">
        <f>IF(F731="","",COUNTIF($F$2:F731,F731))</f>
        <v/>
      </c>
      <c r="H731" t="str">
        <f t="shared" si="29"/>
        <v/>
      </c>
    </row>
    <row r="732" spans="5:8" x14ac:dyDescent="0.25">
      <c r="E732" t="str">
        <f>IF(Units!A732="","",Units!A732&amp;Units!B732&amp;Units!C732&amp;"-"&amp;PROPER(Units!D732))</f>
        <v>3160980-Heth-Washington Twp. Fire Protection District</v>
      </c>
      <c r="F732" t="str">
        <f t="shared" si="28"/>
        <v/>
      </c>
      <c r="G732" t="str">
        <f>IF(F732="","",COUNTIF($F$2:F732,F732))</f>
        <v/>
      </c>
      <c r="H732" t="str">
        <f t="shared" si="29"/>
        <v/>
      </c>
    </row>
    <row r="733" spans="5:8" x14ac:dyDescent="0.25">
      <c r="E733" t="str">
        <f>IF(Units!A733="","",Units!A733&amp;Units!B733&amp;Units!C733&amp;"-"&amp;PROPER(Units!D733))</f>
        <v>3160983-Boone Township Fire District</v>
      </c>
      <c r="F733" t="str">
        <f t="shared" si="28"/>
        <v/>
      </c>
      <c r="G733" t="str">
        <f>IF(F733="","",COUNTIF($F$2:F733,F733))</f>
        <v/>
      </c>
      <c r="H733" t="str">
        <f t="shared" si="29"/>
        <v/>
      </c>
    </row>
    <row r="734" spans="5:8" x14ac:dyDescent="0.25">
      <c r="E734" t="str">
        <f>IF(Units!A734="","",Units!A734&amp;Units!B734&amp;Units!C734&amp;"-"&amp;PROPER(Units!D734))</f>
        <v>3161031-Harrison County Solid Waste</v>
      </c>
      <c r="F734" t="str">
        <f t="shared" si="28"/>
        <v/>
      </c>
      <c r="G734" t="str">
        <f>IF(F734="","",COUNTIF($F$2:F734,F734))</f>
        <v/>
      </c>
      <c r="H734" t="str">
        <f t="shared" si="29"/>
        <v/>
      </c>
    </row>
    <row r="735" spans="5:8" x14ac:dyDescent="0.25">
      <c r="E735" t="str">
        <f>IF(Units!A735="","",Units!A735&amp;Units!B735&amp;Units!C735&amp;"-"&amp;PROPER(Units!D735))</f>
        <v>3161087-Webster Twp Fire Protection</v>
      </c>
      <c r="F735" t="str">
        <f t="shared" si="28"/>
        <v/>
      </c>
      <c r="G735" t="str">
        <f>IF(F735="","",COUNTIF($F$2:F735,F735))</f>
        <v/>
      </c>
      <c r="H735" t="str">
        <f t="shared" si="29"/>
        <v/>
      </c>
    </row>
    <row r="736" spans="5:8" x14ac:dyDescent="0.25">
      <c r="E736" t="str">
        <f>IF(Units!A736="","",Units!A736&amp;Units!B736&amp;Units!C736&amp;"-"&amp;PROPER(Units!D736))</f>
        <v>3210000-Hendricks County</v>
      </c>
      <c r="F736" t="str">
        <f t="shared" si="28"/>
        <v/>
      </c>
      <c r="G736" t="str">
        <f>IF(F736="","",COUNTIF($F$2:F736,F736))</f>
        <v/>
      </c>
      <c r="H736" t="str">
        <f t="shared" si="29"/>
        <v/>
      </c>
    </row>
    <row r="737" spans="5:8" x14ac:dyDescent="0.25">
      <c r="E737" t="str">
        <f>IF(Units!A737="","",Units!A737&amp;Units!B737&amp;Units!C737&amp;"-"&amp;PROPER(Units!D737))</f>
        <v>3220001-Brown Township</v>
      </c>
      <c r="F737" t="str">
        <f t="shared" si="28"/>
        <v/>
      </c>
      <c r="G737" t="str">
        <f>IF(F737="","",COUNTIF($F$2:F737,F737))</f>
        <v/>
      </c>
      <c r="H737" t="str">
        <f t="shared" si="29"/>
        <v/>
      </c>
    </row>
    <row r="738" spans="5:8" x14ac:dyDescent="0.25">
      <c r="E738" t="str">
        <f>IF(Units!A738="","",Units!A738&amp;Units!B738&amp;Units!C738&amp;"-"&amp;PROPER(Units!D738))</f>
        <v>3220002-Center Township</v>
      </c>
      <c r="F738" t="str">
        <f t="shared" si="28"/>
        <v/>
      </c>
      <c r="G738" t="str">
        <f>IF(F738="","",COUNTIF($F$2:F738,F738))</f>
        <v/>
      </c>
      <c r="H738" t="str">
        <f t="shared" si="29"/>
        <v/>
      </c>
    </row>
    <row r="739" spans="5:8" x14ac:dyDescent="0.25">
      <c r="E739" t="str">
        <f>IF(Units!A739="","",Units!A739&amp;Units!B739&amp;Units!C739&amp;"-"&amp;PROPER(Units!D739))</f>
        <v>3220003-Clay Township</v>
      </c>
      <c r="F739" t="str">
        <f t="shared" si="28"/>
        <v/>
      </c>
      <c r="G739" t="str">
        <f>IF(F739="","",COUNTIF($F$2:F739,F739))</f>
        <v/>
      </c>
      <c r="H739" t="str">
        <f t="shared" si="29"/>
        <v/>
      </c>
    </row>
    <row r="740" spans="5:8" x14ac:dyDescent="0.25">
      <c r="E740" t="str">
        <f>IF(Units!A740="","",Units!A740&amp;Units!B740&amp;Units!C740&amp;"-"&amp;PROPER(Units!D740))</f>
        <v>3220004-Eel River Township</v>
      </c>
      <c r="F740" t="str">
        <f t="shared" si="28"/>
        <v/>
      </c>
      <c r="G740" t="str">
        <f>IF(F740="","",COUNTIF($F$2:F740,F740))</f>
        <v/>
      </c>
      <c r="H740" t="str">
        <f t="shared" si="29"/>
        <v/>
      </c>
    </row>
    <row r="741" spans="5:8" x14ac:dyDescent="0.25">
      <c r="E741" t="str">
        <f>IF(Units!A741="","",Units!A741&amp;Units!B741&amp;Units!C741&amp;"-"&amp;PROPER(Units!D741))</f>
        <v>3220005-Franklin Township</v>
      </c>
      <c r="F741" t="str">
        <f t="shared" si="28"/>
        <v/>
      </c>
      <c r="G741" t="str">
        <f>IF(F741="","",COUNTIF($F$2:F741,F741))</f>
        <v/>
      </c>
      <c r="H741" t="str">
        <f t="shared" si="29"/>
        <v/>
      </c>
    </row>
    <row r="742" spans="5:8" x14ac:dyDescent="0.25">
      <c r="E742" t="str">
        <f>IF(Units!A742="","",Units!A742&amp;Units!B742&amp;Units!C742&amp;"-"&amp;PROPER(Units!D742))</f>
        <v>3220006-Guilford Township</v>
      </c>
      <c r="F742" t="str">
        <f t="shared" si="28"/>
        <v/>
      </c>
      <c r="G742" t="str">
        <f>IF(F742="","",COUNTIF($F$2:F742,F742))</f>
        <v/>
      </c>
      <c r="H742" t="str">
        <f t="shared" si="29"/>
        <v/>
      </c>
    </row>
    <row r="743" spans="5:8" x14ac:dyDescent="0.25">
      <c r="E743" t="str">
        <f>IF(Units!A743="","",Units!A743&amp;Units!B743&amp;Units!C743&amp;"-"&amp;PROPER(Units!D743))</f>
        <v>3220007-Liberty Township</v>
      </c>
      <c r="F743" t="str">
        <f t="shared" si="28"/>
        <v/>
      </c>
      <c r="G743" t="str">
        <f>IF(F743="","",COUNTIF($F$2:F743,F743))</f>
        <v/>
      </c>
      <c r="H743" t="str">
        <f t="shared" si="29"/>
        <v/>
      </c>
    </row>
    <row r="744" spans="5:8" x14ac:dyDescent="0.25">
      <c r="E744" t="str">
        <f>IF(Units!A744="","",Units!A744&amp;Units!B744&amp;Units!C744&amp;"-"&amp;PROPER(Units!D744))</f>
        <v>3220008-Lincoln Township</v>
      </c>
      <c r="F744" t="str">
        <f t="shared" si="28"/>
        <v/>
      </c>
      <c r="G744" t="str">
        <f>IF(F744="","",COUNTIF($F$2:F744,F744))</f>
        <v/>
      </c>
      <c r="H744" t="str">
        <f t="shared" si="29"/>
        <v/>
      </c>
    </row>
    <row r="745" spans="5:8" x14ac:dyDescent="0.25">
      <c r="E745" t="str">
        <f>IF(Units!A745="","",Units!A745&amp;Units!B745&amp;Units!C745&amp;"-"&amp;PROPER(Units!D745))</f>
        <v>3220009-Marion Township</v>
      </c>
      <c r="F745" t="str">
        <f t="shared" si="28"/>
        <v/>
      </c>
      <c r="G745" t="str">
        <f>IF(F745="","",COUNTIF($F$2:F745,F745))</f>
        <v/>
      </c>
      <c r="H745" t="str">
        <f t="shared" si="29"/>
        <v/>
      </c>
    </row>
    <row r="746" spans="5:8" x14ac:dyDescent="0.25">
      <c r="E746" t="str">
        <f>IF(Units!A746="","",Units!A746&amp;Units!B746&amp;Units!C746&amp;"-"&amp;PROPER(Units!D746))</f>
        <v>3220010-Middle Township</v>
      </c>
      <c r="F746" t="str">
        <f t="shared" si="28"/>
        <v/>
      </c>
      <c r="G746" t="str">
        <f>IF(F746="","",COUNTIF($F$2:F746,F746))</f>
        <v/>
      </c>
      <c r="H746" t="str">
        <f t="shared" si="29"/>
        <v/>
      </c>
    </row>
    <row r="747" spans="5:8" x14ac:dyDescent="0.25">
      <c r="E747" t="str">
        <f>IF(Units!A747="","",Units!A747&amp;Units!B747&amp;Units!C747&amp;"-"&amp;PROPER(Units!D747))</f>
        <v>3220011-Union Township</v>
      </c>
      <c r="F747" t="str">
        <f t="shared" si="28"/>
        <v/>
      </c>
      <c r="G747" t="str">
        <f>IF(F747="","",COUNTIF($F$2:F747,F747))</f>
        <v/>
      </c>
      <c r="H747" t="str">
        <f t="shared" si="29"/>
        <v/>
      </c>
    </row>
    <row r="748" spans="5:8" x14ac:dyDescent="0.25">
      <c r="E748" t="str">
        <f>IF(Units!A748="","",Units!A748&amp;Units!B748&amp;Units!C748&amp;"-"&amp;PROPER(Units!D748))</f>
        <v>3220012-Washington Township</v>
      </c>
      <c r="F748" t="str">
        <f t="shared" si="28"/>
        <v/>
      </c>
      <c r="G748" t="str">
        <f>IF(F748="","",COUNTIF($F$2:F748,F748))</f>
        <v/>
      </c>
      <c r="H748" t="str">
        <f t="shared" si="29"/>
        <v/>
      </c>
    </row>
    <row r="749" spans="5:8" x14ac:dyDescent="0.25">
      <c r="E749" t="str">
        <f>IF(Units!A749="","",Units!A749&amp;Units!B749&amp;Units!C749&amp;"-"&amp;PROPER(Units!D749))</f>
        <v>3230502-Brownsburg Civil Town</v>
      </c>
      <c r="F749" t="str">
        <f t="shared" si="28"/>
        <v/>
      </c>
      <c r="G749" t="str">
        <f>IF(F749="","",COUNTIF($F$2:F749,F749))</f>
        <v/>
      </c>
      <c r="H749" t="str">
        <f t="shared" si="29"/>
        <v/>
      </c>
    </row>
    <row r="750" spans="5:8" x14ac:dyDescent="0.25">
      <c r="E750" t="str">
        <f>IF(Units!A750="","",Units!A750&amp;Units!B750&amp;Units!C750&amp;"-"&amp;PROPER(Units!D750))</f>
        <v>3230503-Plainfield Civil Town</v>
      </c>
      <c r="F750" t="str">
        <f t="shared" si="28"/>
        <v/>
      </c>
      <c r="G750" t="str">
        <f>IF(F750="","",COUNTIF($F$2:F750,F750))</f>
        <v/>
      </c>
      <c r="H750" t="str">
        <f t="shared" si="29"/>
        <v/>
      </c>
    </row>
    <row r="751" spans="5:8" x14ac:dyDescent="0.25">
      <c r="E751" t="str">
        <f>IF(Units!A751="","",Units!A751&amp;Units!B751&amp;Units!C751&amp;"-"&amp;PROPER(Units!D751))</f>
        <v>3230659-Amo Civil Town</v>
      </c>
      <c r="F751" t="str">
        <f t="shared" si="28"/>
        <v/>
      </c>
      <c r="G751" t="str">
        <f>IF(F751="","",COUNTIF($F$2:F751,F751))</f>
        <v/>
      </c>
      <c r="H751" t="str">
        <f t="shared" si="29"/>
        <v/>
      </c>
    </row>
    <row r="752" spans="5:8" x14ac:dyDescent="0.25">
      <c r="E752" t="str">
        <f>IF(Units!A752="","",Units!A752&amp;Units!B752&amp;Units!C752&amp;"-"&amp;PROPER(Units!D752))</f>
        <v>3230660-Clayton Civil Town</v>
      </c>
      <c r="F752" t="str">
        <f t="shared" si="28"/>
        <v/>
      </c>
      <c r="G752" t="str">
        <f>IF(F752="","",COUNTIF($F$2:F752,F752))</f>
        <v/>
      </c>
      <c r="H752" t="str">
        <f t="shared" si="29"/>
        <v/>
      </c>
    </row>
    <row r="753" spans="5:8" x14ac:dyDescent="0.25">
      <c r="E753" t="str">
        <f>IF(Units!A753="","",Units!A753&amp;Units!B753&amp;Units!C753&amp;"-"&amp;PROPER(Units!D753))</f>
        <v>3230661-Coatesville Civil Town</v>
      </c>
      <c r="F753" t="str">
        <f t="shared" si="28"/>
        <v/>
      </c>
      <c r="G753" t="str">
        <f>IF(F753="","",COUNTIF($F$2:F753,F753))</f>
        <v/>
      </c>
      <c r="H753" t="str">
        <f t="shared" si="29"/>
        <v/>
      </c>
    </row>
    <row r="754" spans="5:8" x14ac:dyDescent="0.25">
      <c r="E754" t="str">
        <f>IF(Units!A754="","",Units!A754&amp;Units!B754&amp;Units!C754&amp;"-"&amp;PROPER(Units!D754))</f>
        <v>3230662-Danville Civil Town</v>
      </c>
      <c r="F754" t="str">
        <f t="shared" si="28"/>
        <v/>
      </c>
      <c r="G754" t="str">
        <f>IF(F754="","",COUNTIF($F$2:F754,F754))</f>
        <v/>
      </c>
      <c r="H754" t="str">
        <f t="shared" si="29"/>
        <v/>
      </c>
    </row>
    <row r="755" spans="5:8" x14ac:dyDescent="0.25">
      <c r="E755" t="str">
        <f>IF(Units!A755="","",Units!A755&amp;Units!B755&amp;Units!C755&amp;"-"&amp;PROPER(Units!D755))</f>
        <v>3230663-Lizton Civil Town</v>
      </c>
      <c r="F755" t="str">
        <f t="shared" si="28"/>
        <v/>
      </c>
      <c r="G755" t="str">
        <f>IF(F755="","",COUNTIF($F$2:F755,F755))</f>
        <v/>
      </c>
      <c r="H755" t="str">
        <f t="shared" si="29"/>
        <v/>
      </c>
    </row>
    <row r="756" spans="5:8" x14ac:dyDescent="0.25">
      <c r="E756" t="str">
        <f>IF(Units!A756="","",Units!A756&amp;Units!B756&amp;Units!C756&amp;"-"&amp;PROPER(Units!D756))</f>
        <v>3230664-North Salem Civil Town</v>
      </c>
      <c r="F756" t="str">
        <f t="shared" si="28"/>
        <v/>
      </c>
      <c r="G756" t="str">
        <f>IF(F756="","",COUNTIF($F$2:F756,F756))</f>
        <v/>
      </c>
      <c r="H756" t="str">
        <f t="shared" si="29"/>
        <v/>
      </c>
    </row>
    <row r="757" spans="5:8" x14ac:dyDescent="0.25">
      <c r="E757" t="str">
        <f>IF(Units!A757="","",Units!A757&amp;Units!B757&amp;Units!C757&amp;"-"&amp;PROPER(Units!D757))</f>
        <v>3230665-Pittsboro Civil Town</v>
      </c>
      <c r="F757" t="str">
        <f t="shared" si="28"/>
        <v/>
      </c>
      <c r="G757" t="str">
        <f>IF(F757="","",COUNTIF($F$2:F757,F757))</f>
        <v/>
      </c>
      <c r="H757" t="str">
        <f t="shared" si="29"/>
        <v/>
      </c>
    </row>
    <row r="758" spans="5:8" x14ac:dyDescent="0.25">
      <c r="E758" t="str">
        <f>IF(Units!A758="","",Units!A758&amp;Units!B758&amp;Units!C758&amp;"-"&amp;PROPER(Units!D758))</f>
        <v>3230666-Stilesville Civil Town</v>
      </c>
      <c r="F758" t="str">
        <f t="shared" si="28"/>
        <v/>
      </c>
      <c r="G758" t="str">
        <f>IF(F758="","",COUNTIF($F$2:F758,F758))</f>
        <v/>
      </c>
      <c r="H758" t="str">
        <f t="shared" si="29"/>
        <v/>
      </c>
    </row>
    <row r="759" spans="5:8" x14ac:dyDescent="0.25">
      <c r="E759" t="str">
        <f>IF(Units!A759="","",Units!A759&amp;Units!B759&amp;Units!C759&amp;"-"&amp;PROPER(Units!D759))</f>
        <v>3230969-Avon Civil Town</v>
      </c>
      <c r="F759" t="str">
        <f t="shared" si="28"/>
        <v/>
      </c>
      <c r="G759" t="str">
        <f>IF(F759="","",COUNTIF($F$2:F759,F759))</f>
        <v/>
      </c>
      <c r="H759" t="str">
        <f t="shared" si="29"/>
        <v/>
      </c>
    </row>
    <row r="760" spans="5:8" x14ac:dyDescent="0.25">
      <c r="E760" t="str">
        <f>IF(Units!A760="","",Units!A760&amp;Units!B760&amp;Units!C760&amp;"-"&amp;PROPER(Units!D760))</f>
        <v>3250083-Avon-Washington Township Public Library</v>
      </c>
      <c r="F760" t="str">
        <f t="shared" si="28"/>
        <v/>
      </c>
      <c r="G760" t="str">
        <f>IF(F760="","",COUNTIF($F$2:F760,F760))</f>
        <v/>
      </c>
      <c r="H760" t="str">
        <f t="shared" si="29"/>
        <v/>
      </c>
    </row>
    <row r="761" spans="5:8" x14ac:dyDescent="0.25">
      <c r="E761" t="str">
        <f>IF(Units!A761="","",Units!A761&amp;Units!B761&amp;Units!C761&amp;"-"&amp;PROPER(Units!D761))</f>
        <v>3250084-Brownsburg Public Library</v>
      </c>
      <c r="F761" t="str">
        <f t="shared" si="28"/>
        <v/>
      </c>
      <c r="G761" t="str">
        <f>IF(F761="","",COUNTIF($F$2:F761,F761))</f>
        <v/>
      </c>
      <c r="H761" t="str">
        <f t="shared" si="29"/>
        <v/>
      </c>
    </row>
    <row r="762" spans="5:8" x14ac:dyDescent="0.25">
      <c r="E762" t="str">
        <f>IF(Units!A762="","",Units!A762&amp;Units!B762&amp;Units!C762&amp;"-"&amp;PROPER(Units!D762))</f>
        <v>3250085-Clayton Public Library</v>
      </c>
      <c r="F762" t="str">
        <f t="shared" si="28"/>
        <v/>
      </c>
      <c r="G762" t="str">
        <f>IF(F762="","",COUNTIF($F$2:F762,F762))</f>
        <v/>
      </c>
      <c r="H762" t="str">
        <f t="shared" si="29"/>
        <v/>
      </c>
    </row>
    <row r="763" spans="5:8" x14ac:dyDescent="0.25">
      <c r="E763" t="str">
        <f>IF(Units!A763="","",Units!A763&amp;Units!B763&amp;Units!C763&amp;"-"&amp;PROPER(Units!D763))</f>
        <v>3250086-Coatesville-Clay Township Public Library</v>
      </c>
      <c r="F763" t="str">
        <f t="shared" si="28"/>
        <v/>
      </c>
      <c r="G763" t="str">
        <f>IF(F763="","",COUNTIF($F$2:F763,F763))</f>
        <v/>
      </c>
      <c r="H763" t="str">
        <f t="shared" si="29"/>
        <v/>
      </c>
    </row>
    <row r="764" spans="5:8" x14ac:dyDescent="0.25">
      <c r="E764" t="str">
        <f>IF(Units!A764="","",Units!A764&amp;Units!B764&amp;Units!C764&amp;"-"&amp;PROPER(Units!D764))</f>
        <v>3250087-Danville Public Library</v>
      </c>
      <c r="F764" t="str">
        <f t="shared" si="28"/>
        <v/>
      </c>
      <c r="G764" t="str">
        <f>IF(F764="","",COUNTIF($F$2:F764,F764))</f>
        <v/>
      </c>
      <c r="H764" t="str">
        <f t="shared" si="29"/>
        <v/>
      </c>
    </row>
    <row r="765" spans="5:8" x14ac:dyDescent="0.25">
      <c r="E765" t="str">
        <f>IF(Units!A765="","",Units!A765&amp;Units!B765&amp;Units!C765&amp;"-"&amp;PROPER(Units!D765))</f>
        <v>3250088-Plainfield - Guilford Twp Public Library</v>
      </c>
      <c r="F765" t="str">
        <f t="shared" si="28"/>
        <v/>
      </c>
      <c r="G765" t="str">
        <f>IF(F765="","",COUNTIF($F$2:F765,F765))</f>
        <v/>
      </c>
      <c r="H765" t="str">
        <f t="shared" si="29"/>
        <v/>
      </c>
    </row>
    <row r="766" spans="5:8" x14ac:dyDescent="0.25">
      <c r="E766" t="str">
        <f>IF(Units!A766="","",Units!A766&amp;Units!B766&amp;Units!C766&amp;"-"&amp;PROPER(Units!D766))</f>
        <v>3261093-Hendricks County Recyclying District</v>
      </c>
      <c r="F766" t="str">
        <f t="shared" si="28"/>
        <v/>
      </c>
      <c r="G766" t="str">
        <f>IF(F766="","",COUNTIF($F$2:F766,F766))</f>
        <v/>
      </c>
      <c r="H766" t="str">
        <f t="shared" si="29"/>
        <v/>
      </c>
    </row>
    <row r="767" spans="5:8" x14ac:dyDescent="0.25">
      <c r="E767" t="str">
        <f>IF(Units!A767="","",Units!A767&amp;Units!B767&amp;Units!C767&amp;"-"&amp;PROPER(Units!D767))</f>
        <v>3270077-West Central Conservancy District</v>
      </c>
      <c r="F767" t="str">
        <f t="shared" si="28"/>
        <v/>
      </c>
      <c r="G767" t="str">
        <f>IF(F767="","",COUNTIF($F$2:F767,F767))</f>
        <v/>
      </c>
      <c r="H767" t="str">
        <f t="shared" si="29"/>
        <v/>
      </c>
    </row>
    <row r="768" spans="5:8" x14ac:dyDescent="0.25">
      <c r="E768" t="str">
        <f>IF(Units!A768="","",Units!A768&amp;Units!B768&amp;Units!C768&amp;"-"&amp;PROPER(Units!D768))</f>
        <v>3270097-Amo-Coatesville Conservancy District</v>
      </c>
      <c r="F768" t="str">
        <f t="shared" si="28"/>
        <v/>
      </c>
      <c r="G768" t="str">
        <f>IF(F768="","",COUNTIF($F$2:F768,F768))</f>
        <v/>
      </c>
      <c r="H768" t="str">
        <f t="shared" si="29"/>
        <v/>
      </c>
    </row>
    <row r="769" spans="5:8" x14ac:dyDescent="0.25">
      <c r="E769" t="str">
        <f>IF(Units!A769="","",Units!A769&amp;Units!B769&amp;Units!C769&amp;"-"&amp;PROPER(Units!D769))</f>
        <v>3270327-Je-To Lake Conservancy District</v>
      </c>
      <c r="F769" t="str">
        <f t="shared" si="28"/>
        <v/>
      </c>
      <c r="G769" t="str">
        <f>IF(F769="","",COUNTIF($F$2:F769,F769))</f>
        <v/>
      </c>
      <c r="H769" t="str">
        <f t="shared" si="29"/>
        <v/>
      </c>
    </row>
    <row r="770" spans="5:8" x14ac:dyDescent="0.25">
      <c r="E770" t="str">
        <f>IF(Units!A770="","",Units!A770&amp;Units!B770&amp;Units!C770&amp;"-"&amp;PROPER(Units!D770))</f>
        <v>3310000-Henry County</v>
      </c>
      <c r="F770" t="str">
        <f t="shared" si="28"/>
        <v/>
      </c>
      <c r="G770" t="str">
        <f>IF(F770="","",COUNTIF($F$2:F770,F770))</f>
        <v/>
      </c>
      <c r="H770" t="str">
        <f t="shared" si="29"/>
        <v/>
      </c>
    </row>
    <row r="771" spans="5:8" x14ac:dyDescent="0.25">
      <c r="E771" t="str">
        <f>IF(Units!A771="","",Units!A771&amp;Units!B771&amp;Units!C771&amp;"-"&amp;PROPER(Units!D771))</f>
        <v>3320001-Blue River Township</v>
      </c>
      <c r="F771" t="str">
        <f t="shared" ref="F771:F834" si="30">IF(LEFT(E771,2)=$F$1,"x","")</f>
        <v/>
      </c>
      <c r="G771" t="str">
        <f>IF(F771="","",COUNTIF($F$2:F771,F771))</f>
        <v/>
      </c>
      <c r="H771" t="str">
        <f t="shared" ref="H771:H834" si="31">IF(F771="","",E771)</f>
        <v/>
      </c>
    </row>
    <row r="772" spans="5:8" x14ac:dyDescent="0.25">
      <c r="E772" t="str">
        <f>IF(Units!A772="","",Units!A772&amp;Units!B772&amp;Units!C772&amp;"-"&amp;PROPER(Units!D772))</f>
        <v>3320002-Dudley Township</v>
      </c>
      <c r="F772" t="str">
        <f t="shared" si="30"/>
        <v/>
      </c>
      <c r="G772" t="str">
        <f>IF(F772="","",COUNTIF($F$2:F772,F772))</f>
        <v/>
      </c>
      <c r="H772" t="str">
        <f t="shared" si="31"/>
        <v/>
      </c>
    </row>
    <row r="773" spans="5:8" x14ac:dyDescent="0.25">
      <c r="E773" t="str">
        <f>IF(Units!A773="","",Units!A773&amp;Units!B773&amp;Units!C773&amp;"-"&amp;PROPER(Units!D773))</f>
        <v>3320003-Fall Creek Township</v>
      </c>
      <c r="F773" t="str">
        <f t="shared" si="30"/>
        <v/>
      </c>
      <c r="G773" t="str">
        <f>IF(F773="","",COUNTIF($F$2:F773,F773))</f>
        <v/>
      </c>
      <c r="H773" t="str">
        <f t="shared" si="31"/>
        <v/>
      </c>
    </row>
    <row r="774" spans="5:8" x14ac:dyDescent="0.25">
      <c r="E774" t="str">
        <f>IF(Units!A774="","",Units!A774&amp;Units!B774&amp;Units!C774&amp;"-"&amp;PROPER(Units!D774))</f>
        <v>3320004-Franklin Township</v>
      </c>
      <c r="F774" t="str">
        <f t="shared" si="30"/>
        <v/>
      </c>
      <c r="G774" t="str">
        <f>IF(F774="","",COUNTIF($F$2:F774,F774))</f>
        <v/>
      </c>
      <c r="H774" t="str">
        <f t="shared" si="31"/>
        <v/>
      </c>
    </row>
    <row r="775" spans="5:8" x14ac:dyDescent="0.25">
      <c r="E775" t="str">
        <f>IF(Units!A775="","",Units!A775&amp;Units!B775&amp;Units!C775&amp;"-"&amp;PROPER(Units!D775))</f>
        <v>3320005-Greensboro Township</v>
      </c>
      <c r="F775" t="str">
        <f t="shared" si="30"/>
        <v/>
      </c>
      <c r="G775" t="str">
        <f>IF(F775="","",COUNTIF($F$2:F775,F775))</f>
        <v/>
      </c>
      <c r="H775" t="str">
        <f t="shared" si="31"/>
        <v/>
      </c>
    </row>
    <row r="776" spans="5:8" x14ac:dyDescent="0.25">
      <c r="E776" t="str">
        <f>IF(Units!A776="","",Units!A776&amp;Units!B776&amp;Units!C776&amp;"-"&amp;PROPER(Units!D776))</f>
        <v>3320006-Harrison Township</v>
      </c>
      <c r="F776" t="str">
        <f t="shared" si="30"/>
        <v/>
      </c>
      <c r="G776" t="str">
        <f>IF(F776="","",COUNTIF($F$2:F776,F776))</f>
        <v/>
      </c>
      <c r="H776" t="str">
        <f t="shared" si="31"/>
        <v/>
      </c>
    </row>
    <row r="777" spans="5:8" x14ac:dyDescent="0.25">
      <c r="E777" t="str">
        <f>IF(Units!A777="","",Units!A777&amp;Units!B777&amp;Units!C777&amp;"-"&amp;PROPER(Units!D777))</f>
        <v>3320007-Henry Township</v>
      </c>
      <c r="F777" t="str">
        <f t="shared" si="30"/>
        <v/>
      </c>
      <c r="G777" t="str">
        <f>IF(F777="","",COUNTIF($F$2:F777,F777))</f>
        <v/>
      </c>
      <c r="H777" t="str">
        <f t="shared" si="31"/>
        <v/>
      </c>
    </row>
    <row r="778" spans="5:8" x14ac:dyDescent="0.25">
      <c r="E778" t="str">
        <f>IF(Units!A778="","",Units!A778&amp;Units!B778&amp;Units!C778&amp;"-"&amp;PROPER(Units!D778))</f>
        <v>3320008-Jefferson Township</v>
      </c>
      <c r="F778" t="str">
        <f t="shared" si="30"/>
        <v/>
      </c>
      <c r="G778" t="str">
        <f>IF(F778="","",COUNTIF($F$2:F778,F778))</f>
        <v/>
      </c>
      <c r="H778" t="str">
        <f t="shared" si="31"/>
        <v/>
      </c>
    </row>
    <row r="779" spans="5:8" x14ac:dyDescent="0.25">
      <c r="E779" t="str">
        <f>IF(Units!A779="","",Units!A779&amp;Units!B779&amp;Units!C779&amp;"-"&amp;PROPER(Units!D779))</f>
        <v>3320009-Liberty Township</v>
      </c>
      <c r="F779" t="str">
        <f t="shared" si="30"/>
        <v/>
      </c>
      <c r="G779" t="str">
        <f>IF(F779="","",COUNTIF($F$2:F779,F779))</f>
        <v/>
      </c>
      <c r="H779" t="str">
        <f t="shared" si="31"/>
        <v/>
      </c>
    </row>
    <row r="780" spans="5:8" x14ac:dyDescent="0.25">
      <c r="E780" t="str">
        <f>IF(Units!A780="","",Units!A780&amp;Units!B780&amp;Units!C780&amp;"-"&amp;PROPER(Units!D780))</f>
        <v>3320010-Prairie Township</v>
      </c>
      <c r="F780" t="str">
        <f t="shared" si="30"/>
        <v/>
      </c>
      <c r="G780" t="str">
        <f>IF(F780="","",COUNTIF($F$2:F780,F780))</f>
        <v/>
      </c>
      <c r="H780" t="str">
        <f t="shared" si="31"/>
        <v/>
      </c>
    </row>
    <row r="781" spans="5:8" x14ac:dyDescent="0.25">
      <c r="E781" t="str">
        <f>IF(Units!A781="","",Units!A781&amp;Units!B781&amp;Units!C781&amp;"-"&amp;PROPER(Units!D781))</f>
        <v>3320011-Spiceland Township</v>
      </c>
      <c r="F781" t="str">
        <f t="shared" si="30"/>
        <v/>
      </c>
      <c r="G781" t="str">
        <f>IF(F781="","",COUNTIF($F$2:F781,F781))</f>
        <v/>
      </c>
      <c r="H781" t="str">
        <f t="shared" si="31"/>
        <v/>
      </c>
    </row>
    <row r="782" spans="5:8" x14ac:dyDescent="0.25">
      <c r="E782" t="str">
        <f>IF(Units!A782="","",Units!A782&amp;Units!B782&amp;Units!C782&amp;"-"&amp;PROPER(Units!D782))</f>
        <v>3320012-Stoney Creek Township</v>
      </c>
      <c r="F782" t="str">
        <f t="shared" si="30"/>
        <v/>
      </c>
      <c r="G782" t="str">
        <f>IF(F782="","",COUNTIF($F$2:F782,F782))</f>
        <v/>
      </c>
      <c r="H782" t="str">
        <f t="shared" si="31"/>
        <v/>
      </c>
    </row>
    <row r="783" spans="5:8" x14ac:dyDescent="0.25">
      <c r="E783" t="str">
        <f>IF(Units!A783="","",Units!A783&amp;Units!B783&amp;Units!C783&amp;"-"&amp;PROPER(Units!D783))</f>
        <v>3320013-Wayne Township</v>
      </c>
      <c r="F783" t="str">
        <f t="shared" si="30"/>
        <v/>
      </c>
      <c r="G783" t="str">
        <f>IF(F783="","",COUNTIF($F$2:F783,F783))</f>
        <v/>
      </c>
      <c r="H783" t="str">
        <f t="shared" si="31"/>
        <v/>
      </c>
    </row>
    <row r="784" spans="5:8" x14ac:dyDescent="0.25">
      <c r="E784" t="str">
        <f>IF(Units!A784="","",Units!A784&amp;Units!B784&amp;Units!C784&amp;"-"&amp;PROPER(Units!D784))</f>
        <v>3330203-New Castle Civil City</v>
      </c>
      <c r="F784" t="str">
        <f t="shared" si="30"/>
        <v/>
      </c>
      <c r="G784" t="str">
        <f>IF(F784="","",COUNTIF($F$2:F784,F784))</f>
        <v/>
      </c>
      <c r="H784" t="str">
        <f t="shared" si="31"/>
        <v/>
      </c>
    </row>
    <row r="785" spans="5:8" x14ac:dyDescent="0.25">
      <c r="E785" t="str">
        <f>IF(Units!A785="","",Units!A785&amp;Units!B785&amp;Units!C785&amp;"-"&amp;PROPER(Units!D785))</f>
        <v>3330667-Blountsville Civil Town</v>
      </c>
      <c r="F785" t="str">
        <f t="shared" si="30"/>
        <v/>
      </c>
      <c r="G785" t="str">
        <f>IF(F785="","",COUNTIF($F$2:F785,F785))</f>
        <v/>
      </c>
      <c r="H785" t="str">
        <f t="shared" si="31"/>
        <v/>
      </c>
    </row>
    <row r="786" spans="5:8" x14ac:dyDescent="0.25">
      <c r="E786" t="str">
        <f>IF(Units!A786="","",Units!A786&amp;Units!B786&amp;Units!C786&amp;"-"&amp;PROPER(Units!D786))</f>
        <v>3330668-Cadiz Civil Town</v>
      </c>
      <c r="F786" t="str">
        <f t="shared" si="30"/>
        <v/>
      </c>
      <c r="G786" t="str">
        <f>IF(F786="","",COUNTIF($F$2:F786,F786))</f>
        <v/>
      </c>
      <c r="H786" t="str">
        <f t="shared" si="31"/>
        <v/>
      </c>
    </row>
    <row r="787" spans="5:8" x14ac:dyDescent="0.25">
      <c r="E787" t="str">
        <f>IF(Units!A787="","",Units!A787&amp;Units!B787&amp;Units!C787&amp;"-"&amp;PROPER(Units!D787))</f>
        <v>3330669-Dunreith Civil Town</v>
      </c>
      <c r="F787" t="str">
        <f t="shared" si="30"/>
        <v/>
      </c>
      <c r="G787" t="str">
        <f>IF(F787="","",COUNTIF($F$2:F787,F787))</f>
        <v/>
      </c>
      <c r="H787" t="str">
        <f t="shared" si="31"/>
        <v/>
      </c>
    </row>
    <row r="788" spans="5:8" x14ac:dyDescent="0.25">
      <c r="E788" t="str">
        <f>IF(Units!A788="","",Units!A788&amp;Units!B788&amp;Units!C788&amp;"-"&amp;PROPER(Units!D788))</f>
        <v>3330670-Greensboro Civil Town</v>
      </c>
      <c r="F788" t="str">
        <f t="shared" si="30"/>
        <v/>
      </c>
      <c r="G788" t="str">
        <f>IF(F788="","",COUNTIF($F$2:F788,F788))</f>
        <v/>
      </c>
      <c r="H788" t="str">
        <f t="shared" si="31"/>
        <v/>
      </c>
    </row>
    <row r="789" spans="5:8" x14ac:dyDescent="0.25">
      <c r="E789" t="str">
        <f>IF(Units!A789="","",Units!A789&amp;Units!B789&amp;Units!C789&amp;"-"&amp;PROPER(Units!D789))</f>
        <v>3330671-Kennard Civil Town</v>
      </c>
      <c r="F789" t="str">
        <f t="shared" si="30"/>
        <v/>
      </c>
      <c r="G789" t="str">
        <f>IF(F789="","",COUNTIF($F$2:F789,F789))</f>
        <v/>
      </c>
      <c r="H789" t="str">
        <f t="shared" si="31"/>
        <v/>
      </c>
    </row>
    <row r="790" spans="5:8" x14ac:dyDescent="0.25">
      <c r="E790" t="str">
        <f>IF(Units!A790="","",Units!A790&amp;Units!B790&amp;Units!C790&amp;"-"&amp;PROPER(Units!D790))</f>
        <v>3330672-Knightstown Civil Town</v>
      </c>
      <c r="F790" t="str">
        <f t="shared" si="30"/>
        <v/>
      </c>
      <c r="G790" t="str">
        <f>IF(F790="","",COUNTIF($F$2:F790,F790))</f>
        <v/>
      </c>
      <c r="H790" t="str">
        <f t="shared" si="31"/>
        <v/>
      </c>
    </row>
    <row r="791" spans="5:8" x14ac:dyDescent="0.25">
      <c r="E791" t="str">
        <f>IF(Units!A791="","",Units!A791&amp;Units!B791&amp;Units!C791&amp;"-"&amp;PROPER(Units!D791))</f>
        <v>3330673-Lewisville Civil Town</v>
      </c>
      <c r="F791" t="str">
        <f t="shared" si="30"/>
        <v/>
      </c>
      <c r="G791" t="str">
        <f>IF(F791="","",COUNTIF($F$2:F791,F791))</f>
        <v/>
      </c>
      <c r="H791" t="str">
        <f t="shared" si="31"/>
        <v/>
      </c>
    </row>
    <row r="792" spans="5:8" x14ac:dyDescent="0.25">
      <c r="E792" t="str">
        <f>IF(Units!A792="","",Units!A792&amp;Units!B792&amp;Units!C792&amp;"-"&amp;PROPER(Units!D792))</f>
        <v>3330674-Middletown Civil Town</v>
      </c>
      <c r="F792" t="str">
        <f t="shared" si="30"/>
        <v/>
      </c>
      <c r="G792" t="str">
        <f>IF(F792="","",COUNTIF($F$2:F792,F792))</f>
        <v/>
      </c>
      <c r="H792" t="str">
        <f t="shared" si="31"/>
        <v/>
      </c>
    </row>
    <row r="793" spans="5:8" x14ac:dyDescent="0.25">
      <c r="E793" t="str">
        <f>IF(Units!A793="","",Units!A793&amp;Units!B793&amp;Units!C793&amp;"-"&amp;PROPER(Units!D793))</f>
        <v>3330675-Mooreland Civil Town</v>
      </c>
      <c r="F793" t="str">
        <f t="shared" si="30"/>
        <v/>
      </c>
      <c r="G793" t="str">
        <f>IF(F793="","",COUNTIF($F$2:F793,F793))</f>
        <v/>
      </c>
      <c r="H793" t="str">
        <f t="shared" si="31"/>
        <v/>
      </c>
    </row>
    <row r="794" spans="5:8" x14ac:dyDescent="0.25">
      <c r="E794" t="str">
        <f>IF(Units!A794="","",Units!A794&amp;Units!B794&amp;Units!C794&amp;"-"&amp;PROPER(Units!D794))</f>
        <v>3330676-Mount Summit Civil Town</v>
      </c>
      <c r="F794" t="str">
        <f t="shared" si="30"/>
        <v/>
      </c>
      <c r="G794" t="str">
        <f>IF(F794="","",COUNTIF($F$2:F794,F794))</f>
        <v/>
      </c>
      <c r="H794" t="str">
        <f t="shared" si="31"/>
        <v/>
      </c>
    </row>
    <row r="795" spans="5:8" x14ac:dyDescent="0.25">
      <c r="E795" t="str">
        <f>IF(Units!A795="","",Units!A795&amp;Units!B795&amp;Units!C795&amp;"-"&amp;PROPER(Units!D795))</f>
        <v>3330677-Spiceland Civil Town</v>
      </c>
      <c r="F795" t="str">
        <f t="shared" si="30"/>
        <v/>
      </c>
      <c r="G795" t="str">
        <f>IF(F795="","",COUNTIF($F$2:F795,F795))</f>
        <v/>
      </c>
      <c r="H795" t="str">
        <f t="shared" si="31"/>
        <v/>
      </c>
    </row>
    <row r="796" spans="5:8" x14ac:dyDescent="0.25">
      <c r="E796" t="str">
        <f>IF(Units!A796="","",Units!A796&amp;Units!B796&amp;Units!C796&amp;"-"&amp;PROPER(Units!D796))</f>
        <v>3330678-Springport Civil Town</v>
      </c>
      <c r="F796" t="str">
        <f t="shared" si="30"/>
        <v/>
      </c>
      <c r="G796" t="str">
        <f>IF(F796="","",COUNTIF($F$2:F796,F796))</f>
        <v/>
      </c>
      <c r="H796" t="str">
        <f t="shared" si="31"/>
        <v/>
      </c>
    </row>
    <row r="797" spans="5:8" x14ac:dyDescent="0.25">
      <c r="E797" t="str">
        <f>IF(Units!A797="","",Units!A797&amp;Units!B797&amp;Units!C797&amp;"-"&amp;PROPER(Units!D797))</f>
        <v>3330679-Straughn Civil Town</v>
      </c>
      <c r="F797" t="str">
        <f t="shared" si="30"/>
        <v/>
      </c>
      <c r="G797" t="str">
        <f>IF(F797="","",COUNTIF($F$2:F797,F797))</f>
        <v/>
      </c>
      <c r="H797" t="str">
        <f t="shared" si="31"/>
        <v/>
      </c>
    </row>
    <row r="798" spans="5:8" x14ac:dyDescent="0.25">
      <c r="E798" t="str">
        <f>IF(Units!A798="","",Units!A798&amp;Units!B798&amp;Units!C798&amp;"-"&amp;PROPER(Units!D798))</f>
        <v>3330680-Sulphur Springs Civil Town</v>
      </c>
      <c r="F798" t="str">
        <f t="shared" si="30"/>
        <v/>
      </c>
      <c r="G798" t="str">
        <f>IF(F798="","",COUNTIF($F$2:F798,F798))</f>
        <v/>
      </c>
      <c r="H798" t="str">
        <f t="shared" si="31"/>
        <v/>
      </c>
    </row>
    <row r="799" spans="5:8" x14ac:dyDescent="0.25">
      <c r="E799" t="str">
        <f>IF(Units!A799="","",Units!A799&amp;Units!B799&amp;Units!C799&amp;"-"&amp;PROPER(Units!D799))</f>
        <v>3350089-Knightstown Public Library</v>
      </c>
      <c r="F799" t="str">
        <f t="shared" si="30"/>
        <v/>
      </c>
      <c r="G799" t="str">
        <f>IF(F799="","",COUNTIF($F$2:F799,F799))</f>
        <v/>
      </c>
      <c r="H799" t="str">
        <f t="shared" si="31"/>
        <v/>
      </c>
    </row>
    <row r="800" spans="5:8" x14ac:dyDescent="0.25">
      <c r="E800" t="str">
        <f>IF(Units!A800="","",Units!A800&amp;Units!B800&amp;Units!C800&amp;"-"&amp;PROPER(Units!D800))</f>
        <v>3350090-Middletown-Fall Creek Twp Public Library</v>
      </c>
      <c r="F800" t="str">
        <f t="shared" si="30"/>
        <v/>
      </c>
      <c r="G800" t="str">
        <f>IF(F800="","",COUNTIF($F$2:F800,F800))</f>
        <v/>
      </c>
      <c r="H800" t="str">
        <f t="shared" si="31"/>
        <v/>
      </c>
    </row>
    <row r="801" spans="5:8" x14ac:dyDescent="0.25">
      <c r="E801" t="str">
        <f>IF(Units!A801="","",Units!A801&amp;Units!B801&amp;Units!C801&amp;"-"&amp;PROPER(Units!D801))</f>
        <v>3350091-Spiceland Public Library</v>
      </c>
      <c r="F801" t="str">
        <f t="shared" si="30"/>
        <v/>
      </c>
      <c r="G801" t="str">
        <f>IF(F801="","",COUNTIF($F$2:F801,F801))</f>
        <v/>
      </c>
      <c r="H801" t="str">
        <f t="shared" si="31"/>
        <v/>
      </c>
    </row>
    <row r="802" spans="5:8" x14ac:dyDescent="0.25">
      <c r="E802" t="str">
        <f>IF(Units!A802="","",Units!A802&amp;Units!B802&amp;Units!C802&amp;"-"&amp;PROPER(Units!D802))</f>
        <v>3350293-New Castle-Henry County Public Library</v>
      </c>
      <c r="F802" t="str">
        <f t="shared" si="30"/>
        <v/>
      </c>
      <c r="G802" t="str">
        <f>IF(F802="","",COUNTIF($F$2:F802,F802))</f>
        <v/>
      </c>
      <c r="H802" t="str">
        <f t="shared" si="31"/>
        <v/>
      </c>
    </row>
    <row r="803" spans="5:8" x14ac:dyDescent="0.25">
      <c r="E803" t="str">
        <f>IF(Units!A803="","",Units!A803&amp;Units!B803&amp;Units!C803&amp;"-"&amp;PROPER(Units!D803))</f>
        <v>3361071-Henry County Solid Waste Management District</v>
      </c>
      <c r="F803" t="str">
        <f t="shared" si="30"/>
        <v/>
      </c>
      <c r="G803" t="str">
        <f>IF(F803="","",COUNTIF($F$2:F803,F803))</f>
        <v/>
      </c>
      <c r="H803" t="str">
        <f t="shared" si="31"/>
        <v/>
      </c>
    </row>
    <row r="804" spans="5:8" x14ac:dyDescent="0.25">
      <c r="E804" t="str">
        <f>IF(Units!A804="","",Units!A804&amp;Units!B804&amp;Units!C804&amp;"-"&amp;PROPER(Units!D804))</f>
        <v>3370034-Big Blue River Conservancy District</v>
      </c>
      <c r="F804" t="str">
        <f t="shared" si="30"/>
        <v/>
      </c>
      <c r="G804" t="str">
        <f>IF(F804="","",COUNTIF($F$2:F804,F804))</f>
        <v/>
      </c>
      <c r="H804" t="str">
        <f t="shared" si="31"/>
        <v/>
      </c>
    </row>
    <row r="805" spans="5:8" x14ac:dyDescent="0.25">
      <c r="E805" t="str">
        <f>IF(Units!A805="","",Units!A805&amp;Units!B805&amp;Units!C805&amp;"-"&amp;PROPER(Units!D805))</f>
        <v>3410000-Howard County</v>
      </c>
      <c r="F805" t="str">
        <f t="shared" si="30"/>
        <v/>
      </c>
      <c r="G805" t="str">
        <f>IF(F805="","",COUNTIF($F$2:F805,F805))</f>
        <v/>
      </c>
      <c r="H805" t="str">
        <f t="shared" si="31"/>
        <v/>
      </c>
    </row>
    <row r="806" spans="5:8" x14ac:dyDescent="0.25">
      <c r="E806" t="str">
        <f>IF(Units!A806="","",Units!A806&amp;Units!B806&amp;Units!C806&amp;"-"&amp;PROPER(Units!D806))</f>
        <v>3420001-Center Township</v>
      </c>
      <c r="F806" t="str">
        <f t="shared" si="30"/>
        <v/>
      </c>
      <c r="G806" t="str">
        <f>IF(F806="","",COUNTIF($F$2:F806,F806))</f>
        <v/>
      </c>
      <c r="H806" t="str">
        <f t="shared" si="31"/>
        <v/>
      </c>
    </row>
    <row r="807" spans="5:8" x14ac:dyDescent="0.25">
      <c r="E807" t="str">
        <f>IF(Units!A807="","",Units!A807&amp;Units!B807&amp;Units!C807&amp;"-"&amp;PROPER(Units!D807))</f>
        <v>3420002-Clay Township</v>
      </c>
      <c r="F807" t="str">
        <f t="shared" si="30"/>
        <v/>
      </c>
      <c r="G807" t="str">
        <f>IF(F807="","",COUNTIF($F$2:F807,F807))</f>
        <v/>
      </c>
      <c r="H807" t="str">
        <f t="shared" si="31"/>
        <v/>
      </c>
    </row>
    <row r="808" spans="5:8" x14ac:dyDescent="0.25">
      <c r="E808" t="str">
        <f>IF(Units!A808="","",Units!A808&amp;Units!B808&amp;Units!C808&amp;"-"&amp;PROPER(Units!D808))</f>
        <v>3420003-Ervin Township</v>
      </c>
      <c r="F808" t="str">
        <f t="shared" si="30"/>
        <v/>
      </c>
      <c r="G808" t="str">
        <f>IF(F808="","",COUNTIF($F$2:F808,F808))</f>
        <v/>
      </c>
      <c r="H808" t="str">
        <f t="shared" si="31"/>
        <v/>
      </c>
    </row>
    <row r="809" spans="5:8" x14ac:dyDescent="0.25">
      <c r="E809" t="str">
        <f>IF(Units!A809="","",Units!A809&amp;Units!B809&amp;Units!C809&amp;"-"&amp;PROPER(Units!D809))</f>
        <v>3420004-Harrison Township</v>
      </c>
      <c r="F809" t="str">
        <f t="shared" si="30"/>
        <v/>
      </c>
      <c r="G809" t="str">
        <f>IF(F809="","",COUNTIF($F$2:F809,F809))</f>
        <v/>
      </c>
      <c r="H809" t="str">
        <f t="shared" si="31"/>
        <v/>
      </c>
    </row>
    <row r="810" spans="5:8" x14ac:dyDescent="0.25">
      <c r="E810" t="str">
        <f>IF(Units!A810="","",Units!A810&amp;Units!B810&amp;Units!C810&amp;"-"&amp;PROPER(Units!D810))</f>
        <v>3420005-Honey Creek Township</v>
      </c>
      <c r="F810" t="str">
        <f t="shared" si="30"/>
        <v/>
      </c>
      <c r="G810" t="str">
        <f>IF(F810="","",COUNTIF($F$2:F810,F810))</f>
        <v/>
      </c>
      <c r="H810" t="str">
        <f t="shared" si="31"/>
        <v/>
      </c>
    </row>
    <row r="811" spans="5:8" x14ac:dyDescent="0.25">
      <c r="E811" t="str">
        <f>IF(Units!A811="","",Units!A811&amp;Units!B811&amp;Units!C811&amp;"-"&amp;PROPER(Units!D811))</f>
        <v>3420006-Howard Township</v>
      </c>
      <c r="F811" t="str">
        <f t="shared" si="30"/>
        <v/>
      </c>
      <c r="G811" t="str">
        <f>IF(F811="","",COUNTIF($F$2:F811,F811))</f>
        <v/>
      </c>
      <c r="H811" t="str">
        <f t="shared" si="31"/>
        <v/>
      </c>
    </row>
    <row r="812" spans="5:8" x14ac:dyDescent="0.25">
      <c r="E812" t="str">
        <f>IF(Units!A812="","",Units!A812&amp;Units!B812&amp;Units!C812&amp;"-"&amp;PROPER(Units!D812))</f>
        <v>3420007-Jackson Township</v>
      </c>
      <c r="F812" t="str">
        <f t="shared" si="30"/>
        <v/>
      </c>
      <c r="G812" t="str">
        <f>IF(F812="","",COUNTIF($F$2:F812,F812))</f>
        <v/>
      </c>
      <c r="H812" t="str">
        <f t="shared" si="31"/>
        <v/>
      </c>
    </row>
    <row r="813" spans="5:8" x14ac:dyDescent="0.25">
      <c r="E813" t="str">
        <f>IF(Units!A813="","",Units!A813&amp;Units!B813&amp;Units!C813&amp;"-"&amp;PROPER(Units!D813))</f>
        <v>3420008-Liberty Township</v>
      </c>
      <c r="F813" t="str">
        <f t="shared" si="30"/>
        <v/>
      </c>
      <c r="G813" t="str">
        <f>IF(F813="","",COUNTIF($F$2:F813,F813))</f>
        <v/>
      </c>
      <c r="H813" t="str">
        <f t="shared" si="31"/>
        <v/>
      </c>
    </row>
    <row r="814" spans="5:8" x14ac:dyDescent="0.25">
      <c r="E814" t="str">
        <f>IF(Units!A814="","",Units!A814&amp;Units!B814&amp;Units!C814&amp;"-"&amp;PROPER(Units!D814))</f>
        <v>3420009-Monroe Township</v>
      </c>
      <c r="F814" t="str">
        <f t="shared" si="30"/>
        <v/>
      </c>
      <c r="G814" t="str">
        <f>IF(F814="","",COUNTIF($F$2:F814,F814))</f>
        <v/>
      </c>
      <c r="H814" t="str">
        <f t="shared" si="31"/>
        <v/>
      </c>
    </row>
    <row r="815" spans="5:8" x14ac:dyDescent="0.25">
      <c r="E815" t="str">
        <f>IF(Units!A815="","",Units!A815&amp;Units!B815&amp;Units!C815&amp;"-"&amp;PROPER(Units!D815))</f>
        <v>3420010-Taylor Township</v>
      </c>
      <c r="F815" t="str">
        <f t="shared" si="30"/>
        <v/>
      </c>
      <c r="G815" t="str">
        <f>IF(F815="","",COUNTIF($F$2:F815,F815))</f>
        <v/>
      </c>
      <c r="H815" t="str">
        <f t="shared" si="31"/>
        <v/>
      </c>
    </row>
    <row r="816" spans="5:8" x14ac:dyDescent="0.25">
      <c r="E816" t="str">
        <f>IF(Units!A816="","",Units!A816&amp;Units!B816&amp;Units!C816&amp;"-"&amp;PROPER(Units!D816))</f>
        <v>3420011-Union Township</v>
      </c>
      <c r="F816" t="str">
        <f t="shared" si="30"/>
        <v/>
      </c>
      <c r="G816" t="str">
        <f>IF(F816="","",COUNTIF($F$2:F816,F816))</f>
        <v/>
      </c>
      <c r="H816" t="str">
        <f t="shared" si="31"/>
        <v/>
      </c>
    </row>
    <row r="817" spans="5:8" x14ac:dyDescent="0.25">
      <c r="E817" t="str">
        <f>IF(Units!A817="","",Units!A817&amp;Units!B817&amp;Units!C817&amp;"-"&amp;PROPER(Units!D817))</f>
        <v>3430110-Kokomo Civil City</v>
      </c>
      <c r="F817" t="str">
        <f t="shared" si="30"/>
        <v/>
      </c>
      <c r="G817" t="str">
        <f>IF(F817="","",COUNTIF($F$2:F817,F817))</f>
        <v/>
      </c>
      <c r="H817" t="str">
        <f t="shared" si="31"/>
        <v/>
      </c>
    </row>
    <row r="818" spans="5:8" x14ac:dyDescent="0.25">
      <c r="E818" t="str">
        <f>IF(Units!A818="","",Units!A818&amp;Units!B818&amp;Units!C818&amp;"-"&amp;PROPER(Units!D818))</f>
        <v>3430681-Greentown Civil Town</v>
      </c>
      <c r="F818" t="str">
        <f t="shared" si="30"/>
        <v/>
      </c>
      <c r="G818" t="str">
        <f>IF(F818="","",COUNTIF($F$2:F818,F818))</f>
        <v/>
      </c>
      <c r="H818" t="str">
        <f t="shared" si="31"/>
        <v/>
      </c>
    </row>
    <row r="819" spans="5:8" x14ac:dyDescent="0.25">
      <c r="E819" t="str">
        <f>IF(Units!A819="","",Units!A819&amp;Units!B819&amp;Units!C819&amp;"-"&amp;PROPER(Units!D819))</f>
        <v>3430682-Russiaville Civil Town</v>
      </c>
      <c r="F819" t="str">
        <f t="shared" si="30"/>
        <v/>
      </c>
      <c r="G819" t="str">
        <f>IF(F819="","",COUNTIF($F$2:F819,F819))</f>
        <v/>
      </c>
      <c r="H819" t="str">
        <f t="shared" si="31"/>
        <v/>
      </c>
    </row>
    <row r="820" spans="5:8" x14ac:dyDescent="0.25">
      <c r="E820" t="str">
        <f>IF(Units!A820="","",Units!A820&amp;Units!B820&amp;Units!C820&amp;"-"&amp;PROPER(Units!D820))</f>
        <v>3450094-Greentown Public Library</v>
      </c>
      <c r="F820" t="str">
        <f t="shared" si="30"/>
        <v/>
      </c>
      <c r="G820" t="str">
        <f>IF(F820="","",COUNTIF($F$2:F820,F820))</f>
        <v/>
      </c>
      <c r="H820" t="str">
        <f t="shared" si="31"/>
        <v/>
      </c>
    </row>
    <row r="821" spans="5:8" x14ac:dyDescent="0.25">
      <c r="E821" t="str">
        <f>IF(Units!A821="","",Units!A821&amp;Units!B821&amp;Units!C821&amp;"-"&amp;PROPER(Units!D821))</f>
        <v>3450282-Kokomo-Howard County Public Library</v>
      </c>
      <c r="F821" t="str">
        <f t="shared" si="30"/>
        <v/>
      </c>
      <c r="G821" t="str">
        <f>IF(F821="","",COUNTIF($F$2:F821,F821))</f>
        <v/>
      </c>
      <c r="H821" t="str">
        <f t="shared" si="31"/>
        <v/>
      </c>
    </row>
    <row r="822" spans="5:8" x14ac:dyDescent="0.25">
      <c r="E822" t="str">
        <f>IF(Units!A822="","",Units!A822&amp;Units!B822&amp;Units!C822&amp;"-"&amp;PROPER(Units!D822))</f>
        <v>3461027-Howard County Solid Waste Management</v>
      </c>
      <c r="F822" t="str">
        <f t="shared" si="30"/>
        <v/>
      </c>
      <c r="G822" t="str">
        <f>IF(F822="","",COUNTIF($F$2:F822,F822))</f>
        <v/>
      </c>
      <c r="H822" t="str">
        <f t="shared" si="31"/>
        <v/>
      </c>
    </row>
    <row r="823" spans="5:8" x14ac:dyDescent="0.25">
      <c r="E823" t="str">
        <f>IF(Units!A823="","",Units!A823&amp;Units!B823&amp;Units!C823&amp;"-"&amp;PROPER(Units!D823))</f>
        <v>3510000-Huntington County</v>
      </c>
      <c r="F823" t="str">
        <f t="shared" si="30"/>
        <v/>
      </c>
      <c r="G823" t="str">
        <f>IF(F823="","",COUNTIF($F$2:F823,F823))</f>
        <v/>
      </c>
      <c r="H823" t="str">
        <f t="shared" si="31"/>
        <v/>
      </c>
    </row>
    <row r="824" spans="5:8" x14ac:dyDescent="0.25">
      <c r="E824" t="str">
        <f>IF(Units!A824="","",Units!A824&amp;Units!B824&amp;Units!C824&amp;"-"&amp;PROPER(Units!D824))</f>
        <v>3520001-Clear Creek Township</v>
      </c>
      <c r="F824" t="str">
        <f t="shared" si="30"/>
        <v/>
      </c>
      <c r="G824" t="str">
        <f>IF(F824="","",COUNTIF($F$2:F824,F824))</f>
        <v/>
      </c>
      <c r="H824" t="str">
        <f t="shared" si="31"/>
        <v/>
      </c>
    </row>
    <row r="825" spans="5:8" x14ac:dyDescent="0.25">
      <c r="E825" t="str">
        <f>IF(Units!A825="","",Units!A825&amp;Units!B825&amp;Units!C825&amp;"-"&amp;PROPER(Units!D825))</f>
        <v>3520002-Dallas Township</v>
      </c>
      <c r="F825" t="str">
        <f t="shared" si="30"/>
        <v/>
      </c>
      <c r="G825" t="str">
        <f>IF(F825="","",COUNTIF($F$2:F825,F825))</f>
        <v/>
      </c>
      <c r="H825" t="str">
        <f t="shared" si="31"/>
        <v/>
      </c>
    </row>
    <row r="826" spans="5:8" x14ac:dyDescent="0.25">
      <c r="E826" t="str">
        <f>IF(Units!A826="","",Units!A826&amp;Units!B826&amp;Units!C826&amp;"-"&amp;PROPER(Units!D826))</f>
        <v>3520003-Huntington Township</v>
      </c>
      <c r="F826" t="str">
        <f t="shared" si="30"/>
        <v/>
      </c>
      <c r="G826" t="str">
        <f>IF(F826="","",COUNTIF($F$2:F826,F826))</f>
        <v/>
      </c>
      <c r="H826" t="str">
        <f t="shared" si="31"/>
        <v/>
      </c>
    </row>
    <row r="827" spans="5:8" x14ac:dyDescent="0.25">
      <c r="E827" t="str">
        <f>IF(Units!A827="","",Units!A827&amp;Units!B827&amp;Units!C827&amp;"-"&amp;PROPER(Units!D827))</f>
        <v>3520004-Jackson Township</v>
      </c>
      <c r="F827" t="str">
        <f t="shared" si="30"/>
        <v/>
      </c>
      <c r="G827" t="str">
        <f>IF(F827="","",COUNTIF($F$2:F827,F827))</f>
        <v/>
      </c>
      <c r="H827" t="str">
        <f t="shared" si="31"/>
        <v/>
      </c>
    </row>
    <row r="828" spans="5:8" x14ac:dyDescent="0.25">
      <c r="E828" t="str">
        <f>IF(Units!A828="","",Units!A828&amp;Units!B828&amp;Units!C828&amp;"-"&amp;PROPER(Units!D828))</f>
        <v>3520005-Jefferson Township</v>
      </c>
      <c r="F828" t="str">
        <f t="shared" si="30"/>
        <v/>
      </c>
      <c r="G828" t="str">
        <f>IF(F828="","",COUNTIF($F$2:F828,F828))</f>
        <v/>
      </c>
      <c r="H828" t="str">
        <f t="shared" si="31"/>
        <v/>
      </c>
    </row>
    <row r="829" spans="5:8" x14ac:dyDescent="0.25">
      <c r="E829" t="str">
        <f>IF(Units!A829="","",Units!A829&amp;Units!B829&amp;Units!C829&amp;"-"&amp;PROPER(Units!D829))</f>
        <v>3520006-Lancaster Township</v>
      </c>
      <c r="F829" t="str">
        <f t="shared" si="30"/>
        <v/>
      </c>
      <c r="G829" t="str">
        <f>IF(F829="","",COUNTIF($F$2:F829,F829))</f>
        <v/>
      </c>
      <c r="H829" t="str">
        <f t="shared" si="31"/>
        <v/>
      </c>
    </row>
    <row r="830" spans="5:8" x14ac:dyDescent="0.25">
      <c r="E830" t="str">
        <f>IF(Units!A830="","",Units!A830&amp;Units!B830&amp;Units!C830&amp;"-"&amp;PROPER(Units!D830))</f>
        <v>3520007-Polk Township</v>
      </c>
      <c r="F830" t="str">
        <f t="shared" si="30"/>
        <v/>
      </c>
      <c r="G830" t="str">
        <f>IF(F830="","",COUNTIF($F$2:F830,F830))</f>
        <v/>
      </c>
      <c r="H830" t="str">
        <f t="shared" si="31"/>
        <v/>
      </c>
    </row>
    <row r="831" spans="5:8" x14ac:dyDescent="0.25">
      <c r="E831" t="str">
        <f>IF(Units!A831="","",Units!A831&amp;Units!B831&amp;Units!C831&amp;"-"&amp;PROPER(Units!D831))</f>
        <v>3520008-Rock Creek Township</v>
      </c>
      <c r="F831" t="str">
        <f t="shared" si="30"/>
        <v/>
      </c>
      <c r="G831" t="str">
        <f>IF(F831="","",COUNTIF($F$2:F831,F831))</f>
        <v/>
      </c>
      <c r="H831" t="str">
        <f t="shared" si="31"/>
        <v/>
      </c>
    </row>
    <row r="832" spans="5:8" x14ac:dyDescent="0.25">
      <c r="E832" t="str">
        <f>IF(Units!A832="","",Units!A832&amp;Units!B832&amp;Units!C832&amp;"-"&amp;PROPER(Units!D832))</f>
        <v>3520009-Salamonie Township</v>
      </c>
      <c r="F832" t="str">
        <f t="shared" si="30"/>
        <v/>
      </c>
      <c r="G832" t="str">
        <f>IF(F832="","",COUNTIF($F$2:F832,F832))</f>
        <v/>
      </c>
      <c r="H832" t="str">
        <f t="shared" si="31"/>
        <v/>
      </c>
    </row>
    <row r="833" spans="5:8" x14ac:dyDescent="0.25">
      <c r="E833" t="str">
        <f>IF(Units!A833="","",Units!A833&amp;Units!B833&amp;Units!C833&amp;"-"&amp;PROPER(Units!D833))</f>
        <v>3520010-Union Township</v>
      </c>
      <c r="F833" t="str">
        <f t="shared" si="30"/>
        <v/>
      </c>
      <c r="G833" t="str">
        <f>IF(F833="","",COUNTIF($F$2:F833,F833))</f>
        <v/>
      </c>
      <c r="H833" t="str">
        <f t="shared" si="31"/>
        <v/>
      </c>
    </row>
    <row r="834" spans="5:8" x14ac:dyDescent="0.25">
      <c r="E834" t="str">
        <f>IF(Units!A834="","",Units!A834&amp;Units!B834&amp;Units!C834&amp;"-"&amp;PROPER(Units!D834))</f>
        <v>3520011-Warren Township</v>
      </c>
      <c r="F834" t="str">
        <f t="shared" si="30"/>
        <v/>
      </c>
      <c r="G834" t="str">
        <f>IF(F834="","",COUNTIF($F$2:F834,F834))</f>
        <v/>
      </c>
      <c r="H834" t="str">
        <f t="shared" si="31"/>
        <v/>
      </c>
    </row>
    <row r="835" spans="5:8" x14ac:dyDescent="0.25">
      <c r="E835" t="str">
        <f>IF(Units!A835="","",Units!A835&amp;Units!B835&amp;Units!C835&amp;"-"&amp;PROPER(Units!D835))</f>
        <v>3520012-Wayne Township</v>
      </c>
      <c r="F835" t="str">
        <f t="shared" ref="F835:F898" si="32">IF(LEFT(E835,2)=$F$1,"x","")</f>
        <v/>
      </c>
      <c r="G835" t="str">
        <f>IF(F835="","",COUNTIF($F$2:F835,F835))</f>
        <v/>
      </c>
      <c r="H835" t="str">
        <f t="shared" ref="H835:H898" si="33">IF(F835="","",E835)</f>
        <v/>
      </c>
    </row>
    <row r="836" spans="5:8" x14ac:dyDescent="0.25">
      <c r="E836" t="str">
        <f>IF(Units!A836="","",Units!A836&amp;Units!B836&amp;Units!C836&amp;"-"&amp;PROPER(Units!D836))</f>
        <v>3530307-Huntington Civil City</v>
      </c>
      <c r="F836" t="str">
        <f t="shared" si="32"/>
        <v/>
      </c>
      <c r="G836" t="str">
        <f>IF(F836="","",COUNTIF($F$2:F836,F836))</f>
        <v/>
      </c>
      <c r="H836" t="str">
        <f t="shared" si="33"/>
        <v/>
      </c>
    </row>
    <row r="837" spans="5:8" x14ac:dyDescent="0.25">
      <c r="E837" t="str">
        <f>IF(Units!A837="","",Units!A837&amp;Units!B837&amp;Units!C837&amp;"-"&amp;PROPER(Units!D837))</f>
        <v>3530683-Andrews Civil Town</v>
      </c>
      <c r="F837" t="str">
        <f t="shared" si="32"/>
        <v/>
      </c>
      <c r="G837" t="str">
        <f>IF(F837="","",COUNTIF($F$2:F837,F837))</f>
        <v/>
      </c>
      <c r="H837" t="str">
        <f t="shared" si="33"/>
        <v/>
      </c>
    </row>
    <row r="838" spans="5:8" x14ac:dyDescent="0.25">
      <c r="E838" t="str">
        <f>IF(Units!A838="","",Units!A838&amp;Units!B838&amp;Units!C838&amp;"-"&amp;PROPER(Units!D838))</f>
        <v>3530685-Mount Etna Civil Town</v>
      </c>
      <c r="F838" t="str">
        <f t="shared" si="32"/>
        <v/>
      </c>
      <c r="G838" t="str">
        <f>IF(F838="","",COUNTIF($F$2:F838,F838))</f>
        <v/>
      </c>
      <c r="H838" t="str">
        <f t="shared" si="33"/>
        <v/>
      </c>
    </row>
    <row r="839" spans="5:8" x14ac:dyDescent="0.25">
      <c r="E839" t="str">
        <f>IF(Units!A839="","",Units!A839&amp;Units!B839&amp;Units!C839&amp;"-"&amp;PROPER(Units!D839))</f>
        <v>3530686-Roanoke Civil Town</v>
      </c>
      <c r="F839" t="str">
        <f t="shared" si="32"/>
        <v/>
      </c>
      <c r="G839" t="str">
        <f>IF(F839="","",COUNTIF($F$2:F839,F839))</f>
        <v/>
      </c>
      <c r="H839" t="str">
        <f t="shared" si="33"/>
        <v/>
      </c>
    </row>
    <row r="840" spans="5:8" x14ac:dyDescent="0.25">
      <c r="E840" t="str">
        <f>IF(Units!A840="","",Units!A840&amp;Units!B840&amp;Units!C840&amp;"-"&amp;PROPER(Units!D840))</f>
        <v>3530687-Warren Civil Town</v>
      </c>
      <c r="F840" t="str">
        <f t="shared" si="32"/>
        <v/>
      </c>
      <c r="G840" t="str">
        <f>IF(F840="","",COUNTIF($F$2:F840,F840))</f>
        <v/>
      </c>
      <c r="H840" t="str">
        <f t="shared" si="33"/>
        <v/>
      </c>
    </row>
    <row r="841" spans="5:8" x14ac:dyDescent="0.25">
      <c r="E841" t="str">
        <f>IF(Units!A841="","",Units!A841&amp;Units!B841&amp;Units!C841&amp;"-"&amp;PROPER(Units!D841))</f>
        <v>3550096-Andrews Public Library</v>
      </c>
      <c r="F841" t="str">
        <f t="shared" si="32"/>
        <v/>
      </c>
      <c r="G841" t="str">
        <f>IF(F841="","",COUNTIF($F$2:F841,F841))</f>
        <v/>
      </c>
      <c r="H841" t="str">
        <f t="shared" si="33"/>
        <v/>
      </c>
    </row>
    <row r="842" spans="5:8" x14ac:dyDescent="0.25">
      <c r="E842" t="str">
        <f>IF(Units!A842="","",Units!A842&amp;Units!B842&amp;Units!C842&amp;"-"&amp;PROPER(Units!D842))</f>
        <v>3550098-Roanoke Public Library</v>
      </c>
      <c r="F842" t="str">
        <f t="shared" si="32"/>
        <v/>
      </c>
      <c r="G842" t="str">
        <f>IF(F842="","",COUNTIF($F$2:F842,F842))</f>
        <v/>
      </c>
      <c r="H842" t="str">
        <f t="shared" si="33"/>
        <v/>
      </c>
    </row>
    <row r="843" spans="5:8" x14ac:dyDescent="0.25">
      <c r="E843" t="str">
        <f>IF(Units!A843="","",Units!A843&amp;Units!B843&amp;Units!C843&amp;"-"&amp;PROPER(Units!D843))</f>
        <v>3550099-Warren Public Library</v>
      </c>
      <c r="F843" t="str">
        <f t="shared" si="32"/>
        <v/>
      </c>
      <c r="G843" t="str">
        <f>IF(F843="","",COUNTIF($F$2:F843,F843))</f>
        <v/>
      </c>
      <c r="H843" t="str">
        <f t="shared" si="33"/>
        <v/>
      </c>
    </row>
    <row r="844" spans="5:8" x14ac:dyDescent="0.25">
      <c r="E844" t="str">
        <f>IF(Units!A844="","",Units!A844&amp;Units!B844&amp;Units!C844&amp;"-"&amp;PROPER(Units!D844))</f>
        <v>3550302-Huntington Library</v>
      </c>
      <c r="F844" t="str">
        <f t="shared" si="32"/>
        <v/>
      </c>
      <c r="G844" t="str">
        <f>IF(F844="","",COUNTIF($F$2:F844,F844))</f>
        <v/>
      </c>
      <c r="H844" t="str">
        <f t="shared" si="33"/>
        <v/>
      </c>
    </row>
    <row r="845" spans="5:8" x14ac:dyDescent="0.25">
      <c r="E845" t="str">
        <f>IF(Units!A845="","",Units!A845&amp;Units!B845&amp;Units!C845&amp;"-"&amp;PROPER(Units!D845))</f>
        <v>3561055-Huntington County Solid Waste Management</v>
      </c>
      <c r="F845" t="str">
        <f t="shared" si="32"/>
        <v/>
      </c>
      <c r="G845" t="str">
        <f>IF(F845="","",COUNTIF($F$2:F845,F845))</f>
        <v/>
      </c>
      <c r="H845" t="str">
        <f t="shared" si="33"/>
        <v/>
      </c>
    </row>
    <row r="846" spans="5:8" x14ac:dyDescent="0.25">
      <c r="E846" t="str">
        <f>IF(Units!A846="","",Units!A846&amp;Units!B846&amp;Units!C846&amp;"-"&amp;PROPER(Units!D846))</f>
        <v>3610000-Jackson County</v>
      </c>
      <c r="F846" t="str">
        <f t="shared" si="32"/>
        <v/>
      </c>
      <c r="G846" t="str">
        <f>IF(F846="","",COUNTIF($F$2:F846,F846))</f>
        <v/>
      </c>
      <c r="H846" t="str">
        <f t="shared" si="33"/>
        <v/>
      </c>
    </row>
    <row r="847" spans="5:8" x14ac:dyDescent="0.25">
      <c r="E847" t="str">
        <f>IF(Units!A847="","",Units!A847&amp;Units!B847&amp;Units!C847&amp;"-"&amp;PROPER(Units!D847))</f>
        <v>3620001-Brownstown Township</v>
      </c>
      <c r="F847" t="str">
        <f t="shared" si="32"/>
        <v/>
      </c>
      <c r="G847" t="str">
        <f>IF(F847="","",COUNTIF($F$2:F847,F847))</f>
        <v/>
      </c>
      <c r="H847" t="str">
        <f t="shared" si="33"/>
        <v/>
      </c>
    </row>
    <row r="848" spans="5:8" x14ac:dyDescent="0.25">
      <c r="E848" t="str">
        <f>IF(Units!A848="","",Units!A848&amp;Units!B848&amp;Units!C848&amp;"-"&amp;PROPER(Units!D848))</f>
        <v>3620002-Carr Township</v>
      </c>
      <c r="F848" t="str">
        <f t="shared" si="32"/>
        <v/>
      </c>
      <c r="G848" t="str">
        <f>IF(F848="","",COUNTIF($F$2:F848,F848))</f>
        <v/>
      </c>
      <c r="H848" t="str">
        <f t="shared" si="33"/>
        <v/>
      </c>
    </row>
    <row r="849" spans="5:8" x14ac:dyDescent="0.25">
      <c r="E849" t="str">
        <f>IF(Units!A849="","",Units!A849&amp;Units!B849&amp;Units!C849&amp;"-"&amp;PROPER(Units!D849))</f>
        <v>3620003-Driftwood Township</v>
      </c>
      <c r="F849" t="str">
        <f t="shared" si="32"/>
        <v/>
      </c>
      <c r="G849" t="str">
        <f>IF(F849="","",COUNTIF($F$2:F849,F849))</f>
        <v/>
      </c>
      <c r="H849" t="str">
        <f t="shared" si="33"/>
        <v/>
      </c>
    </row>
    <row r="850" spans="5:8" x14ac:dyDescent="0.25">
      <c r="E850" t="str">
        <f>IF(Units!A850="","",Units!A850&amp;Units!B850&amp;Units!C850&amp;"-"&amp;PROPER(Units!D850))</f>
        <v>3620004-Grassy Fork Township</v>
      </c>
      <c r="F850" t="str">
        <f t="shared" si="32"/>
        <v/>
      </c>
      <c r="G850" t="str">
        <f>IF(F850="","",COUNTIF($F$2:F850,F850))</f>
        <v/>
      </c>
      <c r="H850" t="str">
        <f t="shared" si="33"/>
        <v/>
      </c>
    </row>
    <row r="851" spans="5:8" x14ac:dyDescent="0.25">
      <c r="E851" t="str">
        <f>IF(Units!A851="","",Units!A851&amp;Units!B851&amp;Units!C851&amp;"-"&amp;PROPER(Units!D851))</f>
        <v>3620005-Hamilton Township</v>
      </c>
      <c r="F851" t="str">
        <f t="shared" si="32"/>
        <v/>
      </c>
      <c r="G851" t="str">
        <f>IF(F851="","",COUNTIF($F$2:F851,F851))</f>
        <v/>
      </c>
      <c r="H851" t="str">
        <f t="shared" si="33"/>
        <v/>
      </c>
    </row>
    <row r="852" spans="5:8" x14ac:dyDescent="0.25">
      <c r="E852" t="str">
        <f>IF(Units!A852="","",Units!A852&amp;Units!B852&amp;Units!C852&amp;"-"&amp;PROPER(Units!D852))</f>
        <v>3620006-Jackson Township</v>
      </c>
      <c r="F852" t="str">
        <f t="shared" si="32"/>
        <v/>
      </c>
      <c r="G852" t="str">
        <f>IF(F852="","",COUNTIF($F$2:F852,F852))</f>
        <v/>
      </c>
      <c r="H852" t="str">
        <f t="shared" si="33"/>
        <v/>
      </c>
    </row>
    <row r="853" spans="5:8" x14ac:dyDescent="0.25">
      <c r="E853" t="str">
        <f>IF(Units!A853="","",Units!A853&amp;Units!B853&amp;Units!C853&amp;"-"&amp;PROPER(Units!D853))</f>
        <v>3620007-Owen Township</v>
      </c>
      <c r="F853" t="str">
        <f t="shared" si="32"/>
        <v/>
      </c>
      <c r="G853" t="str">
        <f>IF(F853="","",COUNTIF($F$2:F853,F853))</f>
        <v/>
      </c>
      <c r="H853" t="str">
        <f t="shared" si="33"/>
        <v/>
      </c>
    </row>
    <row r="854" spans="5:8" x14ac:dyDescent="0.25">
      <c r="E854" t="str">
        <f>IF(Units!A854="","",Units!A854&amp;Units!B854&amp;Units!C854&amp;"-"&amp;PROPER(Units!D854))</f>
        <v>3620008-Pershing Township</v>
      </c>
      <c r="F854" t="str">
        <f t="shared" si="32"/>
        <v/>
      </c>
      <c r="G854" t="str">
        <f>IF(F854="","",COUNTIF($F$2:F854,F854))</f>
        <v/>
      </c>
      <c r="H854" t="str">
        <f t="shared" si="33"/>
        <v/>
      </c>
    </row>
    <row r="855" spans="5:8" x14ac:dyDescent="0.25">
      <c r="E855" t="str">
        <f>IF(Units!A855="","",Units!A855&amp;Units!B855&amp;Units!C855&amp;"-"&amp;PROPER(Units!D855))</f>
        <v>3620009-Redding Township</v>
      </c>
      <c r="F855" t="str">
        <f t="shared" si="32"/>
        <v/>
      </c>
      <c r="G855" t="str">
        <f>IF(F855="","",COUNTIF($F$2:F855,F855))</f>
        <v/>
      </c>
      <c r="H855" t="str">
        <f t="shared" si="33"/>
        <v/>
      </c>
    </row>
    <row r="856" spans="5:8" x14ac:dyDescent="0.25">
      <c r="E856" t="str">
        <f>IF(Units!A856="","",Units!A856&amp;Units!B856&amp;Units!C856&amp;"-"&amp;PROPER(Units!D856))</f>
        <v>3620010-Salt Creek Township</v>
      </c>
      <c r="F856" t="str">
        <f t="shared" si="32"/>
        <v/>
      </c>
      <c r="G856" t="str">
        <f>IF(F856="","",COUNTIF($F$2:F856,F856))</f>
        <v/>
      </c>
      <c r="H856" t="str">
        <f t="shared" si="33"/>
        <v/>
      </c>
    </row>
    <row r="857" spans="5:8" x14ac:dyDescent="0.25">
      <c r="E857" t="str">
        <f>IF(Units!A857="","",Units!A857&amp;Units!B857&amp;Units!C857&amp;"-"&amp;PROPER(Units!D857))</f>
        <v>3620011-Vernon Township</v>
      </c>
      <c r="F857" t="str">
        <f t="shared" si="32"/>
        <v/>
      </c>
      <c r="G857" t="str">
        <f>IF(F857="","",COUNTIF($F$2:F857,F857))</f>
        <v/>
      </c>
      <c r="H857" t="str">
        <f t="shared" si="33"/>
        <v/>
      </c>
    </row>
    <row r="858" spans="5:8" x14ac:dyDescent="0.25">
      <c r="E858" t="str">
        <f>IF(Units!A858="","",Units!A858&amp;Units!B858&amp;Units!C858&amp;"-"&amp;PROPER(Units!D858))</f>
        <v>3620012-Washington Township</v>
      </c>
      <c r="F858" t="str">
        <f t="shared" si="32"/>
        <v/>
      </c>
      <c r="G858" t="str">
        <f>IF(F858="","",COUNTIF($F$2:F858,F858))</f>
        <v/>
      </c>
      <c r="H858" t="str">
        <f t="shared" si="33"/>
        <v/>
      </c>
    </row>
    <row r="859" spans="5:8" x14ac:dyDescent="0.25">
      <c r="E859" t="str">
        <f>IF(Units!A859="","",Units!A859&amp;Units!B859&amp;Units!C859&amp;"-"&amp;PROPER(Units!D859))</f>
        <v>3630314-Seymour Civil City</v>
      </c>
      <c r="F859" t="str">
        <f t="shared" si="32"/>
        <v/>
      </c>
      <c r="G859" t="str">
        <f>IF(F859="","",COUNTIF($F$2:F859,F859))</f>
        <v/>
      </c>
      <c r="H859" t="str">
        <f t="shared" si="33"/>
        <v/>
      </c>
    </row>
    <row r="860" spans="5:8" x14ac:dyDescent="0.25">
      <c r="E860" t="str">
        <f>IF(Units!A860="","",Units!A860&amp;Units!B860&amp;Units!C860&amp;"-"&amp;PROPER(Units!D860))</f>
        <v>3630688-Brownstown Civil Town</v>
      </c>
      <c r="F860" t="str">
        <f t="shared" si="32"/>
        <v/>
      </c>
      <c r="G860" t="str">
        <f>IF(F860="","",COUNTIF($F$2:F860,F860))</f>
        <v/>
      </c>
      <c r="H860" t="str">
        <f t="shared" si="33"/>
        <v/>
      </c>
    </row>
    <row r="861" spans="5:8" x14ac:dyDescent="0.25">
      <c r="E861" t="str">
        <f>IF(Units!A861="","",Units!A861&amp;Units!B861&amp;Units!C861&amp;"-"&amp;PROPER(Units!D861))</f>
        <v>3630689-Crothersville Civil Town</v>
      </c>
      <c r="F861" t="str">
        <f t="shared" si="32"/>
        <v/>
      </c>
      <c r="G861" t="str">
        <f>IF(F861="","",COUNTIF($F$2:F861,F861))</f>
        <v/>
      </c>
      <c r="H861" t="str">
        <f t="shared" si="33"/>
        <v/>
      </c>
    </row>
    <row r="862" spans="5:8" x14ac:dyDescent="0.25">
      <c r="E862" t="str">
        <f>IF(Units!A862="","",Units!A862&amp;Units!B862&amp;Units!C862&amp;"-"&amp;PROPER(Units!D862))</f>
        <v>3630690-Medora Civil Town</v>
      </c>
      <c r="F862" t="str">
        <f t="shared" si="32"/>
        <v/>
      </c>
      <c r="G862" t="str">
        <f>IF(F862="","",COUNTIF($F$2:F862,F862))</f>
        <v/>
      </c>
      <c r="H862" t="str">
        <f t="shared" si="33"/>
        <v/>
      </c>
    </row>
    <row r="863" spans="5:8" x14ac:dyDescent="0.25">
      <c r="E863" t="str">
        <f>IF(Units!A863="","",Units!A863&amp;Units!B863&amp;Units!C863&amp;"-"&amp;PROPER(Units!D863))</f>
        <v>3650100-Brownstown Public Library</v>
      </c>
      <c r="F863" t="str">
        <f t="shared" si="32"/>
        <v/>
      </c>
      <c r="G863" t="str">
        <f>IF(F863="","",COUNTIF($F$2:F863,F863))</f>
        <v/>
      </c>
      <c r="H863" t="str">
        <f t="shared" si="33"/>
        <v/>
      </c>
    </row>
    <row r="864" spans="5:8" x14ac:dyDescent="0.25">
      <c r="E864" t="str">
        <f>IF(Units!A864="","",Units!A864&amp;Units!B864&amp;Units!C864&amp;"-"&amp;PROPER(Units!D864))</f>
        <v>3650289-Jackson County Public Library</v>
      </c>
      <c r="F864" t="str">
        <f t="shared" si="32"/>
        <v/>
      </c>
      <c r="G864" t="str">
        <f>IF(F864="","",COUNTIF($F$2:F864,F864))</f>
        <v/>
      </c>
      <c r="H864" t="str">
        <f t="shared" si="33"/>
        <v/>
      </c>
    </row>
    <row r="865" spans="5:8" x14ac:dyDescent="0.25">
      <c r="E865" t="str">
        <f>IF(Units!A865="","",Units!A865&amp;Units!B865&amp;Units!C865&amp;"-"&amp;PROPER(Units!D865))</f>
        <v>3660339-Vernon Township Fire Protection District</v>
      </c>
      <c r="F865" t="str">
        <f t="shared" si="32"/>
        <v/>
      </c>
      <c r="G865" t="str">
        <f>IF(F865="","",COUNTIF($F$2:F865,F865))</f>
        <v/>
      </c>
      <c r="H865" t="str">
        <f t="shared" si="33"/>
        <v/>
      </c>
    </row>
    <row r="866" spans="5:8" x14ac:dyDescent="0.25">
      <c r="E866" t="str">
        <f>IF(Units!A866="","",Units!A866&amp;Units!B866&amp;Units!C866&amp;"-"&amp;PROPER(Units!D866))</f>
        <v>3660940-Seymour Airport Authority</v>
      </c>
      <c r="F866" t="str">
        <f t="shared" si="32"/>
        <v/>
      </c>
      <c r="G866" t="str">
        <f>IF(F866="","",COUNTIF($F$2:F866,F866))</f>
        <v/>
      </c>
      <c r="H866" t="str">
        <f t="shared" si="33"/>
        <v/>
      </c>
    </row>
    <row r="867" spans="5:8" x14ac:dyDescent="0.25">
      <c r="E867" t="str">
        <f>IF(Units!A867="","",Units!A867&amp;Units!B867&amp;Units!C867&amp;"-"&amp;PROPER(Units!D867))</f>
        <v>3661014-Jackson County Solid Waste</v>
      </c>
      <c r="F867" t="str">
        <f t="shared" si="32"/>
        <v/>
      </c>
      <c r="G867" t="str">
        <f>IF(F867="","",COUNTIF($F$2:F867,F867))</f>
        <v/>
      </c>
      <c r="H867" t="str">
        <f t="shared" si="33"/>
        <v/>
      </c>
    </row>
    <row r="868" spans="5:8" x14ac:dyDescent="0.25">
      <c r="E868" t="str">
        <f>IF(Units!A868="","",Units!A868&amp;Units!B868&amp;Units!C868&amp;"-"&amp;PROPER(Units!D868))</f>
        <v>3661081-Pershing Fire District</v>
      </c>
      <c r="F868" t="str">
        <f t="shared" si="32"/>
        <v/>
      </c>
      <c r="G868" t="str">
        <f>IF(F868="","",COUNTIF($F$2:F868,F868))</f>
        <v/>
      </c>
      <c r="H868" t="str">
        <f t="shared" si="33"/>
        <v/>
      </c>
    </row>
    <row r="869" spans="5:8" x14ac:dyDescent="0.25">
      <c r="E869" t="str">
        <f>IF(Units!A869="","",Units!A869&amp;Units!B869&amp;Units!C869&amp;"-"&amp;PROPER(Units!D869))</f>
        <v>3661083-Driftwood Township Fire Protection District</v>
      </c>
      <c r="F869" t="str">
        <f t="shared" si="32"/>
        <v/>
      </c>
      <c r="G869" t="str">
        <f>IF(F869="","",COUNTIF($F$2:F869,F869))</f>
        <v/>
      </c>
      <c r="H869" t="str">
        <f t="shared" si="33"/>
        <v/>
      </c>
    </row>
    <row r="870" spans="5:8" x14ac:dyDescent="0.25">
      <c r="E870" t="str">
        <f>IF(Units!A870="","",Units!A870&amp;Units!B870&amp;Units!C870&amp;"-"&amp;PROPER(Units!D870))</f>
        <v>3661084-Brownstown Fire Protection District</v>
      </c>
      <c r="F870" t="str">
        <f t="shared" si="32"/>
        <v/>
      </c>
      <c r="G870" t="str">
        <f>IF(F870="","",COUNTIF($F$2:F870,F870))</f>
        <v/>
      </c>
      <c r="H870" t="str">
        <f t="shared" si="33"/>
        <v/>
      </c>
    </row>
    <row r="871" spans="5:8" x14ac:dyDescent="0.25">
      <c r="E871" t="str">
        <f>IF(Units!A871="","",Units!A871&amp;Units!B871&amp;Units!C871&amp;"-"&amp;PROPER(Units!D871))</f>
        <v>3661085-Grassy Fork Township Fire Protection District</v>
      </c>
      <c r="F871" t="str">
        <f t="shared" si="32"/>
        <v/>
      </c>
      <c r="G871" t="str">
        <f>IF(F871="","",COUNTIF($F$2:F871,F871))</f>
        <v/>
      </c>
      <c r="H871" t="str">
        <f t="shared" si="33"/>
        <v/>
      </c>
    </row>
    <row r="872" spans="5:8" x14ac:dyDescent="0.25">
      <c r="E872" t="str">
        <f>IF(Units!A872="","",Units!A872&amp;Units!B872&amp;Units!C872&amp;"-"&amp;PROPER(Units!D872))</f>
        <v>3661086-Redding Township Fire Protection District</v>
      </c>
      <c r="F872" t="str">
        <f t="shared" si="32"/>
        <v/>
      </c>
      <c r="G872" t="str">
        <f>IF(F872="","",COUNTIF($F$2:F872,F872))</f>
        <v/>
      </c>
      <c r="H872" t="str">
        <f t="shared" si="33"/>
        <v/>
      </c>
    </row>
    <row r="873" spans="5:8" x14ac:dyDescent="0.25">
      <c r="E873" t="str">
        <f>IF(Units!A873="","",Units!A873&amp;Units!B873&amp;Units!C873&amp;"-"&amp;PROPER(Units!D873))</f>
        <v>3661087-Owen Salt Creek Fire Protection District</v>
      </c>
      <c r="F873" t="str">
        <f t="shared" si="32"/>
        <v/>
      </c>
      <c r="G873" t="str">
        <f>IF(F873="","",COUNTIF($F$2:F873,F873))</f>
        <v/>
      </c>
      <c r="H873" t="str">
        <f t="shared" si="33"/>
        <v/>
      </c>
    </row>
    <row r="874" spans="5:8" x14ac:dyDescent="0.25">
      <c r="E874" t="str">
        <f>IF(Units!A874="","",Units!A874&amp;Units!B874&amp;Units!C874&amp;"-"&amp;PROPER(Units!D874))</f>
        <v>3661088-Hamilton Township Fire Protection District</v>
      </c>
      <c r="F874" t="str">
        <f t="shared" si="32"/>
        <v/>
      </c>
      <c r="G874" t="str">
        <f>IF(F874="","",COUNTIF($F$2:F874,F874))</f>
        <v/>
      </c>
      <c r="H874" t="str">
        <f t="shared" si="33"/>
        <v/>
      </c>
    </row>
    <row r="875" spans="5:8" x14ac:dyDescent="0.25">
      <c r="E875" t="str">
        <f>IF(Units!A875="","",Units!A875&amp;Units!B875&amp;Units!C875&amp;"-"&amp;PROPER(Units!D875))</f>
        <v>3661089-Jackson Washington Fire Protection District</v>
      </c>
      <c r="F875" t="str">
        <f t="shared" si="32"/>
        <v/>
      </c>
      <c r="G875" t="str">
        <f>IF(F875="","",COUNTIF($F$2:F875,F875))</f>
        <v/>
      </c>
      <c r="H875" t="str">
        <f t="shared" si="33"/>
        <v/>
      </c>
    </row>
    <row r="876" spans="5:8" x14ac:dyDescent="0.25">
      <c r="E876" t="str">
        <f>IF(Units!A876="","",Units!A876&amp;Units!B876&amp;Units!C876&amp;"-"&amp;PROPER(Units!D876))</f>
        <v>3710000-Jasper County</v>
      </c>
      <c r="F876" t="str">
        <f t="shared" si="32"/>
        <v/>
      </c>
      <c r="G876" t="str">
        <f>IF(F876="","",COUNTIF($F$2:F876,F876))</f>
        <v/>
      </c>
      <c r="H876" t="str">
        <f t="shared" si="33"/>
        <v/>
      </c>
    </row>
    <row r="877" spans="5:8" x14ac:dyDescent="0.25">
      <c r="E877" t="str">
        <f>IF(Units!A877="","",Units!A877&amp;Units!B877&amp;Units!C877&amp;"-"&amp;PROPER(Units!D877))</f>
        <v>3720001-Barkley Township</v>
      </c>
      <c r="F877" t="str">
        <f t="shared" si="32"/>
        <v/>
      </c>
      <c r="G877" t="str">
        <f>IF(F877="","",COUNTIF($F$2:F877,F877))</f>
        <v/>
      </c>
      <c r="H877" t="str">
        <f t="shared" si="33"/>
        <v/>
      </c>
    </row>
    <row r="878" spans="5:8" x14ac:dyDescent="0.25">
      <c r="E878" t="str">
        <f>IF(Units!A878="","",Units!A878&amp;Units!B878&amp;Units!C878&amp;"-"&amp;PROPER(Units!D878))</f>
        <v>3720002-Carpenter Township</v>
      </c>
      <c r="F878" t="str">
        <f t="shared" si="32"/>
        <v/>
      </c>
      <c r="G878" t="str">
        <f>IF(F878="","",COUNTIF($F$2:F878,F878))</f>
        <v/>
      </c>
      <c r="H878" t="str">
        <f t="shared" si="33"/>
        <v/>
      </c>
    </row>
    <row r="879" spans="5:8" x14ac:dyDescent="0.25">
      <c r="E879" t="str">
        <f>IF(Units!A879="","",Units!A879&amp;Units!B879&amp;Units!C879&amp;"-"&amp;PROPER(Units!D879))</f>
        <v>3720003-Gillam Township</v>
      </c>
      <c r="F879" t="str">
        <f t="shared" si="32"/>
        <v/>
      </c>
      <c r="G879" t="str">
        <f>IF(F879="","",COUNTIF($F$2:F879,F879))</f>
        <v/>
      </c>
      <c r="H879" t="str">
        <f t="shared" si="33"/>
        <v/>
      </c>
    </row>
    <row r="880" spans="5:8" x14ac:dyDescent="0.25">
      <c r="E880" t="str">
        <f>IF(Units!A880="","",Units!A880&amp;Units!B880&amp;Units!C880&amp;"-"&amp;PROPER(Units!D880))</f>
        <v>3720004-Hanging Grove Township</v>
      </c>
      <c r="F880" t="str">
        <f t="shared" si="32"/>
        <v/>
      </c>
      <c r="G880" t="str">
        <f>IF(F880="","",COUNTIF($F$2:F880,F880))</f>
        <v/>
      </c>
      <c r="H880" t="str">
        <f t="shared" si="33"/>
        <v/>
      </c>
    </row>
    <row r="881" spans="5:8" x14ac:dyDescent="0.25">
      <c r="E881" t="str">
        <f>IF(Units!A881="","",Units!A881&amp;Units!B881&amp;Units!C881&amp;"-"&amp;PROPER(Units!D881))</f>
        <v>3720005-Jordan Township</v>
      </c>
      <c r="F881" t="str">
        <f t="shared" si="32"/>
        <v/>
      </c>
      <c r="G881" t="str">
        <f>IF(F881="","",COUNTIF($F$2:F881,F881))</f>
        <v/>
      </c>
      <c r="H881" t="str">
        <f t="shared" si="33"/>
        <v/>
      </c>
    </row>
    <row r="882" spans="5:8" x14ac:dyDescent="0.25">
      <c r="E882" t="str">
        <f>IF(Units!A882="","",Units!A882&amp;Units!B882&amp;Units!C882&amp;"-"&amp;PROPER(Units!D882))</f>
        <v>3720006-Kankakee Township</v>
      </c>
      <c r="F882" t="str">
        <f t="shared" si="32"/>
        <v/>
      </c>
      <c r="G882" t="str">
        <f>IF(F882="","",COUNTIF($F$2:F882,F882))</f>
        <v/>
      </c>
      <c r="H882" t="str">
        <f t="shared" si="33"/>
        <v/>
      </c>
    </row>
    <row r="883" spans="5:8" x14ac:dyDescent="0.25">
      <c r="E883" t="str">
        <f>IF(Units!A883="","",Units!A883&amp;Units!B883&amp;Units!C883&amp;"-"&amp;PROPER(Units!D883))</f>
        <v>3720007-Keener Township</v>
      </c>
      <c r="F883" t="str">
        <f t="shared" si="32"/>
        <v/>
      </c>
      <c r="G883" t="str">
        <f>IF(F883="","",COUNTIF($F$2:F883,F883))</f>
        <v/>
      </c>
      <c r="H883" t="str">
        <f t="shared" si="33"/>
        <v/>
      </c>
    </row>
    <row r="884" spans="5:8" x14ac:dyDescent="0.25">
      <c r="E884" t="str">
        <f>IF(Units!A884="","",Units!A884&amp;Units!B884&amp;Units!C884&amp;"-"&amp;PROPER(Units!D884))</f>
        <v>3720008-Marion Township</v>
      </c>
      <c r="F884" t="str">
        <f t="shared" si="32"/>
        <v/>
      </c>
      <c r="G884" t="str">
        <f>IF(F884="","",COUNTIF($F$2:F884,F884))</f>
        <v/>
      </c>
      <c r="H884" t="str">
        <f t="shared" si="33"/>
        <v/>
      </c>
    </row>
    <row r="885" spans="5:8" x14ac:dyDescent="0.25">
      <c r="E885" t="str">
        <f>IF(Units!A885="","",Units!A885&amp;Units!B885&amp;Units!C885&amp;"-"&amp;PROPER(Units!D885))</f>
        <v>3720009-Milroy Township</v>
      </c>
      <c r="F885" t="str">
        <f t="shared" si="32"/>
        <v/>
      </c>
      <c r="G885" t="str">
        <f>IF(F885="","",COUNTIF($F$2:F885,F885))</f>
        <v/>
      </c>
      <c r="H885" t="str">
        <f t="shared" si="33"/>
        <v/>
      </c>
    </row>
    <row r="886" spans="5:8" x14ac:dyDescent="0.25">
      <c r="E886" t="str">
        <f>IF(Units!A886="","",Units!A886&amp;Units!B886&amp;Units!C886&amp;"-"&amp;PROPER(Units!D886))</f>
        <v>3720010-Newton Township</v>
      </c>
      <c r="F886" t="str">
        <f t="shared" si="32"/>
        <v/>
      </c>
      <c r="G886" t="str">
        <f>IF(F886="","",COUNTIF($F$2:F886,F886))</f>
        <v/>
      </c>
      <c r="H886" t="str">
        <f t="shared" si="33"/>
        <v/>
      </c>
    </row>
    <row r="887" spans="5:8" x14ac:dyDescent="0.25">
      <c r="E887" t="str">
        <f>IF(Units!A887="","",Units!A887&amp;Units!B887&amp;Units!C887&amp;"-"&amp;PROPER(Units!D887))</f>
        <v>3720011-Union Township</v>
      </c>
      <c r="F887" t="str">
        <f t="shared" si="32"/>
        <v/>
      </c>
      <c r="G887" t="str">
        <f>IF(F887="","",COUNTIF($F$2:F887,F887))</f>
        <v/>
      </c>
      <c r="H887" t="str">
        <f t="shared" si="33"/>
        <v/>
      </c>
    </row>
    <row r="888" spans="5:8" x14ac:dyDescent="0.25">
      <c r="E888" t="str">
        <f>IF(Units!A888="","",Units!A888&amp;Units!B888&amp;Units!C888&amp;"-"&amp;PROPER(Units!D888))</f>
        <v>3720012-Walker Township</v>
      </c>
      <c r="F888" t="str">
        <f t="shared" si="32"/>
        <v/>
      </c>
      <c r="G888" t="str">
        <f>IF(F888="","",COUNTIF($F$2:F888,F888))</f>
        <v/>
      </c>
      <c r="H888" t="str">
        <f t="shared" si="33"/>
        <v/>
      </c>
    </row>
    <row r="889" spans="5:8" x14ac:dyDescent="0.25">
      <c r="E889" t="str">
        <f>IF(Units!A889="","",Units!A889&amp;Units!B889&amp;Units!C889&amp;"-"&amp;PROPER(Units!D889))</f>
        <v>3720013-Wheatfield Township</v>
      </c>
      <c r="F889" t="str">
        <f t="shared" si="32"/>
        <v/>
      </c>
      <c r="G889" t="str">
        <f>IF(F889="","",COUNTIF($F$2:F889,F889))</f>
        <v/>
      </c>
      <c r="H889" t="str">
        <f t="shared" si="33"/>
        <v/>
      </c>
    </row>
    <row r="890" spans="5:8" x14ac:dyDescent="0.25">
      <c r="E890" t="str">
        <f>IF(Units!A890="","",Units!A890&amp;Units!B890&amp;Units!C890&amp;"-"&amp;PROPER(Units!D890))</f>
        <v>3730437-Rensselaer Civil City</v>
      </c>
      <c r="F890" t="str">
        <f t="shared" si="32"/>
        <v/>
      </c>
      <c r="G890" t="str">
        <f>IF(F890="","",COUNTIF($F$2:F890,F890))</f>
        <v/>
      </c>
      <c r="H890" t="str">
        <f t="shared" si="33"/>
        <v/>
      </c>
    </row>
    <row r="891" spans="5:8" x14ac:dyDescent="0.25">
      <c r="E891" t="str">
        <f>IF(Units!A891="","",Units!A891&amp;Units!B891&amp;Units!C891&amp;"-"&amp;PROPER(Units!D891))</f>
        <v>3730691-Demotte Civil Town</v>
      </c>
      <c r="F891" t="str">
        <f t="shared" si="32"/>
        <v/>
      </c>
      <c r="G891" t="str">
        <f>IF(F891="","",COUNTIF($F$2:F891,F891))</f>
        <v/>
      </c>
      <c r="H891" t="str">
        <f t="shared" si="33"/>
        <v/>
      </c>
    </row>
    <row r="892" spans="5:8" x14ac:dyDescent="0.25">
      <c r="E892" t="str">
        <f>IF(Units!A892="","",Units!A892&amp;Units!B892&amp;Units!C892&amp;"-"&amp;PROPER(Units!D892))</f>
        <v>3730692-Remington Civil Town</v>
      </c>
      <c r="F892" t="str">
        <f t="shared" si="32"/>
        <v/>
      </c>
      <c r="G892" t="str">
        <f>IF(F892="","",COUNTIF($F$2:F892,F892))</f>
        <v/>
      </c>
      <c r="H892" t="str">
        <f t="shared" si="33"/>
        <v/>
      </c>
    </row>
    <row r="893" spans="5:8" x14ac:dyDescent="0.25">
      <c r="E893" t="str">
        <f>IF(Units!A893="","",Units!A893&amp;Units!B893&amp;Units!C893&amp;"-"&amp;PROPER(Units!D893))</f>
        <v>3730693-Wheatfield Civil Town</v>
      </c>
      <c r="F893" t="str">
        <f t="shared" si="32"/>
        <v/>
      </c>
      <c r="G893" t="str">
        <f>IF(F893="","",COUNTIF($F$2:F893,F893))</f>
        <v/>
      </c>
      <c r="H893" t="str">
        <f t="shared" si="33"/>
        <v/>
      </c>
    </row>
    <row r="894" spans="5:8" x14ac:dyDescent="0.25">
      <c r="E894" t="str">
        <f>IF(Units!A894="","",Units!A894&amp;Units!B894&amp;Units!C894&amp;"-"&amp;PROPER(Units!D894))</f>
        <v>3750103-Remington Public Library</v>
      </c>
      <c r="F894" t="str">
        <f t="shared" si="32"/>
        <v/>
      </c>
      <c r="G894" t="str">
        <f>IF(F894="","",COUNTIF($F$2:F894,F894))</f>
        <v/>
      </c>
      <c r="H894" t="str">
        <f t="shared" si="33"/>
        <v/>
      </c>
    </row>
    <row r="895" spans="5:8" x14ac:dyDescent="0.25">
      <c r="E895" t="str">
        <f>IF(Units!A895="","",Units!A895&amp;Units!B895&amp;Units!C895&amp;"-"&amp;PROPER(Units!D895))</f>
        <v>3750266-Jasper County Public Library</v>
      </c>
      <c r="F895" t="str">
        <f t="shared" si="32"/>
        <v/>
      </c>
      <c r="G895" t="str">
        <f>IF(F895="","",COUNTIF($F$2:F895,F895))</f>
        <v/>
      </c>
      <c r="H895" t="str">
        <f t="shared" si="33"/>
        <v/>
      </c>
    </row>
    <row r="896" spans="5:8" x14ac:dyDescent="0.25">
      <c r="E896" t="str">
        <f>IF(Units!A896="","",Units!A896&amp;Units!B896&amp;Units!C896&amp;"-"&amp;PROPER(Units!D896))</f>
        <v>3760328-Jasper County Airport Authority</v>
      </c>
      <c r="F896" t="str">
        <f t="shared" si="32"/>
        <v/>
      </c>
      <c r="G896" t="str">
        <f>IF(F896="","",COUNTIF($F$2:F896,F896))</f>
        <v/>
      </c>
      <c r="H896" t="str">
        <f t="shared" si="33"/>
        <v/>
      </c>
    </row>
    <row r="897" spans="5:8" x14ac:dyDescent="0.25">
      <c r="E897" t="str">
        <f>IF(Units!A897="","",Units!A897&amp;Units!B897&amp;Units!C897&amp;"-"&amp;PROPER(Units!D897))</f>
        <v>3761062-Northwest Indiana Solid Waste Management</v>
      </c>
      <c r="F897" t="str">
        <f t="shared" si="32"/>
        <v/>
      </c>
      <c r="G897" t="str">
        <f>IF(F897="","",COUNTIF($F$2:F897,F897))</f>
        <v/>
      </c>
      <c r="H897" t="str">
        <f t="shared" si="33"/>
        <v/>
      </c>
    </row>
    <row r="898" spans="5:8" x14ac:dyDescent="0.25">
      <c r="E898" t="str">
        <f>IF(Units!A898="","",Units!A898&amp;Units!B898&amp;Units!C898&amp;"-"&amp;PROPER(Units!D898))</f>
        <v>3770098-Iroquois Conservancy District</v>
      </c>
      <c r="F898" t="str">
        <f t="shared" si="32"/>
        <v/>
      </c>
      <c r="G898" t="str">
        <f>IF(F898="","",COUNTIF($F$2:F898,F898))</f>
        <v/>
      </c>
      <c r="H898" t="str">
        <f t="shared" si="33"/>
        <v/>
      </c>
    </row>
    <row r="899" spans="5:8" x14ac:dyDescent="0.25">
      <c r="E899" t="str">
        <f>IF(Units!A899="","",Units!A899&amp;Units!B899&amp;Units!C899&amp;"-"&amp;PROPER(Units!D899))</f>
        <v>3810000-Jay County</v>
      </c>
      <c r="F899" t="str">
        <f t="shared" ref="F899:F962" si="34">IF(LEFT(E899,2)=$F$1,"x","")</f>
        <v/>
      </c>
      <c r="G899" t="str">
        <f>IF(F899="","",COUNTIF($F$2:F899,F899))</f>
        <v/>
      </c>
      <c r="H899" t="str">
        <f t="shared" ref="H899:H962" si="35">IF(F899="","",E899)</f>
        <v/>
      </c>
    </row>
    <row r="900" spans="5:8" x14ac:dyDescent="0.25">
      <c r="E900" t="str">
        <f>IF(Units!A900="","",Units!A900&amp;Units!B900&amp;Units!C900&amp;"-"&amp;PROPER(Units!D900))</f>
        <v>3820001-Bearcreek Township</v>
      </c>
      <c r="F900" t="str">
        <f t="shared" si="34"/>
        <v/>
      </c>
      <c r="G900" t="str">
        <f>IF(F900="","",COUNTIF($F$2:F900,F900))</f>
        <v/>
      </c>
      <c r="H900" t="str">
        <f t="shared" si="35"/>
        <v/>
      </c>
    </row>
    <row r="901" spans="5:8" x14ac:dyDescent="0.25">
      <c r="E901" t="str">
        <f>IF(Units!A901="","",Units!A901&amp;Units!B901&amp;Units!C901&amp;"-"&amp;PROPER(Units!D901))</f>
        <v>3820002-Greene Township</v>
      </c>
      <c r="F901" t="str">
        <f t="shared" si="34"/>
        <v/>
      </c>
      <c r="G901" t="str">
        <f>IF(F901="","",COUNTIF($F$2:F901,F901))</f>
        <v/>
      </c>
      <c r="H901" t="str">
        <f t="shared" si="35"/>
        <v/>
      </c>
    </row>
    <row r="902" spans="5:8" x14ac:dyDescent="0.25">
      <c r="E902" t="str">
        <f>IF(Units!A902="","",Units!A902&amp;Units!B902&amp;Units!C902&amp;"-"&amp;PROPER(Units!D902))</f>
        <v>3820003-Jackson Township</v>
      </c>
      <c r="F902" t="str">
        <f t="shared" si="34"/>
        <v/>
      </c>
      <c r="G902" t="str">
        <f>IF(F902="","",COUNTIF($F$2:F902,F902))</f>
        <v/>
      </c>
      <c r="H902" t="str">
        <f t="shared" si="35"/>
        <v/>
      </c>
    </row>
    <row r="903" spans="5:8" x14ac:dyDescent="0.25">
      <c r="E903" t="str">
        <f>IF(Units!A903="","",Units!A903&amp;Units!B903&amp;Units!C903&amp;"-"&amp;PROPER(Units!D903))</f>
        <v>3820004-Jefferson Township</v>
      </c>
      <c r="F903" t="str">
        <f t="shared" si="34"/>
        <v/>
      </c>
      <c r="G903" t="str">
        <f>IF(F903="","",COUNTIF($F$2:F903,F903))</f>
        <v/>
      </c>
      <c r="H903" t="str">
        <f t="shared" si="35"/>
        <v/>
      </c>
    </row>
    <row r="904" spans="5:8" x14ac:dyDescent="0.25">
      <c r="E904" t="str">
        <f>IF(Units!A904="","",Units!A904&amp;Units!B904&amp;Units!C904&amp;"-"&amp;PROPER(Units!D904))</f>
        <v>3820005-Knox Township</v>
      </c>
      <c r="F904" t="str">
        <f t="shared" si="34"/>
        <v/>
      </c>
      <c r="G904" t="str">
        <f>IF(F904="","",COUNTIF($F$2:F904,F904))</f>
        <v/>
      </c>
      <c r="H904" t="str">
        <f t="shared" si="35"/>
        <v/>
      </c>
    </row>
    <row r="905" spans="5:8" x14ac:dyDescent="0.25">
      <c r="E905" t="str">
        <f>IF(Units!A905="","",Units!A905&amp;Units!B905&amp;Units!C905&amp;"-"&amp;PROPER(Units!D905))</f>
        <v>3820006-Madison Township</v>
      </c>
      <c r="F905" t="str">
        <f t="shared" si="34"/>
        <v/>
      </c>
      <c r="G905" t="str">
        <f>IF(F905="","",COUNTIF($F$2:F905,F905))</f>
        <v/>
      </c>
      <c r="H905" t="str">
        <f t="shared" si="35"/>
        <v/>
      </c>
    </row>
    <row r="906" spans="5:8" x14ac:dyDescent="0.25">
      <c r="E906" t="str">
        <f>IF(Units!A906="","",Units!A906&amp;Units!B906&amp;Units!C906&amp;"-"&amp;PROPER(Units!D906))</f>
        <v>3820007-Noble Township</v>
      </c>
      <c r="F906" t="str">
        <f t="shared" si="34"/>
        <v/>
      </c>
      <c r="G906" t="str">
        <f>IF(F906="","",COUNTIF($F$2:F906,F906))</f>
        <v/>
      </c>
      <c r="H906" t="str">
        <f t="shared" si="35"/>
        <v/>
      </c>
    </row>
    <row r="907" spans="5:8" x14ac:dyDescent="0.25">
      <c r="E907" t="str">
        <f>IF(Units!A907="","",Units!A907&amp;Units!B907&amp;Units!C907&amp;"-"&amp;PROPER(Units!D907))</f>
        <v>3820008-Penn Township</v>
      </c>
      <c r="F907" t="str">
        <f t="shared" si="34"/>
        <v/>
      </c>
      <c r="G907" t="str">
        <f>IF(F907="","",COUNTIF($F$2:F907,F907))</f>
        <v/>
      </c>
      <c r="H907" t="str">
        <f t="shared" si="35"/>
        <v/>
      </c>
    </row>
    <row r="908" spans="5:8" x14ac:dyDescent="0.25">
      <c r="E908" t="str">
        <f>IF(Units!A908="","",Units!A908&amp;Units!B908&amp;Units!C908&amp;"-"&amp;PROPER(Units!D908))</f>
        <v>3820009-Pike Township</v>
      </c>
      <c r="F908" t="str">
        <f t="shared" si="34"/>
        <v/>
      </c>
      <c r="G908" t="str">
        <f>IF(F908="","",COUNTIF($F$2:F908,F908))</f>
        <v/>
      </c>
      <c r="H908" t="str">
        <f t="shared" si="35"/>
        <v/>
      </c>
    </row>
    <row r="909" spans="5:8" x14ac:dyDescent="0.25">
      <c r="E909" t="str">
        <f>IF(Units!A909="","",Units!A909&amp;Units!B909&amp;Units!C909&amp;"-"&amp;PROPER(Units!D909))</f>
        <v>3820010-Richland Township</v>
      </c>
      <c r="F909" t="str">
        <f t="shared" si="34"/>
        <v/>
      </c>
      <c r="G909" t="str">
        <f>IF(F909="","",COUNTIF($F$2:F909,F909))</f>
        <v/>
      </c>
      <c r="H909" t="str">
        <f t="shared" si="35"/>
        <v/>
      </c>
    </row>
    <row r="910" spans="5:8" x14ac:dyDescent="0.25">
      <c r="E910" t="str">
        <f>IF(Units!A910="","",Units!A910&amp;Units!B910&amp;Units!C910&amp;"-"&amp;PROPER(Units!D910))</f>
        <v>3820011-Wabash Township</v>
      </c>
      <c r="F910" t="str">
        <f t="shared" si="34"/>
        <v/>
      </c>
      <c r="G910" t="str">
        <f>IF(F910="","",COUNTIF($F$2:F910,F910))</f>
        <v/>
      </c>
      <c r="H910" t="str">
        <f t="shared" si="35"/>
        <v/>
      </c>
    </row>
    <row r="911" spans="5:8" x14ac:dyDescent="0.25">
      <c r="E911" t="str">
        <f>IF(Units!A911="","",Units!A911&amp;Units!B911&amp;Units!C911&amp;"-"&amp;PROPER(Units!D911))</f>
        <v>3820012-Wayne Township</v>
      </c>
      <c r="F911" t="str">
        <f t="shared" si="34"/>
        <v/>
      </c>
      <c r="G911" t="str">
        <f>IF(F911="","",COUNTIF($F$2:F911,F911))</f>
        <v/>
      </c>
      <c r="H911" t="str">
        <f t="shared" si="35"/>
        <v/>
      </c>
    </row>
    <row r="912" spans="5:8" x14ac:dyDescent="0.25">
      <c r="E912" t="str">
        <f>IF(Units!A912="","",Units!A912&amp;Units!B912&amp;Units!C912&amp;"-"&amp;PROPER(Units!D912))</f>
        <v>3830417-Portland Civil City</v>
      </c>
      <c r="F912" t="str">
        <f t="shared" si="34"/>
        <v/>
      </c>
      <c r="G912" t="str">
        <f>IF(F912="","",COUNTIF($F$2:F912,F912))</f>
        <v/>
      </c>
      <c r="H912" t="str">
        <f t="shared" si="35"/>
        <v/>
      </c>
    </row>
    <row r="913" spans="5:8" x14ac:dyDescent="0.25">
      <c r="E913" t="str">
        <f>IF(Units!A913="","",Units!A913&amp;Units!B913&amp;Units!C913&amp;"-"&amp;PROPER(Units!D913))</f>
        <v>3830450-Dunkirk Civil City</v>
      </c>
      <c r="F913" t="str">
        <f t="shared" si="34"/>
        <v/>
      </c>
      <c r="G913" t="str">
        <f>IF(F913="","",COUNTIF($F$2:F913,F913))</f>
        <v/>
      </c>
      <c r="H913" t="str">
        <f t="shared" si="35"/>
        <v/>
      </c>
    </row>
    <row r="914" spans="5:8" x14ac:dyDescent="0.25">
      <c r="E914" t="str">
        <f>IF(Units!A914="","",Units!A914&amp;Units!B914&amp;Units!C914&amp;"-"&amp;PROPER(Units!D914))</f>
        <v>3830694-Bryant Civil Town</v>
      </c>
      <c r="F914" t="str">
        <f t="shared" si="34"/>
        <v/>
      </c>
      <c r="G914" t="str">
        <f>IF(F914="","",COUNTIF($F$2:F914,F914))</f>
        <v/>
      </c>
      <c r="H914" t="str">
        <f t="shared" si="35"/>
        <v/>
      </c>
    </row>
    <row r="915" spans="5:8" x14ac:dyDescent="0.25">
      <c r="E915" t="str">
        <f>IF(Units!A915="","",Units!A915&amp;Units!B915&amp;Units!C915&amp;"-"&amp;PROPER(Units!D915))</f>
        <v>3830695-Pennville Civil Town</v>
      </c>
      <c r="F915" t="str">
        <f t="shared" si="34"/>
        <v/>
      </c>
      <c r="G915" t="str">
        <f>IF(F915="","",COUNTIF($F$2:F915,F915))</f>
        <v/>
      </c>
      <c r="H915" t="str">
        <f t="shared" si="35"/>
        <v/>
      </c>
    </row>
    <row r="916" spans="5:8" x14ac:dyDescent="0.25">
      <c r="E916" t="str">
        <f>IF(Units!A916="","",Units!A916&amp;Units!B916&amp;Units!C916&amp;"-"&amp;PROPER(Units!D916))</f>
        <v>3830696-Redkey Civil Town</v>
      </c>
      <c r="F916" t="str">
        <f t="shared" si="34"/>
        <v/>
      </c>
      <c r="G916" t="str">
        <f>IF(F916="","",COUNTIF($F$2:F916,F916))</f>
        <v/>
      </c>
      <c r="H916" t="str">
        <f t="shared" si="35"/>
        <v/>
      </c>
    </row>
    <row r="917" spans="5:8" x14ac:dyDescent="0.25">
      <c r="E917" t="str">
        <f>IF(Units!A917="","",Units!A917&amp;Units!B917&amp;Units!C917&amp;"-"&amp;PROPER(Units!D917))</f>
        <v>3830697-Salamonia Civil Town</v>
      </c>
      <c r="F917" t="str">
        <f t="shared" si="34"/>
        <v/>
      </c>
      <c r="G917" t="str">
        <f>IF(F917="","",COUNTIF($F$2:F917,F917))</f>
        <v/>
      </c>
      <c r="H917" t="str">
        <f t="shared" si="35"/>
        <v/>
      </c>
    </row>
    <row r="918" spans="5:8" x14ac:dyDescent="0.25">
      <c r="E918" t="str">
        <f>IF(Units!A918="","",Units!A918&amp;Units!B918&amp;Units!C918&amp;"-"&amp;PROPER(Units!D918))</f>
        <v>3850106-Dunkirk Public Library</v>
      </c>
      <c r="F918" t="str">
        <f t="shared" si="34"/>
        <v/>
      </c>
      <c r="G918" t="str">
        <f>IF(F918="","",COUNTIF($F$2:F918,F918))</f>
        <v/>
      </c>
      <c r="H918" t="str">
        <f t="shared" si="35"/>
        <v/>
      </c>
    </row>
    <row r="919" spans="5:8" x14ac:dyDescent="0.25">
      <c r="E919" t="str">
        <f>IF(Units!A919="","",Units!A919&amp;Units!B919&amp;Units!C919&amp;"-"&amp;PROPER(Units!D919))</f>
        <v>3850107-Penn Township Public Library</v>
      </c>
      <c r="F919" t="str">
        <f t="shared" si="34"/>
        <v/>
      </c>
      <c r="G919" t="str">
        <f>IF(F919="","",COUNTIF($F$2:F919,F919))</f>
        <v/>
      </c>
      <c r="H919" t="str">
        <f t="shared" si="35"/>
        <v/>
      </c>
    </row>
    <row r="920" spans="5:8" x14ac:dyDescent="0.25">
      <c r="E920" t="str">
        <f>IF(Units!A920="","",Units!A920&amp;Units!B920&amp;Units!C920&amp;"-"&amp;PROPER(Units!D920))</f>
        <v>3850267-Jay County Public Library</v>
      </c>
      <c r="F920" t="str">
        <f t="shared" si="34"/>
        <v/>
      </c>
      <c r="G920" t="str">
        <f>IF(F920="","",COUNTIF($F$2:F920,F920))</f>
        <v/>
      </c>
      <c r="H920" t="str">
        <f t="shared" si="35"/>
        <v/>
      </c>
    </row>
    <row r="921" spans="5:8" x14ac:dyDescent="0.25">
      <c r="E921" t="str">
        <f>IF(Units!A921="","",Units!A921&amp;Units!B921&amp;Units!C921&amp;"-"&amp;PROPER(Units!D921))</f>
        <v>3861090-Jay County Solid Waste District</v>
      </c>
      <c r="F921" t="str">
        <f t="shared" si="34"/>
        <v/>
      </c>
      <c r="G921" t="str">
        <f>IF(F921="","",COUNTIF($F$2:F921,F921))</f>
        <v/>
      </c>
      <c r="H921" t="str">
        <f t="shared" si="35"/>
        <v/>
      </c>
    </row>
    <row r="922" spans="5:8" x14ac:dyDescent="0.25">
      <c r="E922" t="str">
        <f>IF(Units!A922="","",Units!A922&amp;Units!B922&amp;Units!C922&amp;"-"&amp;PROPER(Units!D922))</f>
        <v>3910000-Jefferson County</v>
      </c>
      <c r="F922" t="str">
        <f t="shared" si="34"/>
        <v/>
      </c>
      <c r="G922" t="str">
        <f>IF(F922="","",COUNTIF($F$2:F922,F922))</f>
        <v/>
      </c>
      <c r="H922" t="str">
        <f t="shared" si="35"/>
        <v/>
      </c>
    </row>
    <row r="923" spans="5:8" x14ac:dyDescent="0.25">
      <c r="E923" t="str">
        <f>IF(Units!A923="","",Units!A923&amp;Units!B923&amp;Units!C923&amp;"-"&amp;PROPER(Units!D923))</f>
        <v>3920001-Graham Township</v>
      </c>
      <c r="F923" t="str">
        <f t="shared" si="34"/>
        <v/>
      </c>
      <c r="G923" t="str">
        <f>IF(F923="","",COUNTIF($F$2:F923,F923))</f>
        <v/>
      </c>
      <c r="H923" t="str">
        <f t="shared" si="35"/>
        <v/>
      </c>
    </row>
    <row r="924" spans="5:8" x14ac:dyDescent="0.25">
      <c r="E924" t="str">
        <f>IF(Units!A924="","",Units!A924&amp;Units!B924&amp;Units!C924&amp;"-"&amp;PROPER(Units!D924))</f>
        <v>3920002-Hanover Township</v>
      </c>
      <c r="F924" t="str">
        <f t="shared" si="34"/>
        <v/>
      </c>
      <c r="G924" t="str">
        <f>IF(F924="","",COUNTIF($F$2:F924,F924))</f>
        <v/>
      </c>
      <c r="H924" t="str">
        <f t="shared" si="35"/>
        <v/>
      </c>
    </row>
    <row r="925" spans="5:8" x14ac:dyDescent="0.25">
      <c r="E925" t="str">
        <f>IF(Units!A925="","",Units!A925&amp;Units!B925&amp;Units!C925&amp;"-"&amp;PROPER(Units!D925))</f>
        <v>3920003-Lancaster Township</v>
      </c>
      <c r="F925" t="str">
        <f t="shared" si="34"/>
        <v/>
      </c>
      <c r="G925" t="str">
        <f>IF(F925="","",COUNTIF($F$2:F925,F925))</f>
        <v/>
      </c>
      <c r="H925" t="str">
        <f t="shared" si="35"/>
        <v/>
      </c>
    </row>
    <row r="926" spans="5:8" x14ac:dyDescent="0.25">
      <c r="E926" t="str">
        <f>IF(Units!A926="","",Units!A926&amp;Units!B926&amp;Units!C926&amp;"-"&amp;PROPER(Units!D926))</f>
        <v>3920004-Madison Township</v>
      </c>
      <c r="F926" t="str">
        <f t="shared" si="34"/>
        <v/>
      </c>
      <c r="G926" t="str">
        <f>IF(F926="","",COUNTIF($F$2:F926,F926))</f>
        <v/>
      </c>
      <c r="H926" t="str">
        <f t="shared" si="35"/>
        <v/>
      </c>
    </row>
    <row r="927" spans="5:8" x14ac:dyDescent="0.25">
      <c r="E927" t="str">
        <f>IF(Units!A927="","",Units!A927&amp;Units!B927&amp;Units!C927&amp;"-"&amp;PROPER(Units!D927))</f>
        <v>3920005-Milton Township</v>
      </c>
      <c r="F927" t="str">
        <f t="shared" si="34"/>
        <v/>
      </c>
      <c r="G927" t="str">
        <f>IF(F927="","",COUNTIF($F$2:F927,F927))</f>
        <v/>
      </c>
      <c r="H927" t="str">
        <f t="shared" si="35"/>
        <v/>
      </c>
    </row>
    <row r="928" spans="5:8" x14ac:dyDescent="0.25">
      <c r="E928" t="str">
        <f>IF(Units!A928="","",Units!A928&amp;Units!B928&amp;Units!C928&amp;"-"&amp;PROPER(Units!D928))</f>
        <v>3920006-Monroe Township</v>
      </c>
      <c r="F928" t="str">
        <f t="shared" si="34"/>
        <v/>
      </c>
      <c r="G928" t="str">
        <f>IF(F928="","",COUNTIF($F$2:F928,F928))</f>
        <v/>
      </c>
      <c r="H928" t="str">
        <f t="shared" si="35"/>
        <v/>
      </c>
    </row>
    <row r="929" spans="5:8" x14ac:dyDescent="0.25">
      <c r="E929" t="str">
        <f>IF(Units!A929="","",Units!A929&amp;Units!B929&amp;Units!C929&amp;"-"&amp;PROPER(Units!D929))</f>
        <v>3920007-Republican Township</v>
      </c>
      <c r="F929" t="str">
        <f t="shared" si="34"/>
        <v/>
      </c>
      <c r="G929" t="str">
        <f>IF(F929="","",COUNTIF($F$2:F929,F929))</f>
        <v/>
      </c>
      <c r="H929" t="str">
        <f t="shared" si="35"/>
        <v/>
      </c>
    </row>
    <row r="930" spans="5:8" x14ac:dyDescent="0.25">
      <c r="E930" t="str">
        <f>IF(Units!A930="","",Units!A930&amp;Units!B930&amp;Units!C930&amp;"-"&amp;PROPER(Units!D930))</f>
        <v>3920008-Saluda Township</v>
      </c>
      <c r="F930" t="str">
        <f t="shared" si="34"/>
        <v/>
      </c>
      <c r="G930" t="str">
        <f>IF(F930="","",COUNTIF($F$2:F930,F930))</f>
        <v/>
      </c>
      <c r="H930" t="str">
        <f t="shared" si="35"/>
        <v/>
      </c>
    </row>
    <row r="931" spans="5:8" x14ac:dyDescent="0.25">
      <c r="E931" t="str">
        <f>IF(Units!A931="","",Units!A931&amp;Units!B931&amp;Units!C931&amp;"-"&amp;PROPER(Units!D931))</f>
        <v>3920009-Shelby Township</v>
      </c>
      <c r="F931" t="str">
        <f t="shared" si="34"/>
        <v/>
      </c>
      <c r="G931" t="str">
        <f>IF(F931="","",COUNTIF($F$2:F931,F931))</f>
        <v/>
      </c>
      <c r="H931" t="str">
        <f t="shared" si="35"/>
        <v/>
      </c>
    </row>
    <row r="932" spans="5:8" x14ac:dyDescent="0.25">
      <c r="E932" t="str">
        <f>IF(Units!A932="","",Units!A932&amp;Units!B932&amp;Units!C932&amp;"-"&amp;PROPER(Units!D932))</f>
        <v>3920010-Smyrna Township</v>
      </c>
      <c r="F932" t="str">
        <f t="shared" si="34"/>
        <v/>
      </c>
      <c r="G932" t="str">
        <f>IF(F932="","",COUNTIF($F$2:F932,F932))</f>
        <v/>
      </c>
      <c r="H932" t="str">
        <f t="shared" si="35"/>
        <v/>
      </c>
    </row>
    <row r="933" spans="5:8" x14ac:dyDescent="0.25">
      <c r="E933" t="str">
        <f>IF(Units!A933="","",Units!A933&amp;Units!B933&amp;Units!C933&amp;"-"&amp;PROPER(Units!D933))</f>
        <v>3930316-Madison Civil City</v>
      </c>
      <c r="F933" t="str">
        <f t="shared" si="34"/>
        <v/>
      </c>
      <c r="G933" t="str">
        <f>IF(F933="","",COUNTIF($F$2:F933,F933))</f>
        <v/>
      </c>
      <c r="H933" t="str">
        <f t="shared" si="35"/>
        <v/>
      </c>
    </row>
    <row r="934" spans="5:8" x14ac:dyDescent="0.25">
      <c r="E934" t="str">
        <f>IF(Units!A934="","",Units!A934&amp;Units!B934&amp;Units!C934&amp;"-"&amp;PROPER(Units!D934))</f>
        <v>3930698-Brooksburg Civil Town</v>
      </c>
      <c r="F934" t="str">
        <f t="shared" si="34"/>
        <v/>
      </c>
      <c r="G934" t="str">
        <f>IF(F934="","",COUNTIF($F$2:F934,F934))</f>
        <v/>
      </c>
      <c r="H934" t="str">
        <f t="shared" si="35"/>
        <v/>
      </c>
    </row>
    <row r="935" spans="5:8" x14ac:dyDescent="0.25">
      <c r="E935" t="str">
        <f>IF(Units!A935="","",Units!A935&amp;Units!B935&amp;Units!C935&amp;"-"&amp;PROPER(Units!D935))</f>
        <v>3930699-Dupont Civil Town</v>
      </c>
      <c r="F935" t="str">
        <f t="shared" si="34"/>
        <v/>
      </c>
      <c r="G935" t="str">
        <f>IF(F935="","",COUNTIF($F$2:F935,F935))</f>
        <v/>
      </c>
      <c r="H935" t="str">
        <f t="shared" si="35"/>
        <v/>
      </c>
    </row>
    <row r="936" spans="5:8" x14ac:dyDescent="0.25">
      <c r="E936" t="str">
        <f>IF(Units!A936="","",Units!A936&amp;Units!B936&amp;Units!C936&amp;"-"&amp;PROPER(Units!D936))</f>
        <v>3930700-Hanover Civil Town</v>
      </c>
      <c r="F936" t="str">
        <f t="shared" si="34"/>
        <v/>
      </c>
      <c r="G936" t="str">
        <f>IF(F936="","",COUNTIF($F$2:F936,F936))</f>
        <v/>
      </c>
      <c r="H936" t="str">
        <f t="shared" si="35"/>
        <v/>
      </c>
    </row>
    <row r="937" spans="5:8" x14ac:dyDescent="0.25">
      <c r="E937" t="str">
        <f>IF(Units!A937="","",Units!A937&amp;Units!B937&amp;Units!C937&amp;"-"&amp;PROPER(Units!D937))</f>
        <v>3950109-Jefferson County Public Library</v>
      </c>
      <c r="F937" t="str">
        <f t="shared" si="34"/>
        <v/>
      </c>
      <c r="G937" t="str">
        <f>IF(F937="","",COUNTIF($F$2:F937,F937))</f>
        <v/>
      </c>
      <c r="H937" t="str">
        <f t="shared" si="35"/>
        <v/>
      </c>
    </row>
    <row r="938" spans="5:8" x14ac:dyDescent="0.25">
      <c r="E938" t="str">
        <f>IF(Units!A938="","",Units!A938&amp;Units!B938&amp;Units!C938&amp;"-"&amp;PROPER(Units!D938))</f>
        <v>4010000-Jennings County</v>
      </c>
      <c r="F938" t="str">
        <f t="shared" si="34"/>
        <v/>
      </c>
      <c r="G938" t="str">
        <f>IF(F938="","",COUNTIF($F$2:F938,F938))</f>
        <v/>
      </c>
      <c r="H938" t="str">
        <f t="shared" si="35"/>
        <v/>
      </c>
    </row>
    <row r="939" spans="5:8" x14ac:dyDescent="0.25">
      <c r="E939" t="str">
        <f>IF(Units!A939="","",Units!A939&amp;Units!B939&amp;Units!C939&amp;"-"&amp;PROPER(Units!D939))</f>
        <v>4020001-Bigger Township</v>
      </c>
      <c r="F939" t="str">
        <f t="shared" si="34"/>
        <v/>
      </c>
      <c r="G939" t="str">
        <f>IF(F939="","",COUNTIF($F$2:F939,F939))</f>
        <v/>
      </c>
      <c r="H939" t="str">
        <f t="shared" si="35"/>
        <v/>
      </c>
    </row>
    <row r="940" spans="5:8" x14ac:dyDescent="0.25">
      <c r="E940" t="str">
        <f>IF(Units!A940="","",Units!A940&amp;Units!B940&amp;Units!C940&amp;"-"&amp;PROPER(Units!D940))</f>
        <v>4020002-Campbell Township</v>
      </c>
      <c r="F940" t="str">
        <f t="shared" si="34"/>
        <v/>
      </c>
      <c r="G940" t="str">
        <f>IF(F940="","",COUNTIF($F$2:F940,F940))</f>
        <v/>
      </c>
      <c r="H940" t="str">
        <f t="shared" si="35"/>
        <v/>
      </c>
    </row>
    <row r="941" spans="5:8" x14ac:dyDescent="0.25">
      <c r="E941" t="str">
        <f>IF(Units!A941="","",Units!A941&amp;Units!B941&amp;Units!C941&amp;"-"&amp;PROPER(Units!D941))</f>
        <v>4020003-Center Township</v>
      </c>
      <c r="F941" t="str">
        <f t="shared" si="34"/>
        <v/>
      </c>
      <c r="G941" t="str">
        <f>IF(F941="","",COUNTIF($F$2:F941,F941))</f>
        <v/>
      </c>
      <c r="H941" t="str">
        <f t="shared" si="35"/>
        <v/>
      </c>
    </row>
    <row r="942" spans="5:8" x14ac:dyDescent="0.25">
      <c r="E942" t="str">
        <f>IF(Units!A942="","",Units!A942&amp;Units!B942&amp;Units!C942&amp;"-"&amp;PROPER(Units!D942))</f>
        <v>4020004-Columbia Township</v>
      </c>
      <c r="F942" t="str">
        <f t="shared" si="34"/>
        <v/>
      </c>
      <c r="G942" t="str">
        <f>IF(F942="","",COUNTIF($F$2:F942,F942))</f>
        <v/>
      </c>
      <c r="H942" t="str">
        <f t="shared" si="35"/>
        <v/>
      </c>
    </row>
    <row r="943" spans="5:8" x14ac:dyDescent="0.25">
      <c r="E943" t="str">
        <f>IF(Units!A943="","",Units!A943&amp;Units!B943&amp;Units!C943&amp;"-"&amp;PROPER(Units!D943))</f>
        <v>4020005-Geneva Township</v>
      </c>
      <c r="F943" t="str">
        <f t="shared" si="34"/>
        <v/>
      </c>
      <c r="G943" t="str">
        <f>IF(F943="","",COUNTIF($F$2:F943,F943))</f>
        <v/>
      </c>
      <c r="H943" t="str">
        <f t="shared" si="35"/>
        <v/>
      </c>
    </row>
    <row r="944" spans="5:8" x14ac:dyDescent="0.25">
      <c r="E944" t="str">
        <f>IF(Units!A944="","",Units!A944&amp;Units!B944&amp;Units!C944&amp;"-"&amp;PROPER(Units!D944))</f>
        <v>4020006-Lovett Township</v>
      </c>
      <c r="F944" t="str">
        <f t="shared" si="34"/>
        <v/>
      </c>
      <c r="G944" t="str">
        <f>IF(F944="","",COUNTIF($F$2:F944,F944))</f>
        <v/>
      </c>
      <c r="H944" t="str">
        <f t="shared" si="35"/>
        <v/>
      </c>
    </row>
    <row r="945" spans="5:8" x14ac:dyDescent="0.25">
      <c r="E945" t="str">
        <f>IF(Units!A945="","",Units!A945&amp;Units!B945&amp;Units!C945&amp;"-"&amp;PROPER(Units!D945))</f>
        <v>4020007-Marion Township</v>
      </c>
      <c r="F945" t="str">
        <f t="shared" si="34"/>
        <v/>
      </c>
      <c r="G945" t="str">
        <f>IF(F945="","",COUNTIF($F$2:F945,F945))</f>
        <v/>
      </c>
      <c r="H945" t="str">
        <f t="shared" si="35"/>
        <v/>
      </c>
    </row>
    <row r="946" spans="5:8" x14ac:dyDescent="0.25">
      <c r="E946" t="str">
        <f>IF(Units!A946="","",Units!A946&amp;Units!B946&amp;Units!C946&amp;"-"&amp;PROPER(Units!D946))</f>
        <v>4020008-Montgomery Township</v>
      </c>
      <c r="F946" t="str">
        <f t="shared" si="34"/>
        <v/>
      </c>
      <c r="G946" t="str">
        <f>IF(F946="","",COUNTIF($F$2:F946,F946))</f>
        <v/>
      </c>
      <c r="H946" t="str">
        <f t="shared" si="35"/>
        <v/>
      </c>
    </row>
    <row r="947" spans="5:8" x14ac:dyDescent="0.25">
      <c r="E947" t="str">
        <f>IF(Units!A947="","",Units!A947&amp;Units!B947&amp;Units!C947&amp;"-"&amp;PROPER(Units!D947))</f>
        <v>4020009-Sand Creek Township</v>
      </c>
      <c r="F947" t="str">
        <f t="shared" si="34"/>
        <v/>
      </c>
      <c r="G947" t="str">
        <f>IF(F947="","",COUNTIF($F$2:F947,F947))</f>
        <v/>
      </c>
      <c r="H947" t="str">
        <f t="shared" si="35"/>
        <v/>
      </c>
    </row>
    <row r="948" spans="5:8" x14ac:dyDescent="0.25">
      <c r="E948" t="str">
        <f>IF(Units!A948="","",Units!A948&amp;Units!B948&amp;Units!C948&amp;"-"&amp;PROPER(Units!D948))</f>
        <v>4020010-Spencer Township</v>
      </c>
      <c r="F948" t="str">
        <f t="shared" si="34"/>
        <v/>
      </c>
      <c r="G948" t="str">
        <f>IF(F948="","",COUNTIF($F$2:F948,F948))</f>
        <v/>
      </c>
      <c r="H948" t="str">
        <f t="shared" si="35"/>
        <v/>
      </c>
    </row>
    <row r="949" spans="5:8" x14ac:dyDescent="0.25">
      <c r="E949" t="str">
        <f>IF(Units!A949="","",Units!A949&amp;Units!B949&amp;Units!C949&amp;"-"&amp;PROPER(Units!D949))</f>
        <v>4020011-Vernon Township</v>
      </c>
      <c r="F949" t="str">
        <f t="shared" si="34"/>
        <v/>
      </c>
      <c r="G949" t="str">
        <f>IF(F949="","",COUNTIF($F$2:F949,F949))</f>
        <v/>
      </c>
      <c r="H949" t="str">
        <f t="shared" si="35"/>
        <v/>
      </c>
    </row>
    <row r="950" spans="5:8" x14ac:dyDescent="0.25">
      <c r="E950" t="str">
        <f>IF(Units!A950="","",Units!A950&amp;Units!B950&amp;Units!C950&amp;"-"&amp;PROPER(Units!D950))</f>
        <v>4030441-North Vernon Civil City</v>
      </c>
      <c r="F950" t="str">
        <f t="shared" si="34"/>
        <v/>
      </c>
      <c r="G950" t="str">
        <f>IF(F950="","",COUNTIF($F$2:F950,F950))</f>
        <v/>
      </c>
      <c r="H950" t="str">
        <f t="shared" si="35"/>
        <v/>
      </c>
    </row>
    <row r="951" spans="5:8" x14ac:dyDescent="0.25">
      <c r="E951" t="str">
        <f>IF(Units!A951="","",Units!A951&amp;Units!B951&amp;Units!C951&amp;"-"&amp;PROPER(Units!D951))</f>
        <v>4030701-Vernon Civil Town</v>
      </c>
      <c r="F951" t="str">
        <f t="shared" si="34"/>
        <v/>
      </c>
      <c r="G951" t="str">
        <f>IF(F951="","",COUNTIF($F$2:F951,F951))</f>
        <v/>
      </c>
      <c r="H951" t="str">
        <f t="shared" si="35"/>
        <v/>
      </c>
    </row>
    <row r="952" spans="5:8" x14ac:dyDescent="0.25">
      <c r="E952" t="str">
        <f>IF(Units!A952="","",Units!A952&amp;Units!B952&amp;Units!C952&amp;"-"&amp;PROPER(Units!D952))</f>
        <v>4050110-Jennings County Public Library</v>
      </c>
      <c r="F952" t="str">
        <f t="shared" si="34"/>
        <v/>
      </c>
      <c r="G952" t="str">
        <f>IF(F952="","",COUNTIF($F$2:F952,F952))</f>
        <v/>
      </c>
      <c r="H952" t="str">
        <f t="shared" si="35"/>
        <v/>
      </c>
    </row>
    <row r="953" spans="5:8" x14ac:dyDescent="0.25">
      <c r="E953" t="str">
        <f>IF(Units!A953="","",Units!A953&amp;Units!B953&amp;Units!C953&amp;"-"&amp;PROPER(Units!D953))</f>
        <v>4110000-Johnson County</v>
      </c>
      <c r="F953" t="str">
        <f t="shared" si="34"/>
        <v/>
      </c>
      <c r="G953" t="str">
        <f>IF(F953="","",COUNTIF($F$2:F953,F953))</f>
        <v/>
      </c>
      <c r="H953" t="str">
        <f t="shared" si="35"/>
        <v/>
      </c>
    </row>
    <row r="954" spans="5:8" x14ac:dyDescent="0.25">
      <c r="E954" t="str">
        <f>IF(Units!A954="","",Units!A954&amp;Units!B954&amp;Units!C954&amp;"-"&amp;PROPER(Units!D954))</f>
        <v>4120001-Blue River Township</v>
      </c>
      <c r="F954" t="str">
        <f t="shared" si="34"/>
        <v/>
      </c>
      <c r="G954" t="str">
        <f>IF(F954="","",COUNTIF($F$2:F954,F954))</f>
        <v/>
      </c>
      <c r="H954" t="str">
        <f t="shared" si="35"/>
        <v/>
      </c>
    </row>
    <row r="955" spans="5:8" x14ac:dyDescent="0.25">
      <c r="E955" t="str">
        <f>IF(Units!A955="","",Units!A955&amp;Units!B955&amp;Units!C955&amp;"-"&amp;PROPER(Units!D955))</f>
        <v>4120002-Clark Township</v>
      </c>
      <c r="F955" t="str">
        <f t="shared" si="34"/>
        <v/>
      </c>
      <c r="G955" t="str">
        <f>IF(F955="","",COUNTIF($F$2:F955,F955))</f>
        <v/>
      </c>
      <c r="H955" t="str">
        <f t="shared" si="35"/>
        <v/>
      </c>
    </row>
    <row r="956" spans="5:8" x14ac:dyDescent="0.25">
      <c r="E956" t="str">
        <f>IF(Units!A956="","",Units!A956&amp;Units!B956&amp;Units!C956&amp;"-"&amp;PROPER(Units!D956))</f>
        <v>4120003-Franklin Township</v>
      </c>
      <c r="F956" t="str">
        <f t="shared" si="34"/>
        <v/>
      </c>
      <c r="G956" t="str">
        <f>IF(F956="","",COUNTIF($F$2:F956,F956))</f>
        <v/>
      </c>
      <c r="H956" t="str">
        <f t="shared" si="35"/>
        <v/>
      </c>
    </row>
    <row r="957" spans="5:8" x14ac:dyDescent="0.25">
      <c r="E957" t="str">
        <f>IF(Units!A957="","",Units!A957&amp;Units!B957&amp;Units!C957&amp;"-"&amp;PROPER(Units!D957))</f>
        <v>4120004-Hensley Township</v>
      </c>
      <c r="F957" t="str">
        <f t="shared" si="34"/>
        <v/>
      </c>
      <c r="G957" t="str">
        <f>IF(F957="","",COUNTIF($F$2:F957,F957))</f>
        <v/>
      </c>
      <c r="H957" t="str">
        <f t="shared" si="35"/>
        <v/>
      </c>
    </row>
    <row r="958" spans="5:8" x14ac:dyDescent="0.25">
      <c r="E958" t="str">
        <f>IF(Units!A958="","",Units!A958&amp;Units!B958&amp;Units!C958&amp;"-"&amp;PROPER(Units!D958))</f>
        <v>4120005-Needham Township</v>
      </c>
      <c r="F958" t="str">
        <f t="shared" si="34"/>
        <v/>
      </c>
      <c r="G958" t="str">
        <f>IF(F958="","",COUNTIF($F$2:F958,F958))</f>
        <v/>
      </c>
      <c r="H958" t="str">
        <f t="shared" si="35"/>
        <v/>
      </c>
    </row>
    <row r="959" spans="5:8" x14ac:dyDescent="0.25">
      <c r="E959" t="str">
        <f>IF(Units!A959="","",Units!A959&amp;Units!B959&amp;Units!C959&amp;"-"&amp;PROPER(Units!D959))</f>
        <v>4120006-Nineveh Township</v>
      </c>
      <c r="F959" t="str">
        <f t="shared" si="34"/>
        <v/>
      </c>
      <c r="G959" t="str">
        <f>IF(F959="","",COUNTIF($F$2:F959,F959))</f>
        <v/>
      </c>
      <c r="H959" t="str">
        <f t="shared" si="35"/>
        <v/>
      </c>
    </row>
    <row r="960" spans="5:8" x14ac:dyDescent="0.25">
      <c r="E960" t="str">
        <f>IF(Units!A960="","",Units!A960&amp;Units!B960&amp;Units!C960&amp;"-"&amp;PROPER(Units!D960))</f>
        <v>4120007-Pleasant Township</v>
      </c>
      <c r="F960" t="str">
        <f t="shared" si="34"/>
        <v/>
      </c>
      <c r="G960" t="str">
        <f>IF(F960="","",COUNTIF($F$2:F960,F960))</f>
        <v/>
      </c>
      <c r="H960" t="str">
        <f t="shared" si="35"/>
        <v/>
      </c>
    </row>
    <row r="961" spans="5:8" x14ac:dyDescent="0.25">
      <c r="E961" t="str">
        <f>IF(Units!A961="","",Units!A961&amp;Units!B961&amp;Units!C961&amp;"-"&amp;PROPER(Units!D961))</f>
        <v>4120008-Union Township</v>
      </c>
      <c r="F961" t="str">
        <f t="shared" si="34"/>
        <v/>
      </c>
      <c r="G961" t="str">
        <f>IF(F961="","",COUNTIF($F$2:F961,F961))</f>
        <v/>
      </c>
      <c r="H961" t="str">
        <f t="shared" si="35"/>
        <v/>
      </c>
    </row>
    <row r="962" spans="5:8" x14ac:dyDescent="0.25">
      <c r="E962" t="str">
        <f>IF(Units!A962="","",Units!A962&amp;Units!B962&amp;Units!C962&amp;"-"&amp;PROPER(Units!D962))</f>
        <v>4120009-White River Township</v>
      </c>
      <c r="F962" t="str">
        <f t="shared" si="34"/>
        <v/>
      </c>
      <c r="G962" t="str">
        <f>IF(F962="","",COUNTIF($F$2:F962,F962))</f>
        <v/>
      </c>
      <c r="H962" t="str">
        <f t="shared" si="35"/>
        <v/>
      </c>
    </row>
    <row r="963" spans="5:8" x14ac:dyDescent="0.25">
      <c r="E963" t="str">
        <f>IF(Units!A963="","",Units!A963&amp;Units!B963&amp;Units!C963&amp;"-"&amp;PROPER(Units!D963))</f>
        <v>4130317-Franklin Civil City</v>
      </c>
      <c r="F963" t="str">
        <f t="shared" ref="F963:F1026" si="36">IF(LEFT(E963,2)=$F$1,"x","")</f>
        <v/>
      </c>
      <c r="G963" t="str">
        <f>IF(F963="","",COUNTIF($F$2:F963,F963))</f>
        <v/>
      </c>
      <c r="H963" t="str">
        <f t="shared" ref="H963:H1026" si="37">IF(F963="","",E963)</f>
        <v/>
      </c>
    </row>
    <row r="964" spans="5:8" x14ac:dyDescent="0.25">
      <c r="E964" t="str">
        <f>IF(Units!A964="","",Units!A964&amp;Units!B964&amp;Units!C964&amp;"-"&amp;PROPER(Units!D964))</f>
        <v>4130318-Greenwood Civil City</v>
      </c>
      <c r="F964" t="str">
        <f t="shared" si="36"/>
        <v/>
      </c>
      <c r="G964" t="str">
        <f>IF(F964="","",COUNTIF($F$2:F964,F964))</f>
        <v/>
      </c>
      <c r="H964" t="str">
        <f t="shared" si="37"/>
        <v/>
      </c>
    </row>
    <row r="965" spans="5:8" x14ac:dyDescent="0.25">
      <c r="E965" t="str">
        <f>IF(Units!A965="","",Units!A965&amp;Units!B965&amp;Units!C965&amp;"-"&amp;PROPER(Units!D965))</f>
        <v>4130702-Bargersville Civil Town</v>
      </c>
      <c r="F965" t="str">
        <f t="shared" si="36"/>
        <v/>
      </c>
      <c r="G965" t="str">
        <f>IF(F965="","",COUNTIF($F$2:F965,F965))</f>
        <v/>
      </c>
      <c r="H965" t="str">
        <f t="shared" si="37"/>
        <v/>
      </c>
    </row>
    <row r="966" spans="5:8" x14ac:dyDescent="0.25">
      <c r="E966" t="str">
        <f>IF(Units!A966="","",Units!A966&amp;Units!B966&amp;Units!C966&amp;"-"&amp;PROPER(Units!D966))</f>
        <v>4130703-Edinburgh Civil Town</v>
      </c>
      <c r="F966" t="str">
        <f t="shared" si="36"/>
        <v/>
      </c>
      <c r="G966" t="str">
        <f>IF(F966="","",COUNTIF($F$2:F966,F966))</f>
        <v/>
      </c>
      <c r="H966" t="str">
        <f t="shared" si="37"/>
        <v/>
      </c>
    </row>
    <row r="967" spans="5:8" x14ac:dyDescent="0.25">
      <c r="E967" t="str">
        <f>IF(Units!A967="","",Units!A967&amp;Units!B967&amp;Units!C967&amp;"-"&amp;PROPER(Units!D967))</f>
        <v>4130704-New Whiteland Civil Town</v>
      </c>
      <c r="F967" t="str">
        <f t="shared" si="36"/>
        <v/>
      </c>
      <c r="G967" t="str">
        <f>IF(F967="","",COUNTIF($F$2:F967,F967))</f>
        <v/>
      </c>
      <c r="H967" t="str">
        <f t="shared" si="37"/>
        <v/>
      </c>
    </row>
    <row r="968" spans="5:8" x14ac:dyDescent="0.25">
      <c r="E968" t="str">
        <f>IF(Units!A968="","",Units!A968&amp;Units!B968&amp;Units!C968&amp;"-"&amp;PROPER(Units!D968))</f>
        <v>4130705-Princes Lakes Civil Town</v>
      </c>
      <c r="F968" t="str">
        <f t="shared" si="36"/>
        <v/>
      </c>
      <c r="G968" t="str">
        <f>IF(F968="","",COUNTIF($F$2:F968,F968))</f>
        <v/>
      </c>
      <c r="H968" t="str">
        <f t="shared" si="37"/>
        <v/>
      </c>
    </row>
    <row r="969" spans="5:8" x14ac:dyDescent="0.25">
      <c r="E969" t="str">
        <f>IF(Units!A969="","",Units!A969&amp;Units!B969&amp;Units!C969&amp;"-"&amp;PROPER(Units!D969))</f>
        <v>4130706-Trafalgar Civil Town</v>
      </c>
      <c r="F969" t="str">
        <f t="shared" si="36"/>
        <v/>
      </c>
      <c r="G969" t="str">
        <f>IF(F969="","",COUNTIF($F$2:F969,F969))</f>
        <v/>
      </c>
      <c r="H969" t="str">
        <f t="shared" si="37"/>
        <v/>
      </c>
    </row>
    <row r="970" spans="5:8" x14ac:dyDescent="0.25">
      <c r="E970" t="str">
        <f>IF(Units!A970="","",Units!A970&amp;Units!B970&amp;Units!C970&amp;"-"&amp;PROPER(Units!D970))</f>
        <v>4130707-Whiteland Civil Town</v>
      </c>
      <c r="F970" t="str">
        <f t="shared" si="36"/>
        <v/>
      </c>
      <c r="G970" t="str">
        <f>IF(F970="","",COUNTIF($F$2:F970,F970))</f>
        <v/>
      </c>
      <c r="H970" t="str">
        <f t="shared" si="37"/>
        <v/>
      </c>
    </row>
    <row r="971" spans="5:8" x14ac:dyDescent="0.25">
      <c r="E971" t="str">
        <f>IF(Units!A971="","",Units!A971&amp;Units!B971&amp;Units!C971&amp;"-"&amp;PROPER(Units!D971))</f>
        <v>4150111-Edinburgh-Wright-Hageman Public Library</v>
      </c>
      <c r="F971" t="str">
        <f t="shared" si="36"/>
        <v/>
      </c>
      <c r="G971" t="str">
        <f>IF(F971="","",COUNTIF($F$2:F971,F971))</f>
        <v/>
      </c>
      <c r="H971" t="str">
        <f t="shared" si="37"/>
        <v/>
      </c>
    </row>
    <row r="972" spans="5:8" x14ac:dyDescent="0.25">
      <c r="E972" t="str">
        <f>IF(Units!A972="","",Units!A972&amp;Units!B972&amp;Units!C972&amp;"-"&amp;PROPER(Units!D972))</f>
        <v>4150112-Greenwood Public Library</v>
      </c>
      <c r="F972" t="str">
        <f t="shared" si="36"/>
        <v/>
      </c>
      <c r="G972" t="str">
        <f>IF(F972="","",COUNTIF($F$2:F972,F972))</f>
        <v/>
      </c>
      <c r="H972" t="str">
        <f t="shared" si="37"/>
        <v/>
      </c>
    </row>
    <row r="973" spans="5:8" x14ac:dyDescent="0.25">
      <c r="E973" t="str">
        <f>IF(Units!A973="","",Units!A973&amp;Units!B973&amp;Units!C973&amp;"-"&amp;PROPER(Units!D973))</f>
        <v>4150113-Johnson County Public Library</v>
      </c>
      <c r="F973" t="str">
        <f t="shared" si="36"/>
        <v/>
      </c>
      <c r="G973" t="str">
        <f>IF(F973="","",COUNTIF($F$2:F973,F973))</f>
        <v/>
      </c>
      <c r="H973" t="str">
        <f t="shared" si="37"/>
        <v/>
      </c>
    </row>
    <row r="974" spans="5:8" x14ac:dyDescent="0.25">
      <c r="E974" t="str">
        <f>IF(Units!A974="","",Units!A974&amp;Units!B974&amp;Units!C974&amp;"-"&amp;PROPER(Units!D974))</f>
        <v>4160970-White River Township Fire</v>
      </c>
      <c r="F974" t="str">
        <f t="shared" si="36"/>
        <v/>
      </c>
      <c r="G974" t="str">
        <f>IF(F974="","",COUNTIF($F$2:F974,F974))</f>
        <v/>
      </c>
      <c r="H974" t="str">
        <f t="shared" si="37"/>
        <v/>
      </c>
    </row>
    <row r="975" spans="5:8" x14ac:dyDescent="0.25">
      <c r="E975" t="str">
        <f>IF(Units!A975="","",Units!A975&amp;Units!B975&amp;Units!C975&amp;"-"&amp;PROPER(Units!D975))</f>
        <v>4160974-Amity Fire Protection</v>
      </c>
      <c r="F975" t="str">
        <f t="shared" si="36"/>
        <v/>
      </c>
      <c r="G975" t="str">
        <f>IF(F975="","",COUNTIF($F$2:F975,F975))</f>
        <v/>
      </c>
      <c r="H975" t="str">
        <f t="shared" si="37"/>
        <v/>
      </c>
    </row>
    <row r="976" spans="5:8" x14ac:dyDescent="0.25">
      <c r="E976" t="str">
        <f>IF(Units!A976="","",Units!A976&amp;Units!B976&amp;Units!C976&amp;"-"&amp;PROPER(Units!D976))</f>
        <v>4160979-Nineveh Fire Protection District</v>
      </c>
      <c r="F976" t="str">
        <f t="shared" si="36"/>
        <v/>
      </c>
      <c r="G976" t="str">
        <f>IF(F976="","",COUNTIF($F$2:F976,F976))</f>
        <v/>
      </c>
      <c r="H976" t="str">
        <f t="shared" si="37"/>
        <v/>
      </c>
    </row>
    <row r="977" spans="5:8" x14ac:dyDescent="0.25">
      <c r="E977" t="str">
        <f>IF(Units!A977="","",Units!A977&amp;Units!B977&amp;Units!C977&amp;"-"&amp;PROPER(Units!D977))</f>
        <v>4160991-Needham Fire Protection District</v>
      </c>
      <c r="F977" t="str">
        <f t="shared" si="36"/>
        <v/>
      </c>
      <c r="G977" t="str">
        <f>IF(F977="","",COUNTIF($F$2:F977,F977))</f>
        <v/>
      </c>
      <c r="H977" t="str">
        <f t="shared" si="37"/>
        <v/>
      </c>
    </row>
    <row r="978" spans="5:8" x14ac:dyDescent="0.25">
      <c r="E978" t="str">
        <f>IF(Units!A978="","",Units!A978&amp;Units!B978&amp;Units!C978&amp;"-"&amp;PROPER(Units!D978))</f>
        <v>4161028-Bargersville Fire Protection</v>
      </c>
      <c r="F978" t="str">
        <f t="shared" si="36"/>
        <v/>
      </c>
      <c r="G978" t="str">
        <f>IF(F978="","",COUNTIF($F$2:F978,F978))</f>
        <v/>
      </c>
      <c r="H978" t="str">
        <f t="shared" si="37"/>
        <v/>
      </c>
    </row>
    <row r="979" spans="5:8" x14ac:dyDescent="0.25">
      <c r="E979" t="str">
        <f>IF(Units!A979="","",Units!A979&amp;Units!B979&amp;Units!C979&amp;"-"&amp;PROPER(Units!D979))</f>
        <v>4161030-Hensley Fire Protection</v>
      </c>
      <c r="F979" t="str">
        <f t="shared" si="36"/>
        <v/>
      </c>
      <c r="G979" t="str">
        <f>IF(F979="","",COUNTIF($F$2:F979,F979))</f>
        <v/>
      </c>
      <c r="H979" t="str">
        <f t="shared" si="37"/>
        <v/>
      </c>
    </row>
    <row r="980" spans="5:8" x14ac:dyDescent="0.25">
      <c r="E980" t="str">
        <f>IF(Units!A980="","",Units!A980&amp;Units!B980&amp;Units!C980&amp;"-"&amp;PROPER(Units!D980))</f>
        <v>4161035-Johnson County Solid Waste</v>
      </c>
      <c r="F980" t="str">
        <f t="shared" si="36"/>
        <v/>
      </c>
      <c r="G980" t="str">
        <f>IF(F980="","",COUNTIF($F$2:F980,F980))</f>
        <v/>
      </c>
      <c r="H980" t="str">
        <f t="shared" si="37"/>
        <v/>
      </c>
    </row>
    <row r="981" spans="5:8" x14ac:dyDescent="0.25">
      <c r="E981" t="str">
        <f>IF(Units!A981="","",Units!A981&amp;Units!B981&amp;Units!C981&amp;"-"&amp;PROPER(Units!D981))</f>
        <v>4170012-White Lake Conservancy District</v>
      </c>
      <c r="F981" t="str">
        <f t="shared" si="36"/>
        <v/>
      </c>
      <c r="G981" t="str">
        <f>IF(F981="","",COUNTIF($F$2:F981,F981))</f>
        <v/>
      </c>
      <c r="H981" t="str">
        <f t="shared" si="37"/>
        <v/>
      </c>
    </row>
    <row r="982" spans="5:8" x14ac:dyDescent="0.25">
      <c r="E982" t="str">
        <f>IF(Units!A982="","",Units!A982&amp;Units!B982&amp;Units!C982&amp;"-"&amp;PROPER(Units!D982))</f>
        <v>4170079-Northeast Lake Conservancy District</v>
      </c>
      <c r="F982" t="str">
        <f t="shared" si="36"/>
        <v/>
      </c>
      <c r="G982" t="str">
        <f>IF(F982="","",COUNTIF($F$2:F982,F982))</f>
        <v/>
      </c>
      <c r="H982" t="str">
        <f t="shared" si="37"/>
        <v/>
      </c>
    </row>
    <row r="983" spans="5:8" x14ac:dyDescent="0.25">
      <c r="E983" t="str">
        <f>IF(Units!A983="","",Units!A983&amp;Units!B983&amp;Units!C983&amp;"-"&amp;PROPER(Units!D983))</f>
        <v>4170081-Hants Lake Conservancy District</v>
      </c>
      <c r="F983" t="str">
        <f t="shared" si="36"/>
        <v/>
      </c>
      <c r="G983" t="str">
        <f>IF(F983="","",COUNTIF($F$2:F983,F983))</f>
        <v/>
      </c>
      <c r="H983" t="str">
        <f t="shared" si="37"/>
        <v/>
      </c>
    </row>
    <row r="984" spans="5:8" x14ac:dyDescent="0.25">
      <c r="E984" t="str">
        <f>IF(Units!A984="","",Units!A984&amp;Units!B984&amp;Units!C984&amp;"-"&amp;PROPER(Units!D984))</f>
        <v>4170100-North Lake Conservancy District</v>
      </c>
      <c r="F984" t="str">
        <f t="shared" si="36"/>
        <v/>
      </c>
      <c r="G984" t="str">
        <f>IF(F984="","",COUNTIF($F$2:F984,F984))</f>
        <v/>
      </c>
      <c r="H984" t="str">
        <f t="shared" si="37"/>
        <v/>
      </c>
    </row>
    <row r="985" spans="5:8" x14ac:dyDescent="0.25">
      <c r="E985" t="str">
        <f>IF(Units!A985="","",Units!A985&amp;Units!B985&amp;Units!C985&amp;"-"&amp;PROPER(Units!D985))</f>
        <v>4210000-Knox County</v>
      </c>
      <c r="F985" t="str">
        <f t="shared" si="36"/>
        <v/>
      </c>
      <c r="G985" t="str">
        <f>IF(F985="","",COUNTIF($F$2:F985,F985))</f>
        <v/>
      </c>
      <c r="H985" t="str">
        <f t="shared" si="37"/>
        <v/>
      </c>
    </row>
    <row r="986" spans="5:8" x14ac:dyDescent="0.25">
      <c r="E986" t="str">
        <f>IF(Units!A986="","",Units!A986&amp;Units!B986&amp;Units!C986&amp;"-"&amp;PROPER(Units!D986))</f>
        <v>4220001-Busseron Township</v>
      </c>
      <c r="F986" t="str">
        <f t="shared" si="36"/>
        <v/>
      </c>
      <c r="G986" t="str">
        <f>IF(F986="","",COUNTIF($F$2:F986,F986))</f>
        <v/>
      </c>
      <c r="H986" t="str">
        <f t="shared" si="37"/>
        <v/>
      </c>
    </row>
    <row r="987" spans="5:8" x14ac:dyDescent="0.25">
      <c r="E987" t="str">
        <f>IF(Units!A987="","",Units!A987&amp;Units!B987&amp;Units!C987&amp;"-"&amp;PROPER(Units!D987))</f>
        <v>4220002-Decker Township</v>
      </c>
      <c r="F987" t="str">
        <f t="shared" si="36"/>
        <v/>
      </c>
      <c r="G987" t="str">
        <f>IF(F987="","",COUNTIF($F$2:F987,F987))</f>
        <v/>
      </c>
      <c r="H987" t="str">
        <f t="shared" si="37"/>
        <v/>
      </c>
    </row>
    <row r="988" spans="5:8" x14ac:dyDescent="0.25">
      <c r="E988" t="str">
        <f>IF(Units!A988="","",Units!A988&amp;Units!B988&amp;Units!C988&amp;"-"&amp;PROPER(Units!D988))</f>
        <v>4220003-Harrison Township</v>
      </c>
      <c r="F988" t="str">
        <f t="shared" si="36"/>
        <v/>
      </c>
      <c r="G988" t="str">
        <f>IF(F988="","",COUNTIF($F$2:F988,F988))</f>
        <v/>
      </c>
      <c r="H988" t="str">
        <f t="shared" si="37"/>
        <v/>
      </c>
    </row>
    <row r="989" spans="5:8" x14ac:dyDescent="0.25">
      <c r="E989" t="str">
        <f>IF(Units!A989="","",Units!A989&amp;Units!B989&amp;Units!C989&amp;"-"&amp;PROPER(Units!D989))</f>
        <v>4220004-Johnson Township</v>
      </c>
      <c r="F989" t="str">
        <f t="shared" si="36"/>
        <v/>
      </c>
      <c r="G989" t="str">
        <f>IF(F989="","",COUNTIF($F$2:F989,F989))</f>
        <v/>
      </c>
      <c r="H989" t="str">
        <f t="shared" si="37"/>
        <v/>
      </c>
    </row>
    <row r="990" spans="5:8" x14ac:dyDescent="0.25">
      <c r="E990" t="str">
        <f>IF(Units!A990="","",Units!A990&amp;Units!B990&amp;Units!C990&amp;"-"&amp;PROPER(Units!D990))</f>
        <v>4220005-Palmyra Township</v>
      </c>
      <c r="F990" t="str">
        <f t="shared" si="36"/>
        <v/>
      </c>
      <c r="G990" t="str">
        <f>IF(F990="","",COUNTIF($F$2:F990,F990))</f>
        <v/>
      </c>
      <c r="H990" t="str">
        <f t="shared" si="37"/>
        <v/>
      </c>
    </row>
    <row r="991" spans="5:8" x14ac:dyDescent="0.25">
      <c r="E991" t="str">
        <f>IF(Units!A991="","",Units!A991&amp;Units!B991&amp;Units!C991&amp;"-"&amp;PROPER(Units!D991))</f>
        <v>4220006-Steen Township</v>
      </c>
      <c r="F991" t="str">
        <f t="shared" si="36"/>
        <v/>
      </c>
      <c r="G991" t="str">
        <f>IF(F991="","",COUNTIF($F$2:F991,F991))</f>
        <v/>
      </c>
      <c r="H991" t="str">
        <f t="shared" si="37"/>
        <v/>
      </c>
    </row>
    <row r="992" spans="5:8" x14ac:dyDescent="0.25">
      <c r="E992" t="str">
        <f>IF(Units!A992="","",Units!A992&amp;Units!B992&amp;Units!C992&amp;"-"&amp;PROPER(Units!D992))</f>
        <v>4220007-Vigo Township</v>
      </c>
      <c r="F992" t="str">
        <f t="shared" si="36"/>
        <v/>
      </c>
      <c r="G992" t="str">
        <f>IF(F992="","",COUNTIF($F$2:F992,F992))</f>
        <v/>
      </c>
      <c r="H992" t="str">
        <f t="shared" si="37"/>
        <v/>
      </c>
    </row>
    <row r="993" spans="5:8" x14ac:dyDescent="0.25">
      <c r="E993" t="str">
        <f>IF(Units!A993="","",Units!A993&amp;Units!B993&amp;Units!C993&amp;"-"&amp;PROPER(Units!D993))</f>
        <v>4220008-Vincennes Township</v>
      </c>
      <c r="F993" t="str">
        <f t="shared" si="36"/>
        <v/>
      </c>
      <c r="G993" t="str">
        <f>IF(F993="","",COUNTIF($F$2:F993,F993))</f>
        <v/>
      </c>
      <c r="H993" t="str">
        <f t="shared" si="37"/>
        <v/>
      </c>
    </row>
    <row r="994" spans="5:8" x14ac:dyDescent="0.25">
      <c r="E994" t="str">
        <f>IF(Units!A994="","",Units!A994&amp;Units!B994&amp;Units!C994&amp;"-"&amp;PROPER(Units!D994))</f>
        <v>4220009-Washington Township</v>
      </c>
      <c r="F994" t="str">
        <f t="shared" si="36"/>
        <v/>
      </c>
      <c r="G994" t="str">
        <f>IF(F994="","",COUNTIF($F$2:F994,F994))</f>
        <v/>
      </c>
      <c r="H994" t="str">
        <f t="shared" si="37"/>
        <v/>
      </c>
    </row>
    <row r="995" spans="5:8" x14ac:dyDescent="0.25">
      <c r="E995" t="str">
        <f>IF(Units!A995="","",Units!A995&amp;Units!B995&amp;Units!C995&amp;"-"&amp;PROPER(Units!D995))</f>
        <v>4220010-Widner Township</v>
      </c>
      <c r="F995" t="str">
        <f t="shared" si="36"/>
        <v/>
      </c>
      <c r="G995" t="str">
        <f>IF(F995="","",COUNTIF($F$2:F995,F995))</f>
        <v/>
      </c>
      <c r="H995" t="str">
        <f t="shared" si="37"/>
        <v/>
      </c>
    </row>
    <row r="996" spans="5:8" x14ac:dyDescent="0.25">
      <c r="E996" t="str">
        <f>IF(Units!A996="","",Units!A996&amp;Units!B996&amp;Units!C996&amp;"-"&amp;PROPER(Units!D996))</f>
        <v>4230300-Vincennes Civil City</v>
      </c>
      <c r="F996" t="str">
        <f t="shared" si="36"/>
        <v/>
      </c>
      <c r="G996" t="str">
        <f>IF(F996="","",COUNTIF($F$2:F996,F996))</f>
        <v/>
      </c>
      <c r="H996" t="str">
        <f t="shared" si="37"/>
        <v/>
      </c>
    </row>
    <row r="997" spans="5:8" x14ac:dyDescent="0.25">
      <c r="E997" t="str">
        <f>IF(Units!A997="","",Units!A997&amp;Units!B997&amp;Units!C997&amp;"-"&amp;PROPER(Units!D997))</f>
        <v>4230448-Bicknell Civil City</v>
      </c>
      <c r="F997" t="str">
        <f t="shared" si="36"/>
        <v/>
      </c>
      <c r="G997" t="str">
        <f>IF(F997="","",COUNTIF($F$2:F997,F997))</f>
        <v/>
      </c>
      <c r="H997" t="str">
        <f t="shared" si="37"/>
        <v/>
      </c>
    </row>
    <row r="998" spans="5:8" x14ac:dyDescent="0.25">
      <c r="E998" t="str">
        <f>IF(Units!A998="","",Units!A998&amp;Units!B998&amp;Units!C998&amp;"-"&amp;PROPER(Units!D998))</f>
        <v>4230708-Bruceville Civil Town</v>
      </c>
      <c r="F998" t="str">
        <f t="shared" si="36"/>
        <v/>
      </c>
      <c r="G998" t="str">
        <f>IF(F998="","",COUNTIF($F$2:F998,F998))</f>
        <v/>
      </c>
      <c r="H998" t="str">
        <f t="shared" si="37"/>
        <v/>
      </c>
    </row>
    <row r="999" spans="5:8" x14ac:dyDescent="0.25">
      <c r="E999" t="str">
        <f>IF(Units!A999="","",Units!A999&amp;Units!B999&amp;Units!C999&amp;"-"&amp;PROPER(Units!D999))</f>
        <v>4230709-Decker Civil Town</v>
      </c>
      <c r="F999" t="str">
        <f t="shared" si="36"/>
        <v/>
      </c>
      <c r="G999" t="str">
        <f>IF(F999="","",COUNTIF($F$2:F999,F999))</f>
        <v/>
      </c>
      <c r="H999" t="str">
        <f t="shared" si="37"/>
        <v/>
      </c>
    </row>
    <row r="1000" spans="5:8" x14ac:dyDescent="0.25">
      <c r="E1000" t="str">
        <f>IF(Units!A1000="","",Units!A1000&amp;Units!B1000&amp;Units!C1000&amp;"-"&amp;PROPER(Units!D1000))</f>
        <v>4230710-Edwardsport Civil Town</v>
      </c>
      <c r="F1000" t="str">
        <f t="shared" si="36"/>
        <v/>
      </c>
      <c r="G1000" t="str">
        <f>IF(F1000="","",COUNTIF($F$2:F1000,F1000))</f>
        <v/>
      </c>
      <c r="H1000" t="str">
        <f t="shared" si="37"/>
        <v/>
      </c>
    </row>
    <row r="1001" spans="5:8" x14ac:dyDescent="0.25">
      <c r="E1001" t="str">
        <f>IF(Units!A1001="","",Units!A1001&amp;Units!B1001&amp;Units!C1001&amp;"-"&amp;PROPER(Units!D1001))</f>
        <v>4230711-Monroe City Civil Town</v>
      </c>
      <c r="F1001" t="str">
        <f t="shared" si="36"/>
        <v/>
      </c>
      <c r="G1001" t="str">
        <f>IF(F1001="","",COUNTIF($F$2:F1001,F1001))</f>
        <v/>
      </c>
      <c r="H1001" t="str">
        <f t="shared" si="37"/>
        <v/>
      </c>
    </row>
    <row r="1002" spans="5:8" x14ac:dyDescent="0.25">
      <c r="E1002" t="str">
        <f>IF(Units!A1002="","",Units!A1002&amp;Units!B1002&amp;Units!C1002&amp;"-"&amp;PROPER(Units!D1002))</f>
        <v>4230712-Oaktown Civil Town</v>
      </c>
      <c r="F1002" t="str">
        <f t="shared" si="36"/>
        <v/>
      </c>
      <c r="G1002" t="str">
        <f>IF(F1002="","",COUNTIF($F$2:F1002,F1002))</f>
        <v/>
      </c>
      <c r="H1002" t="str">
        <f t="shared" si="37"/>
        <v/>
      </c>
    </row>
    <row r="1003" spans="5:8" x14ac:dyDescent="0.25">
      <c r="E1003" t="str">
        <f>IF(Units!A1003="","",Units!A1003&amp;Units!B1003&amp;Units!C1003&amp;"-"&amp;PROPER(Units!D1003))</f>
        <v>4230713-Sandborn Civil Town</v>
      </c>
      <c r="F1003" t="str">
        <f t="shared" si="36"/>
        <v/>
      </c>
      <c r="G1003" t="str">
        <f>IF(F1003="","",COUNTIF($F$2:F1003,F1003))</f>
        <v/>
      </c>
      <c r="H1003" t="str">
        <f t="shared" si="37"/>
        <v/>
      </c>
    </row>
    <row r="1004" spans="5:8" x14ac:dyDescent="0.25">
      <c r="E1004" t="str">
        <f>IF(Units!A1004="","",Units!A1004&amp;Units!B1004&amp;Units!C1004&amp;"-"&amp;PROPER(Units!D1004))</f>
        <v>4230714-Wheatland Civil Town</v>
      </c>
      <c r="F1004" t="str">
        <f t="shared" si="36"/>
        <v/>
      </c>
      <c r="G1004" t="str">
        <f>IF(F1004="","",COUNTIF($F$2:F1004,F1004))</f>
        <v/>
      </c>
      <c r="H1004" t="str">
        <f t="shared" si="37"/>
        <v/>
      </c>
    </row>
    <row r="1005" spans="5:8" x14ac:dyDescent="0.25">
      <c r="E1005" t="str">
        <f>IF(Units!A1005="","",Units!A1005&amp;Units!B1005&amp;Units!C1005&amp;"-"&amp;PROPER(Units!D1005))</f>
        <v>4250114-Bicknell Public Library</v>
      </c>
      <c r="F1005" t="str">
        <f t="shared" si="36"/>
        <v/>
      </c>
      <c r="G1005" t="str">
        <f>IF(F1005="","",COUNTIF($F$2:F1005,F1005))</f>
        <v/>
      </c>
      <c r="H1005" t="str">
        <f t="shared" si="37"/>
        <v/>
      </c>
    </row>
    <row r="1006" spans="5:8" x14ac:dyDescent="0.25">
      <c r="E1006" t="str">
        <f>IF(Units!A1006="","",Units!A1006&amp;Units!B1006&amp;Units!C1006&amp;"-"&amp;PROPER(Units!D1006))</f>
        <v>4250116-Knox County Public Library</v>
      </c>
      <c r="F1006" t="str">
        <f t="shared" si="36"/>
        <v/>
      </c>
      <c r="G1006" t="str">
        <f>IF(F1006="","",COUNTIF($F$2:F1006,F1006))</f>
        <v/>
      </c>
      <c r="H1006" t="str">
        <f t="shared" si="37"/>
        <v/>
      </c>
    </row>
    <row r="1007" spans="5:8" x14ac:dyDescent="0.25">
      <c r="E1007" t="str">
        <f>IF(Units!A1007="","",Units!A1007&amp;Units!B1007&amp;Units!C1007&amp;"-"&amp;PROPER(Units!D1007))</f>
        <v>4260936-Vincennes Township Fire</v>
      </c>
      <c r="F1007" t="str">
        <f t="shared" si="36"/>
        <v/>
      </c>
      <c r="G1007" t="str">
        <f>IF(F1007="","",COUNTIF($F$2:F1007,F1007))</f>
        <v/>
      </c>
      <c r="H1007" t="str">
        <f t="shared" si="37"/>
        <v/>
      </c>
    </row>
    <row r="1008" spans="5:8" x14ac:dyDescent="0.25">
      <c r="E1008" t="str">
        <f>IF(Units!A1008="","",Units!A1008&amp;Units!B1008&amp;Units!C1008&amp;"-"&amp;PROPER(Units!D1008))</f>
        <v>4260952-South Vigo Township Fire</v>
      </c>
      <c r="F1008" t="str">
        <f t="shared" si="36"/>
        <v/>
      </c>
      <c r="G1008" t="str">
        <f>IF(F1008="","",COUNTIF($F$2:F1008,F1008))</f>
        <v/>
      </c>
      <c r="H1008" t="str">
        <f t="shared" si="37"/>
        <v/>
      </c>
    </row>
    <row r="1009" spans="5:8" x14ac:dyDescent="0.25">
      <c r="E1009" t="str">
        <f>IF(Units!A1009="","",Units!A1009&amp;Units!B1009&amp;Units!C1009&amp;"-"&amp;PROPER(Units!D1009))</f>
        <v>4260953-Vigo Central Community Fire</v>
      </c>
      <c r="F1009" t="str">
        <f t="shared" si="36"/>
        <v/>
      </c>
      <c r="G1009" t="str">
        <f>IF(F1009="","",COUNTIF($F$2:F1009,F1009))</f>
        <v/>
      </c>
      <c r="H1009" t="str">
        <f t="shared" si="37"/>
        <v/>
      </c>
    </row>
    <row r="1010" spans="5:8" x14ac:dyDescent="0.25">
      <c r="E1010" t="str">
        <f>IF(Units!A1010="","",Units!A1010&amp;Units!B1010&amp;Units!C1010&amp;"-"&amp;PROPER(Units!D1010))</f>
        <v>4260954-Johnson Township Community Fire</v>
      </c>
      <c r="F1010" t="str">
        <f t="shared" si="36"/>
        <v/>
      </c>
      <c r="G1010" t="str">
        <f>IF(F1010="","",COUNTIF($F$2:F1010,F1010))</f>
        <v/>
      </c>
      <c r="H1010" t="str">
        <f t="shared" si="37"/>
        <v/>
      </c>
    </row>
    <row r="1011" spans="5:8" x14ac:dyDescent="0.25">
      <c r="E1011" t="str">
        <f>IF(Units!A1011="","",Units!A1011&amp;Units!B1011&amp;Units!C1011&amp;"-"&amp;PROPER(Units!D1011))</f>
        <v>4261056-Knox County Solid Waste Management District</v>
      </c>
      <c r="F1011" t="str">
        <f t="shared" si="36"/>
        <v/>
      </c>
      <c r="G1011" t="str">
        <f>IF(F1011="","",COUNTIF($F$2:F1011,F1011))</f>
        <v/>
      </c>
      <c r="H1011" t="str">
        <f t="shared" si="37"/>
        <v/>
      </c>
    </row>
    <row r="1012" spans="5:8" x14ac:dyDescent="0.25">
      <c r="E1012" t="str">
        <f>IF(Units!A1012="","",Units!A1012&amp;Units!B1012&amp;Units!C1012&amp;"-"&amp;PROPER(Units!D1012))</f>
        <v>4270013-Brevoort Levee Conservancy District</v>
      </c>
      <c r="F1012" t="str">
        <f t="shared" si="36"/>
        <v/>
      </c>
      <c r="G1012" t="str">
        <f>IF(F1012="","",COUNTIF($F$2:F1012,F1012))</f>
        <v/>
      </c>
      <c r="H1012" t="str">
        <f t="shared" si="37"/>
        <v/>
      </c>
    </row>
    <row r="1013" spans="5:8" x14ac:dyDescent="0.25">
      <c r="E1013" t="str">
        <f>IF(Units!A1013="","",Units!A1013&amp;Units!B1013&amp;Units!C1013&amp;"-"&amp;PROPER(Units!D1013))</f>
        <v>4310000-Kosciusko County</v>
      </c>
      <c r="F1013" t="str">
        <f t="shared" si="36"/>
        <v/>
      </c>
      <c r="G1013" t="str">
        <f>IF(F1013="","",COUNTIF($F$2:F1013,F1013))</f>
        <v/>
      </c>
      <c r="H1013" t="str">
        <f t="shared" si="37"/>
        <v/>
      </c>
    </row>
    <row r="1014" spans="5:8" x14ac:dyDescent="0.25">
      <c r="E1014" t="str">
        <f>IF(Units!A1014="","",Units!A1014&amp;Units!B1014&amp;Units!C1014&amp;"-"&amp;PROPER(Units!D1014))</f>
        <v>4320001-Clay Township</v>
      </c>
      <c r="F1014" t="str">
        <f t="shared" si="36"/>
        <v/>
      </c>
      <c r="G1014" t="str">
        <f>IF(F1014="","",COUNTIF($F$2:F1014,F1014))</f>
        <v/>
      </c>
      <c r="H1014" t="str">
        <f t="shared" si="37"/>
        <v/>
      </c>
    </row>
    <row r="1015" spans="5:8" x14ac:dyDescent="0.25">
      <c r="E1015" t="str">
        <f>IF(Units!A1015="","",Units!A1015&amp;Units!B1015&amp;Units!C1015&amp;"-"&amp;PROPER(Units!D1015))</f>
        <v>4320002-Etna Township</v>
      </c>
      <c r="F1015" t="str">
        <f t="shared" si="36"/>
        <v/>
      </c>
      <c r="G1015" t="str">
        <f>IF(F1015="","",COUNTIF($F$2:F1015,F1015))</f>
        <v/>
      </c>
      <c r="H1015" t="str">
        <f t="shared" si="37"/>
        <v/>
      </c>
    </row>
    <row r="1016" spans="5:8" x14ac:dyDescent="0.25">
      <c r="E1016" t="str">
        <f>IF(Units!A1016="","",Units!A1016&amp;Units!B1016&amp;Units!C1016&amp;"-"&amp;PROPER(Units!D1016))</f>
        <v>4320003-Franklin Township</v>
      </c>
      <c r="F1016" t="str">
        <f t="shared" si="36"/>
        <v/>
      </c>
      <c r="G1016" t="str">
        <f>IF(F1016="","",COUNTIF($F$2:F1016,F1016))</f>
        <v/>
      </c>
      <c r="H1016" t="str">
        <f t="shared" si="37"/>
        <v/>
      </c>
    </row>
    <row r="1017" spans="5:8" x14ac:dyDescent="0.25">
      <c r="E1017" t="str">
        <f>IF(Units!A1017="","",Units!A1017&amp;Units!B1017&amp;Units!C1017&amp;"-"&amp;PROPER(Units!D1017))</f>
        <v>4320004-Harrison Township</v>
      </c>
      <c r="F1017" t="str">
        <f t="shared" si="36"/>
        <v/>
      </c>
      <c r="G1017" t="str">
        <f>IF(F1017="","",COUNTIF($F$2:F1017,F1017))</f>
        <v/>
      </c>
      <c r="H1017" t="str">
        <f t="shared" si="37"/>
        <v/>
      </c>
    </row>
    <row r="1018" spans="5:8" x14ac:dyDescent="0.25">
      <c r="E1018" t="str">
        <f>IF(Units!A1018="","",Units!A1018&amp;Units!B1018&amp;Units!C1018&amp;"-"&amp;PROPER(Units!D1018))</f>
        <v>4320005-Jackson Township</v>
      </c>
      <c r="F1018" t="str">
        <f t="shared" si="36"/>
        <v/>
      </c>
      <c r="G1018" t="str">
        <f>IF(F1018="","",COUNTIF($F$2:F1018,F1018))</f>
        <v/>
      </c>
      <c r="H1018" t="str">
        <f t="shared" si="37"/>
        <v/>
      </c>
    </row>
    <row r="1019" spans="5:8" x14ac:dyDescent="0.25">
      <c r="E1019" t="str">
        <f>IF(Units!A1019="","",Units!A1019&amp;Units!B1019&amp;Units!C1019&amp;"-"&amp;PROPER(Units!D1019))</f>
        <v>4320006-Jefferson Township</v>
      </c>
      <c r="F1019" t="str">
        <f t="shared" si="36"/>
        <v/>
      </c>
      <c r="G1019" t="str">
        <f>IF(F1019="","",COUNTIF($F$2:F1019,F1019))</f>
        <v/>
      </c>
      <c r="H1019" t="str">
        <f t="shared" si="37"/>
        <v/>
      </c>
    </row>
    <row r="1020" spans="5:8" x14ac:dyDescent="0.25">
      <c r="E1020" t="str">
        <f>IF(Units!A1020="","",Units!A1020&amp;Units!B1020&amp;Units!C1020&amp;"-"&amp;PROPER(Units!D1020))</f>
        <v>4320007-Lake Township</v>
      </c>
      <c r="F1020" t="str">
        <f t="shared" si="36"/>
        <v/>
      </c>
      <c r="G1020" t="str">
        <f>IF(F1020="","",COUNTIF($F$2:F1020,F1020))</f>
        <v/>
      </c>
      <c r="H1020" t="str">
        <f t="shared" si="37"/>
        <v/>
      </c>
    </row>
    <row r="1021" spans="5:8" x14ac:dyDescent="0.25">
      <c r="E1021" t="str">
        <f>IF(Units!A1021="","",Units!A1021&amp;Units!B1021&amp;Units!C1021&amp;"-"&amp;PROPER(Units!D1021))</f>
        <v>4320008-Monroe Township</v>
      </c>
      <c r="F1021" t="str">
        <f t="shared" si="36"/>
        <v/>
      </c>
      <c r="G1021" t="str">
        <f>IF(F1021="","",COUNTIF($F$2:F1021,F1021))</f>
        <v/>
      </c>
      <c r="H1021" t="str">
        <f t="shared" si="37"/>
        <v/>
      </c>
    </row>
    <row r="1022" spans="5:8" x14ac:dyDescent="0.25">
      <c r="E1022" t="str">
        <f>IF(Units!A1022="","",Units!A1022&amp;Units!B1022&amp;Units!C1022&amp;"-"&amp;PROPER(Units!D1022))</f>
        <v>4320009-Plain Township</v>
      </c>
      <c r="F1022" t="str">
        <f t="shared" si="36"/>
        <v/>
      </c>
      <c r="G1022" t="str">
        <f>IF(F1022="","",COUNTIF($F$2:F1022,F1022))</f>
        <v/>
      </c>
      <c r="H1022" t="str">
        <f t="shared" si="37"/>
        <v/>
      </c>
    </row>
    <row r="1023" spans="5:8" x14ac:dyDescent="0.25">
      <c r="E1023" t="str">
        <f>IF(Units!A1023="","",Units!A1023&amp;Units!B1023&amp;Units!C1023&amp;"-"&amp;PROPER(Units!D1023))</f>
        <v>4320010-Prairie Township</v>
      </c>
      <c r="F1023" t="str">
        <f t="shared" si="36"/>
        <v/>
      </c>
      <c r="G1023" t="str">
        <f>IF(F1023="","",COUNTIF($F$2:F1023,F1023))</f>
        <v/>
      </c>
      <c r="H1023" t="str">
        <f t="shared" si="37"/>
        <v/>
      </c>
    </row>
    <row r="1024" spans="5:8" x14ac:dyDescent="0.25">
      <c r="E1024" t="str">
        <f>IF(Units!A1024="","",Units!A1024&amp;Units!B1024&amp;Units!C1024&amp;"-"&amp;PROPER(Units!D1024))</f>
        <v>4320011-Scott Township</v>
      </c>
      <c r="F1024" t="str">
        <f t="shared" si="36"/>
        <v/>
      </c>
      <c r="G1024" t="str">
        <f>IF(F1024="","",COUNTIF($F$2:F1024,F1024))</f>
        <v/>
      </c>
      <c r="H1024" t="str">
        <f t="shared" si="37"/>
        <v/>
      </c>
    </row>
    <row r="1025" spans="5:8" x14ac:dyDescent="0.25">
      <c r="E1025" t="str">
        <f>IF(Units!A1025="","",Units!A1025&amp;Units!B1025&amp;Units!C1025&amp;"-"&amp;PROPER(Units!D1025))</f>
        <v>4320012-Seward Township</v>
      </c>
      <c r="F1025" t="str">
        <f t="shared" si="36"/>
        <v/>
      </c>
      <c r="G1025" t="str">
        <f>IF(F1025="","",COUNTIF($F$2:F1025,F1025))</f>
        <v/>
      </c>
      <c r="H1025" t="str">
        <f t="shared" si="37"/>
        <v/>
      </c>
    </row>
    <row r="1026" spans="5:8" x14ac:dyDescent="0.25">
      <c r="E1026" t="str">
        <f>IF(Units!A1026="","",Units!A1026&amp;Units!B1026&amp;Units!C1026&amp;"-"&amp;PROPER(Units!D1026))</f>
        <v>4320013-Tippecanoe Township</v>
      </c>
      <c r="F1026" t="str">
        <f t="shared" si="36"/>
        <v/>
      </c>
      <c r="G1026" t="str">
        <f>IF(F1026="","",COUNTIF($F$2:F1026,F1026))</f>
        <v/>
      </c>
      <c r="H1026" t="str">
        <f t="shared" si="37"/>
        <v/>
      </c>
    </row>
    <row r="1027" spans="5:8" x14ac:dyDescent="0.25">
      <c r="E1027" t="str">
        <f>IF(Units!A1027="","",Units!A1027&amp;Units!B1027&amp;Units!C1027&amp;"-"&amp;PROPER(Units!D1027))</f>
        <v>4320014-Turkey Creek Township</v>
      </c>
      <c r="F1027" t="str">
        <f t="shared" ref="F1027:F1090" si="38">IF(LEFT(E1027,2)=$F$1,"x","")</f>
        <v/>
      </c>
      <c r="G1027" t="str">
        <f>IF(F1027="","",COUNTIF($F$2:F1027,F1027))</f>
        <v/>
      </c>
      <c r="H1027" t="str">
        <f t="shared" ref="H1027:H1090" si="39">IF(F1027="","",E1027)</f>
        <v/>
      </c>
    </row>
    <row r="1028" spans="5:8" x14ac:dyDescent="0.25">
      <c r="E1028" t="str">
        <f>IF(Units!A1028="","",Units!A1028&amp;Units!B1028&amp;Units!C1028&amp;"-"&amp;PROPER(Units!D1028))</f>
        <v>4320015-Van Buren Township</v>
      </c>
      <c r="F1028" t="str">
        <f t="shared" si="38"/>
        <v/>
      </c>
      <c r="G1028" t="str">
        <f>IF(F1028="","",COUNTIF($F$2:F1028,F1028))</f>
        <v/>
      </c>
      <c r="H1028" t="str">
        <f t="shared" si="39"/>
        <v/>
      </c>
    </row>
    <row r="1029" spans="5:8" x14ac:dyDescent="0.25">
      <c r="E1029" t="str">
        <f>IF(Units!A1029="","",Units!A1029&amp;Units!B1029&amp;Units!C1029&amp;"-"&amp;PROPER(Units!D1029))</f>
        <v>4320016-Washington Township</v>
      </c>
      <c r="F1029" t="str">
        <f t="shared" si="38"/>
        <v/>
      </c>
      <c r="G1029" t="str">
        <f>IF(F1029="","",COUNTIF($F$2:F1029,F1029))</f>
        <v/>
      </c>
      <c r="H1029" t="str">
        <f t="shared" si="39"/>
        <v/>
      </c>
    </row>
    <row r="1030" spans="5:8" x14ac:dyDescent="0.25">
      <c r="E1030" t="str">
        <f>IF(Units!A1030="","",Units!A1030&amp;Units!B1030&amp;Units!C1030&amp;"-"&amp;PROPER(Units!D1030))</f>
        <v>4320017-Wayne Township</v>
      </c>
      <c r="F1030" t="str">
        <f t="shared" si="38"/>
        <v/>
      </c>
      <c r="G1030" t="str">
        <f>IF(F1030="","",COUNTIF($F$2:F1030,F1030))</f>
        <v/>
      </c>
      <c r="H1030" t="str">
        <f t="shared" si="39"/>
        <v/>
      </c>
    </row>
    <row r="1031" spans="5:8" x14ac:dyDescent="0.25">
      <c r="E1031" t="str">
        <f>IF(Units!A1031="","",Units!A1031&amp;Units!B1031&amp;Units!C1031&amp;"-"&amp;PROPER(Units!D1031))</f>
        <v>4330414-Warsaw Civil City</v>
      </c>
      <c r="F1031" t="str">
        <f t="shared" si="38"/>
        <v/>
      </c>
      <c r="G1031" t="str">
        <f>IF(F1031="","",COUNTIF($F$2:F1031,F1031))</f>
        <v/>
      </c>
      <c r="H1031" t="str">
        <f t="shared" si="39"/>
        <v/>
      </c>
    </row>
    <row r="1032" spans="5:8" x14ac:dyDescent="0.25">
      <c r="E1032" t="str">
        <f>IF(Units!A1032="","",Units!A1032&amp;Units!B1032&amp;Units!C1032&amp;"-"&amp;PROPER(Units!D1032))</f>
        <v>4330715-Burket Civil Town</v>
      </c>
      <c r="F1032" t="str">
        <f t="shared" si="38"/>
        <v/>
      </c>
      <c r="G1032" t="str">
        <f>IF(F1032="","",COUNTIF($F$2:F1032,F1032))</f>
        <v/>
      </c>
      <c r="H1032" t="str">
        <f t="shared" si="39"/>
        <v/>
      </c>
    </row>
    <row r="1033" spans="5:8" x14ac:dyDescent="0.25">
      <c r="E1033" t="str">
        <f>IF(Units!A1033="","",Units!A1033&amp;Units!B1033&amp;Units!C1033&amp;"-"&amp;PROPER(Units!D1033))</f>
        <v>4330716-Claypool Civil Town</v>
      </c>
      <c r="F1033" t="str">
        <f t="shared" si="38"/>
        <v/>
      </c>
      <c r="G1033" t="str">
        <f>IF(F1033="","",COUNTIF($F$2:F1033,F1033))</f>
        <v/>
      </c>
      <c r="H1033" t="str">
        <f t="shared" si="39"/>
        <v/>
      </c>
    </row>
    <row r="1034" spans="5:8" x14ac:dyDescent="0.25">
      <c r="E1034" t="str">
        <f>IF(Units!A1034="","",Units!A1034&amp;Units!B1034&amp;Units!C1034&amp;"-"&amp;PROPER(Units!D1034))</f>
        <v>4330717-Etna Green Civil Town</v>
      </c>
      <c r="F1034" t="str">
        <f t="shared" si="38"/>
        <v/>
      </c>
      <c r="G1034" t="str">
        <f>IF(F1034="","",COUNTIF($F$2:F1034,F1034))</f>
        <v/>
      </c>
      <c r="H1034" t="str">
        <f t="shared" si="39"/>
        <v/>
      </c>
    </row>
    <row r="1035" spans="5:8" x14ac:dyDescent="0.25">
      <c r="E1035" t="str">
        <f>IF(Units!A1035="","",Units!A1035&amp;Units!B1035&amp;Units!C1035&amp;"-"&amp;PROPER(Units!D1035))</f>
        <v>4330718-Leesburg Civil Town</v>
      </c>
      <c r="F1035" t="str">
        <f t="shared" si="38"/>
        <v/>
      </c>
      <c r="G1035" t="str">
        <f>IF(F1035="","",COUNTIF($F$2:F1035,F1035))</f>
        <v/>
      </c>
      <c r="H1035" t="str">
        <f t="shared" si="39"/>
        <v/>
      </c>
    </row>
    <row r="1036" spans="5:8" x14ac:dyDescent="0.25">
      <c r="E1036" t="str">
        <f>IF(Units!A1036="","",Units!A1036&amp;Units!B1036&amp;Units!C1036&amp;"-"&amp;PROPER(Units!D1036))</f>
        <v>4330719-Mentone Civil Town</v>
      </c>
      <c r="F1036" t="str">
        <f t="shared" si="38"/>
        <v/>
      </c>
      <c r="G1036" t="str">
        <f>IF(F1036="","",COUNTIF($F$2:F1036,F1036))</f>
        <v/>
      </c>
      <c r="H1036" t="str">
        <f t="shared" si="39"/>
        <v/>
      </c>
    </row>
    <row r="1037" spans="5:8" x14ac:dyDescent="0.25">
      <c r="E1037" t="str">
        <f>IF(Units!A1037="","",Units!A1037&amp;Units!B1037&amp;Units!C1037&amp;"-"&amp;PROPER(Units!D1037))</f>
        <v>4330720-Milford Civil Town</v>
      </c>
      <c r="F1037" t="str">
        <f t="shared" si="38"/>
        <v/>
      </c>
      <c r="G1037" t="str">
        <f>IF(F1037="","",COUNTIF($F$2:F1037,F1037))</f>
        <v/>
      </c>
      <c r="H1037" t="str">
        <f t="shared" si="39"/>
        <v/>
      </c>
    </row>
    <row r="1038" spans="5:8" x14ac:dyDescent="0.25">
      <c r="E1038" t="str">
        <f>IF(Units!A1038="","",Units!A1038&amp;Units!B1038&amp;Units!C1038&amp;"-"&amp;PROPER(Units!D1038))</f>
        <v>4330721-North Webster Civil Town</v>
      </c>
      <c r="F1038" t="str">
        <f t="shared" si="38"/>
        <v/>
      </c>
      <c r="G1038" t="str">
        <f>IF(F1038="","",COUNTIF($F$2:F1038,F1038))</f>
        <v/>
      </c>
      <c r="H1038" t="str">
        <f t="shared" si="39"/>
        <v/>
      </c>
    </row>
    <row r="1039" spans="5:8" x14ac:dyDescent="0.25">
      <c r="E1039" t="str">
        <f>IF(Units!A1039="","",Units!A1039&amp;Units!B1039&amp;Units!C1039&amp;"-"&amp;PROPER(Units!D1039))</f>
        <v>4330722-Pierceton Civil Town</v>
      </c>
      <c r="F1039" t="str">
        <f t="shared" si="38"/>
        <v/>
      </c>
      <c r="G1039" t="str">
        <f>IF(F1039="","",COUNTIF($F$2:F1039,F1039))</f>
        <v/>
      </c>
      <c r="H1039" t="str">
        <f t="shared" si="39"/>
        <v/>
      </c>
    </row>
    <row r="1040" spans="5:8" x14ac:dyDescent="0.25">
      <c r="E1040" t="str">
        <f>IF(Units!A1040="","",Units!A1040&amp;Units!B1040&amp;Units!C1040&amp;"-"&amp;PROPER(Units!D1040))</f>
        <v>4330723-Sidney Civil Town</v>
      </c>
      <c r="F1040" t="str">
        <f t="shared" si="38"/>
        <v/>
      </c>
      <c r="G1040" t="str">
        <f>IF(F1040="","",COUNTIF($F$2:F1040,F1040))</f>
        <v/>
      </c>
      <c r="H1040" t="str">
        <f t="shared" si="39"/>
        <v/>
      </c>
    </row>
    <row r="1041" spans="5:8" x14ac:dyDescent="0.25">
      <c r="E1041" t="str">
        <f>IF(Units!A1041="","",Units!A1041&amp;Units!B1041&amp;Units!C1041&amp;"-"&amp;PROPER(Units!D1041))</f>
        <v>4330724-Silver Lake Civil Town</v>
      </c>
      <c r="F1041" t="str">
        <f t="shared" si="38"/>
        <v/>
      </c>
      <c r="G1041" t="str">
        <f>IF(F1041="","",COUNTIF($F$2:F1041,F1041))</f>
        <v/>
      </c>
      <c r="H1041" t="str">
        <f t="shared" si="39"/>
        <v/>
      </c>
    </row>
    <row r="1042" spans="5:8" x14ac:dyDescent="0.25">
      <c r="E1042" t="str">
        <f>IF(Units!A1042="","",Units!A1042&amp;Units!B1042&amp;Units!C1042&amp;"-"&amp;PROPER(Units!D1042))</f>
        <v>4330725-Syracuse Civil Town</v>
      </c>
      <c r="F1042" t="str">
        <f t="shared" si="38"/>
        <v/>
      </c>
      <c r="G1042" t="str">
        <f>IF(F1042="","",COUNTIF($F$2:F1042,F1042))</f>
        <v/>
      </c>
      <c r="H1042" t="str">
        <f t="shared" si="39"/>
        <v/>
      </c>
    </row>
    <row r="1043" spans="5:8" x14ac:dyDescent="0.25">
      <c r="E1043" t="str">
        <f>IF(Units!A1043="","",Units!A1043&amp;Units!B1043&amp;Units!C1043&amp;"-"&amp;PROPER(Units!D1043))</f>
        <v>4330726-Winona Lake Civil Town</v>
      </c>
      <c r="F1043" t="str">
        <f t="shared" si="38"/>
        <v/>
      </c>
      <c r="G1043" t="str">
        <f>IF(F1043="","",COUNTIF($F$2:F1043,F1043))</f>
        <v/>
      </c>
      <c r="H1043" t="str">
        <f t="shared" si="39"/>
        <v/>
      </c>
    </row>
    <row r="1044" spans="5:8" x14ac:dyDescent="0.25">
      <c r="E1044" t="str">
        <f>IF(Units!A1044="","",Units!A1044&amp;Units!B1044&amp;Units!C1044&amp;"-"&amp;PROPER(Units!D1044))</f>
        <v>4350118-Milford Public Library</v>
      </c>
      <c r="F1044" t="str">
        <f t="shared" si="38"/>
        <v/>
      </c>
      <c r="G1044" t="str">
        <f>IF(F1044="","",COUNTIF($F$2:F1044,F1044))</f>
        <v/>
      </c>
      <c r="H1044" t="str">
        <f t="shared" si="39"/>
        <v/>
      </c>
    </row>
    <row r="1045" spans="5:8" x14ac:dyDescent="0.25">
      <c r="E1045" t="str">
        <f>IF(Units!A1045="","",Units!A1045&amp;Units!B1045&amp;Units!C1045&amp;"-"&amp;PROPER(Units!D1045))</f>
        <v>4350119-Pierceton Public Library</v>
      </c>
      <c r="F1045" t="str">
        <f t="shared" si="38"/>
        <v/>
      </c>
      <c r="G1045" t="str">
        <f>IF(F1045="","",COUNTIF($F$2:F1045,F1045))</f>
        <v/>
      </c>
      <c r="H1045" t="str">
        <f t="shared" si="39"/>
        <v/>
      </c>
    </row>
    <row r="1046" spans="5:8" x14ac:dyDescent="0.25">
      <c r="E1046" t="str">
        <f>IF(Units!A1046="","",Units!A1046&amp;Units!B1046&amp;Units!C1046&amp;"-"&amp;PROPER(Units!D1046))</f>
        <v>4350120-Syracuse Public Library</v>
      </c>
      <c r="F1046" t="str">
        <f t="shared" si="38"/>
        <v/>
      </c>
      <c r="G1046" t="str">
        <f>IF(F1046="","",COUNTIF($F$2:F1046,F1046))</f>
        <v/>
      </c>
      <c r="H1046" t="str">
        <f t="shared" si="39"/>
        <v/>
      </c>
    </row>
    <row r="1047" spans="5:8" x14ac:dyDescent="0.25">
      <c r="E1047" t="str">
        <f>IF(Units!A1047="","",Units!A1047&amp;Units!B1047&amp;Units!C1047&amp;"-"&amp;PROPER(Units!D1047))</f>
        <v>4350121-Warsaw Community Public Library</v>
      </c>
      <c r="F1047" t="str">
        <f t="shared" si="38"/>
        <v/>
      </c>
      <c r="G1047" t="str">
        <f>IF(F1047="","",COUNTIF($F$2:F1047,F1047))</f>
        <v/>
      </c>
      <c r="H1047" t="str">
        <f t="shared" si="39"/>
        <v/>
      </c>
    </row>
    <row r="1048" spans="5:8" x14ac:dyDescent="0.25">
      <c r="E1048" t="str">
        <f>IF(Units!A1048="","",Units!A1048&amp;Units!B1048&amp;Units!C1048&amp;"-"&amp;PROPER(Units!D1048))</f>
        <v>4350268-Bell Memorial Public Library</v>
      </c>
      <c r="F1048" t="str">
        <f t="shared" si="38"/>
        <v/>
      </c>
      <c r="G1048" t="str">
        <f>IF(F1048="","",COUNTIF($F$2:F1048,F1048))</f>
        <v/>
      </c>
      <c r="H1048" t="str">
        <f t="shared" si="39"/>
        <v/>
      </c>
    </row>
    <row r="1049" spans="5:8" x14ac:dyDescent="0.25">
      <c r="E1049" t="str">
        <f>IF(Units!A1049="","",Units!A1049&amp;Units!B1049&amp;Units!C1049&amp;"-"&amp;PROPER(Units!D1049))</f>
        <v>4350303-North Webster Community Public Library</v>
      </c>
      <c r="F1049" t="str">
        <f t="shared" si="38"/>
        <v/>
      </c>
      <c r="G1049" t="str">
        <f>IF(F1049="","",COUNTIF($F$2:F1049,F1049))</f>
        <v/>
      </c>
      <c r="H1049" t="str">
        <f t="shared" si="39"/>
        <v/>
      </c>
    </row>
    <row r="1050" spans="5:8" x14ac:dyDescent="0.25">
      <c r="E1050" t="str">
        <f>IF(Units!A1050="","",Units!A1050&amp;Units!B1050&amp;Units!C1050&amp;"-"&amp;PROPER(Units!D1050))</f>
        <v>4361057-Kosciusko County Solid Waste Management</v>
      </c>
      <c r="F1050" t="str">
        <f t="shared" si="38"/>
        <v/>
      </c>
      <c r="G1050" t="str">
        <f>IF(F1050="","",COUNTIF($F$2:F1050,F1050))</f>
        <v/>
      </c>
      <c r="H1050" t="str">
        <f t="shared" si="39"/>
        <v/>
      </c>
    </row>
    <row r="1051" spans="5:8" x14ac:dyDescent="0.25">
      <c r="E1051" t="str">
        <f>IF(Units!A1051="","",Units!A1051&amp;Units!B1051&amp;Units!C1051&amp;"-"&amp;PROPER(Units!D1051))</f>
        <v>4370047-Turkey Creek Dam And Dike Conservancy District</v>
      </c>
      <c r="F1051" t="str">
        <f t="shared" si="38"/>
        <v/>
      </c>
      <c r="G1051" t="str">
        <f>IF(F1051="","",COUNTIF($F$2:F1051,F1051))</f>
        <v/>
      </c>
      <c r="H1051" t="str">
        <f t="shared" si="39"/>
        <v/>
      </c>
    </row>
    <row r="1052" spans="5:8" x14ac:dyDescent="0.25">
      <c r="E1052" t="str">
        <f>IF(Units!A1052="","",Units!A1052&amp;Units!B1052&amp;Units!C1052&amp;"-"&amp;PROPER(Units!D1052))</f>
        <v>4410000-Lagrange County</v>
      </c>
      <c r="F1052" t="str">
        <f t="shared" si="38"/>
        <v/>
      </c>
      <c r="G1052" t="str">
        <f>IF(F1052="","",COUNTIF($F$2:F1052,F1052))</f>
        <v/>
      </c>
      <c r="H1052" t="str">
        <f t="shared" si="39"/>
        <v/>
      </c>
    </row>
    <row r="1053" spans="5:8" x14ac:dyDescent="0.25">
      <c r="E1053" t="str">
        <f>IF(Units!A1053="","",Units!A1053&amp;Units!B1053&amp;Units!C1053&amp;"-"&amp;PROPER(Units!D1053))</f>
        <v>4420001-Bloomfield Township</v>
      </c>
      <c r="F1053" t="str">
        <f t="shared" si="38"/>
        <v/>
      </c>
      <c r="G1053" t="str">
        <f>IF(F1053="","",COUNTIF($F$2:F1053,F1053))</f>
        <v/>
      </c>
      <c r="H1053" t="str">
        <f t="shared" si="39"/>
        <v/>
      </c>
    </row>
    <row r="1054" spans="5:8" x14ac:dyDescent="0.25">
      <c r="E1054" t="str">
        <f>IF(Units!A1054="","",Units!A1054&amp;Units!B1054&amp;Units!C1054&amp;"-"&amp;PROPER(Units!D1054))</f>
        <v>4420002-Clay Township</v>
      </c>
      <c r="F1054" t="str">
        <f t="shared" si="38"/>
        <v/>
      </c>
      <c r="G1054" t="str">
        <f>IF(F1054="","",COUNTIF($F$2:F1054,F1054))</f>
        <v/>
      </c>
      <c r="H1054" t="str">
        <f t="shared" si="39"/>
        <v/>
      </c>
    </row>
    <row r="1055" spans="5:8" x14ac:dyDescent="0.25">
      <c r="E1055" t="str">
        <f>IF(Units!A1055="","",Units!A1055&amp;Units!B1055&amp;Units!C1055&amp;"-"&amp;PROPER(Units!D1055))</f>
        <v>4420003-Clearspring Township</v>
      </c>
      <c r="F1055" t="str">
        <f t="shared" si="38"/>
        <v/>
      </c>
      <c r="G1055" t="str">
        <f>IF(F1055="","",COUNTIF($F$2:F1055,F1055))</f>
        <v/>
      </c>
      <c r="H1055" t="str">
        <f t="shared" si="39"/>
        <v/>
      </c>
    </row>
    <row r="1056" spans="5:8" x14ac:dyDescent="0.25">
      <c r="E1056" t="str">
        <f>IF(Units!A1056="","",Units!A1056&amp;Units!B1056&amp;Units!C1056&amp;"-"&amp;PROPER(Units!D1056))</f>
        <v>4420004-Eden Township</v>
      </c>
      <c r="F1056" t="str">
        <f t="shared" si="38"/>
        <v/>
      </c>
      <c r="G1056" t="str">
        <f>IF(F1056="","",COUNTIF($F$2:F1056,F1056))</f>
        <v/>
      </c>
      <c r="H1056" t="str">
        <f t="shared" si="39"/>
        <v/>
      </c>
    </row>
    <row r="1057" spans="5:8" x14ac:dyDescent="0.25">
      <c r="E1057" t="str">
        <f>IF(Units!A1057="","",Units!A1057&amp;Units!B1057&amp;Units!C1057&amp;"-"&amp;PROPER(Units!D1057))</f>
        <v>4420005-Greenfield Township</v>
      </c>
      <c r="F1057" t="str">
        <f t="shared" si="38"/>
        <v/>
      </c>
      <c r="G1057" t="str">
        <f>IF(F1057="","",COUNTIF($F$2:F1057,F1057))</f>
        <v/>
      </c>
      <c r="H1057" t="str">
        <f t="shared" si="39"/>
        <v/>
      </c>
    </row>
    <row r="1058" spans="5:8" x14ac:dyDescent="0.25">
      <c r="E1058" t="str">
        <f>IF(Units!A1058="","",Units!A1058&amp;Units!B1058&amp;Units!C1058&amp;"-"&amp;PROPER(Units!D1058))</f>
        <v>4420006-Johnson Township</v>
      </c>
      <c r="F1058" t="str">
        <f t="shared" si="38"/>
        <v/>
      </c>
      <c r="G1058" t="str">
        <f>IF(F1058="","",COUNTIF($F$2:F1058,F1058))</f>
        <v/>
      </c>
      <c r="H1058" t="str">
        <f t="shared" si="39"/>
        <v/>
      </c>
    </row>
    <row r="1059" spans="5:8" x14ac:dyDescent="0.25">
      <c r="E1059" t="str">
        <f>IF(Units!A1059="","",Units!A1059&amp;Units!B1059&amp;Units!C1059&amp;"-"&amp;PROPER(Units!D1059))</f>
        <v>4420007-Lima Township</v>
      </c>
      <c r="F1059" t="str">
        <f t="shared" si="38"/>
        <v/>
      </c>
      <c r="G1059" t="str">
        <f>IF(F1059="","",COUNTIF($F$2:F1059,F1059))</f>
        <v/>
      </c>
      <c r="H1059" t="str">
        <f t="shared" si="39"/>
        <v/>
      </c>
    </row>
    <row r="1060" spans="5:8" x14ac:dyDescent="0.25">
      <c r="E1060" t="str">
        <f>IF(Units!A1060="","",Units!A1060&amp;Units!B1060&amp;Units!C1060&amp;"-"&amp;PROPER(Units!D1060))</f>
        <v>4420008-Milford Township</v>
      </c>
      <c r="F1060" t="str">
        <f t="shared" si="38"/>
        <v/>
      </c>
      <c r="G1060" t="str">
        <f>IF(F1060="","",COUNTIF($F$2:F1060,F1060))</f>
        <v/>
      </c>
      <c r="H1060" t="str">
        <f t="shared" si="39"/>
        <v/>
      </c>
    </row>
    <row r="1061" spans="5:8" x14ac:dyDescent="0.25">
      <c r="E1061" t="str">
        <f>IF(Units!A1061="","",Units!A1061&amp;Units!B1061&amp;Units!C1061&amp;"-"&amp;PROPER(Units!D1061))</f>
        <v>4420009-Newbury Township</v>
      </c>
      <c r="F1061" t="str">
        <f t="shared" si="38"/>
        <v/>
      </c>
      <c r="G1061" t="str">
        <f>IF(F1061="","",COUNTIF($F$2:F1061,F1061))</f>
        <v/>
      </c>
      <c r="H1061" t="str">
        <f t="shared" si="39"/>
        <v/>
      </c>
    </row>
    <row r="1062" spans="5:8" x14ac:dyDescent="0.25">
      <c r="E1062" t="str">
        <f>IF(Units!A1062="","",Units!A1062&amp;Units!B1062&amp;Units!C1062&amp;"-"&amp;PROPER(Units!D1062))</f>
        <v>4420010-Springfield Township</v>
      </c>
      <c r="F1062" t="str">
        <f t="shared" si="38"/>
        <v/>
      </c>
      <c r="G1062" t="str">
        <f>IF(F1062="","",COUNTIF($F$2:F1062,F1062))</f>
        <v/>
      </c>
      <c r="H1062" t="str">
        <f t="shared" si="39"/>
        <v/>
      </c>
    </row>
    <row r="1063" spans="5:8" x14ac:dyDescent="0.25">
      <c r="E1063" t="str">
        <f>IF(Units!A1063="","",Units!A1063&amp;Units!B1063&amp;Units!C1063&amp;"-"&amp;PROPER(Units!D1063))</f>
        <v>4420011-Van Buren Township</v>
      </c>
      <c r="F1063" t="str">
        <f t="shared" si="38"/>
        <v/>
      </c>
      <c r="G1063" t="str">
        <f>IF(F1063="","",COUNTIF($F$2:F1063,F1063))</f>
        <v/>
      </c>
      <c r="H1063" t="str">
        <f t="shared" si="39"/>
        <v/>
      </c>
    </row>
    <row r="1064" spans="5:8" x14ac:dyDescent="0.25">
      <c r="E1064" t="str">
        <f>IF(Units!A1064="","",Units!A1064&amp;Units!B1064&amp;Units!C1064&amp;"-"&amp;PROPER(Units!D1064))</f>
        <v>4430727-Lagrange Civil Town</v>
      </c>
      <c r="F1064" t="str">
        <f t="shared" si="38"/>
        <v/>
      </c>
      <c r="G1064" t="str">
        <f>IF(F1064="","",COUNTIF($F$2:F1064,F1064))</f>
        <v/>
      </c>
      <c r="H1064" t="str">
        <f t="shared" si="39"/>
        <v/>
      </c>
    </row>
    <row r="1065" spans="5:8" x14ac:dyDescent="0.25">
      <c r="E1065" t="str">
        <f>IF(Units!A1065="","",Units!A1065&amp;Units!B1065&amp;Units!C1065&amp;"-"&amp;PROPER(Units!D1065))</f>
        <v>4430728-Shipshewana Civil Town</v>
      </c>
      <c r="F1065" t="str">
        <f t="shared" si="38"/>
        <v/>
      </c>
      <c r="G1065" t="str">
        <f>IF(F1065="","",COUNTIF($F$2:F1065,F1065))</f>
        <v/>
      </c>
      <c r="H1065" t="str">
        <f t="shared" si="39"/>
        <v/>
      </c>
    </row>
    <row r="1066" spans="5:8" x14ac:dyDescent="0.25">
      <c r="E1066" t="str">
        <f>IF(Units!A1066="","",Units!A1066&amp;Units!B1066&amp;Units!C1066&amp;"-"&amp;PROPER(Units!D1066))</f>
        <v>4430729-Topeka Civil Town</v>
      </c>
      <c r="F1066" t="str">
        <f t="shared" si="38"/>
        <v/>
      </c>
      <c r="G1066" t="str">
        <f>IF(F1066="","",COUNTIF($F$2:F1066,F1066))</f>
        <v/>
      </c>
      <c r="H1066" t="str">
        <f t="shared" si="39"/>
        <v/>
      </c>
    </row>
    <row r="1067" spans="5:8" x14ac:dyDescent="0.25">
      <c r="E1067" t="str">
        <f>IF(Units!A1067="","",Units!A1067&amp;Units!B1067&amp;Units!C1067&amp;"-"&amp;PROPER(Units!D1067))</f>
        <v>4430811-Wolcottville Civil Town</v>
      </c>
      <c r="F1067" t="str">
        <f t="shared" si="38"/>
        <v/>
      </c>
      <c r="G1067" t="str">
        <f>IF(F1067="","",COUNTIF($F$2:F1067,F1067))</f>
        <v/>
      </c>
      <c r="H1067" t="str">
        <f t="shared" si="39"/>
        <v/>
      </c>
    </row>
    <row r="1068" spans="5:8" x14ac:dyDescent="0.25">
      <c r="E1068" t="str">
        <f>IF(Units!A1068="","",Units!A1068&amp;Units!B1068&amp;Units!C1068&amp;"-"&amp;PROPER(Units!D1068))</f>
        <v>4450122-Lagrange County Public Library</v>
      </c>
      <c r="F1068" t="str">
        <f t="shared" si="38"/>
        <v/>
      </c>
      <c r="G1068" t="str">
        <f>IF(F1068="","",COUNTIF($F$2:F1068,F1068))</f>
        <v/>
      </c>
      <c r="H1068" t="str">
        <f t="shared" si="39"/>
        <v/>
      </c>
    </row>
    <row r="1069" spans="5:8" x14ac:dyDescent="0.25">
      <c r="E1069" t="str">
        <f>IF(Units!A1069="","",Units!A1069&amp;Units!B1069&amp;Units!C1069&amp;"-"&amp;PROPER(Units!D1069))</f>
        <v>4510000-Lake County</v>
      </c>
      <c r="F1069" t="str">
        <f t="shared" si="38"/>
        <v/>
      </c>
      <c r="G1069" t="str">
        <f>IF(F1069="","",COUNTIF($F$2:F1069,F1069))</f>
        <v/>
      </c>
      <c r="H1069" t="str">
        <f t="shared" si="39"/>
        <v/>
      </c>
    </row>
    <row r="1070" spans="5:8" x14ac:dyDescent="0.25">
      <c r="E1070" t="str">
        <f>IF(Units!A1070="","",Units!A1070&amp;Units!B1070&amp;Units!C1070&amp;"-"&amp;PROPER(Units!D1070))</f>
        <v>4520001-Calumet Township</v>
      </c>
      <c r="F1070" t="str">
        <f t="shared" si="38"/>
        <v/>
      </c>
      <c r="G1070" t="str">
        <f>IF(F1070="","",COUNTIF($F$2:F1070,F1070))</f>
        <v/>
      </c>
      <c r="H1070" t="str">
        <f t="shared" si="39"/>
        <v/>
      </c>
    </row>
    <row r="1071" spans="5:8" x14ac:dyDescent="0.25">
      <c r="E1071" t="str">
        <f>IF(Units!A1071="","",Units!A1071&amp;Units!B1071&amp;Units!C1071&amp;"-"&amp;PROPER(Units!D1071))</f>
        <v>4520002-Cedar Creek Township</v>
      </c>
      <c r="F1071" t="str">
        <f t="shared" si="38"/>
        <v/>
      </c>
      <c r="G1071" t="str">
        <f>IF(F1071="","",COUNTIF($F$2:F1071,F1071))</f>
        <v/>
      </c>
      <c r="H1071" t="str">
        <f t="shared" si="39"/>
        <v/>
      </c>
    </row>
    <row r="1072" spans="5:8" x14ac:dyDescent="0.25">
      <c r="E1072" t="str">
        <f>IF(Units!A1072="","",Units!A1072&amp;Units!B1072&amp;Units!C1072&amp;"-"&amp;PROPER(Units!D1072))</f>
        <v>4520003-Center Township</v>
      </c>
      <c r="F1072" t="str">
        <f t="shared" si="38"/>
        <v/>
      </c>
      <c r="G1072" t="str">
        <f>IF(F1072="","",COUNTIF($F$2:F1072,F1072))</f>
        <v/>
      </c>
      <c r="H1072" t="str">
        <f t="shared" si="39"/>
        <v/>
      </c>
    </row>
    <row r="1073" spans="5:8" x14ac:dyDescent="0.25">
      <c r="E1073" t="str">
        <f>IF(Units!A1073="","",Units!A1073&amp;Units!B1073&amp;Units!C1073&amp;"-"&amp;PROPER(Units!D1073))</f>
        <v>4520004-Eagle Creek Township</v>
      </c>
      <c r="F1073" t="str">
        <f t="shared" si="38"/>
        <v/>
      </c>
      <c r="G1073" t="str">
        <f>IF(F1073="","",COUNTIF($F$2:F1073,F1073))</f>
        <v/>
      </c>
      <c r="H1073" t="str">
        <f t="shared" si="39"/>
        <v/>
      </c>
    </row>
    <row r="1074" spans="5:8" x14ac:dyDescent="0.25">
      <c r="E1074" t="str">
        <f>IF(Units!A1074="","",Units!A1074&amp;Units!B1074&amp;Units!C1074&amp;"-"&amp;PROPER(Units!D1074))</f>
        <v>4520005-Hanover Township</v>
      </c>
      <c r="F1074" t="str">
        <f t="shared" si="38"/>
        <v/>
      </c>
      <c r="G1074" t="str">
        <f>IF(F1074="","",COUNTIF($F$2:F1074,F1074))</f>
        <v/>
      </c>
      <c r="H1074" t="str">
        <f t="shared" si="39"/>
        <v/>
      </c>
    </row>
    <row r="1075" spans="5:8" x14ac:dyDescent="0.25">
      <c r="E1075" t="str">
        <f>IF(Units!A1075="","",Units!A1075&amp;Units!B1075&amp;Units!C1075&amp;"-"&amp;PROPER(Units!D1075))</f>
        <v>4520006-Hobart Township</v>
      </c>
      <c r="F1075" t="str">
        <f t="shared" si="38"/>
        <v/>
      </c>
      <c r="G1075" t="str">
        <f>IF(F1075="","",COUNTIF($F$2:F1075,F1075))</f>
        <v/>
      </c>
      <c r="H1075" t="str">
        <f t="shared" si="39"/>
        <v/>
      </c>
    </row>
    <row r="1076" spans="5:8" x14ac:dyDescent="0.25">
      <c r="E1076" t="str">
        <f>IF(Units!A1076="","",Units!A1076&amp;Units!B1076&amp;Units!C1076&amp;"-"&amp;PROPER(Units!D1076))</f>
        <v>4520007-North Township</v>
      </c>
      <c r="F1076" t="str">
        <f t="shared" si="38"/>
        <v/>
      </c>
      <c r="G1076" t="str">
        <f>IF(F1076="","",COUNTIF($F$2:F1076,F1076))</f>
        <v/>
      </c>
      <c r="H1076" t="str">
        <f t="shared" si="39"/>
        <v/>
      </c>
    </row>
    <row r="1077" spans="5:8" x14ac:dyDescent="0.25">
      <c r="E1077" t="str">
        <f>IF(Units!A1077="","",Units!A1077&amp;Units!B1077&amp;Units!C1077&amp;"-"&amp;PROPER(Units!D1077))</f>
        <v>4520008-Ross Township</v>
      </c>
      <c r="F1077" t="str">
        <f t="shared" si="38"/>
        <v/>
      </c>
      <c r="G1077" t="str">
        <f>IF(F1077="","",COUNTIF($F$2:F1077,F1077))</f>
        <v/>
      </c>
      <c r="H1077" t="str">
        <f t="shared" si="39"/>
        <v/>
      </c>
    </row>
    <row r="1078" spans="5:8" x14ac:dyDescent="0.25">
      <c r="E1078" t="str">
        <f>IF(Units!A1078="","",Units!A1078&amp;Units!B1078&amp;Units!C1078&amp;"-"&amp;PROPER(Units!D1078))</f>
        <v>4520009-St. John Township</v>
      </c>
      <c r="F1078" t="str">
        <f t="shared" si="38"/>
        <v/>
      </c>
      <c r="G1078" t="str">
        <f>IF(F1078="","",COUNTIF($F$2:F1078,F1078))</f>
        <v/>
      </c>
      <c r="H1078" t="str">
        <f t="shared" si="39"/>
        <v/>
      </c>
    </row>
    <row r="1079" spans="5:8" x14ac:dyDescent="0.25">
      <c r="E1079" t="str">
        <f>IF(Units!A1079="","",Units!A1079&amp;Units!B1079&amp;Units!C1079&amp;"-"&amp;PROPER(Units!D1079))</f>
        <v>4520010-West Creek Township</v>
      </c>
      <c r="F1079" t="str">
        <f t="shared" si="38"/>
        <v/>
      </c>
      <c r="G1079" t="str">
        <f>IF(F1079="","",COUNTIF($F$2:F1079,F1079))</f>
        <v/>
      </c>
      <c r="H1079" t="str">
        <f t="shared" si="39"/>
        <v/>
      </c>
    </row>
    <row r="1080" spans="5:8" x14ac:dyDescent="0.25">
      <c r="E1080" t="str">
        <f>IF(Units!A1080="","",Units!A1080&amp;Units!B1080&amp;Units!C1080&amp;"-"&amp;PROPER(Units!D1080))</f>
        <v>4520011-Winfield Township</v>
      </c>
      <c r="F1080" t="str">
        <f t="shared" si="38"/>
        <v/>
      </c>
      <c r="G1080" t="str">
        <f>IF(F1080="","",COUNTIF($F$2:F1080,F1080))</f>
        <v/>
      </c>
      <c r="H1080" t="str">
        <f t="shared" si="39"/>
        <v/>
      </c>
    </row>
    <row r="1081" spans="5:8" x14ac:dyDescent="0.25">
      <c r="E1081" t="str">
        <f>IF(Units!A1081="","",Units!A1081&amp;Units!B1081&amp;Units!C1081&amp;"-"&amp;PROPER(Units!D1081))</f>
        <v>4530101-Gary Civil City</v>
      </c>
      <c r="F1081" t="str">
        <f t="shared" si="38"/>
        <v/>
      </c>
      <c r="G1081" t="str">
        <f>IF(F1081="","",COUNTIF($F$2:F1081,F1081))</f>
        <v/>
      </c>
      <c r="H1081" t="str">
        <f t="shared" si="39"/>
        <v/>
      </c>
    </row>
    <row r="1082" spans="5:8" x14ac:dyDescent="0.25">
      <c r="E1082" t="str">
        <f>IF(Units!A1082="","",Units!A1082&amp;Units!B1082&amp;Units!C1082&amp;"-"&amp;PROPER(Units!D1082))</f>
        <v>4530104-Hammond Civil City</v>
      </c>
      <c r="F1082" t="str">
        <f t="shared" si="38"/>
        <v/>
      </c>
      <c r="G1082" t="str">
        <f>IF(F1082="","",COUNTIF($F$2:F1082,F1082))</f>
        <v/>
      </c>
      <c r="H1082" t="str">
        <f t="shared" si="39"/>
        <v/>
      </c>
    </row>
    <row r="1083" spans="5:8" x14ac:dyDescent="0.25">
      <c r="E1083" t="str">
        <f>IF(Units!A1083="","",Units!A1083&amp;Units!B1083&amp;Units!C1083&amp;"-"&amp;PROPER(Units!D1083))</f>
        <v>4530108-East Chicago Civil City</v>
      </c>
      <c r="F1083" t="str">
        <f t="shared" si="38"/>
        <v/>
      </c>
      <c r="G1083" t="str">
        <f>IF(F1083="","",COUNTIF($F$2:F1083,F1083))</f>
        <v/>
      </c>
      <c r="H1083" t="str">
        <f t="shared" si="39"/>
        <v/>
      </c>
    </row>
    <row r="1084" spans="5:8" x14ac:dyDescent="0.25">
      <c r="E1084" t="str">
        <f>IF(Units!A1084="","",Units!A1084&amp;Units!B1084&amp;Units!C1084&amp;"-"&amp;PROPER(Units!D1084))</f>
        <v>4530202-Hobart Civil City</v>
      </c>
      <c r="F1084" t="str">
        <f t="shared" si="38"/>
        <v/>
      </c>
      <c r="G1084" t="str">
        <f>IF(F1084="","",COUNTIF($F$2:F1084,F1084))</f>
        <v/>
      </c>
      <c r="H1084" t="str">
        <f t="shared" si="39"/>
        <v/>
      </c>
    </row>
    <row r="1085" spans="5:8" x14ac:dyDescent="0.25">
      <c r="E1085" t="str">
        <f>IF(Units!A1085="","",Units!A1085&amp;Units!B1085&amp;Units!C1085&amp;"-"&amp;PROPER(Units!D1085))</f>
        <v>4530321-Crown Point Civil City</v>
      </c>
      <c r="F1085" t="str">
        <f t="shared" si="38"/>
        <v/>
      </c>
      <c r="G1085" t="str">
        <f>IF(F1085="","",COUNTIF($F$2:F1085,F1085))</f>
        <v/>
      </c>
      <c r="H1085" t="str">
        <f t="shared" si="39"/>
        <v/>
      </c>
    </row>
    <row r="1086" spans="5:8" x14ac:dyDescent="0.25">
      <c r="E1086" t="str">
        <f>IF(Units!A1086="","",Units!A1086&amp;Units!B1086&amp;Units!C1086&amp;"-"&amp;PROPER(Units!D1086))</f>
        <v>4530322-Whiting Civil City</v>
      </c>
      <c r="F1086" t="str">
        <f t="shared" si="38"/>
        <v/>
      </c>
      <c r="G1086" t="str">
        <f>IF(F1086="","",COUNTIF($F$2:F1086,F1086))</f>
        <v/>
      </c>
      <c r="H1086" t="str">
        <f t="shared" si="39"/>
        <v/>
      </c>
    </row>
    <row r="1087" spans="5:8" x14ac:dyDescent="0.25">
      <c r="E1087" t="str">
        <f>IF(Units!A1087="","",Units!A1087&amp;Units!B1087&amp;Units!C1087&amp;"-"&amp;PROPER(Units!D1087))</f>
        <v>4530401-Lake Station Civil City</v>
      </c>
      <c r="F1087" t="str">
        <f t="shared" si="38"/>
        <v/>
      </c>
      <c r="G1087" t="str">
        <f>IF(F1087="","",COUNTIF($F$2:F1087,F1087))</f>
        <v/>
      </c>
      <c r="H1087" t="str">
        <f t="shared" si="39"/>
        <v/>
      </c>
    </row>
    <row r="1088" spans="5:8" x14ac:dyDescent="0.25">
      <c r="E1088" t="str">
        <f>IF(Units!A1088="","",Units!A1088&amp;Units!B1088&amp;Units!C1088&amp;"-"&amp;PROPER(Units!D1088))</f>
        <v>4530504-Cedar Lake Civil Town</v>
      </c>
      <c r="F1088" t="str">
        <f t="shared" si="38"/>
        <v/>
      </c>
      <c r="G1088" t="str">
        <f>IF(F1088="","",COUNTIF($F$2:F1088,F1088))</f>
        <v/>
      </c>
      <c r="H1088" t="str">
        <f t="shared" si="39"/>
        <v/>
      </c>
    </row>
    <row r="1089" spans="5:8" x14ac:dyDescent="0.25">
      <c r="E1089" t="str">
        <f>IF(Units!A1089="","",Units!A1089&amp;Units!B1089&amp;Units!C1089&amp;"-"&amp;PROPER(Units!D1089))</f>
        <v>4530505-Griffith Civil Town</v>
      </c>
      <c r="F1089" t="str">
        <f t="shared" si="38"/>
        <v/>
      </c>
      <c r="G1089" t="str">
        <f>IF(F1089="","",COUNTIF($F$2:F1089,F1089))</f>
        <v/>
      </c>
      <c r="H1089" t="str">
        <f t="shared" si="39"/>
        <v/>
      </c>
    </row>
    <row r="1090" spans="5:8" x14ac:dyDescent="0.25">
      <c r="E1090" t="str">
        <f>IF(Units!A1090="","",Units!A1090&amp;Units!B1090&amp;Units!C1090&amp;"-"&amp;PROPER(Units!D1090))</f>
        <v>4530506-Highland Civil Town</v>
      </c>
      <c r="F1090" t="str">
        <f t="shared" si="38"/>
        <v/>
      </c>
      <c r="G1090" t="str">
        <f>IF(F1090="","",COUNTIF($F$2:F1090,F1090))</f>
        <v/>
      </c>
      <c r="H1090" t="str">
        <f t="shared" si="39"/>
        <v/>
      </c>
    </row>
    <row r="1091" spans="5:8" x14ac:dyDescent="0.25">
      <c r="E1091" t="str">
        <f>IF(Units!A1091="","",Units!A1091&amp;Units!B1091&amp;Units!C1091&amp;"-"&amp;PROPER(Units!D1091))</f>
        <v>4530507-Munster Civil Town</v>
      </c>
      <c r="F1091" t="str">
        <f t="shared" ref="F1091:F1154" si="40">IF(LEFT(E1091,2)=$F$1,"x","")</f>
        <v/>
      </c>
      <c r="G1091" t="str">
        <f>IF(F1091="","",COUNTIF($F$2:F1091,F1091))</f>
        <v/>
      </c>
      <c r="H1091" t="str">
        <f t="shared" ref="H1091:H1154" si="41">IF(F1091="","",E1091)</f>
        <v/>
      </c>
    </row>
    <row r="1092" spans="5:8" x14ac:dyDescent="0.25">
      <c r="E1092" t="str">
        <f>IF(Units!A1092="","",Units!A1092&amp;Units!B1092&amp;Units!C1092&amp;"-"&amp;PROPER(Units!D1092))</f>
        <v>4530512-Merrillville Civil Town</v>
      </c>
      <c r="F1092" t="str">
        <f t="shared" si="40"/>
        <v/>
      </c>
      <c r="G1092" t="str">
        <f>IF(F1092="","",COUNTIF($F$2:F1092,F1092))</f>
        <v/>
      </c>
      <c r="H1092" t="str">
        <f t="shared" si="41"/>
        <v/>
      </c>
    </row>
    <row r="1093" spans="5:8" x14ac:dyDescent="0.25">
      <c r="E1093" t="str">
        <f>IF(Units!A1093="","",Units!A1093&amp;Units!B1093&amp;Units!C1093&amp;"-"&amp;PROPER(Units!D1093))</f>
        <v>4530730-Dyer Civil Town</v>
      </c>
      <c r="F1093" t="str">
        <f t="shared" si="40"/>
        <v/>
      </c>
      <c r="G1093" t="str">
        <f>IF(F1093="","",COUNTIF($F$2:F1093,F1093))</f>
        <v/>
      </c>
      <c r="H1093" t="str">
        <f t="shared" si="41"/>
        <v/>
      </c>
    </row>
    <row r="1094" spans="5:8" x14ac:dyDescent="0.25">
      <c r="E1094" t="str">
        <f>IF(Units!A1094="","",Units!A1094&amp;Units!B1094&amp;Units!C1094&amp;"-"&amp;PROPER(Units!D1094))</f>
        <v>4530731-Lowell Civil Town</v>
      </c>
      <c r="F1094" t="str">
        <f t="shared" si="40"/>
        <v/>
      </c>
      <c r="G1094" t="str">
        <f>IF(F1094="","",COUNTIF($F$2:F1094,F1094))</f>
        <v/>
      </c>
      <c r="H1094" t="str">
        <f t="shared" si="41"/>
        <v/>
      </c>
    </row>
    <row r="1095" spans="5:8" x14ac:dyDescent="0.25">
      <c r="E1095" t="str">
        <f>IF(Units!A1095="","",Units!A1095&amp;Units!B1095&amp;Units!C1095&amp;"-"&amp;PROPER(Units!D1095))</f>
        <v>4530732-New Chicago Civil Town</v>
      </c>
      <c r="F1095" t="str">
        <f t="shared" si="40"/>
        <v/>
      </c>
      <c r="G1095" t="str">
        <f>IF(F1095="","",COUNTIF($F$2:F1095,F1095))</f>
        <v/>
      </c>
      <c r="H1095" t="str">
        <f t="shared" si="41"/>
        <v/>
      </c>
    </row>
    <row r="1096" spans="5:8" x14ac:dyDescent="0.25">
      <c r="E1096" t="str">
        <f>IF(Units!A1096="","",Units!A1096&amp;Units!B1096&amp;Units!C1096&amp;"-"&amp;PROPER(Units!D1096))</f>
        <v>4530733-St. John Civil Town</v>
      </c>
      <c r="F1096" t="str">
        <f t="shared" si="40"/>
        <v/>
      </c>
      <c r="G1096" t="str">
        <f>IF(F1096="","",COUNTIF($F$2:F1096,F1096))</f>
        <v/>
      </c>
      <c r="H1096" t="str">
        <f t="shared" si="41"/>
        <v/>
      </c>
    </row>
    <row r="1097" spans="5:8" x14ac:dyDescent="0.25">
      <c r="E1097" t="str">
        <f>IF(Units!A1097="","",Units!A1097&amp;Units!B1097&amp;Units!C1097&amp;"-"&amp;PROPER(Units!D1097))</f>
        <v>4530734-Schererville Civil Town</v>
      </c>
      <c r="F1097" t="str">
        <f t="shared" si="40"/>
        <v/>
      </c>
      <c r="G1097" t="str">
        <f>IF(F1097="","",COUNTIF($F$2:F1097,F1097))</f>
        <v/>
      </c>
      <c r="H1097" t="str">
        <f t="shared" si="41"/>
        <v/>
      </c>
    </row>
    <row r="1098" spans="5:8" x14ac:dyDescent="0.25">
      <c r="E1098" t="str">
        <f>IF(Units!A1098="","",Units!A1098&amp;Units!B1098&amp;Units!C1098&amp;"-"&amp;PROPER(Units!D1098))</f>
        <v>4530735-Schneider Civil Town</v>
      </c>
      <c r="F1098" t="str">
        <f t="shared" si="40"/>
        <v/>
      </c>
      <c r="G1098" t="str">
        <f>IF(F1098="","",COUNTIF($F$2:F1098,F1098))</f>
        <v/>
      </c>
      <c r="H1098" t="str">
        <f t="shared" si="41"/>
        <v/>
      </c>
    </row>
    <row r="1099" spans="5:8" x14ac:dyDescent="0.25">
      <c r="E1099" t="str">
        <f>IF(Units!A1099="","",Units!A1099&amp;Units!B1099&amp;Units!C1099&amp;"-"&amp;PROPER(Units!D1099))</f>
        <v>4530736-Winfield Civil Town</v>
      </c>
      <c r="F1099" t="str">
        <f t="shared" si="40"/>
        <v/>
      </c>
      <c r="G1099" t="str">
        <f>IF(F1099="","",COUNTIF($F$2:F1099,F1099))</f>
        <v/>
      </c>
      <c r="H1099" t="str">
        <f t="shared" si="41"/>
        <v/>
      </c>
    </row>
    <row r="1100" spans="5:8" x14ac:dyDescent="0.25">
      <c r="E1100" t="str">
        <f>IF(Units!A1100="","",Units!A1100&amp;Units!B1100&amp;Units!C1100&amp;"-"&amp;PROPER(Units!D1100))</f>
        <v>4550124-East Chicago Public Library</v>
      </c>
      <c r="F1100" t="str">
        <f t="shared" si="40"/>
        <v/>
      </c>
      <c r="G1100" t="str">
        <f>IF(F1100="","",COUNTIF($F$2:F1100,F1100))</f>
        <v/>
      </c>
      <c r="H1100" t="str">
        <f t="shared" si="41"/>
        <v/>
      </c>
    </row>
    <row r="1101" spans="5:8" x14ac:dyDescent="0.25">
      <c r="E1101" t="str">
        <f>IF(Units!A1101="","",Units!A1101&amp;Units!B1101&amp;Units!C1101&amp;"-"&amp;PROPER(Units!D1101))</f>
        <v>4550125-Gary Public Library</v>
      </c>
      <c r="F1101" t="str">
        <f t="shared" si="40"/>
        <v/>
      </c>
      <c r="G1101" t="str">
        <f>IF(F1101="","",COUNTIF($F$2:F1101,F1101))</f>
        <v/>
      </c>
      <c r="H1101" t="str">
        <f t="shared" si="41"/>
        <v/>
      </c>
    </row>
    <row r="1102" spans="5:8" x14ac:dyDescent="0.25">
      <c r="E1102" t="str">
        <f>IF(Units!A1102="","",Units!A1102&amp;Units!B1102&amp;Units!C1102&amp;"-"&amp;PROPER(Units!D1102))</f>
        <v>4550126-Hammond Public Library</v>
      </c>
      <c r="F1102" t="str">
        <f t="shared" si="40"/>
        <v/>
      </c>
      <c r="G1102" t="str">
        <f>IF(F1102="","",COUNTIF($F$2:F1102,F1102))</f>
        <v/>
      </c>
      <c r="H1102" t="str">
        <f t="shared" si="41"/>
        <v/>
      </c>
    </row>
    <row r="1103" spans="5:8" x14ac:dyDescent="0.25">
      <c r="E1103" t="str">
        <f>IF(Units!A1103="","",Units!A1103&amp;Units!B1103&amp;Units!C1103&amp;"-"&amp;PROPER(Units!D1103))</f>
        <v>4550127-Lowell Public Library</v>
      </c>
      <c r="F1103" t="str">
        <f t="shared" si="40"/>
        <v/>
      </c>
      <c r="G1103" t="str">
        <f>IF(F1103="","",COUNTIF($F$2:F1103,F1103))</f>
        <v/>
      </c>
      <c r="H1103" t="str">
        <f t="shared" si="41"/>
        <v/>
      </c>
    </row>
    <row r="1104" spans="5:8" x14ac:dyDescent="0.25">
      <c r="E1104" t="str">
        <f>IF(Units!A1104="","",Units!A1104&amp;Units!B1104&amp;Units!C1104&amp;"-"&amp;PROPER(Units!D1104))</f>
        <v>4550128-Whiting Public Library</v>
      </c>
      <c r="F1104" t="str">
        <f t="shared" si="40"/>
        <v/>
      </c>
      <c r="G1104" t="str">
        <f>IF(F1104="","",COUNTIF($F$2:F1104,F1104))</f>
        <v/>
      </c>
      <c r="H1104" t="str">
        <f t="shared" si="41"/>
        <v/>
      </c>
    </row>
    <row r="1105" spans="5:8" x14ac:dyDescent="0.25">
      <c r="E1105" t="str">
        <f>IF(Units!A1105="","",Units!A1105&amp;Units!B1105&amp;Units!C1105&amp;"-"&amp;PROPER(Units!D1105))</f>
        <v>4550129-Lake County Public Library</v>
      </c>
      <c r="F1105" t="str">
        <f t="shared" si="40"/>
        <v/>
      </c>
      <c r="G1105" t="str">
        <f>IF(F1105="","",COUNTIF($F$2:F1105,F1105))</f>
        <v/>
      </c>
      <c r="H1105" t="str">
        <f t="shared" si="41"/>
        <v/>
      </c>
    </row>
    <row r="1106" spans="5:8" x14ac:dyDescent="0.25">
      <c r="E1106" t="str">
        <f>IF(Units!A1106="","",Units!A1106&amp;Units!B1106&amp;Units!C1106&amp;"-"&amp;PROPER(Units!D1106))</f>
        <v>4550276-Crown Point Community Public Library</v>
      </c>
      <c r="F1106" t="str">
        <f t="shared" si="40"/>
        <v/>
      </c>
      <c r="G1106" t="str">
        <f>IF(F1106="","",COUNTIF($F$2:F1106,F1106))</f>
        <v/>
      </c>
      <c r="H1106" t="str">
        <f t="shared" si="41"/>
        <v/>
      </c>
    </row>
    <row r="1107" spans="5:8" x14ac:dyDescent="0.25">
      <c r="E1107" t="str">
        <f>IF(Units!A1107="","",Units!A1107&amp;Units!B1107&amp;Units!C1107&amp;"-"&amp;PROPER(Units!D1107))</f>
        <v>4560808-East Chicago Sanitary</v>
      </c>
      <c r="F1107" t="str">
        <f t="shared" si="40"/>
        <v/>
      </c>
      <c r="G1107" t="str">
        <f>IF(F1107="","",COUNTIF($F$2:F1107,F1107))</f>
        <v/>
      </c>
      <c r="H1107" t="str">
        <f t="shared" si="41"/>
        <v/>
      </c>
    </row>
    <row r="1108" spans="5:8" x14ac:dyDescent="0.25">
      <c r="E1108" t="str">
        <f>IF(Units!A1108="","",Units!A1108&amp;Units!B1108&amp;Units!C1108&amp;"-"&amp;PROPER(Units!D1108))</f>
        <v>4560810-Hammond Sanitary</v>
      </c>
      <c r="F1108" t="str">
        <f t="shared" si="40"/>
        <v/>
      </c>
      <c r="G1108" t="str">
        <f>IF(F1108="","",COUNTIF($F$2:F1108,F1108))</f>
        <v/>
      </c>
      <c r="H1108" t="str">
        <f t="shared" si="41"/>
        <v/>
      </c>
    </row>
    <row r="1109" spans="5:8" x14ac:dyDescent="0.25">
      <c r="E1109" t="str">
        <f>IF(Units!A1109="","",Units!A1109&amp;Units!B1109&amp;Units!C1109&amp;"-"&amp;PROPER(Units!D1109))</f>
        <v>4560811-Highland Sanitary District</v>
      </c>
      <c r="F1109" t="str">
        <f t="shared" si="40"/>
        <v/>
      </c>
      <c r="G1109" t="str">
        <f>IF(F1109="","",COUNTIF($F$2:F1109,F1109))</f>
        <v/>
      </c>
      <c r="H1109" t="str">
        <f t="shared" si="41"/>
        <v/>
      </c>
    </row>
    <row r="1110" spans="5:8" x14ac:dyDescent="0.25">
      <c r="E1110" t="str">
        <f>IF(Units!A1110="","",Units!A1110&amp;Units!B1110&amp;Units!C1110&amp;"-"&amp;PROPER(Units!D1110))</f>
        <v>4560812-Whiting Sanitary</v>
      </c>
      <c r="F1110" t="str">
        <f t="shared" si="40"/>
        <v/>
      </c>
      <c r="G1110" t="str">
        <f>IF(F1110="","",COUNTIF($F$2:F1110,F1110))</f>
        <v/>
      </c>
      <c r="H1110" t="str">
        <f t="shared" si="41"/>
        <v/>
      </c>
    </row>
    <row r="1111" spans="5:8" x14ac:dyDescent="0.25">
      <c r="E1111" t="str">
        <f>IF(Units!A1111="","",Units!A1111&amp;Units!B1111&amp;Units!C1111&amp;"-"&amp;PROPER(Units!D1111))</f>
        <v>4560813-Gary Airport</v>
      </c>
      <c r="F1111" t="str">
        <f t="shared" si="40"/>
        <v/>
      </c>
      <c r="G1111" t="str">
        <f>IF(F1111="","",COUNTIF($F$2:F1111,F1111))</f>
        <v/>
      </c>
      <c r="H1111" t="str">
        <f t="shared" si="41"/>
        <v/>
      </c>
    </row>
    <row r="1112" spans="5:8" x14ac:dyDescent="0.25">
      <c r="E1112" t="str">
        <f>IF(Units!A1112="","",Units!A1112&amp;Units!B1112&amp;Units!C1112&amp;"-"&amp;PROPER(Units!D1112))</f>
        <v>4560814-Gary Redevelopment</v>
      </c>
      <c r="F1112" t="str">
        <f t="shared" si="40"/>
        <v/>
      </c>
      <c r="G1112" t="str">
        <f>IF(F1112="","",COUNTIF($F$2:F1112,F1112))</f>
        <v/>
      </c>
      <c r="H1112" t="str">
        <f t="shared" si="41"/>
        <v/>
      </c>
    </row>
    <row r="1113" spans="5:8" x14ac:dyDescent="0.25">
      <c r="E1113" t="str">
        <f>IF(Units!A1113="","",Units!A1113&amp;Units!B1113&amp;Units!C1113&amp;"-"&amp;PROPER(Units!D1113))</f>
        <v>4560815-Hammond Redevelopment</v>
      </c>
      <c r="F1113" t="str">
        <f t="shared" si="40"/>
        <v/>
      </c>
      <c r="G1113" t="str">
        <f>IF(F1113="","",COUNTIF($F$2:F1113,F1113))</f>
        <v/>
      </c>
      <c r="H1113" t="str">
        <f t="shared" si="41"/>
        <v/>
      </c>
    </row>
    <row r="1114" spans="5:8" x14ac:dyDescent="0.25">
      <c r="E1114" t="str">
        <f>IF(Units!A1114="","",Units!A1114&amp;Units!B1114&amp;Units!C1114&amp;"-"&amp;PROPER(Units!D1114))</f>
        <v>4560816-Gary Public Transportation</v>
      </c>
      <c r="F1114" t="str">
        <f t="shared" si="40"/>
        <v/>
      </c>
      <c r="G1114" t="str">
        <f>IF(F1114="","",COUNTIF($F$2:F1114,F1114))</f>
        <v/>
      </c>
      <c r="H1114" t="str">
        <f t="shared" si="41"/>
        <v/>
      </c>
    </row>
    <row r="1115" spans="5:8" x14ac:dyDescent="0.25">
      <c r="E1115" t="str">
        <f>IF(Units!A1115="","",Units!A1115&amp;Units!B1115&amp;Units!C1115&amp;"-"&amp;PROPER(Units!D1115))</f>
        <v>4560901-Highland Water District</v>
      </c>
      <c r="F1115" t="str">
        <f t="shared" si="40"/>
        <v/>
      </c>
      <c r="G1115" t="str">
        <f>IF(F1115="","",COUNTIF($F$2:F1115,F1115))</f>
        <v/>
      </c>
      <c r="H1115" t="str">
        <f t="shared" si="41"/>
        <v/>
      </c>
    </row>
    <row r="1116" spans="5:8" x14ac:dyDescent="0.25">
      <c r="E1116" t="str">
        <f>IF(Units!A1116="","",Units!A1116&amp;Units!B1116&amp;Units!C1116&amp;"-"&amp;PROPER(Units!D1116))</f>
        <v>4560959-St. John Sanitary</v>
      </c>
      <c r="F1116" t="str">
        <f t="shared" si="40"/>
        <v/>
      </c>
      <c r="G1116" t="str">
        <f>IF(F1116="","",COUNTIF($F$2:F1116,F1116))</f>
        <v/>
      </c>
      <c r="H1116" t="str">
        <f t="shared" si="41"/>
        <v/>
      </c>
    </row>
    <row r="1117" spans="5:8" x14ac:dyDescent="0.25">
      <c r="E1117" t="str">
        <f>IF(Units!A1117="","",Units!A1117&amp;Units!B1117&amp;Units!C1117&amp;"-"&amp;PROPER(Units!D1117))</f>
        <v>4560961-Lake Ridge Fire Protection</v>
      </c>
      <c r="F1117" t="str">
        <f t="shared" si="40"/>
        <v/>
      </c>
      <c r="G1117" t="str">
        <f>IF(F1117="","",COUNTIF($F$2:F1117,F1117))</f>
        <v/>
      </c>
      <c r="H1117" t="str">
        <f t="shared" si="41"/>
        <v/>
      </c>
    </row>
    <row r="1118" spans="5:8" x14ac:dyDescent="0.25">
      <c r="E1118" t="str">
        <f>IF(Units!A1118="","",Units!A1118&amp;Units!B1118&amp;Units!C1118&amp;"-"&amp;PROPER(Units!D1118))</f>
        <v>4560995-St. John Water District</v>
      </c>
      <c r="F1118" t="str">
        <f t="shared" si="40"/>
        <v/>
      </c>
      <c r="G1118" t="str">
        <f>IF(F1118="","",COUNTIF($F$2:F1118,F1118))</f>
        <v/>
      </c>
      <c r="H1118" t="str">
        <f t="shared" si="41"/>
        <v/>
      </c>
    </row>
    <row r="1119" spans="5:8" x14ac:dyDescent="0.25">
      <c r="E1119" t="str">
        <f>IF(Units!A1119="","",Units!A1119&amp;Units!B1119&amp;Units!C1119&amp;"-"&amp;PROPER(Units!D1119))</f>
        <v>4561002-Town Of Dyer Sanitary District</v>
      </c>
      <c r="F1119" t="str">
        <f t="shared" si="40"/>
        <v/>
      </c>
      <c r="G1119" t="str">
        <f>IF(F1119="","",COUNTIF($F$2:F1119,F1119))</f>
        <v/>
      </c>
      <c r="H1119" t="str">
        <f t="shared" si="41"/>
        <v/>
      </c>
    </row>
    <row r="1120" spans="5:8" x14ac:dyDescent="0.25">
      <c r="E1120" t="str">
        <f>IF(Units!A1120="","",Units!A1120&amp;Units!B1120&amp;Units!C1120&amp;"-"&amp;PROPER(Units!D1120))</f>
        <v>4561058-Lake County Solid Waste Management District</v>
      </c>
      <c r="F1120" t="str">
        <f t="shared" si="40"/>
        <v/>
      </c>
      <c r="G1120" t="str">
        <f>IF(F1120="","",COUNTIF($F$2:F1120,F1120))</f>
        <v/>
      </c>
      <c r="H1120" t="str">
        <f t="shared" si="41"/>
        <v/>
      </c>
    </row>
    <row r="1121" spans="5:8" x14ac:dyDescent="0.25">
      <c r="E1121" t="str">
        <f>IF(Units!A1121="","",Units!A1121&amp;Units!B1121&amp;Units!C1121&amp;"-"&amp;PROPER(Units!D1121))</f>
        <v>4561104-Lake Station Sanitary District</v>
      </c>
      <c r="F1121" t="str">
        <f t="shared" si="40"/>
        <v/>
      </c>
      <c r="G1121" t="str">
        <f>IF(F1121="","",COUNTIF($F$2:F1121,F1121))</f>
        <v/>
      </c>
      <c r="H1121" t="str">
        <f t="shared" si="41"/>
        <v/>
      </c>
    </row>
    <row r="1122" spans="5:8" x14ac:dyDescent="0.25">
      <c r="E1122" t="str">
        <f>IF(Units!A1122="","",Units!A1122&amp;Units!B1122&amp;Units!C1122&amp;"-"&amp;PROPER(Units!D1122))</f>
        <v>4569993-Dyer Water Works</v>
      </c>
      <c r="F1122" t="str">
        <f t="shared" si="40"/>
        <v/>
      </c>
      <c r="G1122" t="str">
        <f>IF(F1122="","",COUNTIF($F$2:F1122,F1122))</f>
        <v/>
      </c>
      <c r="H1122" t="str">
        <f t="shared" si="41"/>
        <v/>
      </c>
    </row>
    <row r="1123" spans="5:8" x14ac:dyDescent="0.25">
      <c r="E1123" t="str">
        <f>IF(Units!A1123="","",Units!A1123&amp;Units!B1123&amp;Units!C1123&amp;"-"&amp;PROPER(Units!D1123))</f>
        <v>4570014-Merrillville Conservancy</v>
      </c>
      <c r="F1123" t="str">
        <f t="shared" si="40"/>
        <v/>
      </c>
      <c r="G1123" t="str">
        <f>IF(F1123="","",COUNTIF($F$2:F1123,F1123))</f>
        <v/>
      </c>
      <c r="H1123" t="str">
        <f t="shared" si="41"/>
        <v/>
      </c>
    </row>
    <row r="1124" spans="5:8" x14ac:dyDescent="0.25">
      <c r="E1124" t="str">
        <f>IF(Units!A1124="","",Units!A1124&amp;Units!B1124&amp;Units!C1124&amp;"-"&amp;PROPER(Units!D1124))</f>
        <v>4570015-Independence Hill Conservancy District</v>
      </c>
      <c r="F1124" t="str">
        <f t="shared" si="40"/>
        <v/>
      </c>
      <c r="G1124" t="str">
        <f>IF(F1124="","",COUNTIF($F$2:F1124,F1124))</f>
        <v/>
      </c>
      <c r="H1124" t="str">
        <f t="shared" si="41"/>
        <v/>
      </c>
    </row>
    <row r="1125" spans="5:8" x14ac:dyDescent="0.25">
      <c r="E1125" t="str">
        <f>IF(Units!A1125="","",Units!A1125&amp;Units!B1125&amp;Units!C1125&amp;"-"&amp;PROPER(Units!D1125))</f>
        <v>4610000-Laporte County</v>
      </c>
      <c r="F1125" t="str">
        <f t="shared" si="40"/>
        <v/>
      </c>
      <c r="G1125" t="str">
        <f>IF(F1125="","",COUNTIF($F$2:F1125,F1125))</f>
        <v/>
      </c>
      <c r="H1125" t="str">
        <f t="shared" si="41"/>
        <v/>
      </c>
    </row>
    <row r="1126" spans="5:8" x14ac:dyDescent="0.25">
      <c r="E1126" t="str">
        <f>IF(Units!A1126="","",Units!A1126&amp;Units!B1126&amp;Units!C1126&amp;"-"&amp;PROPER(Units!D1126))</f>
        <v>4620001-Cass Township</v>
      </c>
      <c r="F1126" t="str">
        <f t="shared" si="40"/>
        <v/>
      </c>
      <c r="G1126" t="str">
        <f>IF(F1126="","",COUNTIF($F$2:F1126,F1126))</f>
        <v/>
      </c>
      <c r="H1126" t="str">
        <f t="shared" si="41"/>
        <v/>
      </c>
    </row>
    <row r="1127" spans="5:8" x14ac:dyDescent="0.25">
      <c r="E1127" t="str">
        <f>IF(Units!A1127="","",Units!A1127&amp;Units!B1127&amp;Units!C1127&amp;"-"&amp;PROPER(Units!D1127))</f>
        <v>4620002-Center Township</v>
      </c>
      <c r="F1127" t="str">
        <f t="shared" si="40"/>
        <v/>
      </c>
      <c r="G1127" t="str">
        <f>IF(F1127="","",COUNTIF($F$2:F1127,F1127))</f>
        <v/>
      </c>
      <c r="H1127" t="str">
        <f t="shared" si="41"/>
        <v/>
      </c>
    </row>
    <row r="1128" spans="5:8" x14ac:dyDescent="0.25">
      <c r="E1128" t="str">
        <f>IF(Units!A1128="","",Units!A1128&amp;Units!B1128&amp;Units!C1128&amp;"-"&amp;PROPER(Units!D1128))</f>
        <v>4620003-Clinton Township</v>
      </c>
      <c r="F1128" t="str">
        <f t="shared" si="40"/>
        <v/>
      </c>
      <c r="G1128" t="str">
        <f>IF(F1128="","",COUNTIF($F$2:F1128,F1128))</f>
        <v/>
      </c>
      <c r="H1128" t="str">
        <f t="shared" si="41"/>
        <v/>
      </c>
    </row>
    <row r="1129" spans="5:8" x14ac:dyDescent="0.25">
      <c r="E1129" t="str">
        <f>IF(Units!A1129="","",Units!A1129&amp;Units!B1129&amp;Units!C1129&amp;"-"&amp;PROPER(Units!D1129))</f>
        <v>4620004-Coolspring Township</v>
      </c>
      <c r="F1129" t="str">
        <f t="shared" si="40"/>
        <v/>
      </c>
      <c r="G1129" t="str">
        <f>IF(F1129="","",COUNTIF($F$2:F1129,F1129))</f>
        <v/>
      </c>
      <c r="H1129" t="str">
        <f t="shared" si="41"/>
        <v/>
      </c>
    </row>
    <row r="1130" spans="5:8" x14ac:dyDescent="0.25">
      <c r="E1130" t="str">
        <f>IF(Units!A1130="","",Units!A1130&amp;Units!B1130&amp;Units!C1130&amp;"-"&amp;PROPER(Units!D1130))</f>
        <v>4620005-Dewey Township</v>
      </c>
      <c r="F1130" t="str">
        <f t="shared" si="40"/>
        <v/>
      </c>
      <c r="G1130" t="str">
        <f>IF(F1130="","",COUNTIF($F$2:F1130,F1130))</f>
        <v/>
      </c>
      <c r="H1130" t="str">
        <f t="shared" si="41"/>
        <v/>
      </c>
    </row>
    <row r="1131" spans="5:8" x14ac:dyDescent="0.25">
      <c r="E1131" t="str">
        <f>IF(Units!A1131="","",Units!A1131&amp;Units!B1131&amp;Units!C1131&amp;"-"&amp;PROPER(Units!D1131))</f>
        <v>4620006-Galena Township</v>
      </c>
      <c r="F1131" t="str">
        <f t="shared" si="40"/>
        <v/>
      </c>
      <c r="G1131" t="str">
        <f>IF(F1131="","",COUNTIF($F$2:F1131,F1131))</f>
        <v/>
      </c>
      <c r="H1131" t="str">
        <f t="shared" si="41"/>
        <v/>
      </c>
    </row>
    <row r="1132" spans="5:8" x14ac:dyDescent="0.25">
      <c r="E1132" t="str">
        <f>IF(Units!A1132="","",Units!A1132&amp;Units!B1132&amp;Units!C1132&amp;"-"&amp;PROPER(Units!D1132))</f>
        <v>4620007-Hanna Township</v>
      </c>
      <c r="F1132" t="str">
        <f t="shared" si="40"/>
        <v/>
      </c>
      <c r="G1132" t="str">
        <f>IF(F1132="","",COUNTIF($F$2:F1132,F1132))</f>
        <v/>
      </c>
      <c r="H1132" t="str">
        <f t="shared" si="41"/>
        <v/>
      </c>
    </row>
    <row r="1133" spans="5:8" x14ac:dyDescent="0.25">
      <c r="E1133" t="str">
        <f>IF(Units!A1133="","",Units!A1133&amp;Units!B1133&amp;Units!C1133&amp;"-"&amp;PROPER(Units!D1133))</f>
        <v>4620008-Hudson Township</v>
      </c>
      <c r="F1133" t="str">
        <f t="shared" si="40"/>
        <v/>
      </c>
      <c r="G1133" t="str">
        <f>IF(F1133="","",COUNTIF($F$2:F1133,F1133))</f>
        <v/>
      </c>
      <c r="H1133" t="str">
        <f t="shared" si="41"/>
        <v/>
      </c>
    </row>
    <row r="1134" spans="5:8" x14ac:dyDescent="0.25">
      <c r="E1134" t="str">
        <f>IF(Units!A1134="","",Units!A1134&amp;Units!B1134&amp;Units!C1134&amp;"-"&amp;PROPER(Units!D1134))</f>
        <v>4620009-Johnson Township</v>
      </c>
      <c r="F1134" t="str">
        <f t="shared" si="40"/>
        <v/>
      </c>
      <c r="G1134" t="str">
        <f>IF(F1134="","",COUNTIF($F$2:F1134,F1134))</f>
        <v/>
      </c>
      <c r="H1134" t="str">
        <f t="shared" si="41"/>
        <v/>
      </c>
    </row>
    <row r="1135" spans="5:8" x14ac:dyDescent="0.25">
      <c r="E1135" t="str">
        <f>IF(Units!A1135="","",Units!A1135&amp;Units!B1135&amp;Units!C1135&amp;"-"&amp;PROPER(Units!D1135))</f>
        <v>4620010-Kankakee Township</v>
      </c>
      <c r="F1135" t="str">
        <f t="shared" si="40"/>
        <v/>
      </c>
      <c r="G1135" t="str">
        <f>IF(F1135="","",COUNTIF($F$2:F1135,F1135))</f>
        <v/>
      </c>
      <c r="H1135" t="str">
        <f t="shared" si="41"/>
        <v/>
      </c>
    </row>
    <row r="1136" spans="5:8" x14ac:dyDescent="0.25">
      <c r="E1136" t="str">
        <f>IF(Units!A1136="","",Units!A1136&amp;Units!B1136&amp;Units!C1136&amp;"-"&amp;PROPER(Units!D1136))</f>
        <v>4620011-Lincoln Township</v>
      </c>
      <c r="F1136" t="str">
        <f t="shared" si="40"/>
        <v/>
      </c>
      <c r="G1136" t="str">
        <f>IF(F1136="","",COUNTIF($F$2:F1136,F1136))</f>
        <v/>
      </c>
      <c r="H1136" t="str">
        <f t="shared" si="41"/>
        <v/>
      </c>
    </row>
    <row r="1137" spans="5:8" x14ac:dyDescent="0.25">
      <c r="E1137" t="str">
        <f>IF(Units!A1137="","",Units!A1137&amp;Units!B1137&amp;Units!C1137&amp;"-"&amp;PROPER(Units!D1137))</f>
        <v>4620012-Michigan Township</v>
      </c>
      <c r="F1137" t="str">
        <f t="shared" si="40"/>
        <v/>
      </c>
      <c r="G1137" t="str">
        <f>IF(F1137="","",COUNTIF($F$2:F1137,F1137))</f>
        <v/>
      </c>
      <c r="H1137" t="str">
        <f t="shared" si="41"/>
        <v/>
      </c>
    </row>
    <row r="1138" spans="5:8" x14ac:dyDescent="0.25">
      <c r="E1138" t="str">
        <f>IF(Units!A1138="","",Units!A1138&amp;Units!B1138&amp;Units!C1138&amp;"-"&amp;PROPER(Units!D1138))</f>
        <v>4620013-New Durham Township</v>
      </c>
      <c r="F1138" t="str">
        <f t="shared" si="40"/>
        <v/>
      </c>
      <c r="G1138" t="str">
        <f>IF(F1138="","",COUNTIF($F$2:F1138,F1138))</f>
        <v/>
      </c>
      <c r="H1138" t="str">
        <f t="shared" si="41"/>
        <v/>
      </c>
    </row>
    <row r="1139" spans="5:8" x14ac:dyDescent="0.25">
      <c r="E1139" t="str">
        <f>IF(Units!A1139="","",Units!A1139&amp;Units!B1139&amp;Units!C1139&amp;"-"&amp;PROPER(Units!D1139))</f>
        <v>4620014-Noble Township</v>
      </c>
      <c r="F1139" t="str">
        <f t="shared" si="40"/>
        <v/>
      </c>
      <c r="G1139" t="str">
        <f>IF(F1139="","",COUNTIF($F$2:F1139,F1139))</f>
        <v/>
      </c>
      <c r="H1139" t="str">
        <f t="shared" si="41"/>
        <v/>
      </c>
    </row>
    <row r="1140" spans="5:8" x14ac:dyDescent="0.25">
      <c r="E1140" t="str">
        <f>IF(Units!A1140="","",Units!A1140&amp;Units!B1140&amp;Units!C1140&amp;"-"&amp;PROPER(Units!D1140))</f>
        <v>4620015-Pleasant Township</v>
      </c>
      <c r="F1140" t="str">
        <f t="shared" si="40"/>
        <v/>
      </c>
      <c r="G1140" t="str">
        <f>IF(F1140="","",COUNTIF($F$2:F1140,F1140))</f>
        <v/>
      </c>
      <c r="H1140" t="str">
        <f t="shared" si="41"/>
        <v/>
      </c>
    </row>
    <row r="1141" spans="5:8" x14ac:dyDescent="0.25">
      <c r="E1141" t="str">
        <f>IF(Units!A1141="","",Units!A1141&amp;Units!B1141&amp;Units!C1141&amp;"-"&amp;PROPER(Units!D1141))</f>
        <v>4620016-Prairie Township</v>
      </c>
      <c r="F1141" t="str">
        <f t="shared" si="40"/>
        <v/>
      </c>
      <c r="G1141" t="str">
        <f>IF(F1141="","",COUNTIF($F$2:F1141,F1141))</f>
        <v/>
      </c>
      <c r="H1141" t="str">
        <f t="shared" si="41"/>
        <v/>
      </c>
    </row>
    <row r="1142" spans="5:8" x14ac:dyDescent="0.25">
      <c r="E1142" t="str">
        <f>IF(Units!A1142="","",Units!A1142&amp;Units!B1142&amp;Units!C1142&amp;"-"&amp;PROPER(Units!D1142))</f>
        <v>4620017-Scipio Township</v>
      </c>
      <c r="F1142" t="str">
        <f t="shared" si="40"/>
        <v/>
      </c>
      <c r="G1142" t="str">
        <f>IF(F1142="","",COUNTIF($F$2:F1142,F1142))</f>
        <v/>
      </c>
      <c r="H1142" t="str">
        <f t="shared" si="41"/>
        <v/>
      </c>
    </row>
    <row r="1143" spans="5:8" x14ac:dyDescent="0.25">
      <c r="E1143" t="str">
        <f>IF(Units!A1143="","",Units!A1143&amp;Units!B1143&amp;Units!C1143&amp;"-"&amp;PROPER(Units!D1143))</f>
        <v>4620018-Springfield Township</v>
      </c>
      <c r="F1143" t="str">
        <f t="shared" si="40"/>
        <v/>
      </c>
      <c r="G1143" t="str">
        <f>IF(F1143="","",COUNTIF($F$2:F1143,F1143))</f>
        <v/>
      </c>
      <c r="H1143" t="str">
        <f t="shared" si="41"/>
        <v/>
      </c>
    </row>
    <row r="1144" spans="5:8" x14ac:dyDescent="0.25">
      <c r="E1144" t="str">
        <f>IF(Units!A1144="","",Units!A1144&amp;Units!B1144&amp;Units!C1144&amp;"-"&amp;PROPER(Units!D1144))</f>
        <v>4620019-Union Township</v>
      </c>
      <c r="F1144" t="str">
        <f t="shared" si="40"/>
        <v/>
      </c>
      <c r="G1144" t="str">
        <f>IF(F1144="","",COUNTIF($F$2:F1144,F1144))</f>
        <v/>
      </c>
      <c r="H1144" t="str">
        <f t="shared" si="41"/>
        <v/>
      </c>
    </row>
    <row r="1145" spans="5:8" x14ac:dyDescent="0.25">
      <c r="E1145" t="str">
        <f>IF(Units!A1145="","",Units!A1145&amp;Units!B1145&amp;Units!C1145&amp;"-"&amp;PROPER(Units!D1145))</f>
        <v>4620020-Washington Township</v>
      </c>
      <c r="F1145" t="str">
        <f t="shared" si="40"/>
        <v/>
      </c>
      <c r="G1145" t="str">
        <f>IF(F1145="","",COUNTIF($F$2:F1145,F1145))</f>
        <v/>
      </c>
      <c r="H1145" t="str">
        <f t="shared" si="41"/>
        <v/>
      </c>
    </row>
    <row r="1146" spans="5:8" x14ac:dyDescent="0.25">
      <c r="E1146" t="str">
        <f>IF(Units!A1146="","",Units!A1146&amp;Units!B1146&amp;Units!C1146&amp;"-"&amp;PROPER(Units!D1146))</f>
        <v>4620021-Wills Township</v>
      </c>
      <c r="F1146" t="str">
        <f t="shared" si="40"/>
        <v/>
      </c>
      <c r="G1146" t="str">
        <f>IF(F1146="","",COUNTIF($F$2:F1146,F1146))</f>
        <v/>
      </c>
      <c r="H1146" t="str">
        <f t="shared" si="41"/>
        <v/>
      </c>
    </row>
    <row r="1147" spans="5:8" x14ac:dyDescent="0.25">
      <c r="E1147" t="str">
        <f>IF(Units!A1147="","",Units!A1147&amp;Units!B1147&amp;Units!C1147&amp;"-"&amp;PROPER(Units!D1147))</f>
        <v>4630115-Michigan City Civil City</v>
      </c>
      <c r="F1147" t="str">
        <f t="shared" si="40"/>
        <v/>
      </c>
      <c r="G1147" t="str">
        <f>IF(F1147="","",COUNTIF($F$2:F1147,F1147))</f>
        <v/>
      </c>
      <c r="H1147" t="str">
        <f t="shared" si="41"/>
        <v/>
      </c>
    </row>
    <row r="1148" spans="5:8" x14ac:dyDescent="0.25">
      <c r="E1148" t="str">
        <f>IF(Units!A1148="","",Units!A1148&amp;Units!B1148&amp;Units!C1148&amp;"-"&amp;PROPER(Units!D1148))</f>
        <v>4630201-Laporte Civil City</v>
      </c>
      <c r="F1148" t="str">
        <f t="shared" si="40"/>
        <v/>
      </c>
      <c r="G1148" t="str">
        <f>IF(F1148="","",COUNTIF($F$2:F1148,F1148))</f>
        <v/>
      </c>
      <c r="H1148" t="str">
        <f t="shared" si="41"/>
        <v/>
      </c>
    </row>
    <row r="1149" spans="5:8" x14ac:dyDescent="0.25">
      <c r="E1149" t="str">
        <f>IF(Units!A1149="","",Units!A1149&amp;Units!B1149&amp;Units!C1149&amp;"-"&amp;PROPER(Units!D1149))</f>
        <v>4630736-Kingsbury Civil Town</v>
      </c>
      <c r="F1149" t="str">
        <f t="shared" si="40"/>
        <v/>
      </c>
      <c r="G1149" t="str">
        <f>IF(F1149="","",COUNTIF($F$2:F1149,F1149))</f>
        <v/>
      </c>
      <c r="H1149" t="str">
        <f t="shared" si="41"/>
        <v/>
      </c>
    </row>
    <row r="1150" spans="5:8" x14ac:dyDescent="0.25">
      <c r="E1150" t="str">
        <f>IF(Units!A1150="","",Units!A1150&amp;Units!B1150&amp;Units!C1150&amp;"-"&amp;PROPER(Units!D1150))</f>
        <v>4630737-Kingsford Heights Civil Town</v>
      </c>
      <c r="F1150" t="str">
        <f t="shared" si="40"/>
        <v/>
      </c>
      <c r="G1150" t="str">
        <f>IF(F1150="","",COUNTIF($F$2:F1150,F1150))</f>
        <v/>
      </c>
      <c r="H1150" t="str">
        <f t="shared" si="41"/>
        <v/>
      </c>
    </row>
    <row r="1151" spans="5:8" x14ac:dyDescent="0.25">
      <c r="E1151" t="str">
        <f>IF(Units!A1151="","",Units!A1151&amp;Units!B1151&amp;Units!C1151&amp;"-"&amp;PROPER(Units!D1151))</f>
        <v>4630738-Lacrosse Civil Town</v>
      </c>
      <c r="F1151" t="str">
        <f t="shared" si="40"/>
        <v/>
      </c>
      <c r="G1151" t="str">
        <f>IF(F1151="","",COUNTIF($F$2:F1151,F1151))</f>
        <v/>
      </c>
      <c r="H1151" t="str">
        <f t="shared" si="41"/>
        <v/>
      </c>
    </row>
    <row r="1152" spans="5:8" x14ac:dyDescent="0.25">
      <c r="E1152" t="str">
        <f>IF(Units!A1152="","",Units!A1152&amp;Units!B1152&amp;Units!C1152&amp;"-"&amp;PROPER(Units!D1152))</f>
        <v>4630739-Long Beach Civil Town</v>
      </c>
      <c r="F1152" t="str">
        <f t="shared" si="40"/>
        <v/>
      </c>
      <c r="G1152" t="str">
        <f>IF(F1152="","",COUNTIF($F$2:F1152,F1152))</f>
        <v/>
      </c>
      <c r="H1152" t="str">
        <f t="shared" si="41"/>
        <v/>
      </c>
    </row>
    <row r="1153" spans="5:8" x14ac:dyDescent="0.25">
      <c r="E1153" t="str">
        <f>IF(Units!A1153="","",Units!A1153&amp;Units!B1153&amp;Units!C1153&amp;"-"&amp;PROPER(Units!D1153))</f>
        <v>4630740-Michiana Shores Civil Town</v>
      </c>
      <c r="F1153" t="str">
        <f t="shared" si="40"/>
        <v/>
      </c>
      <c r="G1153" t="str">
        <f>IF(F1153="","",COUNTIF($F$2:F1153,F1153))</f>
        <v/>
      </c>
      <c r="H1153" t="str">
        <f t="shared" si="41"/>
        <v/>
      </c>
    </row>
    <row r="1154" spans="5:8" x14ac:dyDescent="0.25">
      <c r="E1154" t="str">
        <f>IF(Units!A1154="","",Units!A1154&amp;Units!B1154&amp;Units!C1154&amp;"-"&amp;PROPER(Units!D1154))</f>
        <v>4630741-Pottawattamie Park Civil Town</v>
      </c>
      <c r="F1154" t="str">
        <f t="shared" si="40"/>
        <v/>
      </c>
      <c r="G1154" t="str">
        <f>IF(F1154="","",COUNTIF($F$2:F1154,F1154))</f>
        <v/>
      </c>
      <c r="H1154" t="str">
        <f t="shared" si="41"/>
        <v/>
      </c>
    </row>
    <row r="1155" spans="5:8" x14ac:dyDescent="0.25">
      <c r="E1155" t="str">
        <f>IF(Units!A1155="","",Units!A1155&amp;Units!B1155&amp;Units!C1155&amp;"-"&amp;PROPER(Units!D1155))</f>
        <v>4630742-Trail Creek Civil Town</v>
      </c>
      <c r="F1155" t="str">
        <f t="shared" ref="F1155:F1218" si="42">IF(LEFT(E1155,2)=$F$1,"x","")</f>
        <v/>
      </c>
      <c r="G1155" t="str">
        <f>IF(F1155="","",COUNTIF($F$2:F1155,F1155))</f>
        <v/>
      </c>
      <c r="H1155" t="str">
        <f t="shared" ref="H1155:H1218" si="43">IF(F1155="","",E1155)</f>
        <v/>
      </c>
    </row>
    <row r="1156" spans="5:8" x14ac:dyDescent="0.25">
      <c r="E1156" t="str">
        <f>IF(Units!A1156="","",Units!A1156&amp;Units!B1156&amp;Units!C1156&amp;"-"&amp;PROPER(Units!D1156))</f>
        <v>4630743-Wanatah Civil Town</v>
      </c>
      <c r="F1156" t="str">
        <f t="shared" si="42"/>
        <v/>
      </c>
      <c r="G1156" t="str">
        <f>IF(F1156="","",COUNTIF($F$2:F1156,F1156))</f>
        <v/>
      </c>
      <c r="H1156" t="str">
        <f t="shared" si="43"/>
        <v/>
      </c>
    </row>
    <row r="1157" spans="5:8" x14ac:dyDescent="0.25">
      <c r="E1157" t="str">
        <f>IF(Units!A1157="","",Units!A1157&amp;Units!B1157&amp;Units!C1157&amp;"-"&amp;PROPER(Units!D1157))</f>
        <v>4630744-Westville Civil Town</v>
      </c>
      <c r="F1157" t="str">
        <f t="shared" si="42"/>
        <v/>
      </c>
      <c r="G1157" t="str">
        <f>IF(F1157="","",COUNTIF($F$2:F1157,F1157))</f>
        <v/>
      </c>
      <c r="H1157" t="str">
        <f t="shared" si="43"/>
        <v/>
      </c>
    </row>
    <row r="1158" spans="5:8" x14ac:dyDescent="0.25">
      <c r="E1158" t="str">
        <f>IF(Units!A1158="","",Units!A1158&amp;Units!B1158&amp;Units!C1158&amp;"-"&amp;PROPER(Units!D1158))</f>
        <v>4650130-Michigan City Public Library</v>
      </c>
      <c r="F1158" t="str">
        <f t="shared" si="42"/>
        <v/>
      </c>
      <c r="G1158" t="str">
        <f>IF(F1158="","",COUNTIF($F$2:F1158,F1158))</f>
        <v/>
      </c>
      <c r="H1158" t="str">
        <f t="shared" si="43"/>
        <v/>
      </c>
    </row>
    <row r="1159" spans="5:8" x14ac:dyDescent="0.25">
      <c r="E1159" t="str">
        <f>IF(Units!A1159="","",Units!A1159&amp;Units!B1159&amp;Units!C1159&amp;"-"&amp;PROPER(Units!D1159))</f>
        <v>4650131-Wanatah Public Library</v>
      </c>
      <c r="F1159" t="str">
        <f t="shared" si="42"/>
        <v/>
      </c>
      <c r="G1159" t="str">
        <f>IF(F1159="","",COUNTIF($F$2:F1159,F1159))</f>
        <v/>
      </c>
      <c r="H1159" t="str">
        <f t="shared" si="43"/>
        <v/>
      </c>
    </row>
    <row r="1160" spans="5:8" x14ac:dyDescent="0.25">
      <c r="E1160" t="str">
        <f>IF(Units!A1160="","",Units!A1160&amp;Units!B1160&amp;Units!C1160&amp;"-"&amp;PROPER(Units!D1160))</f>
        <v>4650132-Westville Public Library</v>
      </c>
      <c r="F1160" t="str">
        <f t="shared" si="42"/>
        <v/>
      </c>
      <c r="G1160" t="str">
        <f>IF(F1160="","",COUNTIF($F$2:F1160,F1160))</f>
        <v/>
      </c>
      <c r="H1160" t="str">
        <f t="shared" si="43"/>
        <v/>
      </c>
    </row>
    <row r="1161" spans="5:8" x14ac:dyDescent="0.25">
      <c r="E1161" t="str">
        <f>IF(Units!A1161="","",Units!A1161&amp;Units!B1161&amp;Units!C1161&amp;"-"&amp;PROPER(Units!D1161))</f>
        <v>4650277-Laporte County Public Library</v>
      </c>
      <c r="F1161" t="str">
        <f t="shared" si="42"/>
        <v/>
      </c>
      <c r="G1161" t="str">
        <f>IF(F1161="","",COUNTIF($F$2:F1161,F1161))</f>
        <v/>
      </c>
      <c r="H1161" t="str">
        <f t="shared" si="43"/>
        <v/>
      </c>
    </row>
    <row r="1162" spans="5:8" x14ac:dyDescent="0.25">
      <c r="E1162" t="str">
        <f>IF(Units!A1162="","",Units!A1162&amp;Units!B1162&amp;Units!C1162&amp;"-"&amp;PROPER(Units!D1162))</f>
        <v>4650281-Lacrosse Public Library</v>
      </c>
      <c r="F1162" t="str">
        <f t="shared" si="42"/>
        <v/>
      </c>
      <c r="G1162" t="str">
        <f>IF(F1162="","",COUNTIF($F$2:F1162,F1162))</f>
        <v/>
      </c>
      <c r="H1162" t="str">
        <f t="shared" si="43"/>
        <v/>
      </c>
    </row>
    <row r="1163" spans="5:8" x14ac:dyDescent="0.25">
      <c r="E1163" t="str">
        <f>IF(Units!A1163="","",Units!A1163&amp;Units!B1163&amp;Units!C1163&amp;"-"&amp;PROPER(Units!D1163))</f>
        <v>4660665-Olive-New Carlisle-Hudson Fire Territory</v>
      </c>
      <c r="F1163" t="str">
        <f t="shared" si="42"/>
        <v/>
      </c>
      <c r="G1163" t="str">
        <f>IF(F1163="","",COUNTIF($F$2:F1163,F1163))</f>
        <v/>
      </c>
      <c r="H1163" t="str">
        <f t="shared" si="43"/>
        <v/>
      </c>
    </row>
    <row r="1164" spans="5:8" x14ac:dyDescent="0.25">
      <c r="E1164" t="str">
        <f>IF(Units!A1164="","",Units!A1164&amp;Units!B1164&amp;Units!C1164&amp;"-"&amp;PROPER(Units!D1164))</f>
        <v>4660817-Michigan City Sanitary</v>
      </c>
      <c r="F1164" t="str">
        <f t="shared" si="42"/>
        <v/>
      </c>
      <c r="G1164" t="str">
        <f>IF(F1164="","",COUNTIF($F$2:F1164,F1164))</f>
        <v/>
      </c>
      <c r="H1164" t="str">
        <f t="shared" si="43"/>
        <v/>
      </c>
    </row>
    <row r="1165" spans="5:8" x14ac:dyDescent="0.25">
      <c r="E1165" t="str">
        <f>IF(Units!A1165="","",Units!A1165&amp;Units!B1165&amp;Units!C1165&amp;"-"&amp;PROPER(Units!D1165))</f>
        <v>4660978-Laporte Municipal Airport Authority</v>
      </c>
      <c r="F1165" t="str">
        <f t="shared" si="42"/>
        <v/>
      </c>
      <c r="G1165" t="str">
        <f>IF(F1165="","",COUNTIF($F$2:F1165,F1165))</f>
        <v/>
      </c>
      <c r="H1165" t="str">
        <f t="shared" si="43"/>
        <v/>
      </c>
    </row>
    <row r="1166" spans="5:8" x14ac:dyDescent="0.25">
      <c r="E1166" t="str">
        <f>IF(Units!A1166="","",Units!A1166&amp;Units!B1166&amp;Units!C1166&amp;"-"&amp;PROPER(Units!D1166))</f>
        <v>4661017-Laporte Redevelopment</v>
      </c>
      <c r="F1166" t="str">
        <f t="shared" si="42"/>
        <v/>
      </c>
      <c r="G1166" t="str">
        <f>IF(F1166="","",COUNTIF($F$2:F1166,F1166))</f>
        <v/>
      </c>
      <c r="H1166" t="str">
        <f t="shared" si="43"/>
        <v/>
      </c>
    </row>
    <row r="1167" spans="5:8" x14ac:dyDescent="0.25">
      <c r="E1167" t="str">
        <f>IF(Units!A1167="","",Units!A1167&amp;Units!B1167&amp;Units!C1167&amp;"-"&amp;PROPER(Units!D1167))</f>
        <v>4661020-Laporte County Solid Waste Management</v>
      </c>
      <c r="F1167" t="str">
        <f t="shared" si="42"/>
        <v/>
      </c>
      <c r="G1167" t="str">
        <f>IF(F1167="","",COUNTIF($F$2:F1167,F1167))</f>
        <v/>
      </c>
      <c r="H1167" t="str">
        <f t="shared" si="43"/>
        <v/>
      </c>
    </row>
    <row r="1168" spans="5:8" x14ac:dyDescent="0.25">
      <c r="E1168" t="str">
        <f>IF(Units!A1168="","",Units!A1168&amp;Units!B1168&amp;Units!C1168&amp;"-"&amp;PROPER(Units!D1168))</f>
        <v>4670070-39 North Conservancy</v>
      </c>
      <c r="F1168" t="str">
        <f t="shared" si="42"/>
        <v/>
      </c>
      <c r="G1168" t="str">
        <f>IF(F1168="","",COUNTIF($F$2:F1168,F1168))</f>
        <v/>
      </c>
      <c r="H1168" t="str">
        <f t="shared" si="43"/>
        <v/>
      </c>
    </row>
    <row r="1169" spans="5:8" x14ac:dyDescent="0.25">
      <c r="E1169" t="str">
        <f>IF(Units!A1169="","",Units!A1169&amp;Units!B1169&amp;Units!C1169&amp;"-"&amp;PROPER(Units!D1169))</f>
        <v>4670075-Fish Lake Conservancy District</v>
      </c>
      <c r="F1169" t="str">
        <f t="shared" si="42"/>
        <v/>
      </c>
      <c r="G1169" t="str">
        <f>IF(F1169="","",COUNTIF($F$2:F1169,F1169))</f>
        <v/>
      </c>
      <c r="H1169" t="str">
        <f t="shared" si="43"/>
        <v/>
      </c>
    </row>
    <row r="1170" spans="5:8" x14ac:dyDescent="0.25">
      <c r="E1170" t="str">
        <f>IF(Units!A1170="","",Units!A1170&amp;Units!B1170&amp;Units!C1170&amp;"-"&amp;PROPER(Units!D1170))</f>
        <v>4670082-South Coast Conservancy District</v>
      </c>
      <c r="F1170" t="str">
        <f t="shared" si="42"/>
        <v/>
      </c>
      <c r="G1170" t="str">
        <f>IF(F1170="","",COUNTIF($F$2:F1170,F1170))</f>
        <v/>
      </c>
      <c r="H1170" t="str">
        <f t="shared" si="43"/>
        <v/>
      </c>
    </row>
    <row r="1171" spans="5:8" x14ac:dyDescent="0.25">
      <c r="E1171" t="str">
        <f>IF(Units!A1171="","",Units!A1171&amp;Units!B1171&amp;Units!C1171&amp;"-"&amp;PROPER(Units!D1171))</f>
        <v>4710000-Lawrence County</v>
      </c>
      <c r="F1171" t="str">
        <f t="shared" si="42"/>
        <v/>
      </c>
      <c r="G1171" t="str">
        <f>IF(F1171="","",COUNTIF($F$2:F1171,F1171))</f>
        <v/>
      </c>
      <c r="H1171" t="str">
        <f t="shared" si="43"/>
        <v/>
      </c>
    </row>
    <row r="1172" spans="5:8" x14ac:dyDescent="0.25">
      <c r="E1172" t="str">
        <f>IF(Units!A1172="","",Units!A1172&amp;Units!B1172&amp;Units!C1172&amp;"-"&amp;PROPER(Units!D1172))</f>
        <v>4720001-Bono Township</v>
      </c>
      <c r="F1172" t="str">
        <f t="shared" si="42"/>
        <v/>
      </c>
      <c r="G1172" t="str">
        <f>IF(F1172="","",COUNTIF($F$2:F1172,F1172))</f>
        <v/>
      </c>
      <c r="H1172" t="str">
        <f t="shared" si="43"/>
        <v/>
      </c>
    </row>
    <row r="1173" spans="5:8" x14ac:dyDescent="0.25">
      <c r="E1173" t="str">
        <f>IF(Units!A1173="","",Units!A1173&amp;Units!B1173&amp;Units!C1173&amp;"-"&amp;PROPER(Units!D1173))</f>
        <v>4720002-Guthrie Township</v>
      </c>
      <c r="F1173" t="str">
        <f t="shared" si="42"/>
        <v/>
      </c>
      <c r="G1173" t="str">
        <f>IF(F1173="","",COUNTIF($F$2:F1173,F1173))</f>
        <v/>
      </c>
      <c r="H1173" t="str">
        <f t="shared" si="43"/>
        <v/>
      </c>
    </row>
    <row r="1174" spans="5:8" x14ac:dyDescent="0.25">
      <c r="E1174" t="str">
        <f>IF(Units!A1174="","",Units!A1174&amp;Units!B1174&amp;Units!C1174&amp;"-"&amp;PROPER(Units!D1174))</f>
        <v>4720003-Indian Creek Township</v>
      </c>
      <c r="F1174" t="str">
        <f t="shared" si="42"/>
        <v/>
      </c>
      <c r="G1174" t="str">
        <f>IF(F1174="","",COUNTIF($F$2:F1174,F1174))</f>
        <v/>
      </c>
      <c r="H1174" t="str">
        <f t="shared" si="43"/>
        <v/>
      </c>
    </row>
    <row r="1175" spans="5:8" x14ac:dyDescent="0.25">
      <c r="E1175" t="str">
        <f>IF(Units!A1175="","",Units!A1175&amp;Units!B1175&amp;Units!C1175&amp;"-"&amp;PROPER(Units!D1175))</f>
        <v>4720004-Marion Township</v>
      </c>
      <c r="F1175" t="str">
        <f t="shared" si="42"/>
        <v/>
      </c>
      <c r="G1175" t="str">
        <f>IF(F1175="","",COUNTIF($F$2:F1175,F1175))</f>
        <v/>
      </c>
      <c r="H1175" t="str">
        <f t="shared" si="43"/>
        <v/>
      </c>
    </row>
    <row r="1176" spans="5:8" x14ac:dyDescent="0.25">
      <c r="E1176" t="str">
        <f>IF(Units!A1176="","",Units!A1176&amp;Units!B1176&amp;Units!C1176&amp;"-"&amp;PROPER(Units!D1176))</f>
        <v>4720005-Marshall Township</v>
      </c>
      <c r="F1176" t="str">
        <f t="shared" si="42"/>
        <v/>
      </c>
      <c r="G1176" t="str">
        <f>IF(F1176="","",COUNTIF($F$2:F1176,F1176))</f>
        <v/>
      </c>
      <c r="H1176" t="str">
        <f t="shared" si="43"/>
        <v/>
      </c>
    </row>
    <row r="1177" spans="5:8" x14ac:dyDescent="0.25">
      <c r="E1177" t="str">
        <f>IF(Units!A1177="","",Units!A1177&amp;Units!B1177&amp;Units!C1177&amp;"-"&amp;PROPER(Units!D1177))</f>
        <v>4720006-Perry Township</v>
      </c>
      <c r="F1177" t="str">
        <f t="shared" si="42"/>
        <v/>
      </c>
      <c r="G1177" t="str">
        <f>IF(F1177="","",COUNTIF($F$2:F1177,F1177))</f>
        <v/>
      </c>
      <c r="H1177" t="str">
        <f t="shared" si="43"/>
        <v/>
      </c>
    </row>
    <row r="1178" spans="5:8" x14ac:dyDescent="0.25">
      <c r="E1178" t="str">
        <f>IF(Units!A1178="","",Units!A1178&amp;Units!B1178&amp;Units!C1178&amp;"-"&amp;PROPER(Units!D1178))</f>
        <v>4720007-Pleasant Run Township</v>
      </c>
      <c r="F1178" t="str">
        <f t="shared" si="42"/>
        <v/>
      </c>
      <c r="G1178" t="str">
        <f>IF(F1178="","",COUNTIF($F$2:F1178,F1178))</f>
        <v/>
      </c>
      <c r="H1178" t="str">
        <f t="shared" si="43"/>
        <v/>
      </c>
    </row>
    <row r="1179" spans="5:8" x14ac:dyDescent="0.25">
      <c r="E1179" t="str">
        <f>IF(Units!A1179="","",Units!A1179&amp;Units!B1179&amp;Units!C1179&amp;"-"&amp;PROPER(Units!D1179))</f>
        <v>4720008-Shawswick Township</v>
      </c>
      <c r="F1179" t="str">
        <f t="shared" si="42"/>
        <v/>
      </c>
      <c r="G1179" t="str">
        <f>IF(F1179="","",COUNTIF($F$2:F1179,F1179))</f>
        <v/>
      </c>
      <c r="H1179" t="str">
        <f t="shared" si="43"/>
        <v/>
      </c>
    </row>
    <row r="1180" spans="5:8" x14ac:dyDescent="0.25">
      <c r="E1180" t="str">
        <f>IF(Units!A1180="","",Units!A1180&amp;Units!B1180&amp;Units!C1180&amp;"-"&amp;PROPER(Units!D1180))</f>
        <v>4720009-Spice Valley Township</v>
      </c>
      <c r="F1180" t="str">
        <f t="shared" si="42"/>
        <v/>
      </c>
      <c r="G1180" t="str">
        <f>IF(F1180="","",COUNTIF($F$2:F1180,F1180))</f>
        <v/>
      </c>
      <c r="H1180" t="str">
        <f t="shared" si="43"/>
        <v/>
      </c>
    </row>
    <row r="1181" spans="5:8" x14ac:dyDescent="0.25">
      <c r="E1181" t="str">
        <f>IF(Units!A1181="","",Units!A1181&amp;Units!B1181&amp;Units!C1181&amp;"-"&amp;PROPER(Units!D1181))</f>
        <v>4730315-Bedford Civil City</v>
      </c>
      <c r="F1181" t="str">
        <f t="shared" si="42"/>
        <v/>
      </c>
      <c r="G1181" t="str">
        <f>IF(F1181="","",COUNTIF($F$2:F1181,F1181))</f>
        <v/>
      </c>
      <c r="H1181" t="str">
        <f t="shared" si="43"/>
        <v/>
      </c>
    </row>
    <row r="1182" spans="5:8" x14ac:dyDescent="0.25">
      <c r="E1182" t="str">
        <f>IF(Units!A1182="","",Units!A1182&amp;Units!B1182&amp;Units!C1182&amp;"-"&amp;PROPER(Units!D1182))</f>
        <v>4730445-Mitchell Civil City</v>
      </c>
      <c r="F1182" t="str">
        <f t="shared" si="42"/>
        <v/>
      </c>
      <c r="G1182" t="str">
        <f>IF(F1182="","",COUNTIF($F$2:F1182,F1182))</f>
        <v/>
      </c>
      <c r="H1182" t="str">
        <f t="shared" si="43"/>
        <v/>
      </c>
    </row>
    <row r="1183" spans="5:8" x14ac:dyDescent="0.25">
      <c r="E1183" t="str">
        <f>IF(Units!A1183="","",Units!A1183&amp;Units!B1183&amp;Units!C1183&amp;"-"&amp;PROPER(Units!D1183))</f>
        <v>4730745-Oolitic Civil Town</v>
      </c>
      <c r="F1183" t="str">
        <f t="shared" si="42"/>
        <v/>
      </c>
      <c r="G1183" t="str">
        <f>IF(F1183="","",COUNTIF($F$2:F1183,F1183))</f>
        <v/>
      </c>
      <c r="H1183" t="str">
        <f t="shared" si="43"/>
        <v/>
      </c>
    </row>
    <row r="1184" spans="5:8" x14ac:dyDescent="0.25">
      <c r="E1184" t="str">
        <f>IF(Units!A1184="","",Units!A1184&amp;Units!B1184&amp;Units!C1184&amp;"-"&amp;PROPER(Units!D1184))</f>
        <v>4750135-Bedford Public Library</v>
      </c>
      <c r="F1184" t="str">
        <f t="shared" si="42"/>
        <v/>
      </c>
      <c r="G1184" t="str">
        <f>IF(F1184="","",COUNTIF($F$2:F1184,F1184))</f>
        <v/>
      </c>
      <c r="H1184" t="str">
        <f t="shared" si="43"/>
        <v/>
      </c>
    </row>
    <row r="1185" spans="5:8" x14ac:dyDescent="0.25">
      <c r="E1185" t="str">
        <f>IF(Units!A1185="","",Units!A1185&amp;Units!B1185&amp;Units!C1185&amp;"-"&amp;PROPER(Units!D1185))</f>
        <v>4750136-Mitchell Community Public Library</v>
      </c>
      <c r="F1185" t="str">
        <f t="shared" si="42"/>
        <v/>
      </c>
      <c r="G1185" t="str">
        <f>IF(F1185="","",COUNTIF($F$2:F1185,F1185))</f>
        <v/>
      </c>
      <c r="H1185" t="str">
        <f t="shared" si="43"/>
        <v/>
      </c>
    </row>
    <row r="1186" spans="5:8" x14ac:dyDescent="0.25">
      <c r="E1186" t="str">
        <f>IF(Units!A1186="","",Units!A1186&amp;Units!B1186&amp;Units!C1186&amp;"-"&amp;PROPER(Units!D1186))</f>
        <v>4761001-Lawrence County Solid Waste Management District</v>
      </c>
      <c r="F1186" t="str">
        <f t="shared" si="42"/>
        <v/>
      </c>
      <c r="G1186" t="str">
        <f>IF(F1186="","",COUNTIF($F$2:F1186,F1186))</f>
        <v/>
      </c>
      <c r="H1186" t="str">
        <f t="shared" si="43"/>
        <v/>
      </c>
    </row>
    <row r="1187" spans="5:8" x14ac:dyDescent="0.25">
      <c r="E1187" t="str">
        <f>IF(Units!A1187="","",Units!A1187&amp;Units!B1187&amp;Units!C1187&amp;"-"&amp;PROPER(Units!D1187))</f>
        <v>4810000-Madison County</v>
      </c>
      <c r="F1187" t="str">
        <f t="shared" si="42"/>
        <v/>
      </c>
      <c r="G1187" t="str">
        <f>IF(F1187="","",COUNTIF($F$2:F1187,F1187))</f>
        <v/>
      </c>
      <c r="H1187" t="str">
        <f t="shared" si="43"/>
        <v/>
      </c>
    </row>
    <row r="1188" spans="5:8" x14ac:dyDescent="0.25">
      <c r="E1188" t="str">
        <f>IF(Units!A1188="","",Units!A1188&amp;Units!B1188&amp;Units!C1188&amp;"-"&amp;PROPER(Units!D1188))</f>
        <v>4820001-Adams Township</v>
      </c>
      <c r="F1188" t="str">
        <f t="shared" si="42"/>
        <v/>
      </c>
      <c r="G1188" t="str">
        <f>IF(F1188="","",COUNTIF($F$2:F1188,F1188))</f>
        <v/>
      </c>
      <c r="H1188" t="str">
        <f t="shared" si="43"/>
        <v/>
      </c>
    </row>
    <row r="1189" spans="5:8" x14ac:dyDescent="0.25">
      <c r="E1189" t="str">
        <f>IF(Units!A1189="","",Units!A1189&amp;Units!B1189&amp;Units!C1189&amp;"-"&amp;PROPER(Units!D1189))</f>
        <v>4820002-Anderson Township</v>
      </c>
      <c r="F1189" t="str">
        <f t="shared" si="42"/>
        <v/>
      </c>
      <c r="G1189" t="str">
        <f>IF(F1189="","",COUNTIF($F$2:F1189,F1189))</f>
        <v/>
      </c>
      <c r="H1189" t="str">
        <f t="shared" si="43"/>
        <v/>
      </c>
    </row>
    <row r="1190" spans="5:8" x14ac:dyDescent="0.25">
      <c r="E1190" t="str">
        <f>IF(Units!A1190="","",Units!A1190&amp;Units!B1190&amp;Units!C1190&amp;"-"&amp;PROPER(Units!D1190))</f>
        <v>4820003-Boone Township</v>
      </c>
      <c r="F1190" t="str">
        <f t="shared" si="42"/>
        <v/>
      </c>
      <c r="G1190" t="str">
        <f>IF(F1190="","",COUNTIF($F$2:F1190,F1190))</f>
        <v/>
      </c>
      <c r="H1190" t="str">
        <f t="shared" si="43"/>
        <v/>
      </c>
    </row>
    <row r="1191" spans="5:8" x14ac:dyDescent="0.25">
      <c r="E1191" t="str">
        <f>IF(Units!A1191="","",Units!A1191&amp;Units!B1191&amp;Units!C1191&amp;"-"&amp;PROPER(Units!D1191))</f>
        <v>4820004-Duck Creek Township</v>
      </c>
      <c r="F1191" t="str">
        <f t="shared" si="42"/>
        <v/>
      </c>
      <c r="G1191" t="str">
        <f>IF(F1191="","",COUNTIF($F$2:F1191,F1191))</f>
        <v/>
      </c>
      <c r="H1191" t="str">
        <f t="shared" si="43"/>
        <v/>
      </c>
    </row>
    <row r="1192" spans="5:8" x14ac:dyDescent="0.25">
      <c r="E1192" t="str">
        <f>IF(Units!A1192="","",Units!A1192&amp;Units!B1192&amp;Units!C1192&amp;"-"&amp;PROPER(Units!D1192))</f>
        <v>4820005-Fall Creek Township</v>
      </c>
      <c r="F1192" t="str">
        <f t="shared" si="42"/>
        <v/>
      </c>
      <c r="G1192" t="str">
        <f>IF(F1192="","",COUNTIF($F$2:F1192,F1192))</f>
        <v/>
      </c>
      <c r="H1192" t="str">
        <f t="shared" si="43"/>
        <v/>
      </c>
    </row>
    <row r="1193" spans="5:8" x14ac:dyDescent="0.25">
      <c r="E1193" t="str">
        <f>IF(Units!A1193="","",Units!A1193&amp;Units!B1193&amp;Units!C1193&amp;"-"&amp;PROPER(Units!D1193))</f>
        <v>4820006-Green Township</v>
      </c>
      <c r="F1193" t="str">
        <f t="shared" si="42"/>
        <v/>
      </c>
      <c r="G1193" t="str">
        <f>IF(F1193="","",COUNTIF($F$2:F1193,F1193))</f>
        <v/>
      </c>
      <c r="H1193" t="str">
        <f t="shared" si="43"/>
        <v/>
      </c>
    </row>
    <row r="1194" spans="5:8" x14ac:dyDescent="0.25">
      <c r="E1194" t="str">
        <f>IF(Units!A1194="","",Units!A1194&amp;Units!B1194&amp;Units!C1194&amp;"-"&amp;PROPER(Units!D1194))</f>
        <v>4820007-Jackson Township</v>
      </c>
      <c r="F1194" t="str">
        <f t="shared" si="42"/>
        <v/>
      </c>
      <c r="G1194" t="str">
        <f>IF(F1194="","",COUNTIF($F$2:F1194,F1194))</f>
        <v/>
      </c>
      <c r="H1194" t="str">
        <f t="shared" si="43"/>
        <v/>
      </c>
    </row>
    <row r="1195" spans="5:8" x14ac:dyDescent="0.25">
      <c r="E1195" t="str">
        <f>IF(Units!A1195="","",Units!A1195&amp;Units!B1195&amp;Units!C1195&amp;"-"&amp;PROPER(Units!D1195))</f>
        <v>4820008-Lafayette Township</v>
      </c>
      <c r="F1195" t="str">
        <f t="shared" si="42"/>
        <v/>
      </c>
      <c r="G1195" t="str">
        <f>IF(F1195="","",COUNTIF($F$2:F1195,F1195))</f>
        <v/>
      </c>
      <c r="H1195" t="str">
        <f t="shared" si="43"/>
        <v/>
      </c>
    </row>
    <row r="1196" spans="5:8" x14ac:dyDescent="0.25">
      <c r="E1196" t="str">
        <f>IF(Units!A1196="","",Units!A1196&amp;Units!B1196&amp;Units!C1196&amp;"-"&amp;PROPER(Units!D1196))</f>
        <v>4820009-Monroe Township</v>
      </c>
      <c r="F1196" t="str">
        <f t="shared" si="42"/>
        <v/>
      </c>
      <c r="G1196" t="str">
        <f>IF(F1196="","",COUNTIF($F$2:F1196,F1196))</f>
        <v/>
      </c>
      <c r="H1196" t="str">
        <f t="shared" si="43"/>
        <v/>
      </c>
    </row>
    <row r="1197" spans="5:8" x14ac:dyDescent="0.25">
      <c r="E1197" t="str">
        <f>IF(Units!A1197="","",Units!A1197&amp;Units!B1197&amp;Units!C1197&amp;"-"&amp;PROPER(Units!D1197))</f>
        <v>4820010-Pipe Creek Township</v>
      </c>
      <c r="F1197" t="str">
        <f t="shared" si="42"/>
        <v/>
      </c>
      <c r="G1197" t="str">
        <f>IF(F1197="","",COUNTIF($F$2:F1197,F1197))</f>
        <v/>
      </c>
      <c r="H1197" t="str">
        <f t="shared" si="43"/>
        <v/>
      </c>
    </row>
    <row r="1198" spans="5:8" x14ac:dyDescent="0.25">
      <c r="E1198" t="str">
        <f>IF(Units!A1198="","",Units!A1198&amp;Units!B1198&amp;Units!C1198&amp;"-"&amp;PROPER(Units!D1198))</f>
        <v>4820011-Richland Township</v>
      </c>
      <c r="F1198" t="str">
        <f t="shared" si="42"/>
        <v/>
      </c>
      <c r="G1198" t="str">
        <f>IF(F1198="","",COUNTIF($F$2:F1198,F1198))</f>
        <v/>
      </c>
      <c r="H1198" t="str">
        <f t="shared" si="43"/>
        <v/>
      </c>
    </row>
    <row r="1199" spans="5:8" x14ac:dyDescent="0.25">
      <c r="E1199" t="str">
        <f>IF(Units!A1199="","",Units!A1199&amp;Units!B1199&amp;Units!C1199&amp;"-"&amp;PROPER(Units!D1199))</f>
        <v>4820012-Stony Creek Township</v>
      </c>
      <c r="F1199" t="str">
        <f t="shared" si="42"/>
        <v/>
      </c>
      <c r="G1199" t="str">
        <f>IF(F1199="","",COUNTIF($F$2:F1199,F1199))</f>
        <v/>
      </c>
      <c r="H1199" t="str">
        <f t="shared" si="43"/>
        <v/>
      </c>
    </row>
    <row r="1200" spans="5:8" x14ac:dyDescent="0.25">
      <c r="E1200" t="str">
        <f>IF(Units!A1200="","",Units!A1200&amp;Units!B1200&amp;Units!C1200&amp;"-"&amp;PROPER(Units!D1200))</f>
        <v>4820013-Union Township</v>
      </c>
      <c r="F1200" t="str">
        <f t="shared" si="42"/>
        <v/>
      </c>
      <c r="G1200" t="str">
        <f>IF(F1200="","",COUNTIF($F$2:F1200,F1200))</f>
        <v/>
      </c>
      <c r="H1200" t="str">
        <f t="shared" si="43"/>
        <v/>
      </c>
    </row>
    <row r="1201" spans="5:8" x14ac:dyDescent="0.25">
      <c r="E1201" t="str">
        <f>IF(Units!A1201="","",Units!A1201&amp;Units!B1201&amp;Units!C1201&amp;"-"&amp;PROPER(Units!D1201))</f>
        <v>4820014-Van Buren Township</v>
      </c>
      <c r="F1201" t="str">
        <f t="shared" si="42"/>
        <v/>
      </c>
      <c r="G1201" t="str">
        <f>IF(F1201="","",COUNTIF($F$2:F1201,F1201))</f>
        <v/>
      </c>
      <c r="H1201" t="str">
        <f t="shared" si="43"/>
        <v/>
      </c>
    </row>
    <row r="1202" spans="5:8" x14ac:dyDescent="0.25">
      <c r="E1202" t="str">
        <f>IF(Units!A1202="","",Units!A1202&amp;Units!B1202&amp;Units!C1202&amp;"-"&amp;PROPER(Units!D1202))</f>
        <v>4830105-Anderson Civil City</v>
      </c>
      <c r="F1202" t="str">
        <f t="shared" si="42"/>
        <v/>
      </c>
      <c r="G1202" t="str">
        <f>IF(F1202="","",COUNTIF($F$2:F1202,F1202))</f>
        <v/>
      </c>
      <c r="H1202" t="str">
        <f t="shared" si="43"/>
        <v/>
      </c>
    </row>
    <row r="1203" spans="5:8" x14ac:dyDescent="0.25">
      <c r="E1203" t="str">
        <f>IF(Units!A1203="","",Units!A1203&amp;Units!B1203&amp;Units!C1203&amp;"-"&amp;PROPER(Units!D1203))</f>
        <v>4830320-Elwood Civil City</v>
      </c>
      <c r="F1203" t="str">
        <f t="shared" si="42"/>
        <v/>
      </c>
      <c r="G1203" t="str">
        <f>IF(F1203="","",COUNTIF($F$2:F1203,F1203))</f>
        <v/>
      </c>
      <c r="H1203" t="str">
        <f t="shared" si="43"/>
        <v/>
      </c>
    </row>
    <row r="1204" spans="5:8" x14ac:dyDescent="0.25">
      <c r="E1204" t="str">
        <f>IF(Units!A1204="","",Units!A1204&amp;Units!B1204&amp;Units!C1204&amp;"-"&amp;PROPER(Units!D1204))</f>
        <v>4830430-Alexandria Civil City</v>
      </c>
      <c r="F1204" t="str">
        <f t="shared" si="42"/>
        <v/>
      </c>
      <c r="G1204" t="str">
        <f>IF(F1204="","",COUNTIF($F$2:F1204,F1204))</f>
        <v/>
      </c>
      <c r="H1204" t="str">
        <f t="shared" si="43"/>
        <v/>
      </c>
    </row>
    <row r="1205" spans="5:8" x14ac:dyDescent="0.25">
      <c r="E1205" t="str">
        <f>IF(Units!A1205="","",Units!A1205&amp;Units!B1205&amp;Units!C1205&amp;"-"&amp;PROPER(Units!D1205))</f>
        <v>4830746-Chesterfield Civil Town</v>
      </c>
      <c r="F1205" t="str">
        <f t="shared" si="42"/>
        <v/>
      </c>
      <c r="G1205" t="str">
        <f>IF(F1205="","",COUNTIF($F$2:F1205,F1205))</f>
        <v/>
      </c>
      <c r="H1205" t="str">
        <f t="shared" si="43"/>
        <v/>
      </c>
    </row>
    <row r="1206" spans="5:8" x14ac:dyDescent="0.25">
      <c r="E1206" t="str">
        <f>IF(Units!A1206="","",Units!A1206&amp;Units!B1206&amp;Units!C1206&amp;"-"&amp;PROPER(Units!D1206))</f>
        <v>4830747-Country Club Heights Civil Town</v>
      </c>
      <c r="F1206" t="str">
        <f t="shared" si="42"/>
        <v/>
      </c>
      <c r="G1206" t="str">
        <f>IF(F1206="","",COUNTIF($F$2:F1206,F1206))</f>
        <v/>
      </c>
      <c r="H1206" t="str">
        <f t="shared" si="43"/>
        <v/>
      </c>
    </row>
    <row r="1207" spans="5:8" x14ac:dyDescent="0.25">
      <c r="E1207" t="str">
        <f>IF(Units!A1207="","",Units!A1207&amp;Units!B1207&amp;Units!C1207&amp;"-"&amp;PROPER(Units!D1207))</f>
        <v>4830748-Edgewood Civil Town</v>
      </c>
      <c r="F1207" t="str">
        <f t="shared" si="42"/>
        <v/>
      </c>
      <c r="G1207" t="str">
        <f>IF(F1207="","",COUNTIF($F$2:F1207,F1207))</f>
        <v/>
      </c>
      <c r="H1207" t="str">
        <f t="shared" si="43"/>
        <v/>
      </c>
    </row>
    <row r="1208" spans="5:8" x14ac:dyDescent="0.25">
      <c r="E1208" t="str">
        <f>IF(Units!A1208="","",Units!A1208&amp;Units!B1208&amp;Units!C1208&amp;"-"&amp;PROPER(Units!D1208))</f>
        <v>4830749-Frankton Civil Town</v>
      </c>
      <c r="F1208" t="str">
        <f t="shared" si="42"/>
        <v/>
      </c>
      <c r="G1208" t="str">
        <f>IF(F1208="","",COUNTIF($F$2:F1208,F1208))</f>
        <v/>
      </c>
      <c r="H1208" t="str">
        <f t="shared" si="43"/>
        <v/>
      </c>
    </row>
    <row r="1209" spans="5:8" x14ac:dyDescent="0.25">
      <c r="E1209" t="str">
        <f>IF(Units!A1209="","",Units!A1209&amp;Units!B1209&amp;Units!C1209&amp;"-"&amp;PROPER(Units!D1209))</f>
        <v>4830751-Ingalls Civil Town</v>
      </c>
      <c r="F1209" t="str">
        <f t="shared" si="42"/>
        <v/>
      </c>
      <c r="G1209" t="str">
        <f>IF(F1209="","",COUNTIF($F$2:F1209,F1209))</f>
        <v/>
      </c>
      <c r="H1209" t="str">
        <f t="shared" si="43"/>
        <v/>
      </c>
    </row>
    <row r="1210" spans="5:8" x14ac:dyDescent="0.25">
      <c r="E1210" t="str">
        <f>IF(Units!A1210="","",Units!A1210&amp;Units!B1210&amp;Units!C1210&amp;"-"&amp;PROPER(Units!D1210))</f>
        <v>4830752-Lapel Civil Town</v>
      </c>
      <c r="F1210" t="str">
        <f t="shared" si="42"/>
        <v/>
      </c>
      <c r="G1210" t="str">
        <f>IF(F1210="","",COUNTIF($F$2:F1210,F1210))</f>
        <v/>
      </c>
      <c r="H1210" t="str">
        <f t="shared" si="43"/>
        <v/>
      </c>
    </row>
    <row r="1211" spans="5:8" x14ac:dyDescent="0.25">
      <c r="E1211" t="str">
        <f>IF(Units!A1211="","",Units!A1211&amp;Units!B1211&amp;Units!C1211&amp;"-"&amp;PROPER(Units!D1211))</f>
        <v>4830753-Markleville Civil Town</v>
      </c>
      <c r="F1211" t="str">
        <f t="shared" si="42"/>
        <v/>
      </c>
      <c r="G1211" t="str">
        <f>IF(F1211="","",COUNTIF($F$2:F1211,F1211))</f>
        <v/>
      </c>
      <c r="H1211" t="str">
        <f t="shared" si="43"/>
        <v/>
      </c>
    </row>
    <row r="1212" spans="5:8" x14ac:dyDescent="0.25">
      <c r="E1212" t="str">
        <f>IF(Units!A1212="","",Units!A1212&amp;Units!B1212&amp;Units!C1212&amp;"-"&amp;PROPER(Units!D1212))</f>
        <v>4830754-Orestes Civil Town</v>
      </c>
      <c r="F1212" t="str">
        <f t="shared" si="42"/>
        <v/>
      </c>
      <c r="G1212" t="str">
        <f>IF(F1212="","",COUNTIF($F$2:F1212,F1212))</f>
        <v/>
      </c>
      <c r="H1212" t="str">
        <f t="shared" si="43"/>
        <v/>
      </c>
    </row>
    <row r="1213" spans="5:8" x14ac:dyDescent="0.25">
      <c r="E1213" t="str">
        <f>IF(Units!A1213="","",Units!A1213&amp;Units!B1213&amp;Units!C1213&amp;"-"&amp;PROPER(Units!D1213))</f>
        <v>4830755-Pendleton Civil Town</v>
      </c>
      <c r="F1213" t="str">
        <f t="shared" si="42"/>
        <v/>
      </c>
      <c r="G1213" t="str">
        <f>IF(F1213="","",COUNTIF($F$2:F1213,F1213))</f>
        <v/>
      </c>
      <c r="H1213" t="str">
        <f t="shared" si="43"/>
        <v/>
      </c>
    </row>
    <row r="1214" spans="5:8" x14ac:dyDescent="0.25">
      <c r="E1214" t="str">
        <f>IF(Units!A1214="","",Units!A1214&amp;Units!B1214&amp;Units!C1214&amp;"-"&amp;PROPER(Units!D1214))</f>
        <v>4830756-River Forest Civil Town</v>
      </c>
      <c r="F1214" t="str">
        <f t="shared" si="42"/>
        <v/>
      </c>
      <c r="G1214" t="str">
        <f>IF(F1214="","",COUNTIF($F$2:F1214,F1214))</f>
        <v/>
      </c>
      <c r="H1214" t="str">
        <f t="shared" si="43"/>
        <v/>
      </c>
    </row>
    <row r="1215" spans="5:8" x14ac:dyDescent="0.25">
      <c r="E1215" t="str">
        <f>IF(Units!A1215="","",Units!A1215&amp;Units!B1215&amp;Units!C1215&amp;"-"&amp;PROPER(Units!D1215))</f>
        <v>4830757-Summitville Civil Town</v>
      </c>
      <c r="F1215" t="str">
        <f t="shared" si="42"/>
        <v/>
      </c>
      <c r="G1215" t="str">
        <f>IF(F1215="","",COUNTIF($F$2:F1215,F1215))</f>
        <v/>
      </c>
      <c r="H1215" t="str">
        <f t="shared" si="43"/>
        <v/>
      </c>
    </row>
    <row r="1216" spans="5:8" x14ac:dyDescent="0.25">
      <c r="E1216" t="str">
        <f>IF(Units!A1216="","",Units!A1216&amp;Units!B1216&amp;Units!C1216&amp;"-"&amp;PROPER(Units!D1216))</f>
        <v>4830758-Woodlawn Heights Civil Town</v>
      </c>
      <c r="F1216" t="str">
        <f t="shared" si="42"/>
        <v/>
      </c>
      <c r="G1216" t="str">
        <f>IF(F1216="","",COUNTIF($F$2:F1216,F1216))</f>
        <v/>
      </c>
      <c r="H1216" t="str">
        <f t="shared" si="43"/>
        <v/>
      </c>
    </row>
    <row r="1217" spans="5:8" x14ac:dyDescent="0.25">
      <c r="E1217" t="str">
        <f>IF(Units!A1217="","",Units!A1217&amp;Units!B1217&amp;Units!C1217&amp;"-"&amp;PROPER(Units!D1217))</f>
        <v>4850138-Alexandria-Monroe Public Library</v>
      </c>
      <c r="F1217" t="str">
        <f t="shared" si="42"/>
        <v/>
      </c>
      <c r="G1217" t="str">
        <f>IF(F1217="","",COUNTIF($F$2:F1217,F1217))</f>
        <v/>
      </c>
      <c r="H1217" t="str">
        <f t="shared" si="43"/>
        <v/>
      </c>
    </row>
    <row r="1218" spans="5:8" x14ac:dyDescent="0.25">
      <c r="E1218" t="str">
        <f>IF(Units!A1218="","",Units!A1218&amp;Units!B1218&amp;Units!C1218&amp;"-"&amp;PROPER(Units!D1218))</f>
        <v>4850139-Anderson City Anderson Stony Creek Union Twps Pub Lib</v>
      </c>
      <c r="F1218" t="str">
        <f t="shared" si="42"/>
        <v/>
      </c>
      <c r="G1218" t="str">
        <f>IF(F1218="","",COUNTIF($F$2:F1218,F1218))</f>
        <v/>
      </c>
      <c r="H1218" t="str">
        <f t="shared" si="43"/>
        <v/>
      </c>
    </row>
    <row r="1219" spans="5:8" x14ac:dyDescent="0.25">
      <c r="E1219" t="str">
        <f>IF(Units!A1219="","",Units!A1219&amp;Units!B1219&amp;Units!C1219&amp;"-"&amp;PROPER(Units!D1219))</f>
        <v>4850141-Pendleton Community Public Library</v>
      </c>
      <c r="F1219" t="str">
        <f t="shared" ref="F1219:F1282" si="44">IF(LEFT(E1219,2)=$F$1,"x","")</f>
        <v/>
      </c>
      <c r="G1219" t="str">
        <f>IF(F1219="","",COUNTIF($F$2:F1219,F1219))</f>
        <v/>
      </c>
      <c r="H1219" t="str">
        <f t="shared" ref="H1219:H1282" si="45">IF(F1219="","",E1219)</f>
        <v/>
      </c>
    </row>
    <row r="1220" spans="5:8" x14ac:dyDescent="0.25">
      <c r="E1220" t="str">
        <f>IF(Units!A1220="","",Units!A1220&amp;Units!B1220&amp;Units!C1220&amp;"-"&amp;PROPER(Units!D1220))</f>
        <v>4850290-North Madison County Library System</v>
      </c>
      <c r="F1220" t="str">
        <f t="shared" si="44"/>
        <v/>
      </c>
      <c r="G1220" t="str">
        <f>IF(F1220="","",COUNTIF($F$2:F1220,F1220))</f>
        <v/>
      </c>
      <c r="H1220" t="str">
        <f t="shared" si="45"/>
        <v/>
      </c>
    </row>
    <row r="1221" spans="5:8" x14ac:dyDescent="0.25">
      <c r="E1221" t="str">
        <f>IF(Units!A1221="","",Units!A1221&amp;Units!B1221&amp;Units!C1221&amp;"-"&amp;PROPER(Units!D1221))</f>
        <v>4860955-Independence Fire</v>
      </c>
      <c r="F1221" t="str">
        <f t="shared" si="44"/>
        <v/>
      </c>
      <c r="G1221" t="str">
        <f>IF(F1221="","",COUNTIF($F$2:F1221,F1221))</f>
        <v/>
      </c>
      <c r="H1221" t="str">
        <f t="shared" si="45"/>
        <v/>
      </c>
    </row>
    <row r="1222" spans="5:8" x14ac:dyDescent="0.25">
      <c r="E1222" t="str">
        <f>IF(Units!A1222="","",Units!A1222&amp;Units!B1222&amp;Units!C1222&amp;"-"&amp;PROPER(Units!D1222))</f>
        <v>4861034-East Central Indiana Solid Waste</v>
      </c>
      <c r="F1222" t="str">
        <f t="shared" si="44"/>
        <v/>
      </c>
      <c r="G1222" t="str">
        <f>IF(F1222="","",COUNTIF($F$2:F1222,F1222))</f>
        <v/>
      </c>
      <c r="H1222" t="str">
        <f t="shared" si="45"/>
        <v/>
      </c>
    </row>
    <row r="1223" spans="5:8" x14ac:dyDescent="0.25">
      <c r="E1223" t="str">
        <f>IF(Units!A1223="","",Units!A1223&amp;Units!B1223&amp;Units!C1223&amp;"-"&amp;PROPER(Units!D1223))</f>
        <v>4910000-Marion County</v>
      </c>
      <c r="F1223" t="str">
        <f t="shared" si="44"/>
        <v/>
      </c>
      <c r="G1223" t="str">
        <f>IF(F1223="","",COUNTIF($F$2:F1223,F1223))</f>
        <v/>
      </c>
      <c r="H1223" t="str">
        <f t="shared" si="45"/>
        <v/>
      </c>
    </row>
    <row r="1224" spans="5:8" x14ac:dyDescent="0.25">
      <c r="E1224" t="str">
        <f>IF(Units!A1224="","",Units!A1224&amp;Units!B1224&amp;Units!C1224&amp;"-"&amp;PROPER(Units!D1224))</f>
        <v>4920001-Center Township</v>
      </c>
      <c r="F1224" t="str">
        <f t="shared" si="44"/>
        <v/>
      </c>
      <c r="G1224" t="str">
        <f>IF(F1224="","",COUNTIF($F$2:F1224,F1224))</f>
        <v/>
      </c>
      <c r="H1224" t="str">
        <f t="shared" si="45"/>
        <v/>
      </c>
    </row>
    <row r="1225" spans="5:8" x14ac:dyDescent="0.25">
      <c r="E1225" t="str">
        <f>IF(Units!A1225="","",Units!A1225&amp;Units!B1225&amp;Units!C1225&amp;"-"&amp;PROPER(Units!D1225))</f>
        <v>4920002-Decatur Township</v>
      </c>
      <c r="F1225" t="str">
        <f t="shared" si="44"/>
        <v/>
      </c>
      <c r="G1225" t="str">
        <f>IF(F1225="","",COUNTIF($F$2:F1225,F1225))</f>
        <v/>
      </c>
      <c r="H1225" t="str">
        <f t="shared" si="45"/>
        <v/>
      </c>
    </row>
    <row r="1226" spans="5:8" x14ac:dyDescent="0.25">
      <c r="E1226" t="str">
        <f>IF(Units!A1226="","",Units!A1226&amp;Units!B1226&amp;Units!C1226&amp;"-"&amp;PROPER(Units!D1226))</f>
        <v>4920003-Franklin Township</v>
      </c>
      <c r="F1226" t="str">
        <f t="shared" si="44"/>
        <v/>
      </c>
      <c r="G1226" t="str">
        <f>IF(F1226="","",COUNTIF($F$2:F1226,F1226))</f>
        <v/>
      </c>
      <c r="H1226" t="str">
        <f t="shared" si="45"/>
        <v/>
      </c>
    </row>
    <row r="1227" spans="5:8" x14ac:dyDescent="0.25">
      <c r="E1227" t="str">
        <f>IF(Units!A1227="","",Units!A1227&amp;Units!B1227&amp;Units!C1227&amp;"-"&amp;PROPER(Units!D1227))</f>
        <v>4920004-Lawrence Township</v>
      </c>
      <c r="F1227" t="str">
        <f t="shared" si="44"/>
        <v/>
      </c>
      <c r="G1227" t="str">
        <f>IF(F1227="","",COUNTIF($F$2:F1227,F1227))</f>
        <v/>
      </c>
      <c r="H1227" t="str">
        <f t="shared" si="45"/>
        <v/>
      </c>
    </row>
    <row r="1228" spans="5:8" x14ac:dyDescent="0.25">
      <c r="E1228" t="str">
        <f>IF(Units!A1228="","",Units!A1228&amp;Units!B1228&amp;Units!C1228&amp;"-"&amp;PROPER(Units!D1228))</f>
        <v>4920005-Perry Township</v>
      </c>
      <c r="F1228" t="str">
        <f t="shared" si="44"/>
        <v/>
      </c>
      <c r="G1228" t="str">
        <f>IF(F1228="","",COUNTIF($F$2:F1228,F1228))</f>
        <v/>
      </c>
      <c r="H1228" t="str">
        <f t="shared" si="45"/>
        <v/>
      </c>
    </row>
    <row r="1229" spans="5:8" x14ac:dyDescent="0.25">
      <c r="E1229" t="str">
        <f>IF(Units!A1229="","",Units!A1229&amp;Units!B1229&amp;Units!C1229&amp;"-"&amp;PROPER(Units!D1229))</f>
        <v>4920006-Pike Township</v>
      </c>
      <c r="F1229" t="str">
        <f t="shared" si="44"/>
        <v/>
      </c>
      <c r="G1229" t="str">
        <f>IF(F1229="","",COUNTIF($F$2:F1229,F1229))</f>
        <v/>
      </c>
      <c r="H1229" t="str">
        <f t="shared" si="45"/>
        <v/>
      </c>
    </row>
    <row r="1230" spans="5:8" x14ac:dyDescent="0.25">
      <c r="E1230" t="str">
        <f>IF(Units!A1230="","",Units!A1230&amp;Units!B1230&amp;Units!C1230&amp;"-"&amp;PROPER(Units!D1230))</f>
        <v>4920007-Warren Township</v>
      </c>
      <c r="F1230" t="str">
        <f t="shared" si="44"/>
        <v/>
      </c>
      <c r="G1230" t="str">
        <f>IF(F1230="","",COUNTIF($F$2:F1230,F1230))</f>
        <v/>
      </c>
      <c r="H1230" t="str">
        <f t="shared" si="45"/>
        <v/>
      </c>
    </row>
    <row r="1231" spans="5:8" x14ac:dyDescent="0.25">
      <c r="E1231" t="str">
        <f>IF(Units!A1231="","",Units!A1231&amp;Units!B1231&amp;Units!C1231&amp;"-"&amp;PROPER(Units!D1231))</f>
        <v>4920008-Washington Township</v>
      </c>
      <c r="F1231" t="str">
        <f t="shared" si="44"/>
        <v/>
      </c>
      <c r="G1231" t="str">
        <f>IF(F1231="","",COUNTIF($F$2:F1231,F1231))</f>
        <v/>
      </c>
      <c r="H1231" t="str">
        <f t="shared" si="45"/>
        <v/>
      </c>
    </row>
    <row r="1232" spans="5:8" x14ac:dyDescent="0.25">
      <c r="E1232" t="str">
        <f>IF(Units!A1232="","",Units!A1232&amp;Units!B1232&amp;Units!C1232&amp;"-"&amp;PROPER(Units!D1232))</f>
        <v>4920009-Wayne Township</v>
      </c>
      <c r="F1232" t="str">
        <f t="shared" si="44"/>
        <v/>
      </c>
      <c r="G1232" t="str">
        <f>IF(F1232="","",COUNTIF($F$2:F1232,F1232))</f>
        <v/>
      </c>
      <c r="H1232" t="str">
        <f t="shared" si="45"/>
        <v/>
      </c>
    </row>
    <row r="1233" spans="5:8" x14ac:dyDescent="0.25">
      <c r="E1233" t="str">
        <f>IF(Units!A1233="","",Units!A1233&amp;Units!B1233&amp;Units!C1233&amp;"-"&amp;PROPER(Units!D1233))</f>
        <v>4930306-Lawrence Civil City</v>
      </c>
      <c r="F1233" t="str">
        <f t="shared" si="44"/>
        <v/>
      </c>
      <c r="G1233" t="str">
        <f>IF(F1233="","",COUNTIF($F$2:F1233,F1233))</f>
        <v/>
      </c>
      <c r="H1233" t="str">
        <f t="shared" si="45"/>
        <v/>
      </c>
    </row>
    <row r="1234" spans="5:8" x14ac:dyDescent="0.25">
      <c r="E1234" t="str">
        <f>IF(Units!A1234="","",Units!A1234&amp;Units!B1234&amp;Units!C1234&amp;"-"&amp;PROPER(Units!D1234))</f>
        <v>4930312-Beech Grove Civil City</v>
      </c>
      <c r="F1234" t="str">
        <f t="shared" si="44"/>
        <v/>
      </c>
      <c r="G1234" t="str">
        <f>IF(F1234="","",COUNTIF($F$2:F1234,F1234))</f>
        <v/>
      </c>
      <c r="H1234" t="str">
        <f t="shared" si="45"/>
        <v/>
      </c>
    </row>
    <row r="1235" spans="5:8" x14ac:dyDescent="0.25">
      <c r="E1235" t="str">
        <f>IF(Units!A1235="","",Units!A1235&amp;Units!B1235&amp;Units!C1235&amp;"-"&amp;PROPER(Units!D1235))</f>
        <v>4930459-Southport Civil City</v>
      </c>
      <c r="F1235" t="str">
        <f t="shared" si="44"/>
        <v/>
      </c>
      <c r="G1235" t="str">
        <f>IF(F1235="","",COUNTIF($F$2:F1235,F1235))</f>
        <v/>
      </c>
      <c r="H1235" t="str">
        <f t="shared" si="45"/>
        <v/>
      </c>
    </row>
    <row r="1236" spans="5:8" x14ac:dyDescent="0.25">
      <c r="E1236" t="str">
        <f>IF(Units!A1236="","",Units!A1236&amp;Units!B1236&amp;Units!C1236&amp;"-"&amp;PROPER(Units!D1236))</f>
        <v>4930508-Speedway Civil Town</v>
      </c>
      <c r="F1236" t="str">
        <f t="shared" si="44"/>
        <v/>
      </c>
      <c r="G1236" t="str">
        <f>IF(F1236="","",COUNTIF($F$2:F1236,F1236))</f>
        <v/>
      </c>
      <c r="H1236" t="str">
        <f t="shared" si="45"/>
        <v/>
      </c>
    </row>
    <row r="1237" spans="5:8" x14ac:dyDescent="0.25">
      <c r="E1237" t="str">
        <f>IF(Units!A1237="","",Units!A1237&amp;Units!B1237&amp;Units!C1237&amp;"-"&amp;PROPER(Units!D1237))</f>
        <v>4930760-Clermont Civil Town</v>
      </c>
      <c r="F1237" t="str">
        <f t="shared" si="44"/>
        <v/>
      </c>
      <c r="G1237" t="str">
        <f>IF(F1237="","",COUNTIF($F$2:F1237,F1237))</f>
        <v/>
      </c>
      <c r="H1237" t="str">
        <f t="shared" si="45"/>
        <v/>
      </c>
    </row>
    <row r="1238" spans="5:8" x14ac:dyDescent="0.25">
      <c r="E1238" t="str">
        <f>IF(Units!A1238="","",Units!A1238&amp;Units!B1238&amp;Units!C1238&amp;"-"&amp;PROPER(Units!D1238))</f>
        <v>4930764-Homecroft Civil Town</v>
      </c>
      <c r="F1238" t="str">
        <f t="shared" si="44"/>
        <v/>
      </c>
      <c r="G1238" t="str">
        <f>IF(F1238="","",COUNTIF($F$2:F1238,F1238))</f>
        <v/>
      </c>
      <c r="H1238" t="str">
        <f t="shared" si="45"/>
        <v/>
      </c>
    </row>
    <row r="1239" spans="5:8" x14ac:dyDescent="0.25">
      <c r="E1239" t="str">
        <f>IF(Units!A1239="","",Units!A1239&amp;Units!B1239&amp;Units!C1239&amp;"-"&amp;PROPER(Units!D1239))</f>
        <v>4930766-Meridian Hills Civil Town</v>
      </c>
      <c r="F1239" t="str">
        <f t="shared" si="44"/>
        <v/>
      </c>
      <c r="G1239" t="str">
        <f>IF(F1239="","",COUNTIF($F$2:F1239,F1239))</f>
        <v/>
      </c>
      <c r="H1239" t="str">
        <f t="shared" si="45"/>
        <v/>
      </c>
    </row>
    <row r="1240" spans="5:8" x14ac:dyDescent="0.25">
      <c r="E1240" t="str">
        <f>IF(Units!A1240="","",Units!A1240&amp;Units!B1240&amp;Units!C1240&amp;"-"&amp;PROPER(Units!D1240))</f>
        <v>4930769-Rocky Ripple Civil Town</v>
      </c>
      <c r="F1240" t="str">
        <f t="shared" si="44"/>
        <v/>
      </c>
      <c r="G1240" t="str">
        <f>IF(F1240="","",COUNTIF($F$2:F1240,F1240))</f>
        <v/>
      </c>
      <c r="H1240" t="str">
        <f t="shared" si="45"/>
        <v/>
      </c>
    </row>
    <row r="1241" spans="5:8" x14ac:dyDescent="0.25">
      <c r="E1241" t="str">
        <f>IF(Units!A1241="","",Units!A1241&amp;Units!B1241&amp;Units!C1241&amp;"-"&amp;PROPER(Units!D1241))</f>
        <v>4930772-Warren Park Civil Town</v>
      </c>
      <c r="F1241" t="str">
        <f t="shared" si="44"/>
        <v/>
      </c>
      <c r="G1241" t="str">
        <f>IF(F1241="","",COUNTIF($F$2:F1241,F1241))</f>
        <v/>
      </c>
      <c r="H1241" t="str">
        <f t="shared" si="45"/>
        <v/>
      </c>
    </row>
    <row r="1242" spans="5:8" x14ac:dyDescent="0.25">
      <c r="E1242" t="str">
        <f>IF(Units!A1242="","",Units!A1242&amp;Units!B1242&amp;Units!C1242&amp;"-"&amp;PROPER(Units!D1242))</f>
        <v>4930773-Williams Creek Civil Town</v>
      </c>
      <c r="F1242" t="str">
        <f t="shared" si="44"/>
        <v/>
      </c>
      <c r="G1242" t="str">
        <f>IF(F1242="","",COUNTIF($F$2:F1242,F1242))</f>
        <v/>
      </c>
      <c r="H1242" t="str">
        <f t="shared" si="45"/>
        <v/>
      </c>
    </row>
    <row r="1243" spans="5:8" x14ac:dyDescent="0.25">
      <c r="E1243" t="str">
        <f>IF(Units!A1243="","",Units!A1243&amp;Units!B1243&amp;Units!C1243&amp;"-"&amp;PROPER(Units!D1243))</f>
        <v>4930774-Wynnedale Civil Town</v>
      </c>
      <c r="F1243" t="str">
        <f t="shared" si="44"/>
        <v/>
      </c>
      <c r="G1243" t="str">
        <f>IF(F1243="","",COUNTIF($F$2:F1243,F1243))</f>
        <v/>
      </c>
      <c r="H1243" t="str">
        <f t="shared" si="45"/>
        <v/>
      </c>
    </row>
    <row r="1244" spans="5:8" x14ac:dyDescent="0.25">
      <c r="E1244" t="str">
        <f>IF(Units!A1244="","",Units!A1244&amp;Units!B1244&amp;Units!C1244&amp;"-"&amp;PROPER(Units!D1244))</f>
        <v>4930971-Spring Hill Civil Town</v>
      </c>
      <c r="F1244" t="str">
        <f t="shared" si="44"/>
        <v/>
      </c>
      <c r="G1244" t="str">
        <f>IF(F1244="","",COUNTIF($F$2:F1244,F1244))</f>
        <v/>
      </c>
      <c r="H1244" t="str">
        <f t="shared" si="45"/>
        <v/>
      </c>
    </row>
    <row r="1245" spans="5:8" x14ac:dyDescent="0.25">
      <c r="E1245" t="str">
        <f>IF(Units!A1245="","",Units!A1245&amp;Units!B1245&amp;Units!C1245&amp;"-"&amp;PROPER(Units!D1245))</f>
        <v>4950143-Speedway City Public Library</v>
      </c>
      <c r="F1245" t="str">
        <f t="shared" si="44"/>
        <v/>
      </c>
      <c r="G1245" t="str">
        <f>IF(F1245="","",COUNTIF($F$2:F1245,F1245))</f>
        <v/>
      </c>
      <c r="H1245" t="str">
        <f t="shared" si="45"/>
        <v/>
      </c>
    </row>
    <row r="1246" spans="5:8" x14ac:dyDescent="0.25">
      <c r="E1246" t="str">
        <f>IF(Units!A1246="","",Units!A1246&amp;Units!B1246&amp;Units!C1246&amp;"-"&amp;PROPER(Units!D1246))</f>
        <v>4950144-Indianapolis-Marion County Public Library</v>
      </c>
      <c r="F1246" t="str">
        <f t="shared" si="44"/>
        <v/>
      </c>
      <c r="G1246" t="str">
        <f>IF(F1246="","",COUNTIF($F$2:F1246,F1246))</f>
        <v/>
      </c>
      <c r="H1246" t="str">
        <f t="shared" si="45"/>
        <v/>
      </c>
    </row>
    <row r="1247" spans="5:8" x14ac:dyDescent="0.25">
      <c r="E1247" t="str">
        <f>IF(Units!A1247="","",Units!A1247&amp;Units!B1247&amp;Units!C1247&amp;"-"&amp;PROPER(Units!D1247))</f>
        <v>4960820-Indianapolis Sanitation (Solid)</v>
      </c>
      <c r="F1247" t="str">
        <f t="shared" si="44"/>
        <v/>
      </c>
      <c r="G1247" t="str">
        <f>IF(F1247="","",COUNTIF($F$2:F1247,F1247))</f>
        <v/>
      </c>
      <c r="H1247" t="str">
        <f t="shared" si="45"/>
        <v/>
      </c>
    </row>
    <row r="1248" spans="5:8" x14ac:dyDescent="0.25">
      <c r="E1248" t="str">
        <f>IF(Units!A1248="","",Units!A1248&amp;Units!B1248&amp;Units!C1248&amp;"-"&amp;PROPER(Units!D1248))</f>
        <v>4960821-Indianapolis Police Special Service</v>
      </c>
      <c r="F1248" t="str">
        <f t="shared" si="44"/>
        <v/>
      </c>
      <c r="G1248" t="str">
        <f>IF(F1248="","",COUNTIF($F$2:F1248,F1248))</f>
        <v/>
      </c>
      <c r="H1248" t="str">
        <f t="shared" si="45"/>
        <v/>
      </c>
    </row>
    <row r="1249" spans="5:8" x14ac:dyDescent="0.25">
      <c r="E1249" t="str">
        <f>IF(Units!A1249="","",Units!A1249&amp;Units!B1249&amp;Units!C1249&amp;"-"&amp;PROPER(Units!D1249))</f>
        <v>4960822-Indianapolis Fire Special Service</v>
      </c>
      <c r="F1249" t="str">
        <f t="shared" si="44"/>
        <v/>
      </c>
      <c r="G1249" t="str">
        <f>IF(F1249="","",COUNTIF($F$2:F1249,F1249))</f>
        <v/>
      </c>
      <c r="H1249" t="str">
        <f t="shared" si="45"/>
        <v/>
      </c>
    </row>
    <row r="1250" spans="5:8" x14ac:dyDescent="0.25">
      <c r="E1250" t="str">
        <f>IF(Units!A1250="","",Units!A1250&amp;Units!B1250&amp;Units!C1250&amp;"-"&amp;PROPER(Units!D1250))</f>
        <v>4960877-Indianapolis Public Transportation</v>
      </c>
      <c r="F1250" t="str">
        <f t="shared" si="44"/>
        <v/>
      </c>
      <c r="G1250" t="str">
        <f>IF(F1250="","",COUNTIF($F$2:F1250,F1250))</f>
        <v/>
      </c>
      <c r="H1250" t="str">
        <f t="shared" si="45"/>
        <v/>
      </c>
    </row>
    <row r="1251" spans="5:8" x14ac:dyDescent="0.25">
      <c r="E1251" t="str">
        <f>IF(Units!A1251="","",Units!A1251&amp;Units!B1251&amp;Units!C1251&amp;"-"&amp;PROPER(Units!D1251))</f>
        <v>4960890-Marion County Health And Hospital</v>
      </c>
      <c r="F1251" t="str">
        <f t="shared" si="44"/>
        <v/>
      </c>
      <c r="G1251" t="str">
        <f>IF(F1251="","",COUNTIF($F$2:F1251,F1251))</f>
        <v/>
      </c>
      <c r="H1251" t="str">
        <f t="shared" si="45"/>
        <v/>
      </c>
    </row>
    <row r="1252" spans="5:8" x14ac:dyDescent="0.25">
      <c r="E1252" t="str">
        <f>IF(Units!A1252="","",Units!A1252&amp;Units!B1252&amp;Units!C1252&amp;"-"&amp;PROPER(Units!D1252))</f>
        <v>4960894-Indianapolis Airport Authority</v>
      </c>
      <c r="F1252" t="str">
        <f t="shared" si="44"/>
        <v/>
      </c>
      <c r="G1252" t="str">
        <f>IF(F1252="","",COUNTIF($F$2:F1252,F1252))</f>
        <v/>
      </c>
      <c r="H1252" t="str">
        <f t="shared" si="45"/>
        <v/>
      </c>
    </row>
    <row r="1253" spans="5:8" x14ac:dyDescent="0.25">
      <c r="E1253" t="str">
        <f>IF(Units!A1253="","",Units!A1253&amp;Units!B1253&amp;Units!C1253&amp;"-"&amp;PROPER(Units!D1253))</f>
        <v>4960919-Speedway Public Transportation</v>
      </c>
      <c r="F1253" t="str">
        <f t="shared" si="44"/>
        <v/>
      </c>
      <c r="G1253" t="str">
        <f>IF(F1253="","",COUNTIF($F$2:F1253,F1253))</f>
        <v/>
      </c>
      <c r="H1253" t="str">
        <f t="shared" si="45"/>
        <v/>
      </c>
    </row>
    <row r="1254" spans="5:8" x14ac:dyDescent="0.25">
      <c r="E1254" t="str">
        <f>IF(Units!A1254="","",Units!A1254&amp;Units!B1254&amp;Units!C1254&amp;"-"&amp;PROPER(Units!D1254))</f>
        <v>4960938-Indianapolis Consolidated City</v>
      </c>
      <c r="F1254" t="str">
        <f t="shared" si="44"/>
        <v/>
      </c>
      <c r="G1254" t="str">
        <f>IF(F1254="","",COUNTIF($F$2:F1254,F1254))</f>
        <v/>
      </c>
      <c r="H1254" t="str">
        <f t="shared" si="45"/>
        <v/>
      </c>
    </row>
    <row r="1255" spans="5:8" x14ac:dyDescent="0.25">
      <c r="E1255" t="str">
        <f>IF(Units!A1255="","",Units!A1255&amp;Units!B1255&amp;Units!C1255&amp;"-"&amp;PROPER(Units!D1255))</f>
        <v>4960939-Indianapolis Consolidated County</v>
      </c>
      <c r="F1255" t="str">
        <f t="shared" si="44"/>
        <v/>
      </c>
      <c r="G1255" t="str">
        <f>IF(F1255="","",COUNTIF($F$2:F1255,F1255))</f>
        <v/>
      </c>
      <c r="H1255" t="str">
        <f t="shared" si="45"/>
        <v/>
      </c>
    </row>
    <row r="1256" spans="5:8" x14ac:dyDescent="0.25">
      <c r="E1256" t="str">
        <f>IF(Units!A1256="","",Units!A1256&amp;Units!B1256&amp;Units!C1256&amp;"-"&amp;PROPER(Units!D1256))</f>
        <v>4961105-Capital Improvement Board Of Managers (Of Marion County , Indiana)</v>
      </c>
      <c r="F1256" t="str">
        <f t="shared" si="44"/>
        <v/>
      </c>
      <c r="G1256" t="str">
        <f>IF(F1256="","",COUNTIF($F$2:F1256,F1256))</f>
        <v/>
      </c>
      <c r="H1256" t="str">
        <f t="shared" si="45"/>
        <v/>
      </c>
    </row>
    <row r="1257" spans="5:8" x14ac:dyDescent="0.25">
      <c r="E1257" t="str">
        <f>IF(Units!A1257="","",Units!A1257&amp;Units!B1257&amp;Units!C1257&amp;"-"&amp;PROPER(Units!D1257))</f>
        <v>4970016-Ben Davis Conservancy</v>
      </c>
      <c r="F1257" t="str">
        <f t="shared" si="44"/>
        <v/>
      </c>
      <c r="G1257" t="str">
        <f>IF(F1257="","",COUNTIF($F$2:F1257,F1257))</f>
        <v/>
      </c>
      <c r="H1257" t="str">
        <f t="shared" si="45"/>
        <v/>
      </c>
    </row>
    <row r="1258" spans="5:8" x14ac:dyDescent="0.25">
      <c r="E1258" t="str">
        <f>IF(Units!A1258="","",Units!A1258&amp;Units!B1258&amp;Units!C1258&amp;"-"&amp;PROPER(Units!D1258))</f>
        <v>4970076-Tri-County Conservancy District</v>
      </c>
      <c r="F1258" t="str">
        <f t="shared" si="44"/>
        <v/>
      </c>
      <c r="G1258" t="str">
        <f>IF(F1258="","",COUNTIF($F$2:F1258,F1258))</f>
        <v/>
      </c>
      <c r="H1258" t="str">
        <f t="shared" si="45"/>
        <v/>
      </c>
    </row>
    <row r="1259" spans="5:8" x14ac:dyDescent="0.25">
      <c r="E1259" t="str">
        <f>IF(Units!A1259="","",Units!A1259&amp;Units!B1259&amp;Units!C1259&amp;"-"&amp;PROPER(Units!D1259))</f>
        <v>5010000-Marshall County</v>
      </c>
      <c r="F1259" t="str">
        <f t="shared" si="44"/>
        <v/>
      </c>
      <c r="G1259" t="str">
        <f>IF(F1259="","",COUNTIF($F$2:F1259,F1259))</f>
        <v/>
      </c>
      <c r="H1259" t="str">
        <f t="shared" si="45"/>
        <v/>
      </c>
    </row>
    <row r="1260" spans="5:8" x14ac:dyDescent="0.25">
      <c r="E1260" t="str">
        <f>IF(Units!A1260="","",Units!A1260&amp;Units!B1260&amp;Units!C1260&amp;"-"&amp;PROPER(Units!D1260))</f>
        <v>5020001-Bourbon Township</v>
      </c>
      <c r="F1260" t="str">
        <f t="shared" si="44"/>
        <v/>
      </c>
      <c r="G1260" t="str">
        <f>IF(F1260="","",COUNTIF($F$2:F1260,F1260))</f>
        <v/>
      </c>
      <c r="H1260" t="str">
        <f t="shared" si="45"/>
        <v/>
      </c>
    </row>
    <row r="1261" spans="5:8" x14ac:dyDescent="0.25">
      <c r="E1261" t="str">
        <f>IF(Units!A1261="","",Units!A1261&amp;Units!B1261&amp;Units!C1261&amp;"-"&amp;PROPER(Units!D1261))</f>
        <v>5020002-Center Township</v>
      </c>
      <c r="F1261" t="str">
        <f t="shared" si="44"/>
        <v/>
      </c>
      <c r="G1261" t="str">
        <f>IF(F1261="","",COUNTIF($F$2:F1261,F1261))</f>
        <v/>
      </c>
      <c r="H1261" t="str">
        <f t="shared" si="45"/>
        <v/>
      </c>
    </row>
    <row r="1262" spans="5:8" x14ac:dyDescent="0.25">
      <c r="E1262" t="str">
        <f>IF(Units!A1262="","",Units!A1262&amp;Units!B1262&amp;Units!C1262&amp;"-"&amp;PROPER(Units!D1262))</f>
        <v>5020003-German Township</v>
      </c>
      <c r="F1262" t="str">
        <f t="shared" si="44"/>
        <v/>
      </c>
      <c r="G1262" t="str">
        <f>IF(F1262="","",COUNTIF($F$2:F1262,F1262))</f>
        <v/>
      </c>
      <c r="H1262" t="str">
        <f t="shared" si="45"/>
        <v/>
      </c>
    </row>
    <row r="1263" spans="5:8" x14ac:dyDescent="0.25">
      <c r="E1263" t="str">
        <f>IF(Units!A1263="","",Units!A1263&amp;Units!B1263&amp;Units!C1263&amp;"-"&amp;PROPER(Units!D1263))</f>
        <v>5020004-Green Township</v>
      </c>
      <c r="F1263" t="str">
        <f t="shared" si="44"/>
        <v/>
      </c>
      <c r="G1263" t="str">
        <f>IF(F1263="","",COUNTIF($F$2:F1263,F1263))</f>
        <v/>
      </c>
      <c r="H1263" t="str">
        <f t="shared" si="45"/>
        <v/>
      </c>
    </row>
    <row r="1264" spans="5:8" x14ac:dyDescent="0.25">
      <c r="E1264" t="str">
        <f>IF(Units!A1264="","",Units!A1264&amp;Units!B1264&amp;Units!C1264&amp;"-"&amp;PROPER(Units!D1264))</f>
        <v>5020005-North Township</v>
      </c>
      <c r="F1264" t="str">
        <f t="shared" si="44"/>
        <v/>
      </c>
      <c r="G1264" t="str">
        <f>IF(F1264="","",COUNTIF($F$2:F1264,F1264))</f>
        <v/>
      </c>
      <c r="H1264" t="str">
        <f t="shared" si="45"/>
        <v/>
      </c>
    </row>
    <row r="1265" spans="5:8" x14ac:dyDescent="0.25">
      <c r="E1265" t="str">
        <f>IF(Units!A1265="","",Units!A1265&amp;Units!B1265&amp;Units!C1265&amp;"-"&amp;PROPER(Units!D1265))</f>
        <v>5020006-Polk Township</v>
      </c>
      <c r="F1265" t="str">
        <f t="shared" si="44"/>
        <v/>
      </c>
      <c r="G1265" t="str">
        <f>IF(F1265="","",COUNTIF($F$2:F1265,F1265))</f>
        <v/>
      </c>
      <c r="H1265" t="str">
        <f t="shared" si="45"/>
        <v/>
      </c>
    </row>
    <row r="1266" spans="5:8" x14ac:dyDescent="0.25">
      <c r="E1266" t="str">
        <f>IF(Units!A1266="","",Units!A1266&amp;Units!B1266&amp;Units!C1266&amp;"-"&amp;PROPER(Units!D1266))</f>
        <v>5020007-Tippecanoe Township</v>
      </c>
      <c r="F1266" t="str">
        <f t="shared" si="44"/>
        <v/>
      </c>
      <c r="G1266" t="str">
        <f>IF(F1266="","",COUNTIF($F$2:F1266,F1266))</f>
        <v/>
      </c>
      <c r="H1266" t="str">
        <f t="shared" si="45"/>
        <v/>
      </c>
    </row>
    <row r="1267" spans="5:8" x14ac:dyDescent="0.25">
      <c r="E1267" t="str">
        <f>IF(Units!A1267="","",Units!A1267&amp;Units!B1267&amp;Units!C1267&amp;"-"&amp;PROPER(Units!D1267))</f>
        <v>5020008-Union Township</v>
      </c>
      <c r="F1267" t="str">
        <f t="shared" si="44"/>
        <v/>
      </c>
      <c r="G1267" t="str">
        <f>IF(F1267="","",COUNTIF($F$2:F1267,F1267))</f>
        <v/>
      </c>
      <c r="H1267" t="str">
        <f t="shared" si="45"/>
        <v/>
      </c>
    </row>
    <row r="1268" spans="5:8" x14ac:dyDescent="0.25">
      <c r="E1268" t="str">
        <f>IF(Units!A1268="","",Units!A1268&amp;Units!B1268&amp;Units!C1268&amp;"-"&amp;PROPER(Units!D1268))</f>
        <v>5020009-Walnut Township</v>
      </c>
      <c r="F1268" t="str">
        <f t="shared" si="44"/>
        <v/>
      </c>
      <c r="G1268" t="str">
        <f>IF(F1268="","",COUNTIF($F$2:F1268,F1268))</f>
        <v/>
      </c>
      <c r="H1268" t="str">
        <f t="shared" si="45"/>
        <v/>
      </c>
    </row>
    <row r="1269" spans="5:8" x14ac:dyDescent="0.25">
      <c r="E1269" t="str">
        <f>IF(Units!A1269="","",Units!A1269&amp;Units!B1269&amp;Units!C1269&amp;"-"&amp;PROPER(Units!D1269))</f>
        <v>5020010-West Township</v>
      </c>
      <c r="F1269" t="str">
        <f t="shared" si="44"/>
        <v/>
      </c>
      <c r="G1269" t="str">
        <f>IF(F1269="","",COUNTIF($F$2:F1269,F1269))</f>
        <v/>
      </c>
      <c r="H1269" t="str">
        <f t="shared" si="45"/>
        <v/>
      </c>
    </row>
    <row r="1270" spans="5:8" x14ac:dyDescent="0.25">
      <c r="E1270" t="str">
        <f>IF(Units!A1270="","",Units!A1270&amp;Units!B1270&amp;Units!C1270&amp;"-"&amp;PROPER(Units!D1270))</f>
        <v>5030412-Plymouth Civil City</v>
      </c>
      <c r="F1270" t="str">
        <f t="shared" si="44"/>
        <v/>
      </c>
      <c r="G1270" t="str">
        <f>IF(F1270="","",COUNTIF($F$2:F1270,F1270))</f>
        <v/>
      </c>
      <c r="H1270" t="str">
        <f t="shared" si="45"/>
        <v/>
      </c>
    </row>
    <row r="1271" spans="5:8" x14ac:dyDescent="0.25">
      <c r="E1271" t="str">
        <f>IF(Units!A1271="","",Units!A1271&amp;Units!B1271&amp;Units!C1271&amp;"-"&amp;PROPER(Units!D1271))</f>
        <v>5030775-Argos Civil Town</v>
      </c>
      <c r="F1271" t="str">
        <f t="shared" si="44"/>
        <v/>
      </c>
      <c r="G1271" t="str">
        <f>IF(F1271="","",COUNTIF($F$2:F1271,F1271))</f>
        <v/>
      </c>
      <c r="H1271" t="str">
        <f t="shared" si="45"/>
        <v/>
      </c>
    </row>
    <row r="1272" spans="5:8" x14ac:dyDescent="0.25">
      <c r="E1272" t="str">
        <f>IF(Units!A1272="","",Units!A1272&amp;Units!B1272&amp;Units!C1272&amp;"-"&amp;PROPER(Units!D1272))</f>
        <v>5030776-Bourbon Civil Town</v>
      </c>
      <c r="F1272" t="str">
        <f t="shared" si="44"/>
        <v/>
      </c>
      <c r="G1272" t="str">
        <f>IF(F1272="","",COUNTIF($F$2:F1272,F1272))</f>
        <v/>
      </c>
      <c r="H1272" t="str">
        <f t="shared" si="45"/>
        <v/>
      </c>
    </row>
    <row r="1273" spans="5:8" x14ac:dyDescent="0.25">
      <c r="E1273" t="str">
        <f>IF(Units!A1273="","",Units!A1273&amp;Units!B1273&amp;Units!C1273&amp;"-"&amp;PROPER(Units!D1273))</f>
        <v>5030777-Bremen Civil Town</v>
      </c>
      <c r="F1273" t="str">
        <f t="shared" si="44"/>
        <v/>
      </c>
      <c r="G1273" t="str">
        <f>IF(F1273="","",COUNTIF($F$2:F1273,F1273))</f>
        <v/>
      </c>
      <c r="H1273" t="str">
        <f t="shared" si="45"/>
        <v/>
      </c>
    </row>
    <row r="1274" spans="5:8" x14ac:dyDescent="0.25">
      <c r="E1274" t="str">
        <f>IF(Units!A1274="","",Units!A1274&amp;Units!B1274&amp;Units!C1274&amp;"-"&amp;PROPER(Units!D1274))</f>
        <v>5030778-Culver Civil Town</v>
      </c>
      <c r="F1274" t="str">
        <f t="shared" si="44"/>
        <v/>
      </c>
      <c r="G1274" t="str">
        <f>IF(F1274="","",COUNTIF($F$2:F1274,F1274))</f>
        <v/>
      </c>
      <c r="H1274" t="str">
        <f t="shared" si="45"/>
        <v/>
      </c>
    </row>
    <row r="1275" spans="5:8" x14ac:dyDescent="0.25">
      <c r="E1275" t="str">
        <f>IF(Units!A1275="","",Units!A1275&amp;Units!B1275&amp;Units!C1275&amp;"-"&amp;PROPER(Units!D1275))</f>
        <v>5030779-Lapaz Civil Town</v>
      </c>
      <c r="F1275" t="str">
        <f t="shared" si="44"/>
        <v/>
      </c>
      <c r="G1275" t="str">
        <f>IF(F1275="","",COUNTIF($F$2:F1275,F1275))</f>
        <v/>
      </c>
      <c r="H1275" t="str">
        <f t="shared" si="45"/>
        <v/>
      </c>
    </row>
    <row r="1276" spans="5:8" x14ac:dyDescent="0.25">
      <c r="E1276" t="str">
        <f>IF(Units!A1276="","",Units!A1276&amp;Units!B1276&amp;Units!C1276&amp;"-"&amp;PROPER(Units!D1276))</f>
        <v>5050145-Argos Public Library</v>
      </c>
      <c r="F1276" t="str">
        <f t="shared" si="44"/>
        <v/>
      </c>
      <c r="G1276" t="str">
        <f>IF(F1276="","",COUNTIF($F$2:F1276,F1276))</f>
        <v/>
      </c>
      <c r="H1276" t="str">
        <f t="shared" si="45"/>
        <v/>
      </c>
    </row>
    <row r="1277" spans="5:8" x14ac:dyDescent="0.25">
      <c r="E1277" t="str">
        <f>IF(Units!A1277="","",Units!A1277&amp;Units!B1277&amp;Units!C1277&amp;"-"&amp;PROPER(Units!D1277))</f>
        <v>5050146-Bourbon Public Library</v>
      </c>
      <c r="F1277" t="str">
        <f t="shared" si="44"/>
        <v/>
      </c>
      <c r="G1277" t="str">
        <f>IF(F1277="","",COUNTIF($F$2:F1277,F1277))</f>
        <v/>
      </c>
      <c r="H1277" t="str">
        <f t="shared" si="45"/>
        <v/>
      </c>
    </row>
    <row r="1278" spans="5:8" x14ac:dyDescent="0.25">
      <c r="E1278" t="str">
        <f>IF(Units!A1278="","",Units!A1278&amp;Units!B1278&amp;Units!C1278&amp;"-"&amp;PROPER(Units!D1278))</f>
        <v>5050147-Bremen Public Library</v>
      </c>
      <c r="F1278" t="str">
        <f t="shared" si="44"/>
        <v/>
      </c>
      <c r="G1278" t="str">
        <f>IF(F1278="","",COUNTIF($F$2:F1278,F1278))</f>
        <v/>
      </c>
      <c r="H1278" t="str">
        <f t="shared" si="45"/>
        <v/>
      </c>
    </row>
    <row r="1279" spans="5:8" x14ac:dyDescent="0.25">
      <c r="E1279" t="str">
        <f>IF(Units!A1279="","",Units!A1279&amp;Units!B1279&amp;Units!C1279&amp;"-"&amp;PROPER(Units!D1279))</f>
        <v>5050148-Culver Public Library</v>
      </c>
      <c r="F1279" t="str">
        <f t="shared" si="44"/>
        <v/>
      </c>
      <c r="G1279" t="str">
        <f>IF(F1279="","",COUNTIF($F$2:F1279,F1279))</f>
        <v/>
      </c>
      <c r="H1279" t="str">
        <f t="shared" si="45"/>
        <v/>
      </c>
    </row>
    <row r="1280" spans="5:8" x14ac:dyDescent="0.25">
      <c r="E1280" t="str">
        <f>IF(Units!A1280="","",Units!A1280&amp;Units!B1280&amp;Units!C1280&amp;"-"&amp;PROPER(Units!D1280))</f>
        <v>5050149-Plymouth Public Library</v>
      </c>
      <c r="F1280" t="str">
        <f t="shared" si="44"/>
        <v/>
      </c>
      <c r="G1280" t="str">
        <f>IF(F1280="","",COUNTIF($F$2:F1280,F1280))</f>
        <v/>
      </c>
      <c r="H1280" t="str">
        <f t="shared" si="45"/>
        <v/>
      </c>
    </row>
    <row r="1281" spans="5:8" x14ac:dyDescent="0.25">
      <c r="E1281" t="str">
        <f>IF(Units!A1281="","",Units!A1281&amp;Units!B1281&amp;Units!C1281&amp;"-"&amp;PROPER(Units!D1281))</f>
        <v>5061004-Marshall County Solid Waste Management</v>
      </c>
      <c r="F1281" t="str">
        <f t="shared" si="44"/>
        <v/>
      </c>
      <c r="G1281" t="str">
        <f>IF(F1281="","",COUNTIF($F$2:F1281,F1281))</f>
        <v/>
      </c>
      <c r="H1281" t="str">
        <f t="shared" si="45"/>
        <v/>
      </c>
    </row>
    <row r="1282" spans="5:8" x14ac:dyDescent="0.25">
      <c r="E1282" t="str">
        <f>IF(Units!A1282="","",Units!A1282&amp;Units!B1282&amp;Units!C1282&amp;"-"&amp;PROPER(Units!D1282))</f>
        <v>5070001-Southwest Lake Maxinkuckee Conservancy</v>
      </c>
      <c r="F1282" t="str">
        <f t="shared" si="44"/>
        <v/>
      </c>
      <c r="G1282" t="str">
        <f>IF(F1282="","",COUNTIF($F$2:F1282,F1282))</f>
        <v/>
      </c>
      <c r="H1282" t="str">
        <f t="shared" si="45"/>
        <v/>
      </c>
    </row>
    <row r="1283" spans="5:8" x14ac:dyDescent="0.25">
      <c r="E1283" t="str">
        <f>IF(Units!A1283="","",Units!A1283&amp;Units!B1283&amp;Units!C1283&amp;"-"&amp;PROPER(Units!D1283))</f>
        <v>5070346-East Shore Conservancy District</v>
      </c>
      <c r="F1283" t="str">
        <f t="shared" ref="F1283:F1346" si="46">IF(LEFT(E1283,2)=$F$1,"x","")</f>
        <v/>
      </c>
      <c r="G1283" t="str">
        <f>IF(F1283="","",COUNTIF($F$2:F1283,F1283))</f>
        <v/>
      </c>
      <c r="H1283" t="str">
        <f t="shared" ref="H1283:H1346" si="47">IF(F1283="","",E1283)</f>
        <v/>
      </c>
    </row>
    <row r="1284" spans="5:8" x14ac:dyDescent="0.25">
      <c r="E1284" t="str">
        <f>IF(Units!A1284="","",Units!A1284&amp;Units!B1284&amp;Units!C1284&amp;"-"&amp;PROPER(Units!D1284))</f>
        <v>5110000-Martin County</v>
      </c>
      <c r="F1284" t="str">
        <f t="shared" si="46"/>
        <v/>
      </c>
      <c r="G1284" t="str">
        <f>IF(F1284="","",COUNTIF($F$2:F1284,F1284))</f>
        <v/>
      </c>
      <c r="H1284" t="str">
        <f t="shared" si="47"/>
        <v/>
      </c>
    </row>
    <row r="1285" spans="5:8" x14ac:dyDescent="0.25">
      <c r="E1285" t="str">
        <f>IF(Units!A1285="","",Units!A1285&amp;Units!B1285&amp;Units!C1285&amp;"-"&amp;PROPER(Units!D1285))</f>
        <v>5120001-Center Township</v>
      </c>
      <c r="F1285" t="str">
        <f t="shared" si="46"/>
        <v/>
      </c>
      <c r="G1285" t="str">
        <f>IF(F1285="","",COUNTIF($F$2:F1285,F1285))</f>
        <v/>
      </c>
      <c r="H1285" t="str">
        <f t="shared" si="47"/>
        <v/>
      </c>
    </row>
    <row r="1286" spans="5:8" x14ac:dyDescent="0.25">
      <c r="E1286" t="str">
        <f>IF(Units!A1286="","",Units!A1286&amp;Units!B1286&amp;Units!C1286&amp;"-"&amp;PROPER(Units!D1286))</f>
        <v>5120002-Halbert Township</v>
      </c>
      <c r="F1286" t="str">
        <f t="shared" si="46"/>
        <v/>
      </c>
      <c r="G1286" t="str">
        <f>IF(F1286="","",COUNTIF($F$2:F1286,F1286))</f>
        <v/>
      </c>
      <c r="H1286" t="str">
        <f t="shared" si="47"/>
        <v/>
      </c>
    </row>
    <row r="1287" spans="5:8" x14ac:dyDescent="0.25">
      <c r="E1287" t="str">
        <f>IF(Units!A1287="","",Units!A1287&amp;Units!B1287&amp;Units!C1287&amp;"-"&amp;PROPER(Units!D1287))</f>
        <v>5120003-Lost River Township</v>
      </c>
      <c r="F1287" t="str">
        <f t="shared" si="46"/>
        <v/>
      </c>
      <c r="G1287" t="str">
        <f>IF(F1287="","",COUNTIF($F$2:F1287,F1287))</f>
        <v/>
      </c>
      <c r="H1287" t="str">
        <f t="shared" si="47"/>
        <v/>
      </c>
    </row>
    <row r="1288" spans="5:8" x14ac:dyDescent="0.25">
      <c r="E1288" t="str">
        <f>IF(Units!A1288="","",Units!A1288&amp;Units!B1288&amp;Units!C1288&amp;"-"&amp;PROPER(Units!D1288))</f>
        <v>5120004-Mitcheltree Township</v>
      </c>
      <c r="F1288" t="str">
        <f t="shared" si="46"/>
        <v/>
      </c>
      <c r="G1288" t="str">
        <f>IF(F1288="","",COUNTIF($F$2:F1288,F1288))</f>
        <v/>
      </c>
      <c r="H1288" t="str">
        <f t="shared" si="47"/>
        <v/>
      </c>
    </row>
    <row r="1289" spans="5:8" x14ac:dyDescent="0.25">
      <c r="E1289" t="str">
        <f>IF(Units!A1289="","",Units!A1289&amp;Units!B1289&amp;Units!C1289&amp;"-"&amp;PROPER(Units!D1289))</f>
        <v>5120005-Perry Township</v>
      </c>
      <c r="F1289" t="str">
        <f t="shared" si="46"/>
        <v/>
      </c>
      <c r="G1289" t="str">
        <f>IF(F1289="","",COUNTIF($F$2:F1289,F1289))</f>
        <v/>
      </c>
      <c r="H1289" t="str">
        <f t="shared" si="47"/>
        <v/>
      </c>
    </row>
    <row r="1290" spans="5:8" x14ac:dyDescent="0.25">
      <c r="E1290" t="str">
        <f>IF(Units!A1290="","",Units!A1290&amp;Units!B1290&amp;Units!C1290&amp;"-"&amp;PROPER(Units!D1290))</f>
        <v>5120006-Rutherford Township</v>
      </c>
      <c r="F1290" t="str">
        <f t="shared" si="46"/>
        <v/>
      </c>
      <c r="G1290" t="str">
        <f>IF(F1290="","",COUNTIF($F$2:F1290,F1290))</f>
        <v/>
      </c>
      <c r="H1290" t="str">
        <f t="shared" si="47"/>
        <v/>
      </c>
    </row>
    <row r="1291" spans="5:8" x14ac:dyDescent="0.25">
      <c r="E1291" t="str">
        <f>IF(Units!A1291="","",Units!A1291&amp;Units!B1291&amp;Units!C1291&amp;"-"&amp;PROPER(Units!D1291))</f>
        <v>5130454-Loogootee Civil City</v>
      </c>
      <c r="F1291" t="str">
        <f t="shared" si="46"/>
        <v/>
      </c>
      <c r="G1291" t="str">
        <f>IF(F1291="","",COUNTIF($F$2:F1291,F1291))</f>
        <v/>
      </c>
      <c r="H1291" t="str">
        <f t="shared" si="47"/>
        <v/>
      </c>
    </row>
    <row r="1292" spans="5:8" x14ac:dyDescent="0.25">
      <c r="E1292" t="str">
        <f>IF(Units!A1292="","",Units!A1292&amp;Units!B1292&amp;Units!C1292&amp;"-"&amp;PROPER(Units!D1292))</f>
        <v>5130780-Crane Civil Town</v>
      </c>
      <c r="F1292" t="str">
        <f t="shared" si="46"/>
        <v/>
      </c>
      <c r="G1292" t="str">
        <f>IF(F1292="","",COUNTIF($F$2:F1292,F1292))</f>
        <v/>
      </c>
      <c r="H1292" t="str">
        <f t="shared" si="47"/>
        <v/>
      </c>
    </row>
    <row r="1293" spans="5:8" x14ac:dyDescent="0.25">
      <c r="E1293" t="str">
        <f>IF(Units!A1293="","",Units!A1293&amp;Units!B1293&amp;Units!C1293&amp;"-"&amp;PROPER(Units!D1293))</f>
        <v>5130781-Shoals Civil Town</v>
      </c>
      <c r="F1293" t="str">
        <f t="shared" si="46"/>
        <v/>
      </c>
      <c r="G1293" t="str">
        <f>IF(F1293="","",COUNTIF($F$2:F1293,F1293))</f>
        <v/>
      </c>
      <c r="H1293" t="str">
        <f t="shared" si="47"/>
        <v/>
      </c>
    </row>
    <row r="1294" spans="5:8" x14ac:dyDescent="0.25">
      <c r="E1294" t="str">
        <f>IF(Units!A1294="","",Units!A1294&amp;Units!B1294&amp;Units!C1294&amp;"-"&amp;PROPER(Units!D1294))</f>
        <v>5150150-Loogootee Public Library</v>
      </c>
      <c r="F1294" t="str">
        <f t="shared" si="46"/>
        <v/>
      </c>
      <c r="G1294" t="str">
        <f>IF(F1294="","",COUNTIF($F$2:F1294,F1294))</f>
        <v/>
      </c>
      <c r="H1294" t="str">
        <f t="shared" si="47"/>
        <v/>
      </c>
    </row>
    <row r="1295" spans="5:8" x14ac:dyDescent="0.25">
      <c r="E1295" t="str">
        <f>IF(Units!A1295="","",Units!A1295&amp;Units!B1295&amp;Units!C1295&amp;"-"&amp;PROPER(Units!D1295))</f>
        <v>5150151-Shoals Public Library</v>
      </c>
      <c r="F1295" t="str">
        <f t="shared" si="46"/>
        <v/>
      </c>
      <c r="G1295" t="str">
        <f>IF(F1295="","",COUNTIF($F$2:F1295,F1295))</f>
        <v/>
      </c>
      <c r="H1295" t="str">
        <f t="shared" si="47"/>
        <v/>
      </c>
    </row>
    <row r="1296" spans="5:8" x14ac:dyDescent="0.25">
      <c r="E1296" t="str">
        <f>IF(Units!A1296="","",Units!A1296&amp;Units!B1296&amp;Units!C1296&amp;"-"&amp;PROPER(Units!D1296))</f>
        <v>5161059-Martin County Solid Waste Management District</v>
      </c>
      <c r="F1296" t="str">
        <f t="shared" si="46"/>
        <v/>
      </c>
      <c r="G1296" t="str">
        <f>IF(F1296="","",COUNTIF($F$2:F1296,F1296))</f>
        <v/>
      </c>
      <c r="H1296" t="str">
        <f t="shared" si="47"/>
        <v/>
      </c>
    </row>
    <row r="1297" spans="5:8" x14ac:dyDescent="0.25">
      <c r="E1297" t="str">
        <f>IF(Units!A1297="","",Units!A1297&amp;Units!B1297&amp;Units!C1297&amp;"-"&amp;PROPER(Units!D1297))</f>
        <v>5210000-Miami County</v>
      </c>
      <c r="F1297" t="str">
        <f t="shared" si="46"/>
        <v/>
      </c>
      <c r="G1297" t="str">
        <f>IF(F1297="","",COUNTIF($F$2:F1297,F1297))</f>
        <v/>
      </c>
      <c r="H1297" t="str">
        <f t="shared" si="47"/>
        <v/>
      </c>
    </row>
    <row r="1298" spans="5:8" x14ac:dyDescent="0.25">
      <c r="E1298" t="str">
        <f>IF(Units!A1298="","",Units!A1298&amp;Units!B1298&amp;Units!C1298&amp;"-"&amp;PROPER(Units!D1298))</f>
        <v>5220001-Allen Township</v>
      </c>
      <c r="F1298" t="str">
        <f t="shared" si="46"/>
        <v/>
      </c>
      <c r="G1298" t="str">
        <f>IF(F1298="","",COUNTIF($F$2:F1298,F1298))</f>
        <v/>
      </c>
      <c r="H1298" t="str">
        <f t="shared" si="47"/>
        <v/>
      </c>
    </row>
    <row r="1299" spans="5:8" x14ac:dyDescent="0.25">
      <c r="E1299" t="str">
        <f>IF(Units!A1299="","",Units!A1299&amp;Units!B1299&amp;Units!C1299&amp;"-"&amp;PROPER(Units!D1299))</f>
        <v>5220002-Butler Township</v>
      </c>
      <c r="F1299" t="str">
        <f t="shared" si="46"/>
        <v/>
      </c>
      <c r="G1299" t="str">
        <f>IF(F1299="","",COUNTIF($F$2:F1299,F1299))</f>
        <v/>
      </c>
      <c r="H1299" t="str">
        <f t="shared" si="47"/>
        <v/>
      </c>
    </row>
    <row r="1300" spans="5:8" x14ac:dyDescent="0.25">
      <c r="E1300" t="str">
        <f>IF(Units!A1300="","",Units!A1300&amp;Units!B1300&amp;Units!C1300&amp;"-"&amp;PROPER(Units!D1300))</f>
        <v>5220003-Clay Township</v>
      </c>
      <c r="F1300" t="str">
        <f t="shared" si="46"/>
        <v/>
      </c>
      <c r="G1300" t="str">
        <f>IF(F1300="","",COUNTIF($F$2:F1300,F1300))</f>
        <v/>
      </c>
      <c r="H1300" t="str">
        <f t="shared" si="47"/>
        <v/>
      </c>
    </row>
    <row r="1301" spans="5:8" x14ac:dyDescent="0.25">
      <c r="E1301" t="str">
        <f>IF(Units!A1301="","",Units!A1301&amp;Units!B1301&amp;Units!C1301&amp;"-"&amp;PROPER(Units!D1301))</f>
        <v>5220004-Deer Creek Township</v>
      </c>
      <c r="F1301" t="str">
        <f t="shared" si="46"/>
        <v/>
      </c>
      <c r="G1301" t="str">
        <f>IF(F1301="","",COUNTIF($F$2:F1301,F1301))</f>
        <v/>
      </c>
      <c r="H1301" t="str">
        <f t="shared" si="47"/>
        <v/>
      </c>
    </row>
    <row r="1302" spans="5:8" x14ac:dyDescent="0.25">
      <c r="E1302" t="str">
        <f>IF(Units!A1302="","",Units!A1302&amp;Units!B1302&amp;Units!C1302&amp;"-"&amp;PROPER(Units!D1302))</f>
        <v>5220005-Erie Township</v>
      </c>
      <c r="F1302" t="str">
        <f t="shared" si="46"/>
        <v/>
      </c>
      <c r="G1302" t="str">
        <f>IF(F1302="","",COUNTIF($F$2:F1302,F1302))</f>
        <v/>
      </c>
      <c r="H1302" t="str">
        <f t="shared" si="47"/>
        <v/>
      </c>
    </row>
    <row r="1303" spans="5:8" x14ac:dyDescent="0.25">
      <c r="E1303" t="str">
        <f>IF(Units!A1303="","",Units!A1303&amp;Units!B1303&amp;Units!C1303&amp;"-"&amp;PROPER(Units!D1303))</f>
        <v>5220006-Harrison Township</v>
      </c>
      <c r="F1303" t="str">
        <f t="shared" si="46"/>
        <v/>
      </c>
      <c r="G1303" t="str">
        <f>IF(F1303="","",COUNTIF($F$2:F1303,F1303))</f>
        <v/>
      </c>
      <c r="H1303" t="str">
        <f t="shared" si="47"/>
        <v/>
      </c>
    </row>
    <row r="1304" spans="5:8" x14ac:dyDescent="0.25">
      <c r="E1304" t="str">
        <f>IF(Units!A1304="","",Units!A1304&amp;Units!B1304&amp;Units!C1304&amp;"-"&amp;PROPER(Units!D1304))</f>
        <v>5220007-Jackson Township</v>
      </c>
      <c r="F1304" t="str">
        <f t="shared" si="46"/>
        <v/>
      </c>
      <c r="G1304" t="str">
        <f>IF(F1304="","",COUNTIF($F$2:F1304,F1304))</f>
        <v/>
      </c>
      <c r="H1304" t="str">
        <f t="shared" si="47"/>
        <v/>
      </c>
    </row>
    <row r="1305" spans="5:8" x14ac:dyDescent="0.25">
      <c r="E1305" t="str">
        <f>IF(Units!A1305="","",Units!A1305&amp;Units!B1305&amp;Units!C1305&amp;"-"&amp;PROPER(Units!D1305))</f>
        <v>5220008-Jefferson Township</v>
      </c>
      <c r="F1305" t="str">
        <f t="shared" si="46"/>
        <v/>
      </c>
      <c r="G1305" t="str">
        <f>IF(F1305="","",COUNTIF($F$2:F1305,F1305))</f>
        <v/>
      </c>
      <c r="H1305" t="str">
        <f t="shared" si="47"/>
        <v/>
      </c>
    </row>
    <row r="1306" spans="5:8" x14ac:dyDescent="0.25">
      <c r="E1306" t="str">
        <f>IF(Units!A1306="","",Units!A1306&amp;Units!B1306&amp;Units!C1306&amp;"-"&amp;PROPER(Units!D1306))</f>
        <v>5220009-Perry Township</v>
      </c>
      <c r="F1306" t="str">
        <f t="shared" si="46"/>
        <v/>
      </c>
      <c r="G1306" t="str">
        <f>IF(F1306="","",COUNTIF($F$2:F1306,F1306))</f>
        <v/>
      </c>
      <c r="H1306" t="str">
        <f t="shared" si="47"/>
        <v/>
      </c>
    </row>
    <row r="1307" spans="5:8" x14ac:dyDescent="0.25">
      <c r="E1307" t="str">
        <f>IF(Units!A1307="","",Units!A1307&amp;Units!B1307&amp;Units!C1307&amp;"-"&amp;PROPER(Units!D1307))</f>
        <v>5220010-Peru Township</v>
      </c>
      <c r="F1307" t="str">
        <f t="shared" si="46"/>
        <v/>
      </c>
      <c r="G1307" t="str">
        <f>IF(F1307="","",COUNTIF($F$2:F1307,F1307))</f>
        <v/>
      </c>
      <c r="H1307" t="str">
        <f t="shared" si="47"/>
        <v/>
      </c>
    </row>
    <row r="1308" spans="5:8" x14ac:dyDescent="0.25">
      <c r="E1308" t="str">
        <f>IF(Units!A1308="","",Units!A1308&amp;Units!B1308&amp;Units!C1308&amp;"-"&amp;PROPER(Units!D1308))</f>
        <v>5220011-Pipe Creek Township</v>
      </c>
      <c r="F1308" t="str">
        <f t="shared" si="46"/>
        <v/>
      </c>
      <c r="G1308" t="str">
        <f>IF(F1308="","",COUNTIF($F$2:F1308,F1308))</f>
        <v/>
      </c>
      <c r="H1308" t="str">
        <f t="shared" si="47"/>
        <v/>
      </c>
    </row>
    <row r="1309" spans="5:8" x14ac:dyDescent="0.25">
      <c r="E1309" t="str">
        <f>IF(Units!A1309="","",Units!A1309&amp;Units!B1309&amp;Units!C1309&amp;"-"&amp;PROPER(Units!D1309))</f>
        <v>5220012-Richland Township</v>
      </c>
      <c r="F1309" t="str">
        <f t="shared" si="46"/>
        <v/>
      </c>
      <c r="G1309" t="str">
        <f>IF(F1309="","",COUNTIF($F$2:F1309,F1309))</f>
        <v/>
      </c>
      <c r="H1309" t="str">
        <f t="shared" si="47"/>
        <v/>
      </c>
    </row>
    <row r="1310" spans="5:8" x14ac:dyDescent="0.25">
      <c r="E1310" t="str">
        <f>IF(Units!A1310="","",Units!A1310&amp;Units!B1310&amp;Units!C1310&amp;"-"&amp;PROPER(Units!D1310))</f>
        <v>5220013-Union Township</v>
      </c>
      <c r="F1310" t="str">
        <f t="shared" si="46"/>
        <v/>
      </c>
      <c r="G1310" t="str">
        <f>IF(F1310="","",COUNTIF($F$2:F1310,F1310))</f>
        <v/>
      </c>
      <c r="H1310" t="str">
        <f t="shared" si="47"/>
        <v/>
      </c>
    </row>
    <row r="1311" spans="5:8" x14ac:dyDescent="0.25">
      <c r="E1311" t="str">
        <f>IF(Units!A1311="","",Units!A1311&amp;Units!B1311&amp;Units!C1311&amp;"-"&amp;PROPER(Units!D1311))</f>
        <v>5220014-Washington Township</v>
      </c>
      <c r="F1311" t="str">
        <f t="shared" si="46"/>
        <v/>
      </c>
      <c r="G1311" t="str">
        <f>IF(F1311="","",COUNTIF($F$2:F1311,F1311))</f>
        <v/>
      </c>
      <c r="H1311" t="str">
        <f t="shared" si="47"/>
        <v/>
      </c>
    </row>
    <row r="1312" spans="5:8" x14ac:dyDescent="0.25">
      <c r="E1312" t="str">
        <f>IF(Units!A1312="","",Units!A1312&amp;Units!B1312&amp;Units!C1312&amp;"-"&amp;PROPER(Units!D1312))</f>
        <v>5230310-Peru Civil City</v>
      </c>
      <c r="F1312" t="str">
        <f t="shared" si="46"/>
        <v/>
      </c>
      <c r="G1312" t="str">
        <f>IF(F1312="","",COUNTIF($F$2:F1312,F1312))</f>
        <v/>
      </c>
      <c r="H1312" t="str">
        <f t="shared" si="47"/>
        <v/>
      </c>
    </row>
    <row r="1313" spans="5:8" x14ac:dyDescent="0.25">
      <c r="E1313" t="str">
        <f>IF(Units!A1313="","",Units!A1313&amp;Units!B1313&amp;Units!C1313&amp;"-"&amp;PROPER(Units!D1313))</f>
        <v>5230782-Amboy Civil Town</v>
      </c>
      <c r="F1313" t="str">
        <f t="shared" si="46"/>
        <v/>
      </c>
      <c r="G1313" t="str">
        <f>IF(F1313="","",COUNTIF($F$2:F1313,F1313))</f>
        <v/>
      </c>
      <c r="H1313" t="str">
        <f t="shared" si="47"/>
        <v/>
      </c>
    </row>
    <row r="1314" spans="5:8" x14ac:dyDescent="0.25">
      <c r="E1314" t="str">
        <f>IF(Units!A1314="","",Units!A1314&amp;Units!B1314&amp;Units!C1314&amp;"-"&amp;PROPER(Units!D1314))</f>
        <v>5230783-Bunker Hill Civil Town</v>
      </c>
      <c r="F1314" t="str">
        <f t="shared" si="46"/>
        <v/>
      </c>
      <c r="G1314" t="str">
        <f>IF(F1314="","",COUNTIF($F$2:F1314,F1314))</f>
        <v/>
      </c>
      <c r="H1314" t="str">
        <f t="shared" si="47"/>
        <v/>
      </c>
    </row>
    <row r="1315" spans="5:8" x14ac:dyDescent="0.25">
      <c r="E1315" t="str">
        <f>IF(Units!A1315="","",Units!A1315&amp;Units!B1315&amp;Units!C1315&amp;"-"&amp;PROPER(Units!D1315))</f>
        <v>5230784-Converse Civil Town</v>
      </c>
      <c r="F1315" t="str">
        <f t="shared" si="46"/>
        <v/>
      </c>
      <c r="G1315" t="str">
        <f>IF(F1315="","",COUNTIF($F$2:F1315,F1315))</f>
        <v/>
      </c>
      <c r="H1315" t="str">
        <f t="shared" si="47"/>
        <v/>
      </c>
    </row>
    <row r="1316" spans="5:8" x14ac:dyDescent="0.25">
      <c r="E1316" t="str">
        <f>IF(Units!A1316="","",Units!A1316&amp;Units!B1316&amp;Units!C1316&amp;"-"&amp;PROPER(Units!D1316))</f>
        <v>5230785-Denver Civil Town</v>
      </c>
      <c r="F1316" t="str">
        <f t="shared" si="46"/>
        <v/>
      </c>
      <c r="G1316" t="str">
        <f>IF(F1316="","",COUNTIF($F$2:F1316,F1316))</f>
        <v/>
      </c>
      <c r="H1316" t="str">
        <f t="shared" si="47"/>
        <v/>
      </c>
    </row>
    <row r="1317" spans="5:8" x14ac:dyDescent="0.25">
      <c r="E1317" t="str">
        <f>IF(Units!A1317="","",Units!A1317&amp;Units!B1317&amp;Units!C1317&amp;"-"&amp;PROPER(Units!D1317))</f>
        <v>5230786-Macy Civil Town</v>
      </c>
      <c r="F1317" t="str">
        <f t="shared" si="46"/>
        <v/>
      </c>
      <c r="G1317" t="str">
        <f>IF(F1317="","",COUNTIF($F$2:F1317,F1317))</f>
        <v/>
      </c>
      <c r="H1317" t="str">
        <f t="shared" si="47"/>
        <v/>
      </c>
    </row>
    <row r="1318" spans="5:8" x14ac:dyDescent="0.25">
      <c r="E1318" t="str">
        <f>IF(Units!A1318="","",Units!A1318&amp;Units!B1318&amp;Units!C1318&amp;"-"&amp;PROPER(Units!D1318))</f>
        <v>5250152-Converse Public Library</v>
      </c>
      <c r="F1318" t="str">
        <f t="shared" si="46"/>
        <v/>
      </c>
      <c r="G1318" t="str">
        <f>IF(F1318="","",COUNTIF($F$2:F1318,F1318))</f>
        <v/>
      </c>
      <c r="H1318" t="str">
        <f t="shared" si="47"/>
        <v/>
      </c>
    </row>
    <row r="1319" spans="5:8" x14ac:dyDescent="0.25">
      <c r="E1319" t="str">
        <f>IF(Units!A1319="","",Units!A1319&amp;Units!B1319&amp;Units!C1319&amp;"-"&amp;PROPER(Units!D1319))</f>
        <v>5250153-Peru Public Library</v>
      </c>
      <c r="F1319" t="str">
        <f t="shared" si="46"/>
        <v/>
      </c>
      <c r="G1319" t="str">
        <f>IF(F1319="","",COUNTIF($F$2:F1319,F1319))</f>
        <v/>
      </c>
      <c r="H1319" t="str">
        <f t="shared" si="47"/>
        <v/>
      </c>
    </row>
    <row r="1320" spans="5:8" x14ac:dyDescent="0.25">
      <c r="E1320" t="str">
        <f>IF(Units!A1320="","",Units!A1320&amp;Units!B1320&amp;Units!C1320&amp;"-"&amp;PROPER(Units!D1320))</f>
        <v>5261060-Miami County Solid Waste Management District</v>
      </c>
      <c r="F1320" t="str">
        <f t="shared" si="46"/>
        <v/>
      </c>
      <c r="G1320" t="str">
        <f>IF(F1320="","",COUNTIF($F$2:F1320,F1320))</f>
        <v/>
      </c>
      <c r="H1320" t="str">
        <f t="shared" si="47"/>
        <v/>
      </c>
    </row>
    <row r="1321" spans="5:8" x14ac:dyDescent="0.25">
      <c r="E1321" t="str">
        <f>IF(Units!A1321="","",Units!A1321&amp;Units!B1321&amp;Units!C1321&amp;"-"&amp;PROPER(Units!D1321))</f>
        <v>5310000-Monroe County</v>
      </c>
      <c r="F1321" t="str">
        <f t="shared" si="46"/>
        <v/>
      </c>
      <c r="G1321" t="str">
        <f>IF(F1321="","",COUNTIF($F$2:F1321,F1321))</f>
        <v/>
      </c>
      <c r="H1321" t="str">
        <f t="shared" si="47"/>
        <v/>
      </c>
    </row>
    <row r="1322" spans="5:8" x14ac:dyDescent="0.25">
      <c r="E1322" t="str">
        <f>IF(Units!A1322="","",Units!A1322&amp;Units!B1322&amp;Units!C1322&amp;"-"&amp;PROPER(Units!D1322))</f>
        <v>5320001-Bean Blossom Township</v>
      </c>
      <c r="F1322" t="str">
        <f t="shared" si="46"/>
        <v/>
      </c>
      <c r="G1322" t="str">
        <f>IF(F1322="","",COUNTIF($F$2:F1322,F1322))</f>
        <v/>
      </c>
      <c r="H1322" t="str">
        <f t="shared" si="47"/>
        <v/>
      </c>
    </row>
    <row r="1323" spans="5:8" x14ac:dyDescent="0.25">
      <c r="E1323" t="str">
        <f>IF(Units!A1323="","",Units!A1323&amp;Units!B1323&amp;Units!C1323&amp;"-"&amp;PROPER(Units!D1323))</f>
        <v>5320002-Benton Township</v>
      </c>
      <c r="F1323" t="str">
        <f t="shared" si="46"/>
        <v/>
      </c>
      <c r="G1323" t="str">
        <f>IF(F1323="","",COUNTIF($F$2:F1323,F1323))</f>
        <v/>
      </c>
      <c r="H1323" t="str">
        <f t="shared" si="47"/>
        <v/>
      </c>
    </row>
    <row r="1324" spans="5:8" x14ac:dyDescent="0.25">
      <c r="E1324" t="str">
        <f>IF(Units!A1324="","",Units!A1324&amp;Units!B1324&amp;Units!C1324&amp;"-"&amp;PROPER(Units!D1324))</f>
        <v>5320003-Bloomington Township</v>
      </c>
      <c r="F1324" t="str">
        <f t="shared" si="46"/>
        <v/>
      </c>
      <c r="G1324" t="str">
        <f>IF(F1324="","",COUNTIF($F$2:F1324,F1324))</f>
        <v/>
      </c>
      <c r="H1324" t="str">
        <f t="shared" si="47"/>
        <v/>
      </c>
    </row>
    <row r="1325" spans="5:8" x14ac:dyDescent="0.25">
      <c r="E1325" t="str">
        <f>IF(Units!A1325="","",Units!A1325&amp;Units!B1325&amp;Units!C1325&amp;"-"&amp;PROPER(Units!D1325))</f>
        <v>5320004-Clear Creek Township</v>
      </c>
      <c r="F1325" t="str">
        <f t="shared" si="46"/>
        <v/>
      </c>
      <c r="G1325" t="str">
        <f>IF(F1325="","",COUNTIF($F$2:F1325,F1325))</f>
        <v/>
      </c>
      <c r="H1325" t="str">
        <f t="shared" si="47"/>
        <v/>
      </c>
    </row>
    <row r="1326" spans="5:8" x14ac:dyDescent="0.25">
      <c r="E1326" t="str">
        <f>IF(Units!A1326="","",Units!A1326&amp;Units!B1326&amp;Units!C1326&amp;"-"&amp;PROPER(Units!D1326))</f>
        <v>5320005-Indian Creek Township</v>
      </c>
      <c r="F1326" t="str">
        <f t="shared" si="46"/>
        <v/>
      </c>
      <c r="G1326" t="str">
        <f>IF(F1326="","",COUNTIF($F$2:F1326,F1326))</f>
        <v/>
      </c>
      <c r="H1326" t="str">
        <f t="shared" si="47"/>
        <v/>
      </c>
    </row>
    <row r="1327" spans="5:8" x14ac:dyDescent="0.25">
      <c r="E1327" t="str">
        <f>IF(Units!A1327="","",Units!A1327&amp;Units!B1327&amp;Units!C1327&amp;"-"&amp;PROPER(Units!D1327))</f>
        <v>5320006-Perry Township</v>
      </c>
      <c r="F1327" t="str">
        <f t="shared" si="46"/>
        <v/>
      </c>
      <c r="G1327" t="str">
        <f>IF(F1327="","",COUNTIF($F$2:F1327,F1327))</f>
        <v/>
      </c>
      <c r="H1327" t="str">
        <f t="shared" si="47"/>
        <v/>
      </c>
    </row>
    <row r="1328" spans="5:8" x14ac:dyDescent="0.25">
      <c r="E1328" t="str">
        <f>IF(Units!A1328="","",Units!A1328&amp;Units!B1328&amp;Units!C1328&amp;"-"&amp;PROPER(Units!D1328))</f>
        <v>5320007-Polk Township</v>
      </c>
      <c r="F1328" t="str">
        <f t="shared" si="46"/>
        <v/>
      </c>
      <c r="G1328" t="str">
        <f>IF(F1328="","",COUNTIF($F$2:F1328,F1328))</f>
        <v/>
      </c>
      <c r="H1328" t="str">
        <f t="shared" si="47"/>
        <v/>
      </c>
    </row>
    <row r="1329" spans="5:8" x14ac:dyDescent="0.25">
      <c r="E1329" t="str">
        <f>IF(Units!A1329="","",Units!A1329&amp;Units!B1329&amp;Units!C1329&amp;"-"&amp;PROPER(Units!D1329))</f>
        <v>5320008-Richland Township</v>
      </c>
      <c r="F1329" t="str">
        <f t="shared" si="46"/>
        <v/>
      </c>
      <c r="G1329" t="str">
        <f>IF(F1329="","",COUNTIF($F$2:F1329,F1329))</f>
        <v/>
      </c>
      <c r="H1329" t="str">
        <f t="shared" si="47"/>
        <v/>
      </c>
    </row>
    <row r="1330" spans="5:8" x14ac:dyDescent="0.25">
      <c r="E1330" t="str">
        <f>IF(Units!A1330="","",Units!A1330&amp;Units!B1330&amp;Units!C1330&amp;"-"&amp;PROPER(Units!D1330))</f>
        <v>5320009-Salt Creek Township</v>
      </c>
      <c r="F1330" t="str">
        <f t="shared" si="46"/>
        <v/>
      </c>
      <c r="G1330" t="str">
        <f>IF(F1330="","",COUNTIF($F$2:F1330,F1330))</f>
        <v/>
      </c>
      <c r="H1330" t="str">
        <f t="shared" si="47"/>
        <v/>
      </c>
    </row>
    <row r="1331" spans="5:8" x14ac:dyDescent="0.25">
      <c r="E1331" t="str">
        <f>IF(Units!A1331="","",Units!A1331&amp;Units!B1331&amp;Units!C1331&amp;"-"&amp;PROPER(Units!D1331))</f>
        <v>5320010-Van Buren Township</v>
      </c>
      <c r="F1331" t="str">
        <f t="shared" si="46"/>
        <v/>
      </c>
      <c r="G1331" t="str">
        <f>IF(F1331="","",COUNTIF($F$2:F1331,F1331))</f>
        <v/>
      </c>
      <c r="H1331" t="str">
        <f t="shared" si="47"/>
        <v/>
      </c>
    </row>
    <row r="1332" spans="5:8" x14ac:dyDescent="0.25">
      <c r="E1332" t="str">
        <f>IF(Units!A1332="","",Units!A1332&amp;Units!B1332&amp;Units!C1332&amp;"-"&amp;PROPER(Units!D1332))</f>
        <v>5320011-Washington Township</v>
      </c>
      <c r="F1332" t="str">
        <f t="shared" si="46"/>
        <v/>
      </c>
      <c r="G1332" t="str">
        <f>IF(F1332="","",COUNTIF($F$2:F1332,F1332))</f>
        <v/>
      </c>
      <c r="H1332" t="str">
        <f t="shared" si="47"/>
        <v/>
      </c>
    </row>
    <row r="1333" spans="5:8" x14ac:dyDescent="0.25">
      <c r="E1333" t="str">
        <f>IF(Units!A1333="","",Units!A1333&amp;Units!B1333&amp;Units!C1333&amp;"-"&amp;PROPER(Units!D1333))</f>
        <v>5330113-Bloomington Civil City</v>
      </c>
      <c r="F1333" t="str">
        <f t="shared" si="46"/>
        <v/>
      </c>
      <c r="G1333" t="str">
        <f>IF(F1333="","",COUNTIF($F$2:F1333,F1333))</f>
        <v/>
      </c>
      <c r="H1333" t="str">
        <f t="shared" si="47"/>
        <v/>
      </c>
    </row>
    <row r="1334" spans="5:8" x14ac:dyDescent="0.25">
      <c r="E1334" t="str">
        <f>IF(Units!A1334="","",Units!A1334&amp;Units!B1334&amp;Units!C1334&amp;"-"&amp;PROPER(Units!D1334))</f>
        <v>5330788-Ellettsville Civil Town</v>
      </c>
      <c r="F1334" t="str">
        <f t="shared" si="46"/>
        <v/>
      </c>
      <c r="G1334" t="str">
        <f>IF(F1334="","",COUNTIF($F$2:F1334,F1334))</f>
        <v/>
      </c>
      <c r="H1334" t="str">
        <f t="shared" si="47"/>
        <v/>
      </c>
    </row>
    <row r="1335" spans="5:8" x14ac:dyDescent="0.25">
      <c r="E1335" t="str">
        <f>IF(Units!A1335="","",Units!A1335&amp;Units!B1335&amp;Units!C1335&amp;"-"&amp;PROPER(Units!D1335))</f>
        <v>5330789-Stinesville Civil Town</v>
      </c>
      <c r="F1335" t="str">
        <f t="shared" si="46"/>
        <v/>
      </c>
      <c r="G1335" t="str">
        <f>IF(F1335="","",COUNTIF($F$2:F1335,F1335))</f>
        <v/>
      </c>
      <c r="H1335" t="str">
        <f t="shared" si="47"/>
        <v/>
      </c>
    </row>
    <row r="1336" spans="5:8" x14ac:dyDescent="0.25">
      <c r="E1336" t="str">
        <f>IF(Units!A1336="","",Units!A1336&amp;Units!B1336&amp;Units!C1336&amp;"-"&amp;PROPER(Units!D1336))</f>
        <v>5350154-Monroe County Public Library</v>
      </c>
      <c r="F1336" t="str">
        <f t="shared" si="46"/>
        <v/>
      </c>
      <c r="G1336" t="str">
        <f>IF(F1336="","",COUNTIF($F$2:F1336,F1336))</f>
        <v/>
      </c>
      <c r="H1336" t="str">
        <f t="shared" si="47"/>
        <v/>
      </c>
    </row>
    <row r="1337" spans="5:8" x14ac:dyDescent="0.25">
      <c r="E1337" t="str">
        <f>IF(Units!A1337="","",Units!A1337&amp;Units!B1337&amp;Units!C1337&amp;"-"&amp;PROPER(Units!D1337))</f>
        <v>5360951-Bloomington Transportation</v>
      </c>
      <c r="F1337" t="str">
        <f t="shared" si="46"/>
        <v/>
      </c>
      <c r="G1337" t="str">
        <f>IF(F1337="","",COUNTIF($F$2:F1337,F1337))</f>
        <v/>
      </c>
      <c r="H1337" t="str">
        <f t="shared" si="47"/>
        <v/>
      </c>
    </row>
    <row r="1338" spans="5:8" x14ac:dyDescent="0.25">
      <c r="E1338" t="str">
        <f>IF(Units!A1338="","",Units!A1338&amp;Units!B1338&amp;Units!C1338&amp;"-"&amp;PROPER(Units!D1338))</f>
        <v>5360972-Monroe Fire Protection District</v>
      </c>
      <c r="F1338" t="str">
        <f t="shared" si="46"/>
        <v/>
      </c>
      <c r="G1338" t="str">
        <f>IF(F1338="","",COUNTIF($F$2:F1338,F1338))</f>
        <v/>
      </c>
      <c r="H1338" t="str">
        <f t="shared" si="47"/>
        <v/>
      </c>
    </row>
    <row r="1339" spans="5:8" x14ac:dyDescent="0.25">
      <c r="E1339" t="str">
        <f>IF(Units!A1339="","",Units!A1339&amp;Units!B1339&amp;Units!C1339&amp;"-"&amp;PROPER(Units!D1339))</f>
        <v>5360990-Monroe County Solid Waste Management District</v>
      </c>
      <c r="F1339" t="str">
        <f t="shared" si="46"/>
        <v/>
      </c>
      <c r="G1339" t="str">
        <f>IF(F1339="","",COUNTIF($F$2:F1339,F1339))</f>
        <v/>
      </c>
      <c r="H1339" t="str">
        <f t="shared" si="47"/>
        <v/>
      </c>
    </row>
    <row r="1340" spans="5:8" x14ac:dyDescent="0.25">
      <c r="E1340" t="str">
        <f>IF(Units!A1340="","",Units!A1340&amp;Units!B1340&amp;Units!C1340&amp;"-"&amp;PROPER(Units!D1340))</f>
        <v>5370055-Lake Lemon Conservancy District</v>
      </c>
      <c r="F1340" t="str">
        <f t="shared" si="46"/>
        <v/>
      </c>
      <c r="G1340" t="str">
        <f>IF(F1340="","",COUNTIF($F$2:F1340,F1340))</f>
        <v/>
      </c>
      <c r="H1340" t="str">
        <f t="shared" si="47"/>
        <v/>
      </c>
    </row>
    <row r="1341" spans="5:8" x14ac:dyDescent="0.25">
      <c r="E1341" t="str">
        <f>IF(Units!A1341="","",Units!A1341&amp;Units!B1341&amp;Units!C1341&amp;"-"&amp;PROPER(Units!D1341))</f>
        <v>5410000-Montgomery County</v>
      </c>
      <c r="F1341" t="str">
        <f t="shared" si="46"/>
        <v/>
      </c>
      <c r="G1341" t="str">
        <f>IF(F1341="","",COUNTIF($F$2:F1341,F1341))</f>
        <v/>
      </c>
      <c r="H1341" t="str">
        <f t="shared" si="47"/>
        <v/>
      </c>
    </row>
    <row r="1342" spans="5:8" x14ac:dyDescent="0.25">
      <c r="E1342" t="str">
        <f>IF(Units!A1342="","",Units!A1342&amp;Units!B1342&amp;Units!C1342&amp;"-"&amp;PROPER(Units!D1342))</f>
        <v>5420001-Brown Township</v>
      </c>
      <c r="F1342" t="str">
        <f t="shared" si="46"/>
        <v/>
      </c>
      <c r="G1342" t="str">
        <f>IF(F1342="","",COUNTIF($F$2:F1342,F1342))</f>
        <v/>
      </c>
      <c r="H1342" t="str">
        <f t="shared" si="47"/>
        <v/>
      </c>
    </row>
    <row r="1343" spans="5:8" x14ac:dyDescent="0.25">
      <c r="E1343" t="str">
        <f>IF(Units!A1343="","",Units!A1343&amp;Units!B1343&amp;Units!C1343&amp;"-"&amp;PROPER(Units!D1343))</f>
        <v>5420002-Clark Township</v>
      </c>
      <c r="F1343" t="str">
        <f t="shared" si="46"/>
        <v/>
      </c>
      <c r="G1343" t="str">
        <f>IF(F1343="","",COUNTIF($F$2:F1343,F1343))</f>
        <v/>
      </c>
      <c r="H1343" t="str">
        <f t="shared" si="47"/>
        <v/>
      </c>
    </row>
    <row r="1344" spans="5:8" x14ac:dyDescent="0.25">
      <c r="E1344" t="str">
        <f>IF(Units!A1344="","",Units!A1344&amp;Units!B1344&amp;Units!C1344&amp;"-"&amp;PROPER(Units!D1344))</f>
        <v>5420003-Coal Creek Township</v>
      </c>
      <c r="F1344" t="str">
        <f t="shared" si="46"/>
        <v/>
      </c>
      <c r="G1344" t="str">
        <f>IF(F1344="","",COUNTIF($F$2:F1344,F1344))</f>
        <v/>
      </c>
      <c r="H1344" t="str">
        <f t="shared" si="47"/>
        <v/>
      </c>
    </row>
    <row r="1345" spans="5:8" x14ac:dyDescent="0.25">
      <c r="E1345" t="str">
        <f>IF(Units!A1345="","",Units!A1345&amp;Units!B1345&amp;Units!C1345&amp;"-"&amp;PROPER(Units!D1345))</f>
        <v>5420004-Franklin Township</v>
      </c>
      <c r="F1345" t="str">
        <f t="shared" si="46"/>
        <v/>
      </c>
      <c r="G1345" t="str">
        <f>IF(F1345="","",COUNTIF($F$2:F1345,F1345))</f>
        <v/>
      </c>
      <c r="H1345" t="str">
        <f t="shared" si="47"/>
        <v/>
      </c>
    </row>
    <row r="1346" spans="5:8" x14ac:dyDescent="0.25">
      <c r="E1346" t="str">
        <f>IF(Units!A1346="","",Units!A1346&amp;Units!B1346&amp;Units!C1346&amp;"-"&amp;PROPER(Units!D1346))</f>
        <v>5420005-Madison Township</v>
      </c>
      <c r="F1346" t="str">
        <f t="shared" si="46"/>
        <v/>
      </c>
      <c r="G1346" t="str">
        <f>IF(F1346="","",COUNTIF($F$2:F1346,F1346))</f>
        <v/>
      </c>
      <c r="H1346" t="str">
        <f t="shared" si="47"/>
        <v/>
      </c>
    </row>
    <row r="1347" spans="5:8" x14ac:dyDescent="0.25">
      <c r="E1347" t="str">
        <f>IF(Units!A1347="","",Units!A1347&amp;Units!B1347&amp;Units!C1347&amp;"-"&amp;PROPER(Units!D1347))</f>
        <v>5420006-Ripley Township</v>
      </c>
      <c r="F1347" t="str">
        <f t="shared" ref="F1347:F1410" si="48">IF(LEFT(E1347,2)=$F$1,"x","")</f>
        <v/>
      </c>
      <c r="G1347" t="str">
        <f>IF(F1347="","",COUNTIF($F$2:F1347,F1347))</f>
        <v/>
      </c>
      <c r="H1347" t="str">
        <f t="shared" ref="H1347:H1410" si="49">IF(F1347="","",E1347)</f>
        <v/>
      </c>
    </row>
    <row r="1348" spans="5:8" x14ac:dyDescent="0.25">
      <c r="E1348" t="str">
        <f>IF(Units!A1348="","",Units!A1348&amp;Units!B1348&amp;Units!C1348&amp;"-"&amp;PROPER(Units!D1348))</f>
        <v>5420007-Scott Township</v>
      </c>
      <c r="F1348" t="str">
        <f t="shared" si="48"/>
        <v/>
      </c>
      <c r="G1348" t="str">
        <f>IF(F1348="","",COUNTIF($F$2:F1348,F1348))</f>
        <v/>
      </c>
      <c r="H1348" t="str">
        <f t="shared" si="49"/>
        <v/>
      </c>
    </row>
    <row r="1349" spans="5:8" x14ac:dyDescent="0.25">
      <c r="E1349" t="str">
        <f>IF(Units!A1349="","",Units!A1349&amp;Units!B1349&amp;Units!C1349&amp;"-"&amp;PROPER(Units!D1349))</f>
        <v>5420008-Sugar Creek Township</v>
      </c>
      <c r="F1349" t="str">
        <f t="shared" si="48"/>
        <v/>
      </c>
      <c r="G1349" t="str">
        <f>IF(F1349="","",COUNTIF($F$2:F1349,F1349))</f>
        <v/>
      </c>
      <c r="H1349" t="str">
        <f t="shared" si="49"/>
        <v/>
      </c>
    </row>
    <row r="1350" spans="5:8" x14ac:dyDescent="0.25">
      <c r="E1350" t="str">
        <f>IF(Units!A1350="","",Units!A1350&amp;Units!B1350&amp;Units!C1350&amp;"-"&amp;PROPER(Units!D1350))</f>
        <v>5420009-Union Township</v>
      </c>
      <c r="F1350" t="str">
        <f t="shared" si="48"/>
        <v/>
      </c>
      <c r="G1350" t="str">
        <f>IF(F1350="","",COUNTIF($F$2:F1350,F1350))</f>
        <v/>
      </c>
      <c r="H1350" t="str">
        <f t="shared" si="49"/>
        <v/>
      </c>
    </row>
    <row r="1351" spans="5:8" x14ac:dyDescent="0.25">
      <c r="E1351" t="str">
        <f>IF(Units!A1351="","",Units!A1351&amp;Units!B1351&amp;Units!C1351&amp;"-"&amp;PROPER(Units!D1351))</f>
        <v>5420010-Walnut Township</v>
      </c>
      <c r="F1351" t="str">
        <f t="shared" si="48"/>
        <v/>
      </c>
      <c r="G1351" t="str">
        <f>IF(F1351="","",COUNTIF($F$2:F1351,F1351))</f>
        <v/>
      </c>
      <c r="H1351" t="str">
        <f t="shared" si="49"/>
        <v/>
      </c>
    </row>
    <row r="1352" spans="5:8" x14ac:dyDescent="0.25">
      <c r="E1352" t="str">
        <f>IF(Units!A1352="","",Units!A1352&amp;Units!B1352&amp;Units!C1352&amp;"-"&amp;PROPER(Units!D1352))</f>
        <v>5420011-Wayne Township</v>
      </c>
      <c r="F1352" t="str">
        <f t="shared" si="48"/>
        <v/>
      </c>
      <c r="G1352" t="str">
        <f>IF(F1352="","",COUNTIF($F$2:F1352,F1352))</f>
        <v/>
      </c>
      <c r="H1352" t="str">
        <f t="shared" si="49"/>
        <v/>
      </c>
    </row>
    <row r="1353" spans="5:8" x14ac:dyDescent="0.25">
      <c r="E1353" t="str">
        <f>IF(Units!A1353="","",Units!A1353&amp;Units!B1353&amp;Units!C1353&amp;"-"&amp;PROPER(Units!D1353))</f>
        <v>5430311-Crawfordsville Civil City</v>
      </c>
      <c r="F1353" t="str">
        <f t="shared" si="48"/>
        <v/>
      </c>
      <c r="G1353" t="str">
        <f>IF(F1353="","",COUNTIF($F$2:F1353,F1353))</f>
        <v/>
      </c>
      <c r="H1353" t="str">
        <f t="shared" si="49"/>
        <v/>
      </c>
    </row>
    <row r="1354" spans="5:8" x14ac:dyDescent="0.25">
      <c r="E1354" t="str">
        <f>IF(Units!A1354="","",Units!A1354&amp;Units!B1354&amp;Units!C1354&amp;"-"&amp;PROPER(Units!D1354))</f>
        <v>5430790-Alamo Civil Town</v>
      </c>
      <c r="F1354" t="str">
        <f t="shared" si="48"/>
        <v/>
      </c>
      <c r="G1354" t="str">
        <f>IF(F1354="","",COUNTIF($F$2:F1354,F1354))</f>
        <v/>
      </c>
      <c r="H1354" t="str">
        <f t="shared" si="49"/>
        <v/>
      </c>
    </row>
    <row r="1355" spans="5:8" x14ac:dyDescent="0.25">
      <c r="E1355" t="str">
        <f>IF(Units!A1355="","",Units!A1355&amp;Units!B1355&amp;Units!C1355&amp;"-"&amp;PROPER(Units!D1355))</f>
        <v>5430791-Darlington Civil Town</v>
      </c>
      <c r="F1355" t="str">
        <f t="shared" si="48"/>
        <v/>
      </c>
      <c r="G1355" t="str">
        <f>IF(F1355="","",COUNTIF($F$2:F1355,F1355))</f>
        <v/>
      </c>
      <c r="H1355" t="str">
        <f t="shared" si="49"/>
        <v/>
      </c>
    </row>
    <row r="1356" spans="5:8" x14ac:dyDescent="0.25">
      <c r="E1356" t="str">
        <f>IF(Units!A1356="","",Units!A1356&amp;Units!B1356&amp;Units!C1356&amp;"-"&amp;PROPER(Units!D1356))</f>
        <v>5430792-Ladoga Civil Town</v>
      </c>
      <c r="F1356" t="str">
        <f t="shared" si="48"/>
        <v/>
      </c>
      <c r="G1356" t="str">
        <f>IF(F1356="","",COUNTIF($F$2:F1356,F1356))</f>
        <v/>
      </c>
      <c r="H1356" t="str">
        <f t="shared" si="49"/>
        <v/>
      </c>
    </row>
    <row r="1357" spans="5:8" x14ac:dyDescent="0.25">
      <c r="E1357" t="str">
        <f>IF(Units!A1357="","",Units!A1357&amp;Units!B1357&amp;Units!C1357&amp;"-"&amp;PROPER(Units!D1357))</f>
        <v>5430793-Linden Civil Town</v>
      </c>
      <c r="F1357" t="str">
        <f t="shared" si="48"/>
        <v/>
      </c>
      <c r="G1357" t="str">
        <f>IF(F1357="","",COUNTIF($F$2:F1357,F1357))</f>
        <v/>
      </c>
      <c r="H1357" t="str">
        <f t="shared" si="49"/>
        <v/>
      </c>
    </row>
    <row r="1358" spans="5:8" x14ac:dyDescent="0.25">
      <c r="E1358" t="str">
        <f>IF(Units!A1358="","",Units!A1358&amp;Units!B1358&amp;Units!C1358&amp;"-"&amp;PROPER(Units!D1358))</f>
        <v>5430794-New Market Civil Town</v>
      </c>
      <c r="F1358" t="str">
        <f t="shared" si="48"/>
        <v/>
      </c>
      <c r="G1358" t="str">
        <f>IF(F1358="","",COUNTIF($F$2:F1358,F1358))</f>
        <v/>
      </c>
      <c r="H1358" t="str">
        <f t="shared" si="49"/>
        <v/>
      </c>
    </row>
    <row r="1359" spans="5:8" x14ac:dyDescent="0.25">
      <c r="E1359" t="str">
        <f>IF(Units!A1359="","",Units!A1359&amp;Units!B1359&amp;Units!C1359&amp;"-"&amp;PROPER(Units!D1359))</f>
        <v>5430795-Waveland Civil Town</v>
      </c>
      <c r="F1359" t="str">
        <f t="shared" si="48"/>
        <v/>
      </c>
      <c r="G1359" t="str">
        <f>IF(F1359="","",COUNTIF($F$2:F1359,F1359))</f>
        <v/>
      </c>
      <c r="H1359" t="str">
        <f t="shared" si="49"/>
        <v/>
      </c>
    </row>
    <row r="1360" spans="5:8" x14ac:dyDescent="0.25">
      <c r="E1360" t="str">
        <f>IF(Units!A1360="","",Units!A1360&amp;Units!B1360&amp;Units!C1360&amp;"-"&amp;PROPER(Units!D1360))</f>
        <v>5430796-Waynetown Civil Town</v>
      </c>
      <c r="F1360" t="str">
        <f t="shared" si="48"/>
        <v/>
      </c>
      <c r="G1360" t="str">
        <f>IF(F1360="","",COUNTIF($F$2:F1360,F1360))</f>
        <v/>
      </c>
      <c r="H1360" t="str">
        <f t="shared" si="49"/>
        <v/>
      </c>
    </row>
    <row r="1361" spans="5:8" x14ac:dyDescent="0.25">
      <c r="E1361" t="str">
        <f>IF(Units!A1361="","",Units!A1361&amp;Units!B1361&amp;Units!C1361&amp;"-"&amp;PROPER(Units!D1361))</f>
        <v>5430797-Wingate Civil Town</v>
      </c>
      <c r="F1361" t="str">
        <f t="shared" si="48"/>
        <v/>
      </c>
      <c r="G1361" t="str">
        <f>IF(F1361="","",COUNTIF($F$2:F1361,F1361))</f>
        <v/>
      </c>
      <c r="H1361" t="str">
        <f t="shared" si="49"/>
        <v/>
      </c>
    </row>
    <row r="1362" spans="5:8" x14ac:dyDescent="0.25">
      <c r="E1362" t="str">
        <f>IF(Units!A1362="","",Units!A1362&amp;Units!B1362&amp;Units!C1362&amp;"-"&amp;PROPER(Units!D1362))</f>
        <v>5430959-New Richmond Civil Town</v>
      </c>
      <c r="F1362" t="str">
        <f t="shared" si="48"/>
        <v/>
      </c>
      <c r="G1362" t="str">
        <f>IF(F1362="","",COUNTIF($F$2:F1362,F1362))</f>
        <v/>
      </c>
      <c r="H1362" t="str">
        <f t="shared" si="49"/>
        <v/>
      </c>
    </row>
    <row r="1363" spans="5:8" x14ac:dyDescent="0.25">
      <c r="E1363" t="str">
        <f>IF(Units!A1363="","",Units!A1363&amp;Units!B1363&amp;Units!C1363&amp;"-"&amp;PROPER(Units!D1363))</f>
        <v>5430960-New Ross Civil Town</v>
      </c>
      <c r="F1363" t="str">
        <f t="shared" si="48"/>
        <v/>
      </c>
      <c r="G1363" t="str">
        <f>IF(F1363="","",COUNTIF($F$2:F1363,F1363))</f>
        <v/>
      </c>
      <c r="H1363" t="str">
        <f t="shared" si="49"/>
        <v/>
      </c>
    </row>
    <row r="1364" spans="5:8" x14ac:dyDescent="0.25">
      <c r="E1364" t="str">
        <f>IF(Units!A1364="","",Units!A1364&amp;Units!B1364&amp;Units!C1364&amp;"-"&amp;PROPER(Units!D1364))</f>
        <v>5450155-Crawfordsville Public Library</v>
      </c>
      <c r="F1364" t="str">
        <f t="shared" si="48"/>
        <v/>
      </c>
      <c r="G1364" t="str">
        <f>IF(F1364="","",COUNTIF($F$2:F1364,F1364))</f>
        <v/>
      </c>
      <c r="H1364" t="str">
        <f t="shared" si="49"/>
        <v/>
      </c>
    </row>
    <row r="1365" spans="5:8" x14ac:dyDescent="0.25">
      <c r="E1365" t="str">
        <f>IF(Units!A1365="","",Units!A1365&amp;Units!B1365&amp;Units!C1365&amp;"-"&amp;PROPER(Units!D1365))</f>
        <v>5450156-Darlington Public Library</v>
      </c>
      <c r="F1365" t="str">
        <f t="shared" si="48"/>
        <v/>
      </c>
      <c r="G1365" t="str">
        <f>IF(F1365="","",COUNTIF($F$2:F1365,F1365))</f>
        <v/>
      </c>
      <c r="H1365" t="str">
        <f t="shared" si="49"/>
        <v/>
      </c>
    </row>
    <row r="1366" spans="5:8" x14ac:dyDescent="0.25">
      <c r="E1366" t="str">
        <f>IF(Units!A1366="","",Units!A1366&amp;Units!B1366&amp;Units!C1366&amp;"-"&amp;PROPER(Units!D1366))</f>
        <v>5450157-Ladoga Public Library</v>
      </c>
      <c r="F1366" t="str">
        <f t="shared" si="48"/>
        <v/>
      </c>
      <c r="G1366" t="str">
        <f>IF(F1366="","",COUNTIF($F$2:F1366,F1366))</f>
        <v/>
      </c>
      <c r="H1366" t="str">
        <f t="shared" si="49"/>
        <v/>
      </c>
    </row>
    <row r="1367" spans="5:8" x14ac:dyDescent="0.25">
      <c r="E1367" t="str">
        <f>IF(Units!A1367="","",Units!A1367&amp;Units!B1367&amp;Units!C1367&amp;"-"&amp;PROPER(Units!D1367))</f>
        <v>5450158-Linden Public Library</v>
      </c>
      <c r="F1367" t="str">
        <f t="shared" si="48"/>
        <v/>
      </c>
      <c r="G1367" t="str">
        <f>IF(F1367="","",COUNTIF($F$2:F1367,F1367))</f>
        <v/>
      </c>
      <c r="H1367" t="str">
        <f t="shared" si="49"/>
        <v/>
      </c>
    </row>
    <row r="1368" spans="5:8" x14ac:dyDescent="0.25">
      <c r="E1368" t="str">
        <f>IF(Units!A1368="","",Units!A1368&amp;Units!B1368&amp;Units!C1368&amp;"-"&amp;PROPER(Units!D1368))</f>
        <v>5450159-Waveland Public Library</v>
      </c>
      <c r="F1368" t="str">
        <f t="shared" si="48"/>
        <v/>
      </c>
      <c r="G1368" t="str">
        <f>IF(F1368="","",COUNTIF($F$2:F1368,F1368))</f>
        <v/>
      </c>
      <c r="H1368" t="str">
        <f t="shared" si="49"/>
        <v/>
      </c>
    </row>
    <row r="1369" spans="5:8" x14ac:dyDescent="0.25">
      <c r="E1369" t="str">
        <f>IF(Units!A1369="","",Units!A1369&amp;Units!B1369&amp;Units!C1369&amp;"-"&amp;PROPER(Units!D1369))</f>
        <v xml:space="preserve">5460039-Montgomery County Solid Waste District </v>
      </c>
      <c r="F1369" t="str">
        <f t="shared" si="48"/>
        <v/>
      </c>
      <c r="G1369" t="str">
        <f>IF(F1369="","",COUNTIF($F$2:F1369,F1369))</f>
        <v/>
      </c>
      <c r="H1369" t="str">
        <f t="shared" si="49"/>
        <v/>
      </c>
    </row>
    <row r="1370" spans="5:8" x14ac:dyDescent="0.25">
      <c r="E1370" t="str">
        <f>IF(Units!A1370="","",Units!A1370&amp;Units!B1370&amp;Units!C1370&amp;"-"&amp;PROPER(Units!D1370))</f>
        <v>5472000-Lake Holiday Conservancy District</v>
      </c>
      <c r="F1370" t="str">
        <f t="shared" si="48"/>
        <v/>
      </c>
      <c r="G1370" t="str">
        <f>IF(F1370="","",COUNTIF($F$2:F1370,F1370))</f>
        <v/>
      </c>
      <c r="H1370" t="str">
        <f t="shared" si="49"/>
        <v/>
      </c>
    </row>
    <row r="1371" spans="5:8" x14ac:dyDescent="0.25">
      <c r="E1371" t="str">
        <f>IF(Units!A1371="","",Units!A1371&amp;Units!B1371&amp;Units!C1371&amp;"-"&amp;PROPER(Units!D1371))</f>
        <v>5510000-Morgan County</v>
      </c>
      <c r="F1371" t="str">
        <f t="shared" si="48"/>
        <v/>
      </c>
      <c r="G1371" t="str">
        <f>IF(F1371="","",COUNTIF($F$2:F1371,F1371))</f>
        <v/>
      </c>
      <c r="H1371" t="str">
        <f t="shared" si="49"/>
        <v/>
      </c>
    </row>
    <row r="1372" spans="5:8" x14ac:dyDescent="0.25">
      <c r="E1372" t="str">
        <f>IF(Units!A1372="","",Units!A1372&amp;Units!B1372&amp;Units!C1372&amp;"-"&amp;PROPER(Units!D1372))</f>
        <v>5520001-Adams Township</v>
      </c>
      <c r="F1372" t="str">
        <f t="shared" si="48"/>
        <v/>
      </c>
      <c r="G1372" t="str">
        <f>IF(F1372="","",COUNTIF($F$2:F1372,F1372))</f>
        <v/>
      </c>
      <c r="H1372" t="str">
        <f t="shared" si="49"/>
        <v/>
      </c>
    </row>
    <row r="1373" spans="5:8" x14ac:dyDescent="0.25">
      <c r="E1373" t="str">
        <f>IF(Units!A1373="","",Units!A1373&amp;Units!B1373&amp;Units!C1373&amp;"-"&amp;PROPER(Units!D1373))</f>
        <v>5520002-Ashland Township</v>
      </c>
      <c r="F1373" t="str">
        <f t="shared" si="48"/>
        <v/>
      </c>
      <c r="G1373" t="str">
        <f>IF(F1373="","",COUNTIF($F$2:F1373,F1373))</f>
        <v/>
      </c>
      <c r="H1373" t="str">
        <f t="shared" si="49"/>
        <v/>
      </c>
    </row>
    <row r="1374" spans="5:8" x14ac:dyDescent="0.25">
      <c r="E1374" t="str">
        <f>IF(Units!A1374="","",Units!A1374&amp;Units!B1374&amp;Units!C1374&amp;"-"&amp;PROPER(Units!D1374))</f>
        <v>5520003-Baker Township</v>
      </c>
      <c r="F1374" t="str">
        <f t="shared" si="48"/>
        <v/>
      </c>
      <c r="G1374" t="str">
        <f>IF(F1374="","",COUNTIF($F$2:F1374,F1374))</f>
        <v/>
      </c>
      <c r="H1374" t="str">
        <f t="shared" si="49"/>
        <v/>
      </c>
    </row>
    <row r="1375" spans="5:8" x14ac:dyDescent="0.25">
      <c r="E1375" t="str">
        <f>IF(Units!A1375="","",Units!A1375&amp;Units!B1375&amp;Units!C1375&amp;"-"&amp;PROPER(Units!D1375))</f>
        <v>5520004-Brown Township</v>
      </c>
      <c r="F1375" t="str">
        <f t="shared" si="48"/>
        <v/>
      </c>
      <c r="G1375" t="str">
        <f>IF(F1375="","",COUNTIF($F$2:F1375,F1375))</f>
        <v/>
      </c>
      <c r="H1375" t="str">
        <f t="shared" si="49"/>
        <v/>
      </c>
    </row>
    <row r="1376" spans="5:8" x14ac:dyDescent="0.25">
      <c r="E1376" t="str">
        <f>IF(Units!A1376="","",Units!A1376&amp;Units!B1376&amp;Units!C1376&amp;"-"&amp;PROPER(Units!D1376))</f>
        <v>5520005-Clay Township</v>
      </c>
      <c r="F1376" t="str">
        <f t="shared" si="48"/>
        <v/>
      </c>
      <c r="G1376" t="str">
        <f>IF(F1376="","",COUNTIF($F$2:F1376,F1376))</f>
        <v/>
      </c>
      <c r="H1376" t="str">
        <f t="shared" si="49"/>
        <v/>
      </c>
    </row>
    <row r="1377" spans="5:8" x14ac:dyDescent="0.25">
      <c r="E1377" t="str">
        <f>IF(Units!A1377="","",Units!A1377&amp;Units!B1377&amp;Units!C1377&amp;"-"&amp;PROPER(Units!D1377))</f>
        <v>5520006-Green Township</v>
      </c>
      <c r="F1377" t="str">
        <f t="shared" si="48"/>
        <v/>
      </c>
      <c r="G1377" t="str">
        <f>IF(F1377="","",COUNTIF($F$2:F1377,F1377))</f>
        <v/>
      </c>
      <c r="H1377" t="str">
        <f t="shared" si="49"/>
        <v/>
      </c>
    </row>
    <row r="1378" spans="5:8" x14ac:dyDescent="0.25">
      <c r="E1378" t="str">
        <f>IF(Units!A1378="","",Units!A1378&amp;Units!B1378&amp;Units!C1378&amp;"-"&amp;PROPER(Units!D1378))</f>
        <v>5520007-Gregg Township</v>
      </c>
      <c r="F1378" t="str">
        <f t="shared" si="48"/>
        <v/>
      </c>
      <c r="G1378" t="str">
        <f>IF(F1378="","",COUNTIF($F$2:F1378,F1378))</f>
        <v/>
      </c>
      <c r="H1378" t="str">
        <f t="shared" si="49"/>
        <v/>
      </c>
    </row>
    <row r="1379" spans="5:8" x14ac:dyDescent="0.25">
      <c r="E1379" t="str">
        <f>IF(Units!A1379="","",Units!A1379&amp;Units!B1379&amp;Units!C1379&amp;"-"&amp;PROPER(Units!D1379))</f>
        <v>5520008-Harrison Township</v>
      </c>
      <c r="F1379" t="str">
        <f t="shared" si="48"/>
        <v/>
      </c>
      <c r="G1379" t="str">
        <f>IF(F1379="","",COUNTIF($F$2:F1379,F1379))</f>
        <v/>
      </c>
      <c r="H1379" t="str">
        <f t="shared" si="49"/>
        <v/>
      </c>
    </row>
    <row r="1380" spans="5:8" x14ac:dyDescent="0.25">
      <c r="E1380" t="str">
        <f>IF(Units!A1380="","",Units!A1380&amp;Units!B1380&amp;Units!C1380&amp;"-"&amp;PROPER(Units!D1380))</f>
        <v>5520009-Jackson Township</v>
      </c>
      <c r="F1380" t="str">
        <f t="shared" si="48"/>
        <v/>
      </c>
      <c r="G1380" t="str">
        <f>IF(F1380="","",COUNTIF($F$2:F1380,F1380))</f>
        <v/>
      </c>
      <c r="H1380" t="str">
        <f t="shared" si="49"/>
        <v/>
      </c>
    </row>
    <row r="1381" spans="5:8" x14ac:dyDescent="0.25">
      <c r="E1381" t="str">
        <f>IF(Units!A1381="","",Units!A1381&amp;Units!B1381&amp;Units!C1381&amp;"-"&amp;PROPER(Units!D1381))</f>
        <v>5520010-Jefferson Township</v>
      </c>
      <c r="F1381" t="str">
        <f t="shared" si="48"/>
        <v/>
      </c>
      <c r="G1381" t="str">
        <f>IF(F1381="","",COUNTIF($F$2:F1381,F1381))</f>
        <v/>
      </c>
      <c r="H1381" t="str">
        <f t="shared" si="49"/>
        <v/>
      </c>
    </row>
    <row r="1382" spans="5:8" x14ac:dyDescent="0.25">
      <c r="E1382" t="str">
        <f>IF(Units!A1382="","",Units!A1382&amp;Units!B1382&amp;Units!C1382&amp;"-"&amp;PROPER(Units!D1382))</f>
        <v>5520011-Madison Township</v>
      </c>
      <c r="F1382" t="str">
        <f t="shared" si="48"/>
        <v/>
      </c>
      <c r="G1382" t="str">
        <f>IF(F1382="","",COUNTIF($F$2:F1382,F1382))</f>
        <v/>
      </c>
      <c r="H1382" t="str">
        <f t="shared" si="49"/>
        <v/>
      </c>
    </row>
    <row r="1383" spans="5:8" x14ac:dyDescent="0.25">
      <c r="E1383" t="str">
        <f>IF(Units!A1383="","",Units!A1383&amp;Units!B1383&amp;Units!C1383&amp;"-"&amp;PROPER(Units!D1383))</f>
        <v>5520012-Monroe Township</v>
      </c>
      <c r="F1383" t="str">
        <f t="shared" si="48"/>
        <v/>
      </c>
      <c r="G1383" t="str">
        <f>IF(F1383="","",COUNTIF($F$2:F1383,F1383))</f>
        <v/>
      </c>
      <c r="H1383" t="str">
        <f t="shared" si="49"/>
        <v/>
      </c>
    </row>
    <row r="1384" spans="5:8" x14ac:dyDescent="0.25">
      <c r="E1384" t="str">
        <f>IF(Units!A1384="","",Units!A1384&amp;Units!B1384&amp;Units!C1384&amp;"-"&amp;PROPER(Units!D1384))</f>
        <v>5520013-Ray Township</v>
      </c>
      <c r="F1384" t="str">
        <f t="shared" si="48"/>
        <v/>
      </c>
      <c r="G1384" t="str">
        <f>IF(F1384="","",COUNTIF($F$2:F1384,F1384))</f>
        <v/>
      </c>
      <c r="H1384" t="str">
        <f t="shared" si="49"/>
        <v/>
      </c>
    </row>
    <row r="1385" spans="5:8" x14ac:dyDescent="0.25">
      <c r="E1385" t="str">
        <f>IF(Units!A1385="","",Units!A1385&amp;Units!B1385&amp;Units!C1385&amp;"-"&amp;PROPER(Units!D1385))</f>
        <v>5520014-Washington Township</v>
      </c>
      <c r="F1385" t="str">
        <f t="shared" si="48"/>
        <v/>
      </c>
      <c r="G1385" t="str">
        <f>IF(F1385="","",COUNTIF($F$2:F1385,F1385))</f>
        <v/>
      </c>
      <c r="H1385" t="str">
        <f t="shared" si="49"/>
        <v/>
      </c>
    </row>
    <row r="1386" spans="5:8" x14ac:dyDescent="0.25">
      <c r="E1386" t="str">
        <f>IF(Units!A1386="","",Units!A1386&amp;Units!B1386&amp;Units!C1386&amp;"-"&amp;PROPER(Units!D1386))</f>
        <v>5530403-Martinsville Civil City</v>
      </c>
      <c r="F1386" t="str">
        <f t="shared" si="48"/>
        <v/>
      </c>
      <c r="G1386" t="str">
        <f>IF(F1386="","",COUNTIF($F$2:F1386,F1386))</f>
        <v/>
      </c>
      <c r="H1386" t="str">
        <f t="shared" si="49"/>
        <v/>
      </c>
    </row>
    <row r="1387" spans="5:8" x14ac:dyDescent="0.25">
      <c r="E1387" t="str">
        <f>IF(Units!A1387="","",Units!A1387&amp;Units!B1387&amp;Units!C1387&amp;"-"&amp;PROPER(Units!D1387))</f>
        <v>5530509-Mooresville Civil Town</v>
      </c>
      <c r="F1387" t="str">
        <f t="shared" si="48"/>
        <v/>
      </c>
      <c r="G1387" t="str">
        <f>IF(F1387="","",COUNTIF($F$2:F1387,F1387))</f>
        <v/>
      </c>
      <c r="H1387" t="str">
        <f t="shared" si="49"/>
        <v/>
      </c>
    </row>
    <row r="1388" spans="5:8" x14ac:dyDescent="0.25">
      <c r="E1388" t="str">
        <f>IF(Units!A1388="","",Units!A1388&amp;Units!B1388&amp;Units!C1388&amp;"-"&amp;PROPER(Units!D1388))</f>
        <v>5530798-Bethany Civil Town</v>
      </c>
      <c r="F1388" t="str">
        <f t="shared" si="48"/>
        <v/>
      </c>
      <c r="G1388" t="str">
        <f>IF(F1388="","",COUNTIF($F$2:F1388,F1388))</f>
        <v/>
      </c>
      <c r="H1388" t="str">
        <f t="shared" si="49"/>
        <v/>
      </c>
    </row>
    <row r="1389" spans="5:8" x14ac:dyDescent="0.25">
      <c r="E1389" t="str">
        <f>IF(Units!A1389="","",Units!A1389&amp;Units!B1389&amp;Units!C1389&amp;"-"&amp;PROPER(Units!D1389))</f>
        <v>5530799-Brooklyn Civil Town</v>
      </c>
      <c r="F1389" t="str">
        <f t="shared" si="48"/>
        <v/>
      </c>
      <c r="G1389" t="str">
        <f>IF(F1389="","",COUNTIF($F$2:F1389,F1389))</f>
        <v/>
      </c>
      <c r="H1389" t="str">
        <f t="shared" si="49"/>
        <v/>
      </c>
    </row>
    <row r="1390" spans="5:8" x14ac:dyDescent="0.25">
      <c r="E1390" t="str">
        <f>IF(Units!A1390="","",Units!A1390&amp;Units!B1390&amp;Units!C1390&amp;"-"&amp;PROPER(Units!D1390))</f>
        <v>5530800-Morgantown Civil Town</v>
      </c>
      <c r="F1390" t="str">
        <f t="shared" si="48"/>
        <v/>
      </c>
      <c r="G1390" t="str">
        <f>IF(F1390="","",COUNTIF($F$2:F1390,F1390))</f>
        <v/>
      </c>
      <c r="H1390" t="str">
        <f t="shared" si="49"/>
        <v/>
      </c>
    </row>
    <row r="1391" spans="5:8" x14ac:dyDescent="0.25">
      <c r="E1391" t="str">
        <f>IF(Units!A1391="","",Units!A1391&amp;Units!B1391&amp;Units!C1391&amp;"-"&amp;PROPER(Units!D1391))</f>
        <v>5530801-Paragon Civil Town</v>
      </c>
      <c r="F1391" t="str">
        <f t="shared" si="48"/>
        <v/>
      </c>
      <c r="G1391" t="str">
        <f>IF(F1391="","",COUNTIF($F$2:F1391,F1391))</f>
        <v/>
      </c>
      <c r="H1391" t="str">
        <f t="shared" si="49"/>
        <v/>
      </c>
    </row>
    <row r="1392" spans="5:8" x14ac:dyDescent="0.25">
      <c r="E1392" t="str">
        <f>IF(Units!A1392="","",Units!A1392&amp;Units!B1392&amp;Units!C1392&amp;"-"&amp;PROPER(Units!D1392))</f>
        <v>5530970-Monrovia Civil Town</v>
      </c>
      <c r="F1392" t="str">
        <f t="shared" si="48"/>
        <v/>
      </c>
      <c r="G1392" t="str">
        <f>IF(F1392="","",COUNTIF($F$2:F1392,F1392))</f>
        <v/>
      </c>
      <c r="H1392" t="str">
        <f t="shared" si="49"/>
        <v/>
      </c>
    </row>
    <row r="1393" spans="5:8" x14ac:dyDescent="0.25">
      <c r="E1393" t="str">
        <f>IF(Units!A1393="","",Units!A1393&amp;Units!B1393&amp;Units!C1393&amp;"-"&amp;PROPER(Units!D1393))</f>
        <v>5550160-Morgan County Public Library</v>
      </c>
      <c r="F1393" t="str">
        <f t="shared" si="48"/>
        <v/>
      </c>
      <c r="G1393" t="str">
        <f>IF(F1393="","",COUNTIF($F$2:F1393,F1393))</f>
        <v/>
      </c>
      <c r="H1393" t="str">
        <f t="shared" si="49"/>
        <v/>
      </c>
    </row>
    <row r="1394" spans="5:8" x14ac:dyDescent="0.25">
      <c r="E1394" t="str">
        <f>IF(Units!A1394="","",Units!A1394&amp;Units!B1394&amp;Units!C1394&amp;"-"&amp;PROPER(Units!D1394))</f>
        <v>5550161-Mooresville Public Library</v>
      </c>
      <c r="F1394" t="str">
        <f t="shared" si="48"/>
        <v/>
      </c>
      <c r="G1394" t="str">
        <f>IF(F1394="","",COUNTIF($F$2:F1394,F1394))</f>
        <v/>
      </c>
      <c r="H1394" t="str">
        <f t="shared" si="49"/>
        <v/>
      </c>
    </row>
    <row r="1395" spans="5:8" x14ac:dyDescent="0.25">
      <c r="E1395" t="str">
        <f>IF(Units!A1395="","",Units!A1395&amp;Units!B1395&amp;Units!C1395&amp;"-"&amp;PROPER(Units!D1395))</f>
        <v>5560963-Harrison Township Fire #7</v>
      </c>
      <c r="F1395" t="str">
        <f t="shared" si="48"/>
        <v/>
      </c>
      <c r="G1395" t="str">
        <f>IF(F1395="","",COUNTIF($F$2:F1395,F1395))</f>
        <v/>
      </c>
      <c r="H1395" t="str">
        <f t="shared" si="49"/>
        <v/>
      </c>
    </row>
    <row r="1396" spans="5:8" x14ac:dyDescent="0.25">
      <c r="E1396" t="str">
        <f>IF(Units!A1396="","",Units!A1396&amp;Units!B1396&amp;Units!C1396&amp;"-"&amp;PROPER(Units!D1396))</f>
        <v>5561085-Monroe Township Fire District</v>
      </c>
      <c r="F1396" t="str">
        <f t="shared" si="48"/>
        <v/>
      </c>
      <c r="G1396" t="str">
        <f>IF(F1396="","",COUNTIF($F$2:F1396,F1396))</f>
        <v/>
      </c>
      <c r="H1396" t="str">
        <f t="shared" si="49"/>
        <v/>
      </c>
    </row>
    <row r="1397" spans="5:8" x14ac:dyDescent="0.25">
      <c r="E1397" t="str">
        <f>IF(Units!A1397="","",Units!A1397&amp;Units!B1397&amp;Units!C1397&amp;"-"&amp;PROPER(Units!D1397))</f>
        <v>5561191-Morgan County Solid Waste Management District</v>
      </c>
      <c r="F1397" t="str">
        <f t="shared" si="48"/>
        <v/>
      </c>
      <c r="G1397" t="str">
        <f>IF(F1397="","",COUNTIF($F$2:F1397,F1397))</f>
        <v/>
      </c>
      <c r="H1397" t="str">
        <f t="shared" si="49"/>
        <v/>
      </c>
    </row>
    <row r="1398" spans="5:8" x14ac:dyDescent="0.25">
      <c r="E1398" t="str">
        <f>IF(Units!A1398="","",Units!A1398&amp;Units!B1398&amp;Units!C1398&amp;"-"&amp;PROPER(Units!D1398))</f>
        <v>5570017-Hart Lake Conservancy District</v>
      </c>
      <c r="F1398" t="str">
        <f t="shared" si="48"/>
        <v/>
      </c>
      <c r="G1398" t="str">
        <f>IF(F1398="","",COUNTIF($F$2:F1398,F1398))</f>
        <v/>
      </c>
      <c r="H1398" t="str">
        <f t="shared" si="49"/>
        <v/>
      </c>
    </row>
    <row r="1399" spans="5:8" x14ac:dyDescent="0.25">
      <c r="E1399" t="str">
        <f>IF(Units!A1399="","",Units!A1399&amp;Units!B1399&amp;Units!C1399&amp;"-"&amp;PROPER(Units!D1399))</f>
        <v>5570101-Wildwood Dam Conservancy District</v>
      </c>
      <c r="F1399" t="str">
        <f t="shared" si="48"/>
        <v/>
      </c>
      <c r="G1399" t="str">
        <f>IF(F1399="","",COUNTIF($F$2:F1399,F1399))</f>
        <v/>
      </c>
      <c r="H1399" t="str">
        <f t="shared" si="49"/>
        <v/>
      </c>
    </row>
    <row r="1400" spans="5:8" x14ac:dyDescent="0.25">
      <c r="E1400" t="str">
        <f>IF(Units!A1400="","",Units!A1400&amp;Units!B1400&amp;Units!C1400&amp;"-"&amp;PROPER(Units!D1400))</f>
        <v>5570103-Lake Edgewood Conservancy District</v>
      </c>
      <c r="F1400" t="str">
        <f t="shared" si="48"/>
        <v/>
      </c>
      <c r="G1400" t="str">
        <f>IF(F1400="","",COUNTIF($F$2:F1400,F1400))</f>
        <v/>
      </c>
      <c r="H1400" t="str">
        <f t="shared" si="49"/>
        <v/>
      </c>
    </row>
    <row r="1401" spans="5:8" x14ac:dyDescent="0.25">
      <c r="E1401" t="str">
        <f>IF(Units!A1401="","",Units!A1401&amp;Units!B1401&amp;Units!C1401&amp;"-"&amp;PROPER(Units!D1401))</f>
        <v>5570106-Upper Wildwood Shores Conservancy District</v>
      </c>
      <c r="F1401" t="str">
        <f t="shared" si="48"/>
        <v/>
      </c>
      <c r="G1401" t="str">
        <f>IF(F1401="","",COUNTIF($F$2:F1401,F1401))</f>
        <v/>
      </c>
      <c r="H1401" t="str">
        <f t="shared" si="49"/>
        <v/>
      </c>
    </row>
    <row r="1402" spans="5:8" x14ac:dyDescent="0.25">
      <c r="E1402" t="str">
        <f>IF(Units!A1402="","",Units!A1402&amp;Units!B1402&amp;Units!C1402&amp;"-"&amp;PROPER(Units!D1402))</f>
        <v>5570325-Lake Deturk Conservancy District</v>
      </c>
      <c r="F1402" t="str">
        <f t="shared" si="48"/>
        <v/>
      </c>
      <c r="G1402" t="str">
        <f>IF(F1402="","",COUNTIF($F$2:F1402,F1402))</f>
        <v/>
      </c>
      <c r="H1402" t="str">
        <f t="shared" si="49"/>
        <v/>
      </c>
    </row>
    <row r="1403" spans="5:8" x14ac:dyDescent="0.25">
      <c r="E1403" t="str">
        <f>IF(Units!A1403="","",Units!A1403&amp;Units!B1403&amp;Units!C1403&amp;"-"&amp;PROPER(Units!D1403))</f>
        <v>5570345-Tall Oaks Lake Conservancy District</v>
      </c>
      <c r="F1403" t="str">
        <f t="shared" si="48"/>
        <v/>
      </c>
      <c r="G1403" t="str">
        <f>IF(F1403="","",COUNTIF($F$2:F1403,F1403))</f>
        <v/>
      </c>
      <c r="H1403" t="str">
        <f t="shared" si="49"/>
        <v/>
      </c>
    </row>
    <row r="1404" spans="5:8" x14ac:dyDescent="0.25">
      <c r="E1404" t="str">
        <f>IF(Units!A1404="","",Units!A1404&amp;Units!B1404&amp;Units!C1404&amp;"-"&amp;PROPER(Units!D1404))</f>
        <v>5610000-Newton County</v>
      </c>
      <c r="F1404" t="str">
        <f t="shared" si="48"/>
        <v/>
      </c>
      <c r="G1404" t="str">
        <f>IF(F1404="","",COUNTIF($F$2:F1404,F1404))</f>
        <v/>
      </c>
      <c r="H1404" t="str">
        <f t="shared" si="49"/>
        <v/>
      </c>
    </row>
    <row r="1405" spans="5:8" x14ac:dyDescent="0.25">
      <c r="E1405" t="str">
        <f>IF(Units!A1405="","",Units!A1405&amp;Units!B1405&amp;Units!C1405&amp;"-"&amp;PROPER(Units!D1405))</f>
        <v>5620001-Beaver Township</v>
      </c>
      <c r="F1405" t="str">
        <f t="shared" si="48"/>
        <v/>
      </c>
      <c r="G1405" t="str">
        <f>IF(F1405="","",COUNTIF($F$2:F1405,F1405))</f>
        <v/>
      </c>
      <c r="H1405" t="str">
        <f t="shared" si="49"/>
        <v/>
      </c>
    </row>
    <row r="1406" spans="5:8" x14ac:dyDescent="0.25">
      <c r="E1406" t="str">
        <f>IF(Units!A1406="","",Units!A1406&amp;Units!B1406&amp;Units!C1406&amp;"-"&amp;PROPER(Units!D1406))</f>
        <v>5620002-Colfax Township</v>
      </c>
      <c r="F1406" t="str">
        <f t="shared" si="48"/>
        <v/>
      </c>
      <c r="G1406" t="str">
        <f>IF(F1406="","",COUNTIF($F$2:F1406,F1406))</f>
        <v/>
      </c>
      <c r="H1406" t="str">
        <f t="shared" si="49"/>
        <v/>
      </c>
    </row>
    <row r="1407" spans="5:8" x14ac:dyDescent="0.25">
      <c r="E1407" t="str">
        <f>IF(Units!A1407="","",Units!A1407&amp;Units!B1407&amp;Units!C1407&amp;"-"&amp;PROPER(Units!D1407))</f>
        <v>5620003-Grant Township</v>
      </c>
      <c r="F1407" t="str">
        <f t="shared" si="48"/>
        <v/>
      </c>
      <c r="G1407" t="str">
        <f>IF(F1407="","",COUNTIF($F$2:F1407,F1407))</f>
        <v/>
      </c>
      <c r="H1407" t="str">
        <f t="shared" si="49"/>
        <v/>
      </c>
    </row>
    <row r="1408" spans="5:8" x14ac:dyDescent="0.25">
      <c r="E1408" t="str">
        <f>IF(Units!A1408="","",Units!A1408&amp;Units!B1408&amp;Units!C1408&amp;"-"&amp;PROPER(Units!D1408))</f>
        <v>5620004-Iroquois Township</v>
      </c>
      <c r="F1408" t="str">
        <f t="shared" si="48"/>
        <v/>
      </c>
      <c r="G1408" t="str">
        <f>IF(F1408="","",COUNTIF($F$2:F1408,F1408))</f>
        <v/>
      </c>
      <c r="H1408" t="str">
        <f t="shared" si="49"/>
        <v/>
      </c>
    </row>
    <row r="1409" spans="5:8" x14ac:dyDescent="0.25">
      <c r="E1409" t="str">
        <f>IF(Units!A1409="","",Units!A1409&amp;Units!B1409&amp;Units!C1409&amp;"-"&amp;PROPER(Units!D1409))</f>
        <v>5620005-Jackson Township</v>
      </c>
      <c r="F1409" t="str">
        <f t="shared" si="48"/>
        <v/>
      </c>
      <c r="G1409" t="str">
        <f>IF(F1409="","",COUNTIF($F$2:F1409,F1409))</f>
        <v/>
      </c>
      <c r="H1409" t="str">
        <f t="shared" si="49"/>
        <v/>
      </c>
    </row>
    <row r="1410" spans="5:8" x14ac:dyDescent="0.25">
      <c r="E1410" t="str">
        <f>IF(Units!A1410="","",Units!A1410&amp;Units!B1410&amp;Units!C1410&amp;"-"&amp;PROPER(Units!D1410))</f>
        <v>5620006-Jefferson Township</v>
      </c>
      <c r="F1410" t="str">
        <f t="shared" si="48"/>
        <v/>
      </c>
      <c r="G1410" t="str">
        <f>IF(F1410="","",COUNTIF($F$2:F1410,F1410))</f>
        <v/>
      </c>
      <c r="H1410" t="str">
        <f t="shared" si="49"/>
        <v/>
      </c>
    </row>
    <row r="1411" spans="5:8" x14ac:dyDescent="0.25">
      <c r="E1411" t="str">
        <f>IF(Units!A1411="","",Units!A1411&amp;Units!B1411&amp;Units!C1411&amp;"-"&amp;PROPER(Units!D1411))</f>
        <v>5620007-Lake Township</v>
      </c>
      <c r="F1411" t="str">
        <f t="shared" ref="F1411:F1474" si="50">IF(LEFT(E1411,2)=$F$1,"x","")</f>
        <v/>
      </c>
      <c r="G1411" t="str">
        <f>IF(F1411="","",COUNTIF($F$2:F1411,F1411))</f>
        <v/>
      </c>
      <c r="H1411" t="str">
        <f t="shared" ref="H1411:H1474" si="51">IF(F1411="","",E1411)</f>
        <v/>
      </c>
    </row>
    <row r="1412" spans="5:8" x14ac:dyDescent="0.25">
      <c r="E1412" t="str">
        <f>IF(Units!A1412="","",Units!A1412&amp;Units!B1412&amp;Units!C1412&amp;"-"&amp;PROPER(Units!D1412))</f>
        <v>5620008-Lincoln Township</v>
      </c>
      <c r="F1412" t="str">
        <f t="shared" si="50"/>
        <v/>
      </c>
      <c r="G1412" t="str">
        <f>IF(F1412="","",COUNTIF($F$2:F1412,F1412))</f>
        <v/>
      </c>
      <c r="H1412" t="str">
        <f t="shared" si="51"/>
        <v/>
      </c>
    </row>
    <row r="1413" spans="5:8" x14ac:dyDescent="0.25">
      <c r="E1413" t="str">
        <f>IF(Units!A1413="","",Units!A1413&amp;Units!B1413&amp;Units!C1413&amp;"-"&amp;PROPER(Units!D1413))</f>
        <v>5620009-Mcclellan Township</v>
      </c>
      <c r="F1413" t="str">
        <f t="shared" si="50"/>
        <v/>
      </c>
      <c r="G1413" t="str">
        <f>IF(F1413="","",COUNTIF($F$2:F1413,F1413))</f>
        <v/>
      </c>
      <c r="H1413" t="str">
        <f t="shared" si="51"/>
        <v/>
      </c>
    </row>
    <row r="1414" spans="5:8" x14ac:dyDescent="0.25">
      <c r="E1414" t="str">
        <f>IF(Units!A1414="","",Units!A1414&amp;Units!B1414&amp;Units!C1414&amp;"-"&amp;PROPER(Units!D1414))</f>
        <v>5620010-Washington Township</v>
      </c>
      <c r="F1414" t="str">
        <f t="shared" si="50"/>
        <v/>
      </c>
      <c r="G1414" t="str">
        <f>IF(F1414="","",COUNTIF($F$2:F1414,F1414))</f>
        <v/>
      </c>
      <c r="H1414" t="str">
        <f t="shared" si="51"/>
        <v/>
      </c>
    </row>
    <row r="1415" spans="5:8" x14ac:dyDescent="0.25">
      <c r="E1415" t="str">
        <f>IF(Units!A1415="","",Units!A1415&amp;Units!B1415&amp;Units!C1415&amp;"-"&amp;PROPER(Units!D1415))</f>
        <v>5630802-Brook Civil Town</v>
      </c>
      <c r="F1415" t="str">
        <f t="shared" si="50"/>
        <v/>
      </c>
      <c r="G1415" t="str">
        <f>IF(F1415="","",COUNTIF($F$2:F1415,F1415))</f>
        <v/>
      </c>
      <c r="H1415" t="str">
        <f t="shared" si="51"/>
        <v/>
      </c>
    </row>
    <row r="1416" spans="5:8" x14ac:dyDescent="0.25">
      <c r="E1416" t="str">
        <f>IF(Units!A1416="","",Units!A1416&amp;Units!B1416&amp;Units!C1416&amp;"-"&amp;PROPER(Units!D1416))</f>
        <v>5630803-Goodland Civil Town</v>
      </c>
      <c r="F1416" t="str">
        <f t="shared" si="50"/>
        <v/>
      </c>
      <c r="G1416" t="str">
        <f>IF(F1416="","",COUNTIF($F$2:F1416,F1416))</f>
        <v/>
      </c>
      <c r="H1416" t="str">
        <f t="shared" si="51"/>
        <v/>
      </c>
    </row>
    <row r="1417" spans="5:8" x14ac:dyDescent="0.25">
      <c r="E1417" t="str">
        <f>IF(Units!A1417="","",Units!A1417&amp;Units!B1417&amp;Units!C1417&amp;"-"&amp;PROPER(Units!D1417))</f>
        <v>5630804-Kentland Civil Town</v>
      </c>
      <c r="F1417" t="str">
        <f t="shared" si="50"/>
        <v/>
      </c>
      <c r="G1417" t="str">
        <f>IF(F1417="","",COUNTIF($F$2:F1417,F1417))</f>
        <v/>
      </c>
      <c r="H1417" t="str">
        <f t="shared" si="51"/>
        <v/>
      </c>
    </row>
    <row r="1418" spans="5:8" x14ac:dyDescent="0.25">
      <c r="E1418" t="str">
        <f>IF(Units!A1418="","",Units!A1418&amp;Units!B1418&amp;Units!C1418&amp;"-"&amp;PROPER(Units!D1418))</f>
        <v>5630805-Morocco Civil Town</v>
      </c>
      <c r="F1418" t="str">
        <f t="shared" si="50"/>
        <v/>
      </c>
      <c r="G1418" t="str">
        <f>IF(F1418="","",COUNTIF($F$2:F1418,F1418))</f>
        <v/>
      </c>
      <c r="H1418" t="str">
        <f t="shared" si="51"/>
        <v/>
      </c>
    </row>
    <row r="1419" spans="5:8" x14ac:dyDescent="0.25">
      <c r="E1419" t="str">
        <f>IF(Units!A1419="","",Units!A1419&amp;Units!B1419&amp;Units!C1419&amp;"-"&amp;PROPER(Units!D1419))</f>
        <v>5630806-Mt. Ayr Civil Town</v>
      </c>
      <c r="F1419" t="str">
        <f t="shared" si="50"/>
        <v/>
      </c>
      <c r="G1419" t="str">
        <f>IF(F1419="","",COUNTIF($F$2:F1419,F1419))</f>
        <v/>
      </c>
      <c r="H1419" t="str">
        <f t="shared" si="51"/>
        <v/>
      </c>
    </row>
    <row r="1420" spans="5:8" x14ac:dyDescent="0.25">
      <c r="E1420" t="str">
        <f>IF(Units!A1420="","",Units!A1420&amp;Units!B1420&amp;Units!C1420&amp;"-"&amp;PROPER(Units!D1420))</f>
        <v>5650162-Brook Public Library</v>
      </c>
      <c r="F1420" t="str">
        <f t="shared" si="50"/>
        <v/>
      </c>
      <c r="G1420" t="str">
        <f>IF(F1420="","",COUNTIF($F$2:F1420,F1420))</f>
        <v/>
      </c>
      <c r="H1420" t="str">
        <f t="shared" si="51"/>
        <v/>
      </c>
    </row>
    <row r="1421" spans="5:8" x14ac:dyDescent="0.25">
      <c r="E1421" t="str">
        <f>IF(Units!A1421="","",Units!A1421&amp;Units!B1421&amp;Units!C1421&amp;"-"&amp;PROPER(Units!D1421))</f>
        <v>5650163-Goodland Public Library</v>
      </c>
      <c r="F1421" t="str">
        <f t="shared" si="50"/>
        <v/>
      </c>
      <c r="G1421" t="str">
        <f>IF(F1421="","",COUNTIF($F$2:F1421,F1421))</f>
        <v/>
      </c>
      <c r="H1421" t="str">
        <f t="shared" si="51"/>
        <v/>
      </c>
    </row>
    <row r="1422" spans="5:8" x14ac:dyDescent="0.25">
      <c r="E1422" t="str">
        <f>IF(Units!A1422="","",Units!A1422&amp;Units!B1422&amp;Units!C1422&amp;"-"&amp;PROPER(Units!D1422))</f>
        <v>5650164-Kentland Public Library</v>
      </c>
      <c r="F1422" t="str">
        <f t="shared" si="50"/>
        <v/>
      </c>
      <c r="G1422" t="str">
        <f>IF(F1422="","",COUNTIF($F$2:F1422,F1422))</f>
        <v/>
      </c>
      <c r="H1422" t="str">
        <f t="shared" si="51"/>
        <v/>
      </c>
    </row>
    <row r="1423" spans="5:8" x14ac:dyDescent="0.25">
      <c r="E1423" t="str">
        <f>IF(Units!A1423="","",Units!A1423&amp;Units!B1423&amp;Units!C1423&amp;"-"&amp;PROPER(Units!D1423))</f>
        <v>5650166-Newton County Public Library</v>
      </c>
      <c r="F1423" t="str">
        <f t="shared" si="50"/>
        <v/>
      </c>
      <c r="G1423" t="str">
        <f>IF(F1423="","",COUNTIF($F$2:F1423,F1423))</f>
        <v/>
      </c>
      <c r="H1423" t="str">
        <f t="shared" si="51"/>
        <v/>
      </c>
    </row>
    <row r="1424" spans="5:8" x14ac:dyDescent="0.25">
      <c r="E1424" t="str">
        <f>IF(Units!A1424="","",Units!A1424&amp;Units!B1424&amp;Units!C1424&amp;"-"&amp;PROPER(Units!D1424))</f>
        <v>5670019-Kentland Conservancy District</v>
      </c>
      <c r="F1424" t="str">
        <f t="shared" si="50"/>
        <v/>
      </c>
      <c r="G1424" t="str">
        <f>IF(F1424="","",COUNTIF($F$2:F1424,F1424))</f>
        <v/>
      </c>
      <c r="H1424" t="str">
        <f t="shared" si="51"/>
        <v/>
      </c>
    </row>
    <row r="1425" spans="5:8" x14ac:dyDescent="0.25">
      <c r="E1425" t="str">
        <f>IF(Units!A1425="","",Units!A1425&amp;Units!B1425&amp;Units!C1425&amp;"-"&amp;PROPER(Units!D1425))</f>
        <v>5670052-Morocco Conservancy District</v>
      </c>
      <c r="F1425" t="str">
        <f t="shared" si="50"/>
        <v/>
      </c>
      <c r="G1425" t="str">
        <f>IF(F1425="","",COUNTIF($F$2:F1425,F1425))</f>
        <v/>
      </c>
      <c r="H1425" t="str">
        <f t="shared" si="51"/>
        <v/>
      </c>
    </row>
    <row r="1426" spans="5:8" x14ac:dyDescent="0.25">
      <c r="E1426" t="str">
        <f>IF(Units!A1426="","",Units!A1426&amp;Units!B1426&amp;Units!C1426&amp;"-"&amp;PROPER(Units!D1426))</f>
        <v>5710000-Noble County</v>
      </c>
      <c r="F1426" t="str">
        <f t="shared" si="50"/>
        <v/>
      </c>
      <c r="G1426" t="str">
        <f>IF(F1426="","",COUNTIF($F$2:F1426,F1426))</f>
        <v/>
      </c>
      <c r="H1426" t="str">
        <f t="shared" si="51"/>
        <v/>
      </c>
    </row>
    <row r="1427" spans="5:8" x14ac:dyDescent="0.25">
      <c r="E1427" t="str">
        <f>IF(Units!A1427="","",Units!A1427&amp;Units!B1427&amp;Units!C1427&amp;"-"&amp;PROPER(Units!D1427))</f>
        <v>5720001-Albion Township</v>
      </c>
      <c r="F1427" t="str">
        <f t="shared" si="50"/>
        <v/>
      </c>
      <c r="G1427" t="str">
        <f>IF(F1427="","",COUNTIF($F$2:F1427,F1427))</f>
        <v/>
      </c>
      <c r="H1427" t="str">
        <f t="shared" si="51"/>
        <v/>
      </c>
    </row>
    <row r="1428" spans="5:8" x14ac:dyDescent="0.25">
      <c r="E1428" t="str">
        <f>IF(Units!A1428="","",Units!A1428&amp;Units!B1428&amp;Units!C1428&amp;"-"&amp;PROPER(Units!D1428))</f>
        <v>5720002-Allen Township</v>
      </c>
      <c r="F1428" t="str">
        <f t="shared" si="50"/>
        <v/>
      </c>
      <c r="G1428" t="str">
        <f>IF(F1428="","",COUNTIF($F$2:F1428,F1428))</f>
        <v/>
      </c>
      <c r="H1428" t="str">
        <f t="shared" si="51"/>
        <v/>
      </c>
    </row>
    <row r="1429" spans="5:8" x14ac:dyDescent="0.25">
      <c r="E1429" t="str">
        <f>IF(Units!A1429="","",Units!A1429&amp;Units!B1429&amp;Units!C1429&amp;"-"&amp;PROPER(Units!D1429))</f>
        <v>5720003-Elkhart Township</v>
      </c>
      <c r="F1429" t="str">
        <f t="shared" si="50"/>
        <v/>
      </c>
      <c r="G1429" t="str">
        <f>IF(F1429="","",COUNTIF($F$2:F1429,F1429))</f>
        <v/>
      </c>
      <c r="H1429" t="str">
        <f t="shared" si="51"/>
        <v/>
      </c>
    </row>
    <row r="1430" spans="5:8" x14ac:dyDescent="0.25">
      <c r="E1430" t="str">
        <f>IF(Units!A1430="","",Units!A1430&amp;Units!B1430&amp;Units!C1430&amp;"-"&amp;PROPER(Units!D1430))</f>
        <v>5720004-Green Township</v>
      </c>
      <c r="F1430" t="str">
        <f t="shared" si="50"/>
        <v/>
      </c>
      <c r="G1430" t="str">
        <f>IF(F1430="","",COUNTIF($F$2:F1430,F1430))</f>
        <v/>
      </c>
      <c r="H1430" t="str">
        <f t="shared" si="51"/>
        <v/>
      </c>
    </row>
    <row r="1431" spans="5:8" x14ac:dyDescent="0.25">
      <c r="E1431" t="str">
        <f>IF(Units!A1431="","",Units!A1431&amp;Units!B1431&amp;Units!C1431&amp;"-"&amp;PROPER(Units!D1431))</f>
        <v>5720005-Jefferson Township</v>
      </c>
      <c r="F1431" t="str">
        <f t="shared" si="50"/>
        <v/>
      </c>
      <c r="G1431" t="str">
        <f>IF(F1431="","",COUNTIF($F$2:F1431,F1431))</f>
        <v/>
      </c>
      <c r="H1431" t="str">
        <f t="shared" si="51"/>
        <v/>
      </c>
    </row>
    <row r="1432" spans="5:8" x14ac:dyDescent="0.25">
      <c r="E1432" t="str">
        <f>IF(Units!A1432="","",Units!A1432&amp;Units!B1432&amp;Units!C1432&amp;"-"&amp;PROPER(Units!D1432))</f>
        <v>5720006-Noble Township</v>
      </c>
      <c r="F1432" t="str">
        <f t="shared" si="50"/>
        <v/>
      </c>
      <c r="G1432" t="str">
        <f>IF(F1432="","",COUNTIF($F$2:F1432,F1432))</f>
        <v/>
      </c>
      <c r="H1432" t="str">
        <f t="shared" si="51"/>
        <v/>
      </c>
    </row>
    <row r="1433" spans="5:8" x14ac:dyDescent="0.25">
      <c r="E1433" t="str">
        <f>IF(Units!A1433="","",Units!A1433&amp;Units!B1433&amp;Units!C1433&amp;"-"&amp;PROPER(Units!D1433))</f>
        <v>5720007-Orange Township</v>
      </c>
      <c r="F1433" t="str">
        <f t="shared" si="50"/>
        <v/>
      </c>
      <c r="G1433" t="str">
        <f>IF(F1433="","",COUNTIF($F$2:F1433,F1433))</f>
        <v/>
      </c>
      <c r="H1433" t="str">
        <f t="shared" si="51"/>
        <v/>
      </c>
    </row>
    <row r="1434" spans="5:8" x14ac:dyDescent="0.25">
      <c r="E1434" t="str">
        <f>IF(Units!A1434="","",Units!A1434&amp;Units!B1434&amp;Units!C1434&amp;"-"&amp;PROPER(Units!D1434))</f>
        <v>5720008-Perry Township</v>
      </c>
      <c r="F1434" t="str">
        <f t="shared" si="50"/>
        <v/>
      </c>
      <c r="G1434" t="str">
        <f>IF(F1434="","",COUNTIF($F$2:F1434,F1434))</f>
        <v/>
      </c>
      <c r="H1434" t="str">
        <f t="shared" si="51"/>
        <v/>
      </c>
    </row>
    <row r="1435" spans="5:8" x14ac:dyDescent="0.25">
      <c r="E1435" t="str">
        <f>IF(Units!A1435="","",Units!A1435&amp;Units!B1435&amp;Units!C1435&amp;"-"&amp;PROPER(Units!D1435))</f>
        <v>5720009-Sparta Township</v>
      </c>
      <c r="F1435" t="str">
        <f t="shared" si="50"/>
        <v/>
      </c>
      <c r="G1435" t="str">
        <f>IF(F1435="","",COUNTIF($F$2:F1435,F1435))</f>
        <v/>
      </c>
      <c r="H1435" t="str">
        <f t="shared" si="51"/>
        <v/>
      </c>
    </row>
    <row r="1436" spans="5:8" x14ac:dyDescent="0.25">
      <c r="E1436" t="str">
        <f>IF(Units!A1436="","",Units!A1436&amp;Units!B1436&amp;Units!C1436&amp;"-"&amp;PROPER(Units!D1436))</f>
        <v>5720010-Swan Township</v>
      </c>
      <c r="F1436" t="str">
        <f t="shared" si="50"/>
        <v/>
      </c>
      <c r="G1436" t="str">
        <f>IF(F1436="","",COUNTIF($F$2:F1436,F1436))</f>
        <v/>
      </c>
      <c r="H1436" t="str">
        <f t="shared" si="51"/>
        <v/>
      </c>
    </row>
    <row r="1437" spans="5:8" x14ac:dyDescent="0.25">
      <c r="E1437" t="str">
        <f>IF(Units!A1437="","",Units!A1437&amp;Units!B1437&amp;Units!C1437&amp;"-"&amp;PROPER(Units!D1437))</f>
        <v>5720011-Washington Township</v>
      </c>
      <c r="F1437" t="str">
        <f t="shared" si="50"/>
        <v/>
      </c>
      <c r="G1437" t="str">
        <f>IF(F1437="","",COUNTIF($F$2:F1437,F1437))</f>
        <v/>
      </c>
      <c r="H1437" t="str">
        <f t="shared" si="51"/>
        <v/>
      </c>
    </row>
    <row r="1438" spans="5:8" x14ac:dyDescent="0.25">
      <c r="E1438" t="str">
        <f>IF(Units!A1438="","",Units!A1438&amp;Units!B1438&amp;Units!C1438&amp;"-"&amp;PROPER(Units!D1438))</f>
        <v>5720012-Wayne Township</v>
      </c>
      <c r="F1438" t="str">
        <f t="shared" si="50"/>
        <v/>
      </c>
      <c r="G1438" t="str">
        <f>IF(F1438="","",COUNTIF($F$2:F1438,F1438))</f>
        <v/>
      </c>
      <c r="H1438" t="str">
        <f t="shared" si="51"/>
        <v/>
      </c>
    </row>
    <row r="1439" spans="5:8" x14ac:dyDescent="0.25">
      <c r="E1439" t="str">
        <f>IF(Units!A1439="","",Units!A1439&amp;Units!B1439&amp;Units!C1439&amp;"-"&amp;PROPER(Units!D1439))</f>
        <v>5720013-York Township</v>
      </c>
      <c r="F1439" t="str">
        <f t="shared" si="50"/>
        <v/>
      </c>
      <c r="G1439" t="str">
        <f>IF(F1439="","",COUNTIF($F$2:F1439,F1439))</f>
        <v/>
      </c>
      <c r="H1439" t="str">
        <f t="shared" si="51"/>
        <v/>
      </c>
    </row>
    <row r="1440" spans="5:8" x14ac:dyDescent="0.25">
      <c r="E1440" t="str">
        <f>IF(Units!A1440="","",Units!A1440&amp;Units!B1440&amp;Units!C1440&amp;"-"&amp;PROPER(Units!D1440))</f>
        <v>5730418-Kendallville Civil City</v>
      </c>
      <c r="F1440" t="str">
        <f t="shared" si="50"/>
        <v/>
      </c>
      <c r="G1440" t="str">
        <f>IF(F1440="","",COUNTIF($F$2:F1440,F1440))</f>
        <v/>
      </c>
      <c r="H1440" t="str">
        <f t="shared" si="51"/>
        <v/>
      </c>
    </row>
    <row r="1441" spans="5:8" x14ac:dyDescent="0.25">
      <c r="E1441" t="str">
        <f>IF(Units!A1441="","",Units!A1441&amp;Units!B1441&amp;Units!C1441&amp;"-"&amp;PROPER(Units!D1441))</f>
        <v>5730452-Ligonier Civil City</v>
      </c>
      <c r="F1441" t="str">
        <f t="shared" si="50"/>
        <v/>
      </c>
      <c r="G1441" t="str">
        <f>IF(F1441="","",COUNTIF($F$2:F1441,F1441))</f>
        <v/>
      </c>
      <c r="H1441" t="str">
        <f t="shared" si="51"/>
        <v/>
      </c>
    </row>
    <row r="1442" spans="5:8" x14ac:dyDescent="0.25">
      <c r="E1442" t="str">
        <f>IF(Units!A1442="","",Units!A1442&amp;Units!B1442&amp;Units!C1442&amp;"-"&amp;PROPER(Units!D1442))</f>
        <v>5730807-Albion Civil Town</v>
      </c>
      <c r="F1442" t="str">
        <f t="shared" si="50"/>
        <v/>
      </c>
      <c r="G1442" t="str">
        <f>IF(F1442="","",COUNTIF($F$2:F1442,F1442))</f>
        <v/>
      </c>
      <c r="H1442" t="str">
        <f t="shared" si="51"/>
        <v/>
      </c>
    </row>
    <row r="1443" spans="5:8" x14ac:dyDescent="0.25">
      <c r="E1443" t="str">
        <f>IF(Units!A1443="","",Units!A1443&amp;Units!B1443&amp;Units!C1443&amp;"-"&amp;PROPER(Units!D1443))</f>
        <v>5730808-Avilla Civil Town</v>
      </c>
      <c r="F1443" t="str">
        <f t="shared" si="50"/>
        <v/>
      </c>
      <c r="G1443" t="str">
        <f>IF(F1443="","",COUNTIF($F$2:F1443,F1443))</f>
        <v/>
      </c>
      <c r="H1443" t="str">
        <f t="shared" si="51"/>
        <v/>
      </c>
    </row>
    <row r="1444" spans="5:8" x14ac:dyDescent="0.25">
      <c r="E1444" t="str">
        <f>IF(Units!A1444="","",Units!A1444&amp;Units!B1444&amp;Units!C1444&amp;"-"&amp;PROPER(Units!D1444))</f>
        <v>5730809-Cromwell Civil Town</v>
      </c>
      <c r="F1444" t="str">
        <f t="shared" si="50"/>
        <v/>
      </c>
      <c r="G1444" t="str">
        <f>IF(F1444="","",COUNTIF($F$2:F1444,F1444))</f>
        <v/>
      </c>
      <c r="H1444" t="str">
        <f t="shared" si="51"/>
        <v/>
      </c>
    </row>
    <row r="1445" spans="5:8" x14ac:dyDescent="0.25">
      <c r="E1445" t="str">
        <f>IF(Units!A1445="","",Units!A1445&amp;Units!B1445&amp;Units!C1445&amp;"-"&amp;PROPER(Units!D1445))</f>
        <v>5730810-Rome City Civil Town</v>
      </c>
      <c r="F1445" t="str">
        <f t="shared" si="50"/>
        <v/>
      </c>
      <c r="G1445" t="str">
        <f>IF(F1445="","",COUNTIF($F$2:F1445,F1445))</f>
        <v/>
      </c>
      <c r="H1445" t="str">
        <f t="shared" si="51"/>
        <v/>
      </c>
    </row>
    <row r="1446" spans="5:8" x14ac:dyDescent="0.25">
      <c r="E1446" t="str">
        <f>IF(Units!A1446="","",Units!A1446&amp;Units!B1446&amp;Units!C1446&amp;"-"&amp;PROPER(Units!D1446))</f>
        <v>5750167-Kendallville Public Library</v>
      </c>
      <c r="F1446" t="str">
        <f t="shared" si="50"/>
        <v/>
      </c>
      <c r="G1446" t="str">
        <f>IF(F1446="","",COUNTIF($F$2:F1446,F1446))</f>
        <v/>
      </c>
      <c r="H1446" t="str">
        <f t="shared" si="51"/>
        <v/>
      </c>
    </row>
    <row r="1447" spans="5:8" x14ac:dyDescent="0.25">
      <c r="E1447" t="str">
        <f>IF(Units!A1447="","",Units!A1447&amp;Units!B1447&amp;Units!C1447&amp;"-"&amp;PROPER(Units!D1447))</f>
        <v>5750168-Ligonier Public Library</v>
      </c>
      <c r="F1447" t="str">
        <f t="shared" si="50"/>
        <v/>
      </c>
      <c r="G1447" t="str">
        <f>IF(F1447="","",COUNTIF($F$2:F1447,F1447))</f>
        <v/>
      </c>
      <c r="H1447" t="str">
        <f t="shared" si="51"/>
        <v/>
      </c>
    </row>
    <row r="1448" spans="5:8" x14ac:dyDescent="0.25">
      <c r="E1448" t="str">
        <f>IF(Units!A1448="","",Units!A1448&amp;Units!B1448&amp;Units!C1448&amp;"-"&amp;PROPER(Units!D1448))</f>
        <v>5750169-Noble County Public Library</v>
      </c>
      <c r="F1448" t="str">
        <f t="shared" si="50"/>
        <v/>
      </c>
      <c r="G1448" t="str">
        <f>IF(F1448="","",COUNTIF($F$2:F1448,F1448))</f>
        <v/>
      </c>
      <c r="H1448" t="str">
        <f t="shared" si="51"/>
        <v/>
      </c>
    </row>
    <row r="1449" spans="5:8" x14ac:dyDescent="0.25">
      <c r="E1449" t="str">
        <f>IF(Units!A1449="","",Units!A1449&amp;Units!B1449&amp;Units!C1449&amp;"-"&amp;PROPER(Units!D1449))</f>
        <v>5770054-Rome City Conservancy</v>
      </c>
      <c r="F1449" t="str">
        <f t="shared" si="50"/>
        <v/>
      </c>
      <c r="G1449" t="str">
        <f>IF(F1449="","",COUNTIF($F$2:F1449,F1449))</f>
        <v/>
      </c>
      <c r="H1449" t="str">
        <f t="shared" si="51"/>
        <v/>
      </c>
    </row>
    <row r="1450" spans="5:8" x14ac:dyDescent="0.25">
      <c r="E1450" t="str">
        <f>IF(Units!A1450="","",Units!A1450&amp;Units!B1450&amp;Units!C1450&amp;"-"&amp;PROPER(Units!D1450))</f>
        <v>5810000-Ohio County</v>
      </c>
      <c r="F1450" t="str">
        <f t="shared" si="50"/>
        <v/>
      </c>
      <c r="G1450" t="str">
        <f>IF(F1450="","",COUNTIF($F$2:F1450,F1450))</f>
        <v/>
      </c>
      <c r="H1450" t="str">
        <f t="shared" si="51"/>
        <v/>
      </c>
    </row>
    <row r="1451" spans="5:8" x14ac:dyDescent="0.25">
      <c r="E1451" t="str">
        <f>IF(Units!A1451="","",Units!A1451&amp;Units!B1451&amp;Units!C1451&amp;"-"&amp;PROPER(Units!D1451))</f>
        <v>5820001-Cass Township</v>
      </c>
      <c r="F1451" t="str">
        <f t="shared" si="50"/>
        <v/>
      </c>
      <c r="G1451" t="str">
        <f>IF(F1451="","",COUNTIF($F$2:F1451,F1451))</f>
        <v/>
      </c>
      <c r="H1451" t="str">
        <f t="shared" si="51"/>
        <v/>
      </c>
    </row>
    <row r="1452" spans="5:8" x14ac:dyDescent="0.25">
      <c r="E1452" t="str">
        <f>IF(Units!A1452="","",Units!A1452&amp;Units!B1452&amp;Units!C1452&amp;"-"&amp;PROPER(Units!D1452))</f>
        <v>5820002-Pike Township</v>
      </c>
      <c r="F1452" t="str">
        <f t="shared" si="50"/>
        <v/>
      </c>
      <c r="G1452" t="str">
        <f>IF(F1452="","",COUNTIF($F$2:F1452,F1452))</f>
        <v/>
      </c>
      <c r="H1452" t="str">
        <f t="shared" si="51"/>
        <v/>
      </c>
    </row>
    <row r="1453" spans="5:8" x14ac:dyDescent="0.25">
      <c r="E1453" t="str">
        <f>IF(Units!A1453="","",Units!A1453&amp;Units!B1453&amp;Units!C1453&amp;"-"&amp;PROPER(Units!D1453))</f>
        <v>5820003-Randolph Township</v>
      </c>
      <c r="F1453" t="str">
        <f t="shared" si="50"/>
        <v/>
      </c>
      <c r="G1453" t="str">
        <f>IF(F1453="","",COUNTIF($F$2:F1453,F1453))</f>
        <v/>
      </c>
      <c r="H1453" t="str">
        <f t="shared" si="51"/>
        <v/>
      </c>
    </row>
    <row r="1454" spans="5:8" x14ac:dyDescent="0.25">
      <c r="E1454" t="str">
        <f>IF(Units!A1454="","",Units!A1454&amp;Units!B1454&amp;Units!C1454&amp;"-"&amp;PROPER(Units!D1454))</f>
        <v>5820004-Union Township</v>
      </c>
      <c r="F1454" t="str">
        <f t="shared" si="50"/>
        <v/>
      </c>
      <c r="G1454" t="str">
        <f>IF(F1454="","",COUNTIF($F$2:F1454,F1454))</f>
        <v/>
      </c>
      <c r="H1454" t="str">
        <f t="shared" si="51"/>
        <v/>
      </c>
    </row>
    <row r="1455" spans="5:8" x14ac:dyDescent="0.25">
      <c r="E1455" t="str">
        <f>IF(Units!A1455="","",Units!A1455&amp;Units!B1455&amp;Units!C1455&amp;"-"&amp;PROPER(Units!D1455))</f>
        <v>5830462-Rising Sun Civil City</v>
      </c>
      <c r="F1455" t="str">
        <f t="shared" si="50"/>
        <v/>
      </c>
      <c r="G1455" t="str">
        <f>IF(F1455="","",COUNTIF($F$2:F1455,F1455))</f>
        <v/>
      </c>
      <c r="H1455" t="str">
        <f t="shared" si="51"/>
        <v/>
      </c>
    </row>
    <row r="1456" spans="5:8" x14ac:dyDescent="0.25">
      <c r="E1456" t="str">
        <f>IF(Units!A1456="","",Units!A1456&amp;Units!B1456&amp;Units!C1456&amp;"-"&amp;PROPER(Units!D1456))</f>
        <v>5850170-Ohio County Public Library</v>
      </c>
      <c r="F1456" t="str">
        <f t="shared" si="50"/>
        <v/>
      </c>
      <c r="G1456" t="str">
        <f>IF(F1456="","",COUNTIF($F$2:F1456,F1456))</f>
        <v/>
      </c>
      <c r="H1456" t="str">
        <f t="shared" si="51"/>
        <v/>
      </c>
    </row>
    <row r="1457" spans="5:8" x14ac:dyDescent="0.25">
      <c r="E1457" t="str">
        <f>IF(Units!A1457="","",Units!A1457&amp;Units!B1457&amp;Units!C1457&amp;"-"&amp;PROPER(Units!D1457))</f>
        <v>5910000-Orange County</v>
      </c>
      <c r="F1457" t="str">
        <f t="shared" si="50"/>
        <v/>
      </c>
      <c r="G1457" t="str">
        <f>IF(F1457="","",COUNTIF($F$2:F1457,F1457))</f>
        <v/>
      </c>
      <c r="H1457" t="str">
        <f t="shared" si="51"/>
        <v/>
      </c>
    </row>
    <row r="1458" spans="5:8" x14ac:dyDescent="0.25">
      <c r="E1458" t="str">
        <f>IF(Units!A1458="","",Units!A1458&amp;Units!B1458&amp;Units!C1458&amp;"-"&amp;PROPER(Units!D1458))</f>
        <v>5920001-French Lick Township</v>
      </c>
      <c r="F1458" t="str">
        <f t="shared" si="50"/>
        <v/>
      </c>
      <c r="G1458" t="str">
        <f>IF(F1458="","",COUNTIF($F$2:F1458,F1458))</f>
        <v/>
      </c>
      <c r="H1458" t="str">
        <f t="shared" si="51"/>
        <v/>
      </c>
    </row>
    <row r="1459" spans="5:8" x14ac:dyDescent="0.25">
      <c r="E1459" t="str">
        <f>IF(Units!A1459="","",Units!A1459&amp;Units!B1459&amp;Units!C1459&amp;"-"&amp;PROPER(Units!D1459))</f>
        <v>5920002-Greenfield Township</v>
      </c>
      <c r="F1459" t="str">
        <f t="shared" si="50"/>
        <v/>
      </c>
      <c r="G1459" t="str">
        <f>IF(F1459="","",COUNTIF($F$2:F1459,F1459))</f>
        <v/>
      </c>
      <c r="H1459" t="str">
        <f t="shared" si="51"/>
        <v/>
      </c>
    </row>
    <row r="1460" spans="5:8" x14ac:dyDescent="0.25">
      <c r="E1460" t="str">
        <f>IF(Units!A1460="","",Units!A1460&amp;Units!B1460&amp;Units!C1460&amp;"-"&amp;PROPER(Units!D1460))</f>
        <v>5920003-Jackson Township</v>
      </c>
      <c r="F1460" t="str">
        <f t="shared" si="50"/>
        <v/>
      </c>
      <c r="G1460" t="str">
        <f>IF(F1460="","",COUNTIF($F$2:F1460,F1460))</f>
        <v/>
      </c>
      <c r="H1460" t="str">
        <f t="shared" si="51"/>
        <v/>
      </c>
    </row>
    <row r="1461" spans="5:8" x14ac:dyDescent="0.25">
      <c r="E1461" t="str">
        <f>IF(Units!A1461="","",Units!A1461&amp;Units!B1461&amp;Units!C1461&amp;"-"&amp;PROPER(Units!D1461))</f>
        <v>5920004-Northeast Township</v>
      </c>
      <c r="F1461" t="str">
        <f t="shared" si="50"/>
        <v/>
      </c>
      <c r="G1461" t="str">
        <f>IF(F1461="","",COUNTIF($F$2:F1461,F1461))</f>
        <v/>
      </c>
      <c r="H1461" t="str">
        <f t="shared" si="51"/>
        <v/>
      </c>
    </row>
    <row r="1462" spans="5:8" x14ac:dyDescent="0.25">
      <c r="E1462" t="str">
        <f>IF(Units!A1462="","",Units!A1462&amp;Units!B1462&amp;Units!C1462&amp;"-"&amp;PROPER(Units!D1462))</f>
        <v>5920005-Northwest Township</v>
      </c>
      <c r="F1462" t="str">
        <f t="shared" si="50"/>
        <v/>
      </c>
      <c r="G1462" t="str">
        <f>IF(F1462="","",COUNTIF($F$2:F1462,F1462))</f>
        <v/>
      </c>
      <c r="H1462" t="str">
        <f t="shared" si="51"/>
        <v/>
      </c>
    </row>
    <row r="1463" spans="5:8" x14ac:dyDescent="0.25">
      <c r="E1463" t="str">
        <f>IF(Units!A1463="","",Units!A1463&amp;Units!B1463&amp;Units!C1463&amp;"-"&amp;PROPER(Units!D1463))</f>
        <v>5920006-Orangeville Township</v>
      </c>
      <c r="F1463" t="str">
        <f t="shared" si="50"/>
        <v/>
      </c>
      <c r="G1463" t="str">
        <f>IF(F1463="","",COUNTIF($F$2:F1463,F1463))</f>
        <v/>
      </c>
      <c r="H1463" t="str">
        <f t="shared" si="51"/>
        <v/>
      </c>
    </row>
    <row r="1464" spans="5:8" x14ac:dyDescent="0.25">
      <c r="E1464" t="str">
        <f>IF(Units!A1464="","",Units!A1464&amp;Units!B1464&amp;Units!C1464&amp;"-"&amp;PROPER(Units!D1464))</f>
        <v>5920007-Orleans Township</v>
      </c>
      <c r="F1464" t="str">
        <f t="shared" si="50"/>
        <v/>
      </c>
      <c r="G1464" t="str">
        <f>IF(F1464="","",COUNTIF($F$2:F1464,F1464))</f>
        <v/>
      </c>
      <c r="H1464" t="str">
        <f t="shared" si="51"/>
        <v/>
      </c>
    </row>
    <row r="1465" spans="5:8" x14ac:dyDescent="0.25">
      <c r="E1465" t="str">
        <f>IF(Units!A1465="","",Units!A1465&amp;Units!B1465&amp;Units!C1465&amp;"-"&amp;PROPER(Units!D1465))</f>
        <v>5920008-Paoli Township</v>
      </c>
      <c r="F1465" t="str">
        <f t="shared" si="50"/>
        <v/>
      </c>
      <c r="G1465" t="str">
        <f>IF(F1465="","",COUNTIF($F$2:F1465,F1465))</f>
        <v/>
      </c>
      <c r="H1465" t="str">
        <f t="shared" si="51"/>
        <v/>
      </c>
    </row>
    <row r="1466" spans="5:8" x14ac:dyDescent="0.25">
      <c r="E1466" t="str">
        <f>IF(Units!A1466="","",Units!A1466&amp;Units!B1466&amp;Units!C1466&amp;"-"&amp;PROPER(Units!D1466))</f>
        <v>5920009-Southeast Township</v>
      </c>
      <c r="F1466" t="str">
        <f t="shared" si="50"/>
        <v/>
      </c>
      <c r="G1466" t="str">
        <f>IF(F1466="","",COUNTIF($F$2:F1466,F1466))</f>
        <v/>
      </c>
      <c r="H1466" t="str">
        <f t="shared" si="51"/>
        <v/>
      </c>
    </row>
    <row r="1467" spans="5:8" x14ac:dyDescent="0.25">
      <c r="E1467" t="str">
        <f>IF(Units!A1467="","",Units!A1467&amp;Units!B1467&amp;Units!C1467&amp;"-"&amp;PROPER(Units!D1467))</f>
        <v>5920010-Stamperscreek Township</v>
      </c>
      <c r="F1467" t="str">
        <f t="shared" si="50"/>
        <v/>
      </c>
      <c r="G1467" t="str">
        <f>IF(F1467="","",COUNTIF($F$2:F1467,F1467))</f>
        <v/>
      </c>
      <c r="H1467" t="str">
        <f t="shared" si="51"/>
        <v/>
      </c>
    </row>
    <row r="1468" spans="5:8" x14ac:dyDescent="0.25">
      <c r="E1468" t="str">
        <f>IF(Units!A1468="","",Units!A1468&amp;Units!B1468&amp;Units!C1468&amp;"-"&amp;PROPER(Units!D1468))</f>
        <v>5930812-French Lick Civil Town</v>
      </c>
      <c r="F1468" t="str">
        <f t="shared" si="50"/>
        <v/>
      </c>
      <c r="G1468" t="str">
        <f>IF(F1468="","",COUNTIF($F$2:F1468,F1468))</f>
        <v/>
      </c>
      <c r="H1468" t="str">
        <f t="shared" si="51"/>
        <v/>
      </c>
    </row>
    <row r="1469" spans="5:8" x14ac:dyDescent="0.25">
      <c r="E1469" t="str">
        <f>IF(Units!A1469="","",Units!A1469&amp;Units!B1469&amp;Units!C1469&amp;"-"&amp;PROPER(Units!D1469))</f>
        <v>5930813-Orleans Civil Town</v>
      </c>
      <c r="F1469" t="str">
        <f t="shared" si="50"/>
        <v/>
      </c>
      <c r="G1469" t="str">
        <f>IF(F1469="","",COUNTIF($F$2:F1469,F1469))</f>
        <v/>
      </c>
      <c r="H1469" t="str">
        <f t="shared" si="51"/>
        <v/>
      </c>
    </row>
    <row r="1470" spans="5:8" x14ac:dyDescent="0.25">
      <c r="E1470" t="str">
        <f>IF(Units!A1470="","",Units!A1470&amp;Units!B1470&amp;Units!C1470&amp;"-"&amp;PROPER(Units!D1470))</f>
        <v>5930814-Paoli Civil Town</v>
      </c>
      <c r="F1470" t="str">
        <f t="shared" si="50"/>
        <v/>
      </c>
      <c r="G1470" t="str">
        <f>IF(F1470="","",COUNTIF($F$2:F1470,F1470))</f>
        <v/>
      </c>
      <c r="H1470" t="str">
        <f t="shared" si="51"/>
        <v/>
      </c>
    </row>
    <row r="1471" spans="5:8" x14ac:dyDescent="0.25">
      <c r="E1471" t="str">
        <f>IF(Units!A1471="","",Units!A1471&amp;Units!B1471&amp;Units!C1471&amp;"-"&amp;PROPER(Units!D1471))</f>
        <v>5930815-Town Of West Baden Springs</v>
      </c>
      <c r="F1471" t="str">
        <f t="shared" si="50"/>
        <v/>
      </c>
      <c r="G1471" t="str">
        <f>IF(F1471="","",COUNTIF($F$2:F1471,F1471))</f>
        <v/>
      </c>
      <c r="H1471" t="str">
        <f t="shared" si="51"/>
        <v/>
      </c>
    </row>
    <row r="1472" spans="5:8" x14ac:dyDescent="0.25">
      <c r="E1472" t="str">
        <f>IF(Units!A1472="","",Units!A1472&amp;Units!B1472&amp;Units!C1472&amp;"-"&amp;PROPER(Units!D1472))</f>
        <v>5950171-Orleans Public Library</v>
      </c>
      <c r="F1472" t="str">
        <f t="shared" si="50"/>
        <v/>
      </c>
      <c r="G1472" t="str">
        <f>IF(F1472="","",COUNTIF($F$2:F1472,F1472))</f>
        <v/>
      </c>
      <c r="H1472" t="str">
        <f t="shared" si="51"/>
        <v/>
      </c>
    </row>
    <row r="1473" spans="5:8" x14ac:dyDescent="0.25">
      <c r="E1473" t="str">
        <f>IF(Units!A1473="","",Units!A1473&amp;Units!B1473&amp;Units!C1473&amp;"-"&amp;PROPER(Units!D1473))</f>
        <v>5950172-Paoli Public Library</v>
      </c>
      <c r="F1473" t="str">
        <f t="shared" si="50"/>
        <v/>
      </c>
      <c r="G1473" t="str">
        <f>IF(F1473="","",COUNTIF($F$2:F1473,F1473))</f>
        <v/>
      </c>
      <c r="H1473" t="str">
        <f t="shared" si="51"/>
        <v/>
      </c>
    </row>
    <row r="1474" spans="5:8" x14ac:dyDescent="0.25">
      <c r="E1474" t="str">
        <f>IF(Units!A1474="","",Units!A1474&amp;Units!B1474&amp;Units!C1474&amp;"-"&amp;PROPER(Units!D1474))</f>
        <v>5950173-French Lick-Melton Public Library</v>
      </c>
      <c r="F1474" t="str">
        <f t="shared" si="50"/>
        <v/>
      </c>
      <c r="G1474" t="str">
        <f>IF(F1474="","",COUNTIF($F$2:F1474,F1474))</f>
        <v/>
      </c>
      <c r="H1474" t="str">
        <f t="shared" si="51"/>
        <v/>
      </c>
    </row>
    <row r="1475" spans="5:8" x14ac:dyDescent="0.25">
      <c r="E1475" t="str">
        <f>IF(Units!A1475="","",Units!A1475&amp;Units!B1475&amp;Units!C1475&amp;"-"&amp;PROPER(Units!D1475))</f>
        <v>5960992-Orange County Fire Protection District</v>
      </c>
      <c r="F1475" t="str">
        <f t="shared" ref="F1475:F1538" si="52">IF(LEFT(E1475,2)=$F$1,"x","")</f>
        <v/>
      </c>
      <c r="G1475" t="str">
        <f>IF(F1475="","",COUNTIF($F$2:F1475,F1475))</f>
        <v/>
      </c>
      <c r="H1475" t="str">
        <f t="shared" ref="H1475:H1538" si="53">IF(F1475="","",E1475)</f>
        <v/>
      </c>
    </row>
    <row r="1476" spans="5:8" x14ac:dyDescent="0.25">
      <c r="E1476" t="str">
        <f>IF(Units!A1476="","",Units!A1476&amp;Units!B1476&amp;Units!C1476&amp;"-"&amp;PROPER(Units!D1476))</f>
        <v>5961063-Orange County Solid Waste Management District</v>
      </c>
      <c r="F1476" t="str">
        <f t="shared" si="52"/>
        <v/>
      </c>
      <c r="G1476" t="str">
        <f>IF(F1476="","",COUNTIF($F$2:F1476,F1476))</f>
        <v/>
      </c>
      <c r="H1476" t="str">
        <f t="shared" si="53"/>
        <v/>
      </c>
    </row>
    <row r="1477" spans="5:8" x14ac:dyDescent="0.25">
      <c r="E1477" t="str">
        <f>IF(Units!A1477="","",Units!A1477&amp;Units!B1477&amp;Units!C1477&amp;"-"&amp;PROPER(Units!D1477))</f>
        <v>5970021-Springs Valley Conservancy District</v>
      </c>
      <c r="F1477" t="str">
        <f t="shared" si="52"/>
        <v/>
      </c>
      <c r="G1477" t="str">
        <f>IF(F1477="","",COUNTIF($F$2:F1477,F1477))</f>
        <v/>
      </c>
      <c r="H1477" t="str">
        <f t="shared" si="53"/>
        <v/>
      </c>
    </row>
    <row r="1478" spans="5:8" x14ac:dyDescent="0.25">
      <c r="E1478" t="str">
        <f>IF(Units!A1478="","",Units!A1478&amp;Units!B1478&amp;Units!C1478&amp;"-"&amp;PROPER(Units!D1478))</f>
        <v>6010000-Owen County</v>
      </c>
      <c r="F1478" t="str">
        <f t="shared" si="52"/>
        <v/>
      </c>
      <c r="G1478" t="str">
        <f>IF(F1478="","",COUNTIF($F$2:F1478,F1478))</f>
        <v/>
      </c>
      <c r="H1478" t="str">
        <f t="shared" si="53"/>
        <v/>
      </c>
    </row>
    <row r="1479" spans="5:8" x14ac:dyDescent="0.25">
      <c r="E1479" t="str">
        <f>IF(Units!A1479="","",Units!A1479&amp;Units!B1479&amp;Units!C1479&amp;"-"&amp;PROPER(Units!D1479))</f>
        <v>6020001-Clay Township</v>
      </c>
      <c r="F1479" t="str">
        <f t="shared" si="52"/>
        <v/>
      </c>
      <c r="G1479" t="str">
        <f>IF(F1479="","",COUNTIF($F$2:F1479,F1479))</f>
        <v/>
      </c>
      <c r="H1479" t="str">
        <f t="shared" si="53"/>
        <v/>
      </c>
    </row>
    <row r="1480" spans="5:8" x14ac:dyDescent="0.25">
      <c r="E1480" t="str">
        <f>IF(Units!A1480="","",Units!A1480&amp;Units!B1480&amp;Units!C1480&amp;"-"&amp;PROPER(Units!D1480))</f>
        <v>6020002-Franklin Township</v>
      </c>
      <c r="F1480" t="str">
        <f t="shared" si="52"/>
        <v/>
      </c>
      <c r="G1480" t="str">
        <f>IF(F1480="","",COUNTIF($F$2:F1480,F1480))</f>
        <v/>
      </c>
      <c r="H1480" t="str">
        <f t="shared" si="53"/>
        <v/>
      </c>
    </row>
    <row r="1481" spans="5:8" x14ac:dyDescent="0.25">
      <c r="E1481" t="str">
        <f>IF(Units!A1481="","",Units!A1481&amp;Units!B1481&amp;Units!C1481&amp;"-"&amp;PROPER(Units!D1481))</f>
        <v>6020003-Harrison Township</v>
      </c>
      <c r="F1481" t="str">
        <f t="shared" si="52"/>
        <v/>
      </c>
      <c r="G1481" t="str">
        <f>IF(F1481="","",COUNTIF($F$2:F1481,F1481))</f>
        <v/>
      </c>
      <c r="H1481" t="str">
        <f t="shared" si="53"/>
        <v/>
      </c>
    </row>
    <row r="1482" spans="5:8" x14ac:dyDescent="0.25">
      <c r="E1482" t="str">
        <f>IF(Units!A1482="","",Units!A1482&amp;Units!B1482&amp;Units!C1482&amp;"-"&amp;PROPER(Units!D1482))</f>
        <v>6020004-Jackson Township</v>
      </c>
      <c r="F1482" t="str">
        <f t="shared" si="52"/>
        <v/>
      </c>
      <c r="G1482" t="str">
        <f>IF(F1482="","",COUNTIF($F$2:F1482,F1482))</f>
        <v/>
      </c>
      <c r="H1482" t="str">
        <f t="shared" si="53"/>
        <v/>
      </c>
    </row>
    <row r="1483" spans="5:8" x14ac:dyDescent="0.25">
      <c r="E1483" t="str">
        <f>IF(Units!A1483="","",Units!A1483&amp;Units!B1483&amp;Units!C1483&amp;"-"&amp;PROPER(Units!D1483))</f>
        <v>6020005-Jefferson Township</v>
      </c>
      <c r="F1483" t="str">
        <f t="shared" si="52"/>
        <v/>
      </c>
      <c r="G1483" t="str">
        <f>IF(F1483="","",COUNTIF($F$2:F1483,F1483))</f>
        <v/>
      </c>
      <c r="H1483" t="str">
        <f t="shared" si="53"/>
        <v/>
      </c>
    </row>
    <row r="1484" spans="5:8" x14ac:dyDescent="0.25">
      <c r="E1484" t="str">
        <f>IF(Units!A1484="","",Units!A1484&amp;Units!B1484&amp;Units!C1484&amp;"-"&amp;PROPER(Units!D1484))</f>
        <v>6020006-Jennings Township</v>
      </c>
      <c r="F1484" t="str">
        <f t="shared" si="52"/>
        <v/>
      </c>
      <c r="G1484" t="str">
        <f>IF(F1484="","",COUNTIF($F$2:F1484,F1484))</f>
        <v/>
      </c>
      <c r="H1484" t="str">
        <f t="shared" si="53"/>
        <v/>
      </c>
    </row>
    <row r="1485" spans="5:8" x14ac:dyDescent="0.25">
      <c r="E1485" t="str">
        <f>IF(Units!A1485="","",Units!A1485&amp;Units!B1485&amp;Units!C1485&amp;"-"&amp;PROPER(Units!D1485))</f>
        <v>6020007-Lafayette Township</v>
      </c>
      <c r="F1485" t="str">
        <f t="shared" si="52"/>
        <v/>
      </c>
      <c r="G1485" t="str">
        <f>IF(F1485="","",COUNTIF($F$2:F1485,F1485))</f>
        <v/>
      </c>
      <c r="H1485" t="str">
        <f t="shared" si="53"/>
        <v/>
      </c>
    </row>
    <row r="1486" spans="5:8" x14ac:dyDescent="0.25">
      <c r="E1486" t="str">
        <f>IF(Units!A1486="","",Units!A1486&amp;Units!B1486&amp;Units!C1486&amp;"-"&amp;PROPER(Units!D1486))</f>
        <v>6020008-Marion Township</v>
      </c>
      <c r="F1486" t="str">
        <f t="shared" si="52"/>
        <v/>
      </c>
      <c r="G1486" t="str">
        <f>IF(F1486="","",COUNTIF($F$2:F1486,F1486))</f>
        <v/>
      </c>
      <c r="H1486" t="str">
        <f t="shared" si="53"/>
        <v/>
      </c>
    </row>
    <row r="1487" spans="5:8" x14ac:dyDescent="0.25">
      <c r="E1487" t="str">
        <f>IF(Units!A1487="","",Units!A1487&amp;Units!B1487&amp;Units!C1487&amp;"-"&amp;PROPER(Units!D1487))</f>
        <v>6020009-Montgomery Township</v>
      </c>
      <c r="F1487" t="str">
        <f t="shared" si="52"/>
        <v/>
      </c>
      <c r="G1487" t="str">
        <f>IF(F1487="","",COUNTIF($F$2:F1487,F1487))</f>
        <v/>
      </c>
      <c r="H1487" t="str">
        <f t="shared" si="53"/>
        <v/>
      </c>
    </row>
    <row r="1488" spans="5:8" x14ac:dyDescent="0.25">
      <c r="E1488" t="str">
        <f>IF(Units!A1488="","",Units!A1488&amp;Units!B1488&amp;Units!C1488&amp;"-"&amp;PROPER(Units!D1488))</f>
        <v>6020010-Morgan Township</v>
      </c>
      <c r="F1488" t="str">
        <f t="shared" si="52"/>
        <v/>
      </c>
      <c r="G1488" t="str">
        <f>IF(F1488="","",COUNTIF($F$2:F1488,F1488))</f>
        <v/>
      </c>
      <c r="H1488" t="str">
        <f t="shared" si="53"/>
        <v/>
      </c>
    </row>
    <row r="1489" spans="5:8" x14ac:dyDescent="0.25">
      <c r="E1489" t="str">
        <f>IF(Units!A1489="","",Units!A1489&amp;Units!B1489&amp;Units!C1489&amp;"-"&amp;PROPER(Units!D1489))</f>
        <v>6020011-Taylor Township</v>
      </c>
      <c r="F1489" t="str">
        <f t="shared" si="52"/>
        <v/>
      </c>
      <c r="G1489" t="str">
        <f>IF(F1489="","",COUNTIF($F$2:F1489,F1489))</f>
        <v/>
      </c>
      <c r="H1489" t="str">
        <f t="shared" si="53"/>
        <v/>
      </c>
    </row>
    <row r="1490" spans="5:8" x14ac:dyDescent="0.25">
      <c r="E1490" t="str">
        <f>IF(Units!A1490="","",Units!A1490&amp;Units!B1490&amp;Units!C1490&amp;"-"&amp;PROPER(Units!D1490))</f>
        <v>6020012-Washington Township</v>
      </c>
      <c r="F1490" t="str">
        <f t="shared" si="52"/>
        <v/>
      </c>
      <c r="G1490" t="str">
        <f>IF(F1490="","",COUNTIF($F$2:F1490,F1490))</f>
        <v/>
      </c>
      <c r="H1490" t="str">
        <f t="shared" si="53"/>
        <v/>
      </c>
    </row>
    <row r="1491" spans="5:8" x14ac:dyDescent="0.25">
      <c r="E1491" t="str">
        <f>IF(Units!A1491="","",Units!A1491&amp;Units!B1491&amp;Units!C1491&amp;"-"&amp;PROPER(Units!D1491))</f>
        <v>6020013-Wayne Township</v>
      </c>
      <c r="F1491" t="str">
        <f t="shared" si="52"/>
        <v/>
      </c>
      <c r="G1491" t="str">
        <f>IF(F1491="","",COUNTIF($F$2:F1491,F1491))</f>
        <v/>
      </c>
      <c r="H1491" t="str">
        <f t="shared" si="53"/>
        <v/>
      </c>
    </row>
    <row r="1492" spans="5:8" x14ac:dyDescent="0.25">
      <c r="E1492" t="str">
        <f>IF(Units!A1492="","",Units!A1492&amp;Units!B1492&amp;Units!C1492&amp;"-"&amp;PROPER(Units!D1492))</f>
        <v>6030816-Gosport Civil Town</v>
      </c>
      <c r="F1492" t="str">
        <f t="shared" si="52"/>
        <v/>
      </c>
      <c r="G1492" t="str">
        <f>IF(F1492="","",COUNTIF($F$2:F1492,F1492))</f>
        <v/>
      </c>
      <c r="H1492" t="str">
        <f t="shared" si="53"/>
        <v/>
      </c>
    </row>
    <row r="1493" spans="5:8" x14ac:dyDescent="0.25">
      <c r="E1493" t="str">
        <f>IF(Units!A1493="","",Units!A1493&amp;Units!B1493&amp;Units!C1493&amp;"-"&amp;PROPER(Units!D1493))</f>
        <v>6030817-Spencer Civil Town</v>
      </c>
      <c r="F1493" t="str">
        <f t="shared" si="52"/>
        <v/>
      </c>
      <c r="G1493" t="str">
        <f>IF(F1493="","",COUNTIF($F$2:F1493,F1493))</f>
        <v/>
      </c>
      <c r="H1493" t="str">
        <f t="shared" si="53"/>
        <v/>
      </c>
    </row>
    <row r="1494" spans="5:8" x14ac:dyDescent="0.25">
      <c r="E1494" t="str">
        <f>IF(Units!A1494="","",Units!A1494&amp;Units!B1494&amp;Units!C1494&amp;"-"&amp;PROPER(Units!D1494))</f>
        <v>6050264-Spencer-Owen County Public Library</v>
      </c>
      <c r="F1494" t="str">
        <f t="shared" si="52"/>
        <v/>
      </c>
      <c r="G1494" t="str">
        <f>IF(F1494="","",COUNTIF($F$2:F1494,F1494))</f>
        <v/>
      </c>
      <c r="H1494" t="str">
        <f t="shared" si="53"/>
        <v/>
      </c>
    </row>
    <row r="1495" spans="5:8" x14ac:dyDescent="0.25">
      <c r="E1495" t="str">
        <f>IF(Units!A1495="","",Units!A1495&amp;Units!B1495&amp;Units!C1495&amp;"-"&amp;PROPER(Units!D1495))</f>
        <v>6061186-Poland Fire Territory (Jackson Township)</v>
      </c>
      <c r="F1495" t="str">
        <f t="shared" si="52"/>
        <v/>
      </c>
      <c r="G1495" t="str">
        <f>IF(F1495="","",COUNTIF($F$2:F1495,F1495))</f>
        <v/>
      </c>
      <c r="H1495" t="str">
        <f t="shared" si="53"/>
        <v/>
      </c>
    </row>
    <row r="1496" spans="5:8" x14ac:dyDescent="0.25">
      <c r="E1496" t="str">
        <f>IF(Units!A1496="","",Units!A1496&amp;Units!B1496&amp;Units!C1496&amp;"-"&amp;PROPER(Units!D1496))</f>
        <v>6070102-Graybrook Conservancy District</v>
      </c>
      <c r="F1496" t="str">
        <f t="shared" si="52"/>
        <v/>
      </c>
      <c r="G1496" t="str">
        <f>IF(F1496="","",COUNTIF($F$2:F1496,F1496))</f>
        <v/>
      </c>
      <c r="H1496" t="str">
        <f t="shared" si="53"/>
        <v/>
      </c>
    </row>
    <row r="1497" spans="5:8" x14ac:dyDescent="0.25">
      <c r="E1497" t="str">
        <f>IF(Units!A1497="","",Units!A1497&amp;Units!B1497&amp;Units!C1497&amp;"-"&amp;PROPER(Units!D1497))</f>
        <v>6110000-Parke County</v>
      </c>
      <c r="F1497" t="str">
        <f t="shared" si="52"/>
        <v/>
      </c>
      <c r="G1497" t="str">
        <f>IF(F1497="","",COUNTIF($F$2:F1497,F1497))</f>
        <v/>
      </c>
      <c r="H1497" t="str">
        <f t="shared" si="53"/>
        <v/>
      </c>
    </row>
    <row r="1498" spans="5:8" x14ac:dyDescent="0.25">
      <c r="E1498" t="str">
        <f>IF(Units!A1498="","",Units!A1498&amp;Units!B1498&amp;Units!C1498&amp;"-"&amp;PROPER(Units!D1498))</f>
        <v>6120001-Adams Township</v>
      </c>
      <c r="F1498" t="str">
        <f t="shared" si="52"/>
        <v/>
      </c>
      <c r="G1498" t="str">
        <f>IF(F1498="","",COUNTIF($F$2:F1498,F1498))</f>
        <v/>
      </c>
      <c r="H1498" t="str">
        <f t="shared" si="53"/>
        <v/>
      </c>
    </row>
    <row r="1499" spans="5:8" x14ac:dyDescent="0.25">
      <c r="E1499" t="str">
        <f>IF(Units!A1499="","",Units!A1499&amp;Units!B1499&amp;Units!C1499&amp;"-"&amp;PROPER(Units!D1499))</f>
        <v>6120002-Florida Township</v>
      </c>
      <c r="F1499" t="str">
        <f t="shared" si="52"/>
        <v/>
      </c>
      <c r="G1499" t="str">
        <f>IF(F1499="","",COUNTIF($F$2:F1499,F1499))</f>
        <v/>
      </c>
      <c r="H1499" t="str">
        <f t="shared" si="53"/>
        <v/>
      </c>
    </row>
    <row r="1500" spans="5:8" x14ac:dyDescent="0.25">
      <c r="E1500" t="str">
        <f>IF(Units!A1500="","",Units!A1500&amp;Units!B1500&amp;Units!C1500&amp;"-"&amp;PROPER(Units!D1500))</f>
        <v>6120003-Greene Township</v>
      </c>
      <c r="F1500" t="str">
        <f t="shared" si="52"/>
        <v/>
      </c>
      <c r="G1500" t="str">
        <f>IF(F1500="","",COUNTIF($F$2:F1500,F1500))</f>
        <v/>
      </c>
      <c r="H1500" t="str">
        <f t="shared" si="53"/>
        <v/>
      </c>
    </row>
    <row r="1501" spans="5:8" x14ac:dyDescent="0.25">
      <c r="E1501" t="str">
        <f>IF(Units!A1501="","",Units!A1501&amp;Units!B1501&amp;Units!C1501&amp;"-"&amp;PROPER(Units!D1501))</f>
        <v>6120004-Howard Township</v>
      </c>
      <c r="F1501" t="str">
        <f t="shared" si="52"/>
        <v/>
      </c>
      <c r="G1501" t="str">
        <f>IF(F1501="","",COUNTIF($F$2:F1501,F1501))</f>
        <v/>
      </c>
      <c r="H1501" t="str">
        <f t="shared" si="53"/>
        <v/>
      </c>
    </row>
    <row r="1502" spans="5:8" x14ac:dyDescent="0.25">
      <c r="E1502" t="str">
        <f>IF(Units!A1502="","",Units!A1502&amp;Units!B1502&amp;Units!C1502&amp;"-"&amp;PROPER(Units!D1502))</f>
        <v>6120005-Jackson Township</v>
      </c>
      <c r="F1502" t="str">
        <f t="shared" si="52"/>
        <v/>
      </c>
      <c r="G1502" t="str">
        <f>IF(F1502="","",COUNTIF($F$2:F1502,F1502))</f>
        <v/>
      </c>
      <c r="H1502" t="str">
        <f t="shared" si="53"/>
        <v/>
      </c>
    </row>
    <row r="1503" spans="5:8" x14ac:dyDescent="0.25">
      <c r="E1503" t="str">
        <f>IF(Units!A1503="","",Units!A1503&amp;Units!B1503&amp;Units!C1503&amp;"-"&amp;PROPER(Units!D1503))</f>
        <v>6120006-Liberty Township</v>
      </c>
      <c r="F1503" t="str">
        <f t="shared" si="52"/>
        <v/>
      </c>
      <c r="G1503" t="str">
        <f>IF(F1503="","",COUNTIF($F$2:F1503,F1503))</f>
        <v/>
      </c>
      <c r="H1503" t="str">
        <f t="shared" si="53"/>
        <v/>
      </c>
    </row>
    <row r="1504" spans="5:8" x14ac:dyDescent="0.25">
      <c r="E1504" t="str">
        <f>IF(Units!A1504="","",Units!A1504&amp;Units!B1504&amp;Units!C1504&amp;"-"&amp;PROPER(Units!D1504))</f>
        <v>6120007-Penn Township</v>
      </c>
      <c r="F1504" t="str">
        <f t="shared" si="52"/>
        <v/>
      </c>
      <c r="G1504" t="str">
        <f>IF(F1504="","",COUNTIF($F$2:F1504,F1504))</f>
        <v/>
      </c>
      <c r="H1504" t="str">
        <f t="shared" si="53"/>
        <v/>
      </c>
    </row>
    <row r="1505" spans="5:8" x14ac:dyDescent="0.25">
      <c r="E1505" t="str">
        <f>IF(Units!A1505="","",Units!A1505&amp;Units!B1505&amp;Units!C1505&amp;"-"&amp;PROPER(Units!D1505))</f>
        <v>6120008-Raccoon Township</v>
      </c>
      <c r="F1505" t="str">
        <f t="shared" si="52"/>
        <v/>
      </c>
      <c r="G1505" t="str">
        <f>IF(F1505="","",COUNTIF($F$2:F1505,F1505))</f>
        <v/>
      </c>
      <c r="H1505" t="str">
        <f t="shared" si="53"/>
        <v/>
      </c>
    </row>
    <row r="1506" spans="5:8" x14ac:dyDescent="0.25">
      <c r="E1506" t="str">
        <f>IF(Units!A1506="","",Units!A1506&amp;Units!B1506&amp;Units!C1506&amp;"-"&amp;PROPER(Units!D1506))</f>
        <v>6120009-Reserve Township</v>
      </c>
      <c r="F1506" t="str">
        <f t="shared" si="52"/>
        <v/>
      </c>
      <c r="G1506" t="str">
        <f>IF(F1506="","",COUNTIF($F$2:F1506,F1506))</f>
        <v/>
      </c>
      <c r="H1506" t="str">
        <f t="shared" si="53"/>
        <v/>
      </c>
    </row>
    <row r="1507" spans="5:8" x14ac:dyDescent="0.25">
      <c r="E1507" t="str">
        <f>IF(Units!A1507="","",Units!A1507&amp;Units!B1507&amp;Units!C1507&amp;"-"&amp;PROPER(Units!D1507))</f>
        <v>6120010-Sugar Creek Township</v>
      </c>
      <c r="F1507" t="str">
        <f t="shared" si="52"/>
        <v/>
      </c>
      <c r="G1507" t="str">
        <f>IF(F1507="","",COUNTIF($F$2:F1507,F1507))</f>
        <v/>
      </c>
      <c r="H1507" t="str">
        <f t="shared" si="53"/>
        <v/>
      </c>
    </row>
    <row r="1508" spans="5:8" x14ac:dyDescent="0.25">
      <c r="E1508" t="str">
        <f>IF(Units!A1508="","",Units!A1508&amp;Units!B1508&amp;Units!C1508&amp;"-"&amp;PROPER(Units!D1508))</f>
        <v>6120011-Union Township</v>
      </c>
      <c r="F1508" t="str">
        <f t="shared" si="52"/>
        <v/>
      </c>
      <c r="G1508" t="str">
        <f>IF(F1508="","",COUNTIF($F$2:F1508,F1508))</f>
        <v/>
      </c>
      <c r="H1508" t="str">
        <f t="shared" si="53"/>
        <v/>
      </c>
    </row>
    <row r="1509" spans="5:8" x14ac:dyDescent="0.25">
      <c r="E1509" t="str">
        <f>IF(Units!A1509="","",Units!A1509&amp;Units!B1509&amp;Units!C1509&amp;"-"&amp;PROPER(Units!D1509))</f>
        <v>6120012-Wabash Township</v>
      </c>
      <c r="F1509" t="str">
        <f t="shared" si="52"/>
        <v/>
      </c>
      <c r="G1509" t="str">
        <f>IF(F1509="","",COUNTIF($F$2:F1509,F1509))</f>
        <v/>
      </c>
      <c r="H1509" t="str">
        <f t="shared" si="53"/>
        <v/>
      </c>
    </row>
    <row r="1510" spans="5:8" x14ac:dyDescent="0.25">
      <c r="E1510" t="str">
        <f>IF(Units!A1510="","",Units!A1510&amp;Units!B1510&amp;Units!C1510&amp;"-"&amp;PROPER(Units!D1510))</f>
        <v>6120013-Washington Township</v>
      </c>
      <c r="F1510" t="str">
        <f t="shared" si="52"/>
        <v/>
      </c>
      <c r="G1510" t="str">
        <f>IF(F1510="","",COUNTIF($F$2:F1510,F1510))</f>
        <v/>
      </c>
      <c r="H1510" t="str">
        <f t="shared" si="53"/>
        <v/>
      </c>
    </row>
    <row r="1511" spans="5:8" x14ac:dyDescent="0.25">
      <c r="E1511" t="str">
        <f>IF(Units!A1511="","",Units!A1511&amp;Units!B1511&amp;Units!C1511&amp;"-"&amp;PROPER(Units!D1511))</f>
        <v>6130818-Bloomingdale Civil Town</v>
      </c>
      <c r="F1511" t="str">
        <f t="shared" si="52"/>
        <v/>
      </c>
      <c r="G1511" t="str">
        <f>IF(F1511="","",COUNTIF($F$2:F1511,F1511))</f>
        <v/>
      </c>
      <c r="H1511" t="str">
        <f t="shared" si="53"/>
        <v/>
      </c>
    </row>
    <row r="1512" spans="5:8" x14ac:dyDescent="0.25">
      <c r="E1512" t="str">
        <f>IF(Units!A1512="","",Units!A1512&amp;Units!B1512&amp;Units!C1512&amp;"-"&amp;PROPER(Units!D1512))</f>
        <v>6130820-Marshall Civil Town</v>
      </c>
      <c r="F1512" t="str">
        <f t="shared" si="52"/>
        <v/>
      </c>
      <c r="G1512" t="str">
        <f>IF(F1512="","",COUNTIF($F$2:F1512,F1512))</f>
        <v/>
      </c>
      <c r="H1512" t="str">
        <f t="shared" si="53"/>
        <v/>
      </c>
    </row>
    <row r="1513" spans="5:8" x14ac:dyDescent="0.25">
      <c r="E1513" t="str">
        <f>IF(Units!A1513="","",Units!A1513&amp;Units!B1513&amp;Units!C1513&amp;"-"&amp;PROPER(Units!D1513))</f>
        <v>6130821-Montezuma Civil Town</v>
      </c>
      <c r="F1513" t="str">
        <f t="shared" si="52"/>
        <v/>
      </c>
      <c r="G1513" t="str">
        <f>IF(F1513="","",COUNTIF($F$2:F1513,F1513))</f>
        <v/>
      </c>
      <c r="H1513" t="str">
        <f t="shared" si="53"/>
        <v/>
      </c>
    </row>
    <row r="1514" spans="5:8" x14ac:dyDescent="0.25">
      <c r="E1514" t="str">
        <f>IF(Units!A1514="","",Units!A1514&amp;Units!B1514&amp;Units!C1514&amp;"-"&amp;PROPER(Units!D1514))</f>
        <v>6130822-Rockville Civil Town</v>
      </c>
      <c r="F1514" t="str">
        <f t="shared" si="52"/>
        <v/>
      </c>
      <c r="G1514" t="str">
        <f>IF(F1514="","",COUNTIF($F$2:F1514,F1514))</f>
        <v/>
      </c>
      <c r="H1514" t="str">
        <f t="shared" si="53"/>
        <v/>
      </c>
    </row>
    <row r="1515" spans="5:8" x14ac:dyDescent="0.25">
      <c r="E1515" t="str">
        <f>IF(Units!A1515="","",Units!A1515&amp;Units!B1515&amp;Units!C1515&amp;"-"&amp;PROPER(Units!D1515))</f>
        <v>6130823-Rosedale Civil Town</v>
      </c>
      <c r="F1515" t="str">
        <f t="shared" si="52"/>
        <v/>
      </c>
      <c r="G1515" t="str">
        <f>IF(F1515="","",COUNTIF($F$2:F1515,F1515))</f>
        <v/>
      </c>
      <c r="H1515" t="str">
        <f t="shared" si="53"/>
        <v/>
      </c>
    </row>
    <row r="1516" spans="5:8" x14ac:dyDescent="0.25">
      <c r="E1516" t="str">
        <f>IF(Units!A1516="","",Units!A1516&amp;Units!B1516&amp;Units!C1516&amp;"-"&amp;PROPER(Units!D1516))</f>
        <v>6130954-Mecca Civil Town</v>
      </c>
      <c r="F1516" t="str">
        <f t="shared" si="52"/>
        <v/>
      </c>
      <c r="G1516" t="str">
        <f>IF(F1516="","",COUNTIF($F$2:F1516,F1516))</f>
        <v/>
      </c>
      <c r="H1516" t="str">
        <f t="shared" si="53"/>
        <v/>
      </c>
    </row>
    <row r="1517" spans="5:8" x14ac:dyDescent="0.25">
      <c r="E1517" t="str">
        <f>IF(Units!A1517="","",Units!A1517&amp;Units!B1517&amp;Units!C1517&amp;"-"&amp;PROPER(Units!D1517))</f>
        <v>6150176-Montezuma Public Library</v>
      </c>
      <c r="F1517" t="str">
        <f t="shared" si="52"/>
        <v/>
      </c>
      <c r="G1517" t="str">
        <f>IF(F1517="","",COUNTIF($F$2:F1517,F1517))</f>
        <v/>
      </c>
      <c r="H1517" t="str">
        <f t="shared" si="53"/>
        <v/>
      </c>
    </row>
    <row r="1518" spans="5:8" x14ac:dyDescent="0.25">
      <c r="E1518" t="str">
        <f>IF(Units!A1518="","",Units!A1518&amp;Units!B1518&amp;Units!C1518&amp;"-"&amp;PROPER(Units!D1518))</f>
        <v>6150292-Parke County Public Library</v>
      </c>
      <c r="F1518" t="str">
        <f t="shared" si="52"/>
        <v/>
      </c>
      <c r="G1518" t="str">
        <f>IF(F1518="","",COUNTIF($F$2:F1518,F1518))</f>
        <v/>
      </c>
      <c r="H1518" t="str">
        <f t="shared" si="53"/>
        <v/>
      </c>
    </row>
    <row r="1519" spans="5:8" x14ac:dyDescent="0.25">
      <c r="E1519" t="str">
        <f>IF(Units!A1519="","",Units!A1519&amp;Units!B1519&amp;Units!C1519&amp;"-"&amp;PROPER(Units!D1519))</f>
        <v>6170022-Little Raccoon Conservancy District</v>
      </c>
      <c r="F1519" t="str">
        <f t="shared" si="52"/>
        <v/>
      </c>
      <c r="G1519" t="str">
        <f>IF(F1519="","",COUNTIF($F$2:F1519,F1519))</f>
        <v/>
      </c>
      <c r="H1519" t="str">
        <f t="shared" si="53"/>
        <v/>
      </c>
    </row>
    <row r="1520" spans="5:8" x14ac:dyDescent="0.25">
      <c r="E1520" t="str">
        <f>IF(Units!A1520="","",Units!A1520&amp;Units!B1520&amp;Units!C1520&amp;"-"&amp;PROPER(Units!D1520))</f>
        <v>6210000-Perry County</v>
      </c>
      <c r="F1520" t="str">
        <f t="shared" si="52"/>
        <v/>
      </c>
      <c r="G1520" t="str">
        <f>IF(F1520="","",COUNTIF($F$2:F1520,F1520))</f>
        <v/>
      </c>
      <c r="H1520" t="str">
        <f t="shared" si="53"/>
        <v/>
      </c>
    </row>
    <row r="1521" spans="5:8" x14ac:dyDescent="0.25">
      <c r="E1521" t="str">
        <f>IF(Units!A1521="","",Units!A1521&amp;Units!B1521&amp;Units!C1521&amp;"-"&amp;PROPER(Units!D1521))</f>
        <v>6220001-Anderson Township</v>
      </c>
      <c r="F1521" t="str">
        <f t="shared" si="52"/>
        <v/>
      </c>
      <c r="G1521" t="str">
        <f>IF(F1521="","",COUNTIF($F$2:F1521,F1521))</f>
        <v/>
      </c>
      <c r="H1521" t="str">
        <f t="shared" si="53"/>
        <v/>
      </c>
    </row>
    <row r="1522" spans="5:8" x14ac:dyDescent="0.25">
      <c r="E1522" t="str">
        <f>IF(Units!A1522="","",Units!A1522&amp;Units!B1522&amp;Units!C1522&amp;"-"&amp;PROPER(Units!D1522))</f>
        <v>6220002-Clark Township</v>
      </c>
      <c r="F1522" t="str">
        <f t="shared" si="52"/>
        <v/>
      </c>
      <c r="G1522" t="str">
        <f>IF(F1522="","",COUNTIF($F$2:F1522,F1522))</f>
        <v/>
      </c>
      <c r="H1522" t="str">
        <f t="shared" si="53"/>
        <v/>
      </c>
    </row>
    <row r="1523" spans="5:8" x14ac:dyDescent="0.25">
      <c r="E1523" t="str">
        <f>IF(Units!A1523="","",Units!A1523&amp;Units!B1523&amp;Units!C1523&amp;"-"&amp;PROPER(Units!D1523))</f>
        <v>6220003-Leopold Township</v>
      </c>
      <c r="F1523" t="str">
        <f t="shared" si="52"/>
        <v/>
      </c>
      <c r="G1523" t="str">
        <f>IF(F1523="","",COUNTIF($F$2:F1523,F1523))</f>
        <v/>
      </c>
      <c r="H1523" t="str">
        <f t="shared" si="53"/>
        <v/>
      </c>
    </row>
    <row r="1524" spans="5:8" x14ac:dyDescent="0.25">
      <c r="E1524" t="str">
        <f>IF(Units!A1524="","",Units!A1524&amp;Units!B1524&amp;Units!C1524&amp;"-"&amp;PROPER(Units!D1524))</f>
        <v>6220004-Oil Township</v>
      </c>
      <c r="F1524" t="str">
        <f t="shared" si="52"/>
        <v/>
      </c>
      <c r="G1524" t="str">
        <f>IF(F1524="","",COUNTIF($F$2:F1524,F1524))</f>
        <v/>
      </c>
      <c r="H1524" t="str">
        <f t="shared" si="53"/>
        <v/>
      </c>
    </row>
    <row r="1525" spans="5:8" x14ac:dyDescent="0.25">
      <c r="E1525" t="str">
        <f>IF(Units!A1525="","",Units!A1525&amp;Units!B1525&amp;Units!C1525&amp;"-"&amp;PROPER(Units!D1525))</f>
        <v>6220005-Tobin Township</v>
      </c>
      <c r="F1525" t="str">
        <f t="shared" si="52"/>
        <v/>
      </c>
      <c r="G1525" t="str">
        <f>IF(F1525="","",COUNTIF($F$2:F1525,F1525))</f>
        <v/>
      </c>
      <c r="H1525" t="str">
        <f t="shared" si="53"/>
        <v/>
      </c>
    </row>
    <row r="1526" spans="5:8" x14ac:dyDescent="0.25">
      <c r="E1526" t="str">
        <f>IF(Units!A1526="","",Units!A1526&amp;Units!B1526&amp;Units!C1526&amp;"-"&amp;PROPER(Units!D1526))</f>
        <v>6220006-Troy Township</v>
      </c>
      <c r="F1526" t="str">
        <f t="shared" si="52"/>
        <v/>
      </c>
      <c r="G1526" t="str">
        <f>IF(F1526="","",COUNTIF($F$2:F1526,F1526))</f>
        <v/>
      </c>
      <c r="H1526" t="str">
        <f t="shared" si="53"/>
        <v/>
      </c>
    </row>
    <row r="1527" spans="5:8" x14ac:dyDescent="0.25">
      <c r="E1527" t="str">
        <f>IF(Units!A1527="","",Units!A1527&amp;Units!B1527&amp;Units!C1527&amp;"-"&amp;PROPER(Units!D1527))</f>
        <v>6220007-Union Township</v>
      </c>
      <c r="F1527" t="str">
        <f t="shared" si="52"/>
        <v/>
      </c>
      <c r="G1527" t="str">
        <f>IF(F1527="","",COUNTIF($F$2:F1527,F1527))</f>
        <v/>
      </c>
      <c r="H1527" t="str">
        <f t="shared" si="53"/>
        <v/>
      </c>
    </row>
    <row r="1528" spans="5:8" x14ac:dyDescent="0.25">
      <c r="E1528" t="str">
        <f>IF(Units!A1528="","",Units!A1528&amp;Units!B1528&amp;Units!C1528&amp;"-"&amp;PROPER(Units!D1528))</f>
        <v>6230411-Tell City Civil City</v>
      </c>
      <c r="F1528" t="str">
        <f t="shared" si="52"/>
        <v/>
      </c>
      <c r="G1528" t="str">
        <f>IF(F1528="","",COUNTIF($F$2:F1528,F1528))</f>
        <v/>
      </c>
      <c r="H1528" t="str">
        <f t="shared" si="53"/>
        <v/>
      </c>
    </row>
    <row r="1529" spans="5:8" x14ac:dyDescent="0.25">
      <c r="E1529" t="str">
        <f>IF(Units!A1529="","",Units!A1529&amp;Units!B1529&amp;Units!C1529&amp;"-"&amp;PROPER(Units!D1529))</f>
        <v>6230463-Cannelton Civil City</v>
      </c>
      <c r="F1529" t="str">
        <f t="shared" si="52"/>
        <v/>
      </c>
      <c r="G1529" t="str">
        <f>IF(F1529="","",COUNTIF($F$2:F1529,F1529))</f>
        <v/>
      </c>
      <c r="H1529" t="str">
        <f t="shared" si="53"/>
        <v/>
      </c>
    </row>
    <row r="1530" spans="5:8" x14ac:dyDescent="0.25">
      <c r="E1530" t="str">
        <f>IF(Units!A1530="","",Units!A1530&amp;Units!B1530&amp;Units!C1530&amp;"-"&amp;PROPER(Units!D1530))</f>
        <v>6230824-Troy Civil Town</v>
      </c>
      <c r="F1530" t="str">
        <f t="shared" si="52"/>
        <v/>
      </c>
      <c r="G1530" t="str">
        <f>IF(F1530="","",COUNTIF($F$2:F1530,F1530))</f>
        <v/>
      </c>
      <c r="H1530" t="str">
        <f t="shared" si="53"/>
        <v/>
      </c>
    </row>
    <row r="1531" spans="5:8" x14ac:dyDescent="0.25">
      <c r="E1531" t="str">
        <f>IF(Units!A1531="","",Units!A1531&amp;Units!B1531&amp;Units!C1531&amp;"-"&amp;PROPER(Units!D1531))</f>
        <v>6250324-Perry County Public Library</v>
      </c>
      <c r="F1531" t="str">
        <f t="shared" si="52"/>
        <v/>
      </c>
      <c r="G1531" t="str">
        <f>IF(F1531="","",COUNTIF($F$2:F1531,F1531))</f>
        <v/>
      </c>
      <c r="H1531" t="str">
        <f t="shared" si="53"/>
        <v/>
      </c>
    </row>
    <row r="1532" spans="5:8" x14ac:dyDescent="0.25">
      <c r="E1532" t="str">
        <f>IF(Units!A1532="","",Units!A1532&amp;Units!B1532&amp;Units!C1532&amp;"-"&amp;PROPER(Units!D1532))</f>
        <v>6260993-Perry County Airport Authority</v>
      </c>
      <c r="F1532" t="str">
        <f t="shared" si="52"/>
        <v/>
      </c>
      <c r="G1532" t="str">
        <f>IF(F1532="","",COUNTIF($F$2:F1532,F1532))</f>
        <v/>
      </c>
      <c r="H1532" t="str">
        <f t="shared" si="53"/>
        <v/>
      </c>
    </row>
    <row r="1533" spans="5:8" x14ac:dyDescent="0.25">
      <c r="E1533" t="str">
        <f>IF(Units!A1533="","",Units!A1533&amp;Units!B1533&amp;Units!C1533&amp;"-"&amp;PROPER(Units!D1533))</f>
        <v>6261064-Perry County Solid Waste Management District</v>
      </c>
      <c r="F1533" t="str">
        <f t="shared" si="52"/>
        <v/>
      </c>
      <c r="G1533" t="str">
        <f>IF(F1533="","",COUNTIF($F$2:F1533,F1533))</f>
        <v/>
      </c>
      <c r="H1533" t="str">
        <f t="shared" si="53"/>
        <v/>
      </c>
    </row>
    <row r="1534" spans="5:8" x14ac:dyDescent="0.25">
      <c r="E1534" t="str">
        <f>IF(Units!A1534="","",Units!A1534&amp;Units!B1534&amp;Units!C1534&amp;"-"&amp;PROPER(Units!D1534))</f>
        <v>6270023-Middlefork Watershed Conservancy District</v>
      </c>
      <c r="F1534" t="str">
        <f t="shared" si="52"/>
        <v/>
      </c>
      <c r="G1534" t="str">
        <f>IF(F1534="","",COUNTIF($F$2:F1534,F1534))</f>
        <v/>
      </c>
      <c r="H1534" t="str">
        <f t="shared" si="53"/>
        <v/>
      </c>
    </row>
    <row r="1535" spans="5:8" x14ac:dyDescent="0.25">
      <c r="E1535" t="str">
        <f>IF(Units!A1535="","",Units!A1535&amp;Units!B1535&amp;Units!C1535&amp;"-"&amp;PROPER(Units!D1535))</f>
        <v>6310000-Pike County</v>
      </c>
      <c r="F1535" t="str">
        <f t="shared" si="52"/>
        <v/>
      </c>
      <c r="G1535" t="str">
        <f>IF(F1535="","",COUNTIF($F$2:F1535,F1535))</f>
        <v/>
      </c>
      <c r="H1535" t="str">
        <f t="shared" si="53"/>
        <v/>
      </c>
    </row>
    <row r="1536" spans="5:8" x14ac:dyDescent="0.25">
      <c r="E1536" t="str">
        <f>IF(Units!A1536="","",Units!A1536&amp;Units!B1536&amp;Units!C1536&amp;"-"&amp;PROPER(Units!D1536))</f>
        <v>6320001-Clay Township</v>
      </c>
      <c r="F1536" t="str">
        <f t="shared" si="52"/>
        <v/>
      </c>
      <c r="G1536" t="str">
        <f>IF(F1536="","",COUNTIF($F$2:F1536,F1536))</f>
        <v/>
      </c>
      <c r="H1536" t="str">
        <f t="shared" si="53"/>
        <v/>
      </c>
    </row>
    <row r="1537" spans="5:8" x14ac:dyDescent="0.25">
      <c r="E1537" t="str">
        <f>IF(Units!A1537="","",Units!A1537&amp;Units!B1537&amp;Units!C1537&amp;"-"&amp;PROPER(Units!D1537))</f>
        <v>6320002-Jefferson Township</v>
      </c>
      <c r="F1537" t="str">
        <f t="shared" si="52"/>
        <v/>
      </c>
      <c r="G1537" t="str">
        <f>IF(F1537="","",COUNTIF($F$2:F1537,F1537))</f>
        <v/>
      </c>
      <c r="H1537" t="str">
        <f t="shared" si="53"/>
        <v/>
      </c>
    </row>
    <row r="1538" spans="5:8" x14ac:dyDescent="0.25">
      <c r="E1538" t="str">
        <f>IF(Units!A1538="","",Units!A1538&amp;Units!B1538&amp;Units!C1538&amp;"-"&amp;PROPER(Units!D1538))</f>
        <v>6320003-Lockhart Township</v>
      </c>
      <c r="F1538" t="str">
        <f t="shared" si="52"/>
        <v/>
      </c>
      <c r="G1538" t="str">
        <f>IF(F1538="","",COUNTIF($F$2:F1538,F1538))</f>
        <v/>
      </c>
      <c r="H1538" t="str">
        <f t="shared" si="53"/>
        <v/>
      </c>
    </row>
    <row r="1539" spans="5:8" x14ac:dyDescent="0.25">
      <c r="E1539" t="str">
        <f>IF(Units!A1539="","",Units!A1539&amp;Units!B1539&amp;Units!C1539&amp;"-"&amp;PROPER(Units!D1539))</f>
        <v>6320004-Logan Township</v>
      </c>
      <c r="F1539" t="str">
        <f t="shared" ref="F1539:F1602" si="54">IF(LEFT(E1539,2)=$F$1,"x","")</f>
        <v/>
      </c>
      <c r="G1539" t="str">
        <f>IF(F1539="","",COUNTIF($F$2:F1539,F1539))</f>
        <v/>
      </c>
      <c r="H1539" t="str">
        <f t="shared" ref="H1539:H1602" si="55">IF(F1539="","",E1539)</f>
        <v/>
      </c>
    </row>
    <row r="1540" spans="5:8" x14ac:dyDescent="0.25">
      <c r="E1540" t="str">
        <f>IF(Units!A1540="","",Units!A1540&amp;Units!B1540&amp;Units!C1540&amp;"-"&amp;PROPER(Units!D1540))</f>
        <v>6320005-Madison Township</v>
      </c>
      <c r="F1540" t="str">
        <f t="shared" si="54"/>
        <v/>
      </c>
      <c r="G1540" t="str">
        <f>IF(F1540="","",COUNTIF($F$2:F1540,F1540))</f>
        <v/>
      </c>
      <c r="H1540" t="str">
        <f t="shared" si="55"/>
        <v/>
      </c>
    </row>
    <row r="1541" spans="5:8" x14ac:dyDescent="0.25">
      <c r="E1541" t="str">
        <f>IF(Units!A1541="","",Units!A1541&amp;Units!B1541&amp;Units!C1541&amp;"-"&amp;PROPER(Units!D1541))</f>
        <v>6320006-Marion Township</v>
      </c>
      <c r="F1541" t="str">
        <f t="shared" si="54"/>
        <v/>
      </c>
      <c r="G1541" t="str">
        <f>IF(F1541="","",COUNTIF($F$2:F1541,F1541))</f>
        <v/>
      </c>
      <c r="H1541" t="str">
        <f t="shared" si="55"/>
        <v/>
      </c>
    </row>
    <row r="1542" spans="5:8" x14ac:dyDescent="0.25">
      <c r="E1542" t="str">
        <f>IF(Units!A1542="","",Units!A1542&amp;Units!B1542&amp;Units!C1542&amp;"-"&amp;PROPER(Units!D1542))</f>
        <v>6320007-Monroe Township</v>
      </c>
      <c r="F1542" t="str">
        <f t="shared" si="54"/>
        <v/>
      </c>
      <c r="G1542" t="str">
        <f>IF(F1542="","",COUNTIF($F$2:F1542,F1542))</f>
        <v/>
      </c>
      <c r="H1542" t="str">
        <f t="shared" si="55"/>
        <v/>
      </c>
    </row>
    <row r="1543" spans="5:8" x14ac:dyDescent="0.25">
      <c r="E1543" t="str">
        <f>IF(Units!A1543="","",Units!A1543&amp;Units!B1543&amp;Units!C1543&amp;"-"&amp;PROPER(Units!D1543))</f>
        <v>6320008-Patoka Township</v>
      </c>
      <c r="F1543" t="str">
        <f t="shared" si="54"/>
        <v/>
      </c>
      <c r="G1543" t="str">
        <f>IF(F1543="","",COUNTIF($F$2:F1543,F1543))</f>
        <v/>
      </c>
      <c r="H1543" t="str">
        <f t="shared" si="55"/>
        <v/>
      </c>
    </row>
    <row r="1544" spans="5:8" x14ac:dyDescent="0.25">
      <c r="E1544" t="str">
        <f>IF(Units!A1544="","",Units!A1544&amp;Units!B1544&amp;Units!C1544&amp;"-"&amp;PROPER(Units!D1544))</f>
        <v>6320009-Washington Township</v>
      </c>
      <c r="F1544" t="str">
        <f t="shared" si="54"/>
        <v/>
      </c>
      <c r="G1544" t="str">
        <f>IF(F1544="","",COUNTIF($F$2:F1544,F1544))</f>
        <v/>
      </c>
      <c r="H1544" t="str">
        <f t="shared" si="55"/>
        <v/>
      </c>
    </row>
    <row r="1545" spans="5:8" x14ac:dyDescent="0.25">
      <c r="E1545" t="str">
        <f>IF(Units!A1545="","",Units!A1545&amp;Units!B1545&amp;Units!C1545&amp;"-"&amp;PROPER(Units!D1545))</f>
        <v>6330455-Petersburg Civil City</v>
      </c>
      <c r="F1545" t="str">
        <f t="shared" si="54"/>
        <v/>
      </c>
      <c r="G1545" t="str">
        <f>IF(F1545="","",COUNTIF($F$2:F1545,F1545))</f>
        <v/>
      </c>
      <c r="H1545" t="str">
        <f t="shared" si="55"/>
        <v/>
      </c>
    </row>
    <row r="1546" spans="5:8" x14ac:dyDescent="0.25">
      <c r="E1546" t="str">
        <f>IF(Units!A1546="","",Units!A1546&amp;Units!B1546&amp;Units!C1546&amp;"-"&amp;PROPER(Units!D1546))</f>
        <v>6330825-Spurgeon Civil Town</v>
      </c>
      <c r="F1546" t="str">
        <f t="shared" si="54"/>
        <v/>
      </c>
      <c r="G1546" t="str">
        <f>IF(F1546="","",COUNTIF($F$2:F1546,F1546))</f>
        <v/>
      </c>
      <c r="H1546" t="str">
        <f t="shared" si="55"/>
        <v/>
      </c>
    </row>
    <row r="1547" spans="5:8" x14ac:dyDescent="0.25">
      <c r="E1547" t="str">
        <f>IF(Units!A1547="","",Units!A1547&amp;Units!B1547&amp;Units!C1547&amp;"-"&amp;PROPER(Units!D1547))</f>
        <v>6330826-Winslow Civil Town</v>
      </c>
      <c r="F1547" t="str">
        <f t="shared" si="54"/>
        <v/>
      </c>
      <c r="G1547" t="str">
        <f>IF(F1547="","",COUNTIF($F$2:F1547,F1547))</f>
        <v/>
      </c>
      <c r="H1547" t="str">
        <f t="shared" si="55"/>
        <v/>
      </c>
    </row>
    <row r="1548" spans="5:8" x14ac:dyDescent="0.25">
      <c r="E1548" t="str">
        <f>IF(Units!A1548="","",Units!A1548&amp;Units!B1548&amp;Units!C1548&amp;"-"&amp;PROPER(Units!D1548))</f>
        <v>6350288-Pike County Public Library</v>
      </c>
      <c r="F1548" t="str">
        <f t="shared" si="54"/>
        <v/>
      </c>
      <c r="G1548" t="str">
        <f>IF(F1548="","",COUNTIF($F$2:F1548,F1548))</f>
        <v/>
      </c>
      <c r="H1548" t="str">
        <f t="shared" si="55"/>
        <v/>
      </c>
    </row>
    <row r="1549" spans="5:8" x14ac:dyDescent="0.25">
      <c r="E1549" t="str">
        <f>IF(Units!A1549="","",Units!A1549&amp;Units!B1549&amp;Units!C1549&amp;"-"&amp;PROPER(Units!D1549))</f>
        <v>6360964-Patoka Township Fire</v>
      </c>
      <c r="F1549" t="str">
        <f t="shared" si="54"/>
        <v/>
      </c>
      <c r="G1549" t="str">
        <f>IF(F1549="","",COUNTIF($F$2:F1549,F1549))</f>
        <v/>
      </c>
      <c r="H1549" t="str">
        <f t="shared" si="55"/>
        <v/>
      </c>
    </row>
    <row r="1550" spans="5:8" x14ac:dyDescent="0.25">
      <c r="E1550" t="str">
        <f>IF(Units!A1550="","",Units!A1550&amp;Units!B1550&amp;Units!C1550&amp;"-"&amp;PROPER(Units!D1550))</f>
        <v>6360968-Jefferson-Marion Township Fire</v>
      </c>
      <c r="F1550" t="str">
        <f t="shared" si="54"/>
        <v/>
      </c>
      <c r="G1550" t="str">
        <f>IF(F1550="","",COUNTIF($F$2:F1550,F1550))</f>
        <v/>
      </c>
      <c r="H1550" t="str">
        <f t="shared" si="55"/>
        <v/>
      </c>
    </row>
    <row r="1551" spans="5:8" x14ac:dyDescent="0.25">
      <c r="E1551" t="str">
        <f>IF(Units!A1551="","",Units!A1551&amp;Units!B1551&amp;Units!C1551&amp;"-"&amp;PROPER(Units!D1551))</f>
        <v>6361065-Pike County Solid Waste District</v>
      </c>
      <c r="F1551" t="str">
        <f t="shared" si="54"/>
        <v/>
      </c>
      <c r="G1551" t="str">
        <f>IF(F1551="","",COUNTIF($F$2:F1551,F1551))</f>
        <v/>
      </c>
      <c r="H1551" t="str">
        <f t="shared" si="55"/>
        <v/>
      </c>
    </row>
    <row r="1552" spans="5:8" x14ac:dyDescent="0.25">
      <c r="E1552" t="str">
        <f>IF(Units!A1552="","",Units!A1552&amp;Units!B1552&amp;Units!C1552&amp;"-"&amp;PROPER(Units!D1552))</f>
        <v>6370024-Prides Creek Conservancy</v>
      </c>
      <c r="F1552" t="str">
        <f t="shared" si="54"/>
        <v/>
      </c>
      <c r="G1552" t="str">
        <f>IF(F1552="","",COUNTIF($F$2:F1552,F1552))</f>
        <v/>
      </c>
      <c r="H1552" t="str">
        <f t="shared" si="55"/>
        <v/>
      </c>
    </row>
    <row r="1553" spans="5:8" x14ac:dyDescent="0.25">
      <c r="E1553" t="str">
        <f>IF(Units!A1553="","",Units!A1553&amp;Units!B1553&amp;Units!C1553&amp;"-"&amp;PROPER(Units!D1553))</f>
        <v>6410000-Porter County</v>
      </c>
      <c r="F1553" t="str">
        <f t="shared" si="54"/>
        <v/>
      </c>
      <c r="G1553" t="str">
        <f>IF(F1553="","",COUNTIF($F$2:F1553,F1553))</f>
        <v/>
      </c>
      <c r="H1553" t="str">
        <f t="shared" si="55"/>
        <v/>
      </c>
    </row>
    <row r="1554" spans="5:8" x14ac:dyDescent="0.25">
      <c r="E1554" t="str">
        <f>IF(Units!A1554="","",Units!A1554&amp;Units!B1554&amp;Units!C1554&amp;"-"&amp;PROPER(Units!D1554))</f>
        <v>6420001-Boone Township</v>
      </c>
      <c r="F1554" t="str">
        <f t="shared" si="54"/>
        <v/>
      </c>
      <c r="G1554" t="str">
        <f>IF(F1554="","",COUNTIF($F$2:F1554,F1554))</f>
        <v/>
      </c>
      <c r="H1554" t="str">
        <f t="shared" si="55"/>
        <v/>
      </c>
    </row>
    <row r="1555" spans="5:8" x14ac:dyDescent="0.25">
      <c r="E1555" t="str">
        <f>IF(Units!A1555="","",Units!A1555&amp;Units!B1555&amp;Units!C1555&amp;"-"&amp;PROPER(Units!D1555))</f>
        <v>6420002-Center Township</v>
      </c>
      <c r="F1555" t="str">
        <f t="shared" si="54"/>
        <v/>
      </c>
      <c r="G1555" t="str">
        <f>IF(F1555="","",COUNTIF($F$2:F1555,F1555))</f>
        <v/>
      </c>
      <c r="H1555" t="str">
        <f t="shared" si="55"/>
        <v/>
      </c>
    </row>
    <row r="1556" spans="5:8" x14ac:dyDescent="0.25">
      <c r="E1556" t="str">
        <f>IF(Units!A1556="","",Units!A1556&amp;Units!B1556&amp;Units!C1556&amp;"-"&amp;PROPER(Units!D1556))</f>
        <v>6420003-Jackson Township</v>
      </c>
      <c r="F1556" t="str">
        <f t="shared" si="54"/>
        <v/>
      </c>
      <c r="G1556" t="str">
        <f>IF(F1556="","",COUNTIF($F$2:F1556,F1556))</f>
        <v/>
      </c>
      <c r="H1556" t="str">
        <f t="shared" si="55"/>
        <v/>
      </c>
    </row>
    <row r="1557" spans="5:8" x14ac:dyDescent="0.25">
      <c r="E1557" t="str">
        <f>IF(Units!A1557="","",Units!A1557&amp;Units!B1557&amp;Units!C1557&amp;"-"&amp;PROPER(Units!D1557))</f>
        <v>6420004-Liberty Township</v>
      </c>
      <c r="F1557" t="str">
        <f t="shared" si="54"/>
        <v/>
      </c>
      <c r="G1557" t="str">
        <f>IF(F1557="","",COUNTIF($F$2:F1557,F1557))</f>
        <v/>
      </c>
      <c r="H1557" t="str">
        <f t="shared" si="55"/>
        <v/>
      </c>
    </row>
    <row r="1558" spans="5:8" x14ac:dyDescent="0.25">
      <c r="E1558" t="str">
        <f>IF(Units!A1558="","",Units!A1558&amp;Units!B1558&amp;Units!C1558&amp;"-"&amp;PROPER(Units!D1558))</f>
        <v>6420005-Morgan Township</v>
      </c>
      <c r="F1558" t="str">
        <f t="shared" si="54"/>
        <v/>
      </c>
      <c r="G1558" t="str">
        <f>IF(F1558="","",COUNTIF($F$2:F1558,F1558))</f>
        <v/>
      </c>
      <c r="H1558" t="str">
        <f t="shared" si="55"/>
        <v/>
      </c>
    </row>
    <row r="1559" spans="5:8" x14ac:dyDescent="0.25">
      <c r="E1559" t="str">
        <f>IF(Units!A1559="","",Units!A1559&amp;Units!B1559&amp;Units!C1559&amp;"-"&amp;PROPER(Units!D1559))</f>
        <v>6420006-Pine Township</v>
      </c>
      <c r="F1559" t="str">
        <f t="shared" si="54"/>
        <v/>
      </c>
      <c r="G1559" t="str">
        <f>IF(F1559="","",COUNTIF($F$2:F1559,F1559))</f>
        <v/>
      </c>
      <c r="H1559" t="str">
        <f t="shared" si="55"/>
        <v/>
      </c>
    </row>
    <row r="1560" spans="5:8" x14ac:dyDescent="0.25">
      <c r="E1560" t="str">
        <f>IF(Units!A1560="","",Units!A1560&amp;Units!B1560&amp;Units!C1560&amp;"-"&amp;PROPER(Units!D1560))</f>
        <v>6420007-Pleasant Township</v>
      </c>
      <c r="F1560" t="str">
        <f t="shared" si="54"/>
        <v/>
      </c>
      <c r="G1560" t="str">
        <f>IF(F1560="","",COUNTIF($F$2:F1560,F1560))</f>
        <v/>
      </c>
      <c r="H1560" t="str">
        <f t="shared" si="55"/>
        <v/>
      </c>
    </row>
    <row r="1561" spans="5:8" x14ac:dyDescent="0.25">
      <c r="E1561" t="str">
        <f>IF(Units!A1561="","",Units!A1561&amp;Units!B1561&amp;Units!C1561&amp;"-"&amp;PROPER(Units!D1561))</f>
        <v>6420008-Portage Township</v>
      </c>
      <c r="F1561" t="str">
        <f t="shared" si="54"/>
        <v/>
      </c>
      <c r="G1561" t="str">
        <f>IF(F1561="","",COUNTIF($F$2:F1561,F1561))</f>
        <v/>
      </c>
      <c r="H1561" t="str">
        <f t="shared" si="55"/>
        <v/>
      </c>
    </row>
    <row r="1562" spans="5:8" x14ac:dyDescent="0.25">
      <c r="E1562" t="str">
        <f>IF(Units!A1562="","",Units!A1562&amp;Units!B1562&amp;Units!C1562&amp;"-"&amp;PROPER(Units!D1562))</f>
        <v>6420009-Porter Township</v>
      </c>
      <c r="F1562" t="str">
        <f t="shared" si="54"/>
        <v/>
      </c>
      <c r="G1562" t="str">
        <f>IF(F1562="","",COUNTIF($F$2:F1562,F1562))</f>
        <v/>
      </c>
      <c r="H1562" t="str">
        <f t="shared" si="55"/>
        <v/>
      </c>
    </row>
    <row r="1563" spans="5:8" x14ac:dyDescent="0.25">
      <c r="E1563" t="str">
        <f>IF(Units!A1563="","",Units!A1563&amp;Units!B1563&amp;Units!C1563&amp;"-"&amp;PROPER(Units!D1563))</f>
        <v>6420010-Union Township</v>
      </c>
      <c r="F1563" t="str">
        <f t="shared" si="54"/>
        <v/>
      </c>
      <c r="G1563" t="str">
        <f>IF(F1563="","",COUNTIF($F$2:F1563,F1563))</f>
        <v/>
      </c>
      <c r="H1563" t="str">
        <f t="shared" si="55"/>
        <v/>
      </c>
    </row>
    <row r="1564" spans="5:8" x14ac:dyDescent="0.25">
      <c r="E1564" t="str">
        <f>IF(Units!A1564="","",Units!A1564&amp;Units!B1564&amp;Units!C1564&amp;"-"&amp;PROPER(Units!D1564))</f>
        <v>6420011-Washington Township</v>
      </c>
      <c r="F1564" t="str">
        <f t="shared" si="54"/>
        <v/>
      </c>
      <c r="G1564" t="str">
        <f>IF(F1564="","",COUNTIF($F$2:F1564,F1564))</f>
        <v/>
      </c>
      <c r="H1564" t="str">
        <f t="shared" si="55"/>
        <v/>
      </c>
    </row>
    <row r="1565" spans="5:8" x14ac:dyDescent="0.25">
      <c r="E1565" t="str">
        <f>IF(Units!A1565="","",Units!A1565&amp;Units!B1565&amp;Units!C1565&amp;"-"&amp;PROPER(Units!D1565))</f>
        <v>6420012-Westchester Township</v>
      </c>
      <c r="F1565" t="str">
        <f t="shared" si="54"/>
        <v/>
      </c>
      <c r="G1565" t="str">
        <f>IF(F1565="","",COUNTIF($F$2:F1565,F1565))</f>
        <v/>
      </c>
      <c r="H1565" t="str">
        <f t="shared" si="55"/>
        <v/>
      </c>
    </row>
    <row r="1566" spans="5:8" x14ac:dyDescent="0.25">
      <c r="E1566" t="str">
        <f>IF(Units!A1566="","",Units!A1566&amp;Units!B1566&amp;Units!C1566&amp;"-"&amp;PROPER(Units!D1566))</f>
        <v>6430204-Valparaiso Civil City</v>
      </c>
      <c r="F1566" t="str">
        <f t="shared" si="54"/>
        <v/>
      </c>
      <c r="G1566" t="str">
        <f>IF(F1566="","",COUNTIF($F$2:F1566,F1566))</f>
        <v/>
      </c>
      <c r="H1566" t="str">
        <f t="shared" si="55"/>
        <v/>
      </c>
    </row>
    <row r="1567" spans="5:8" x14ac:dyDescent="0.25">
      <c r="E1567" t="str">
        <f>IF(Units!A1567="","",Units!A1567&amp;Units!B1567&amp;Units!C1567&amp;"-"&amp;PROPER(Units!D1567))</f>
        <v>6430303-Portage Civil City</v>
      </c>
      <c r="F1567" t="str">
        <f t="shared" si="54"/>
        <v/>
      </c>
      <c r="G1567" t="str">
        <f>IF(F1567="","",COUNTIF($F$2:F1567,F1567))</f>
        <v/>
      </c>
      <c r="H1567" t="str">
        <f t="shared" si="55"/>
        <v/>
      </c>
    </row>
    <row r="1568" spans="5:8" x14ac:dyDescent="0.25">
      <c r="E1568" t="str">
        <f>IF(Units!A1568="","",Units!A1568&amp;Units!B1568&amp;Units!C1568&amp;"-"&amp;PROPER(Units!D1568))</f>
        <v>6430510-Chesterton Civil Town</v>
      </c>
      <c r="F1568" t="str">
        <f t="shared" si="54"/>
        <v/>
      </c>
      <c r="G1568" t="str">
        <f>IF(F1568="","",COUNTIF($F$2:F1568,F1568))</f>
        <v/>
      </c>
      <c r="H1568" t="str">
        <f t="shared" si="55"/>
        <v/>
      </c>
    </row>
    <row r="1569" spans="5:8" x14ac:dyDescent="0.25">
      <c r="E1569" t="str">
        <f>IF(Units!A1569="","",Units!A1569&amp;Units!B1569&amp;Units!C1569&amp;"-"&amp;PROPER(Units!D1569))</f>
        <v>6430827-Beverly Shores Civil Town</v>
      </c>
      <c r="F1569" t="str">
        <f t="shared" si="54"/>
        <v/>
      </c>
      <c r="G1569" t="str">
        <f>IF(F1569="","",COUNTIF($F$2:F1569,F1569))</f>
        <v/>
      </c>
      <c r="H1569" t="str">
        <f t="shared" si="55"/>
        <v/>
      </c>
    </row>
    <row r="1570" spans="5:8" x14ac:dyDescent="0.25">
      <c r="E1570" t="str">
        <f>IF(Units!A1570="","",Units!A1570&amp;Units!B1570&amp;Units!C1570&amp;"-"&amp;PROPER(Units!D1570))</f>
        <v>6430828-Burns Harbor Civil Town</v>
      </c>
      <c r="F1570" t="str">
        <f t="shared" si="54"/>
        <v/>
      </c>
      <c r="G1570" t="str">
        <f>IF(F1570="","",COUNTIF($F$2:F1570,F1570))</f>
        <v/>
      </c>
      <c r="H1570" t="str">
        <f t="shared" si="55"/>
        <v/>
      </c>
    </row>
    <row r="1571" spans="5:8" x14ac:dyDescent="0.25">
      <c r="E1571" t="str">
        <f>IF(Units!A1571="","",Units!A1571&amp;Units!B1571&amp;Units!C1571&amp;"-"&amp;PROPER(Units!D1571))</f>
        <v>6430829-Dune Acres Civil Town</v>
      </c>
      <c r="F1571" t="str">
        <f t="shared" si="54"/>
        <v/>
      </c>
      <c r="G1571" t="str">
        <f>IF(F1571="","",COUNTIF($F$2:F1571,F1571))</f>
        <v/>
      </c>
      <c r="H1571" t="str">
        <f t="shared" si="55"/>
        <v/>
      </c>
    </row>
    <row r="1572" spans="5:8" x14ac:dyDescent="0.25">
      <c r="E1572" t="str">
        <f>IF(Units!A1572="","",Units!A1572&amp;Units!B1572&amp;Units!C1572&amp;"-"&amp;PROPER(Units!D1572))</f>
        <v>6430830-Hebron Civil Town</v>
      </c>
      <c r="F1572" t="str">
        <f t="shared" si="54"/>
        <v/>
      </c>
      <c r="G1572" t="str">
        <f>IF(F1572="","",COUNTIF($F$2:F1572,F1572))</f>
        <v/>
      </c>
      <c r="H1572" t="str">
        <f t="shared" si="55"/>
        <v/>
      </c>
    </row>
    <row r="1573" spans="5:8" x14ac:dyDescent="0.25">
      <c r="E1573" t="str">
        <f>IF(Units!A1573="","",Units!A1573&amp;Units!B1573&amp;Units!C1573&amp;"-"&amp;PROPER(Units!D1573))</f>
        <v>6430831-Kouts Civil Town</v>
      </c>
      <c r="F1573" t="str">
        <f t="shared" si="54"/>
        <v/>
      </c>
      <c r="G1573" t="str">
        <f>IF(F1573="","",COUNTIF($F$2:F1573,F1573))</f>
        <v/>
      </c>
      <c r="H1573" t="str">
        <f t="shared" si="55"/>
        <v/>
      </c>
    </row>
    <row r="1574" spans="5:8" x14ac:dyDescent="0.25">
      <c r="E1574" t="str">
        <f>IF(Units!A1574="","",Units!A1574&amp;Units!B1574&amp;Units!C1574&amp;"-"&amp;PROPER(Units!D1574))</f>
        <v>6430832-Ogden Dunes Civil Town</v>
      </c>
      <c r="F1574" t="str">
        <f t="shared" si="54"/>
        <v/>
      </c>
      <c r="G1574" t="str">
        <f>IF(F1574="","",COUNTIF($F$2:F1574,F1574))</f>
        <v/>
      </c>
      <c r="H1574" t="str">
        <f t="shared" si="55"/>
        <v/>
      </c>
    </row>
    <row r="1575" spans="5:8" x14ac:dyDescent="0.25">
      <c r="E1575" t="str">
        <f>IF(Units!A1575="","",Units!A1575&amp;Units!B1575&amp;Units!C1575&amp;"-"&amp;PROPER(Units!D1575))</f>
        <v>6430833-Porter Civil Town</v>
      </c>
      <c r="F1575" t="str">
        <f t="shared" si="54"/>
        <v/>
      </c>
      <c r="G1575" t="str">
        <f>IF(F1575="","",COUNTIF($F$2:F1575,F1575))</f>
        <v/>
      </c>
      <c r="H1575" t="str">
        <f t="shared" si="55"/>
        <v/>
      </c>
    </row>
    <row r="1576" spans="5:8" x14ac:dyDescent="0.25">
      <c r="E1576" t="str">
        <f>IF(Units!A1576="","",Units!A1576&amp;Units!B1576&amp;Units!C1576&amp;"-"&amp;PROPER(Units!D1576))</f>
        <v>6430834-Pines Civil Town</v>
      </c>
      <c r="F1576" t="str">
        <f t="shared" si="54"/>
        <v/>
      </c>
      <c r="G1576" t="str">
        <f>IF(F1576="","",COUNTIF($F$2:F1576,F1576))</f>
        <v/>
      </c>
      <c r="H1576" t="str">
        <f t="shared" si="55"/>
        <v/>
      </c>
    </row>
    <row r="1577" spans="5:8" x14ac:dyDescent="0.25">
      <c r="E1577" t="str">
        <f>IF(Units!A1577="","",Units!A1577&amp;Units!B1577&amp;Units!C1577&amp;"-"&amp;PROPER(Units!D1577))</f>
        <v>6450184-Westchester Public Library</v>
      </c>
      <c r="F1577" t="str">
        <f t="shared" si="54"/>
        <v/>
      </c>
      <c r="G1577" t="str">
        <f>IF(F1577="","",COUNTIF($F$2:F1577,F1577))</f>
        <v/>
      </c>
      <c r="H1577" t="str">
        <f t="shared" si="55"/>
        <v/>
      </c>
    </row>
    <row r="1578" spans="5:8" x14ac:dyDescent="0.25">
      <c r="E1578" t="str">
        <f>IF(Units!A1578="","",Units!A1578&amp;Units!B1578&amp;Units!C1578&amp;"-"&amp;PROPER(Units!D1578))</f>
        <v>6450185-Porter County Public Library</v>
      </c>
      <c r="F1578" t="str">
        <f t="shared" si="54"/>
        <v/>
      </c>
      <c r="G1578" t="str">
        <f>IF(F1578="","",COUNTIF($F$2:F1578,F1578))</f>
        <v/>
      </c>
      <c r="H1578" t="str">
        <f t="shared" si="55"/>
        <v/>
      </c>
    </row>
    <row r="1579" spans="5:8" x14ac:dyDescent="0.25">
      <c r="E1579" t="str">
        <f>IF(Units!A1579="","",Units!A1579&amp;Units!B1579&amp;Units!C1579&amp;"-"&amp;PROPER(Units!D1579))</f>
        <v>6460975-West Porter Township Fire Protection</v>
      </c>
      <c r="F1579" t="str">
        <f t="shared" si="54"/>
        <v/>
      </c>
      <c r="G1579" t="str">
        <f>IF(F1579="","",COUNTIF($F$2:F1579,F1579))</f>
        <v/>
      </c>
      <c r="H1579" t="str">
        <f t="shared" si="55"/>
        <v/>
      </c>
    </row>
    <row r="1580" spans="5:8" x14ac:dyDescent="0.25">
      <c r="E1580" t="str">
        <f>IF(Units!A1580="","",Units!A1580&amp;Units!B1580&amp;Units!C1580&amp;"-"&amp;PROPER(Units!D1580))</f>
        <v>6461066-Porter Co Sw District</v>
      </c>
      <c r="F1580" t="str">
        <f t="shared" si="54"/>
        <v/>
      </c>
      <c r="G1580" t="str">
        <f>IF(F1580="","",COUNTIF($F$2:F1580,F1580))</f>
        <v/>
      </c>
      <c r="H1580" t="str">
        <f t="shared" si="55"/>
        <v/>
      </c>
    </row>
    <row r="1581" spans="5:8" x14ac:dyDescent="0.25">
      <c r="E1581" t="str">
        <f>IF(Units!A1581="","",Units!A1581&amp;Units!B1581&amp;Units!C1581&amp;"-"&amp;PROPER(Units!D1581))</f>
        <v>6461084-Porter Co Airport Authority</v>
      </c>
      <c r="F1581" t="str">
        <f t="shared" si="54"/>
        <v/>
      </c>
      <c r="G1581" t="str">
        <f>IF(F1581="","",COUNTIF($F$2:F1581,F1581))</f>
        <v/>
      </c>
      <c r="H1581" t="str">
        <f t="shared" si="55"/>
        <v/>
      </c>
    </row>
    <row r="1582" spans="5:8" x14ac:dyDescent="0.25">
      <c r="E1582" t="str">
        <f>IF(Units!A1582="","",Units!A1582&amp;Units!B1582&amp;Units!C1582&amp;"-"&amp;PROPER(Units!D1582))</f>
        <v>6470025-White Oak Conservancy District</v>
      </c>
      <c r="F1582" t="str">
        <f t="shared" si="54"/>
        <v/>
      </c>
      <c r="G1582" t="str">
        <f>IF(F1582="","",COUNTIF($F$2:F1582,F1582))</f>
        <v/>
      </c>
      <c r="H1582" t="str">
        <f t="shared" si="55"/>
        <v/>
      </c>
    </row>
    <row r="1583" spans="5:8" x14ac:dyDescent="0.25">
      <c r="E1583" t="str">
        <f>IF(Units!A1583="","",Units!A1583&amp;Units!B1583&amp;Units!C1583&amp;"-"&amp;PROPER(Units!D1583))</f>
        <v>6470026-Valparaiso Lakes Conservancy</v>
      </c>
      <c r="F1583" t="str">
        <f t="shared" si="54"/>
        <v/>
      </c>
      <c r="G1583" t="str">
        <f>IF(F1583="","",COUNTIF($F$2:F1583,F1583))</f>
        <v/>
      </c>
      <c r="H1583" t="str">
        <f t="shared" si="55"/>
        <v/>
      </c>
    </row>
    <row r="1584" spans="5:8" x14ac:dyDescent="0.25">
      <c r="E1584" t="str">
        <f>IF(Units!A1584="","",Units!A1584&amp;Units!B1584&amp;Units!C1584&amp;"-"&amp;PROPER(Units!D1584))</f>
        <v>6470027-Indian Boundary Conservancy District</v>
      </c>
      <c r="F1584" t="str">
        <f t="shared" si="54"/>
        <v/>
      </c>
      <c r="G1584" t="str">
        <f>IF(F1584="","",COUNTIF($F$2:F1584,F1584))</f>
        <v/>
      </c>
      <c r="H1584" t="str">
        <f t="shared" si="55"/>
        <v/>
      </c>
    </row>
    <row r="1585" spans="5:8" x14ac:dyDescent="0.25">
      <c r="E1585" t="str">
        <f>IF(Units!A1585="","",Units!A1585&amp;Units!B1585&amp;Units!C1585&amp;"-"&amp;PROPER(Units!D1585))</f>
        <v>6470028-Damon Run Conservancy District</v>
      </c>
      <c r="F1585" t="str">
        <f t="shared" si="54"/>
        <v/>
      </c>
      <c r="G1585" t="str">
        <f>IF(F1585="","",COUNTIF($F$2:F1585,F1585))</f>
        <v/>
      </c>
      <c r="H1585" t="str">
        <f t="shared" si="55"/>
        <v/>
      </c>
    </row>
    <row r="1586" spans="5:8" x14ac:dyDescent="0.25">
      <c r="E1586" t="str">
        <f>IF(Units!A1586="","",Units!A1586&amp;Units!B1586&amp;Units!C1586&amp;"-"&amp;PROPER(Units!D1586))</f>
        <v>6470059-Twin Creeks Conservancy District</v>
      </c>
      <c r="F1586" t="str">
        <f t="shared" si="54"/>
        <v/>
      </c>
      <c r="G1586" t="str">
        <f>IF(F1586="","",COUNTIF($F$2:F1586,F1586))</f>
        <v/>
      </c>
      <c r="H1586" t="str">
        <f t="shared" si="55"/>
        <v/>
      </c>
    </row>
    <row r="1587" spans="5:8" x14ac:dyDescent="0.25">
      <c r="E1587" t="str">
        <f>IF(Units!A1587="","",Units!A1587&amp;Units!B1587&amp;Units!C1587&amp;"-"&amp;PROPER(Units!D1587))</f>
        <v>6470099-Nature Works Conservancy District</v>
      </c>
      <c r="F1587" t="str">
        <f t="shared" si="54"/>
        <v/>
      </c>
      <c r="G1587" t="str">
        <f>IF(F1587="","",COUNTIF($F$2:F1587,F1587))</f>
        <v/>
      </c>
      <c r="H1587" t="str">
        <f t="shared" si="55"/>
        <v/>
      </c>
    </row>
    <row r="1588" spans="5:8" x14ac:dyDescent="0.25">
      <c r="E1588" t="str">
        <f>IF(Units!A1588="","",Units!A1588&amp;Units!B1588&amp;Units!C1588&amp;"-"&amp;PROPER(Units!D1588))</f>
        <v>6510000-Posey County</v>
      </c>
      <c r="F1588" t="str">
        <f t="shared" si="54"/>
        <v/>
      </c>
      <c r="G1588" t="str">
        <f>IF(F1588="","",COUNTIF($F$2:F1588,F1588))</f>
        <v/>
      </c>
      <c r="H1588" t="str">
        <f t="shared" si="55"/>
        <v/>
      </c>
    </row>
    <row r="1589" spans="5:8" x14ac:dyDescent="0.25">
      <c r="E1589" t="str">
        <f>IF(Units!A1589="","",Units!A1589&amp;Units!B1589&amp;Units!C1589&amp;"-"&amp;PROPER(Units!D1589))</f>
        <v>6520001-Bethel Township</v>
      </c>
      <c r="F1589" t="str">
        <f t="shared" si="54"/>
        <v/>
      </c>
      <c r="G1589" t="str">
        <f>IF(F1589="","",COUNTIF($F$2:F1589,F1589))</f>
        <v/>
      </c>
      <c r="H1589" t="str">
        <f t="shared" si="55"/>
        <v/>
      </c>
    </row>
    <row r="1590" spans="5:8" x14ac:dyDescent="0.25">
      <c r="E1590" t="str">
        <f>IF(Units!A1590="","",Units!A1590&amp;Units!B1590&amp;Units!C1590&amp;"-"&amp;PROPER(Units!D1590))</f>
        <v>6520002-Black Township</v>
      </c>
      <c r="F1590" t="str">
        <f t="shared" si="54"/>
        <v/>
      </c>
      <c r="G1590" t="str">
        <f>IF(F1590="","",COUNTIF($F$2:F1590,F1590))</f>
        <v/>
      </c>
      <c r="H1590" t="str">
        <f t="shared" si="55"/>
        <v/>
      </c>
    </row>
    <row r="1591" spans="5:8" x14ac:dyDescent="0.25">
      <c r="E1591" t="str">
        <f>IF(Units!A1591="","",Units!A1591&amp;Units!B1591&amp;Units!C1591&amp;"-"&amp;PROPER(Units!D1591))</f>
        <v>6520003-Center Township</v>
      </c>
      <c r="F1591" t="str">
        <f t="shared" si="54"/>
        <v/>
      </c>
      <c r="G1591" t="str">
        <f>IF(F1591="","",COUNTIF($F$2:F1591,F1591))</f>
        <v/>
      </c>
      <c r="H1591" t="str">
        <f t="shared" si="55"/>
        <v/>
      </c>
    </row>
    <row r="1592" spans="5:8" x14ac:dyDescent="0.25">
      <c r="E1592" t="str">
        <f>IF(Units!A1592="","",Units!A1592&amp;Units!B1592&amp;Units!C1592&amp;"-"&amp;PROPER(Units!D1592))</f>
        <v>6520004-Harmony Township</v>
      </c>
      <c r="F1592" t="str">
        <f t="shared" si="54"/>
        <v/>
      </c>
      <c r="G1592" t="str">
        <f>IF(F1592="","",COUNTIF($F$2:F1592,F1592))</f>
        <v/>
      </c>
      <c r="H1592" t="str">
        <f t="shared" si="55"/>
        <v/>
      </c>
    </row>
    <row r="1593" spans="5:8" x14ac:dyDescent="0.25">
      <c r="E1593" t="str">
        <f>IF(Units!A1593="","",Units!A1593&amp;Units!B1593&amp;Units!C1593&amp;"-"&amp;PROPER(Units!D1593))</f>
        <v>6520005-Lynn Township</v>
      </c>
      <c r="F1593" t="str">
        <f t="shared" si="54"/>
        <v/>
      </c>
      <c r="G1593" t="str">
        <f>IF(F1593="","",COUNTIF($F$2:F1593,F1593))</f>
        <v/>
      </c>
      <c r="H1593" t="str">
        <f t="shared" si="55"/>
        <v/>
      </c>
    </row>
    <row r="1594" spans="5:8" x14ac:dyDescent="0.25">
      <c r="E1594" t="str">
        <f>IF(Units!A1594="","",Units!A1594&amp;Units!B1594&amp;Units!C1594&amp;"-"&amp;PROPER(Units!D1594))</f>
        <v>6520006-Marrs Township</v>
      </c>
      <c r="F1594" t="str">
        <f t="shared" si="54"/>
        <v/>
      </c>
      <c r="G1594" t="str">
        <f>IF(F1594="","",COUNTIF($F$2:F1594,F1594))</f>
        <v/>
      </c>
      <c r="H1594" t="str">
        <f t="shared" si="55"/>
        <v/>
      </c>
    </row>
    <row r="1595" spans="5:8" x14ac:dyDescent="0.25">
      <c r="E1595" t="str">
        <f>IF(Units!A1595="","",Units!A1595&amp;Units!B1595&amp;Units!C1595&amp;"-"&amp;PROPER(Units!D1595))</f>
        <v>6520007-Point Township</v>
      </c>
      <c r="F1595" t="str">
        <f t="shared" si="54"/>
        <v/>
      </c>
      <c r="G1595" t="str">
        <f>IF(F1595="","",COUNTIF($F$2:F1595,F1595))</f>
        <v/>
      </c>
      <c r="H1595" t="str">
        <f t="shared" si="55"/>
        <v/>
      </c>
    </row>
    <row r="1596" spans="5:8" x14ac:dyDescent="0.25">
      <c r="E1596" t="str">
        <f>IF(Units!A1596="","",Units!A1596&amp;Units!B1596&amp;Units!C1596&amp;"-"&amp;PROPER(Units!D1596))</f>
        <v>6520008-Robb Township</v>
      </c>
      <c r="F1596" t="str">
        <f t="shared" si="54"/>
        <v/>
      </c>
      <c r="G1596" t="str">
        <f>IF(F1596="","",COUNTIF($F$2:F1596,F1596))</f>
        <v/>
      </c>
      <c r="H1596" t="str">
        <f t="shared" si="55"/>
        <v/>
      </c>
    </row>
    <row r="1597" spans="5:8" x14ac:dyDescent="0.25">
      <c r="E1597" t="str">
        <f>IF(Units!A1597="","",Units!A1597&amp;Units!B1597&amp;Units!C1597&amp;"-"&amp;PROPER(Units!D1597))</f>
        <v>6520009-Robinson Township</v>
      </c>
      <c r="F1597" t="str">
        <f t="shared" si="54"/>
        <v/>
      </c>
      <c r="G1597" t="str">
        <f>IF(F1597="","",COUNTIF($F$2:F1597,F1597))</f>
        <v/>
      </c>
      <c r="H1597" t="str">
        <f t="shared" si="55"/>
        <v/>
      </c>
    </row>
    <row r="1598" spans="5:8" x14ac:dyDescent="0.25">
      <c r="E1598" t="str">
        <f>IF(Units!A1598="","",Units!A1598&amp;Units!B1598&amp;Units!C1598&amp;"-"&amp;PROPER(Units!D1598))</f>
        <v>6520010-Smith Township</v>
      </c>
      <c r="F1598" t="str">
        <f t="shared" si="54"/>
        <v/>
      </c>
      <c r="G1598" t="str">
        <f>IF(F1598="","",COUNTIF($F$2:F1598,F1598))</f>
        <v/>
      </c>
      <c r="H1598" t="str">
        <f t="shared" si="55"/>
        <v/>
      </c>
    </row>
    <row r="1599" spans="5:8" x14ac:dyDescent="0.25">
      <c r="E1599" t="str">
        <f>IF(Units!A1599="","",Units!A1599&amp;Units!B1599&amp;Units!C1599&amp;"-"&amp;PROPER(Units!D1599))</f>
        <v>6530419-Mount Vernon Civil City</v>
      </c>
      <c r="F1599" t="str">
        <f t="shared" si="54"/>
        <v/>
      </c>
      <c r="G1599" t="str">
        <f>IF(F1599="","",COUNTIF($F$2:F1599,F1599))</f>
        <v/>
      </c>
      <c r="H1599" t="str">
        <f t="shared" si="55"/>
        <v/>
      </c>
    </row>
    <row r="1600" spans="5:8" x14ac:dyDescent="0.25">
      <c r="E1600" t="str">
        <f>IF(Units!A1600="","",Units!A1600&amp;Units!B1600&amp;Units!C1600&amp;"-"&amp;PROPER(Units!D1600))</f>
        <v>6530835-Cynthiana Civil Town</v>
      </c>
      <c r="F1600" t="str">
        <f t="shared" si="54"/>
        <v/>
      </c>
      <c r="G1600" t="str">
        <f>IF(F1600="","",COUNTIF($F$2:F1600,F1600))</f>
        <v/>
      </c>
      <c r="H1600" t="str">
        <f t="shared" si="55"/>
        <v/>
      </c>
    </row>
    <row r="1601" spans="5:8" x14ac:dyDescent="0.25">
      <c r="E1601" t="str">
        <f>IF(Units!A1601="","",Units!A1601&amp;Units!B1601&amp;Units!C1601&amp;"-"&amp;PROPER(Units!D1601))</f>
        <v>6530836-Griffin Civil Town</v>
      </c>
      <c r="F1601" t="str">
        <f t="shared" si="54"/>
        <v/>
      </c>
      <c r="G1601" t="str">
        <f>IF(F1601="","",COUNTIF($F$2:F1601,F1601))</f>
        <v/>
      </c>
      <c r="H1601" t="str">
        <f t="shared" si="55"/>
        <v/>
      </c>
    </row>
    <row r="1602" spans="5:8" x14ac:dyDescent="0.25">
      <c r="E1602" t="str">
        <f>IF(Units!A1602="","",Units!A1602&amp;Units!B1602&amp;Units!C1602&amp;"-"&amp;PROPER(Units!D1602))</f>
        <v>6530837-New Harmony Civil Town</v>
      </c>
      <c r="F1602" t="str">
        <f t="shared" si="54"/>
        <v/>
      </c>
      <c r="G1602" t="str">
        <f>IF(F1602="","",COUNTIF($F$2:F1602,F1602))</f>
        <v/>
      </c>
      <c r="H1602" t="str">
        <f t="shared" si="55"/>
        <v/>
      </c>
    </row>
    <row r="1603" spans="5:8" x14ac:dyDescent="0.25">
      <c r="E1603" t="str">
        <f>IF(Units!A1603="","",Units!A1603&amp;Units!B1603&amp;Units!C1603&amp;"-"&amp;PROPER(Units!D1603))</f>
        <v>6530838-Poseyville Civil Town</v>
      </c>
      <c r="F1603" t="str">
        <f t="shared" ref="F1603:F1666" si="56">IF(LEFT(E1603,2)=$F$1,"x","")</f>
        <v/>
      </c>
      <c r="G1603" t="str">
        <f>IF(F1603="","",COUNTIF($F$2:F1603,F1603))</f>
        <v/>
      </c>
      <c r="H1603" t="str">
        <f t="shared" ref="H1603:H1666" si="57">IF(F1603="","",E1603)</f>
        <v/>
      </c>
    </row>
    <row r="1604" spans="5:8" x14ac:dyDescent="0.25">
      <c r="E1604" t="str">
        <f>IF(Units!A1604="","",Units!A1604&amp;Units!B1604&amp;Units!C1604&amp;"-"&amp;PROPER(Units!D1604))</f>
        <v>6550187-New Harmony Workingmens Institute</v>
      </c>
      <c r="F1604" t="str">
        <f t="shared" si="56"/>
        <v/>
      </c>
      <c r="G1604" t="str">
        <f>IF(F1604="","",COUNTIF($F$2:F1604,F1604))</f>
        <v/>
      </c>
      <c r="H1604" t="str">
        <f t="shared" si="57"/>
        <v/>
      </c>
    </row>
    <row r="1605" spans="5:8" x14ac:dyDescent="0.25">
      <c r="E1605" t="str">
        <f>IF(Units!A1605="","",Units!A1605&amp;Units!B1605&amp;Units!C1605&amp;"-"&amp;PROPER(Units!D1605))</f>
        <v>6550188-Poseyville Carnegie Library</v>
      </c>
      <c r="F1605" t="str">
        <f t="shared" si="56"/>
        <v/>
      </c>
      <c r="G1605" t="str">
        <f>IF(F1605="","",COUNTIF($F$2:F1605,F1605))</f>
        <v/>
      </c>
      <c r="H1605" t="str">
        <f t="shared" si="57"/>
        <v/>
      </c>
    </row>
    <row r="1606" spans="5:8" x14ac:dyDescent="0.25">
      <c r="E1606" t="str">
        <f>IF(Units!A1606="","",Units!A1606&amp;Units!B1606&amp;Units!C1606&amp;"-"&amp;PROPER(Units!D1606))</f>
        <v>6550269-Alexandrian Free Public Library</v>
      </c>
      <c r="F1606" t="str">
        <f t="shared" si="56"/>
        <v/>
      </c>
      <c r="G1606" t="str">
        <f>IF(F1606="","",COUNTIF($F$2:F1606,F1606))</f>
        <v/>
      </c>
      <c r="H1606" t="str">
        <f t="shared" si="57"/>
        <v/>
      </c>
    </row>
    <row r="1607" spans="5:8" x14ac:dyDescent="0.25">
      <c r="E1607" t="str">
        <f>IF(Units!A1607="","",Units!A1607&amp;Units!B1607&amp;Units!C1607&amp;"-"&amp;PROPER(Units!D1607))</f>
        <v>6560920-Griffin-Bethel Township Fire Protection</v>
      </c>
      <c r="F1607" t="str">
        <f t="shared" si="56"/>
        <v/>
      </c>
      <c r="G1607" t="str">
        <f>IF(F1607="","",COUNTIF($F$2:F1607,F1607))</f>
        <v/>
      </c>
      <c r="H1607" t="str">
        <f t="shared" si="57"/>
        <v/>
      </c>
    </row>
    <row r="1608" spans="5:8" x14ac:dyDescent="0.25">
      <c r="E1608" t="str">
        <f>IF(Units!A1608="","",Units!A1608&amp;Units!B1608&amp;Units!C1608&amp;"-"&amp;PROPER(Units!D1608))</f>
        <v>6560957-Wadesville-Center Township Fire</v>
      </c>
      <c r="F1608" t="str">
        <f t="shared" si="56"/>
        <v/>
      </c>
      <c r="G1608" t="str">
        <f>IF(F1608="","",COUNTIF($F$2:F1608,F1608))</f>
        <v/>
      </c>
      <c r="H1608" t="str">
        <f t="shared" si="57"/>
        <v/>
      </c>
    </row>
    <row r="1609" spans="5:8" x14ac:dyDescent="0.25">
      <c r="E1609" t="str">
        <f>IF(Units!A1609="","",Units!A1609&amp;Units!B1609&amp;Units!C1609&amp;"-"&amp;PROPER(Units!D1609))</f>
        <v>6561067-Posey County Solid Waste Management District</v>
      </c>
      <c r="F1609" t="str">
        <f t="shared" si="56"/>
        <v/>
      </c>
      <c r="G1609" t="str">
        <f>IF(F1609="","",COUNTIF($F$2:F1609,F1609))</f>
        <v/>
      </c>
      <c r="H1609" t="str">
        <f t="shared" si="57"/>
        <v/>
      </c>
    </row>
    <row r="1610" spans="5:8" x14ac:dyDescent="0.25">
      <c r="E1610" t="str">
        <f>IF(Units!A1610="","",Units!A1610&amp;Units!B1610&amp;Units!C1610&amp;"-"&amp;PROPER(Units!D1610))</f>
        <v>6610000-Pulaski County</v>
      </c>
      <c r="F1610" t="str">
        <f t="shared" si="56"/>
        <v/>
      </c>
      <c r="G1610" t="str">
        <f>IF(F1610="","",COUNTIF($F$2:F1610,F1610))</f>
        <v/>
      </c>
      <c r="H1610" t="str">
        <f t="shared" si="57"/>
        <v/>
      </c>
    </row>
    <row r="1611" spans="5:8" x14ac:dyDescent="0.25">
      <c r="E1611" t="str">
        <f>IF(Units!A1611="","",Units!A1611&amp;Units!B1611&amp;Units!C1611&amp;"-"&amp;PROPER(Units!D1611))</f>
        <v>6620001-Beaver Township</v>
      </c>
      <c r="F1611" t="str">
        <f t="shared" si="56"/>
        <v/>
      </c>
      <c r="G1611" t="str">
        <f>IF(F1611="","",COUNTIF($F$2:F1611,F1611))</f>
        <v/>
      </c>
      <c r="H1611" t="str">
        <f t="shared" si="57"/>
        <v/>
      </c>
    </row>
    <row r="1612" spans="5:8" x14ac:dyDescent="0.25">
      <c r="E1612" t="str">
        <f>IF(Units!A1612="","",Units!A1612&amp;Units!B1612&amp;Units!C1612&amp;"-"&amp;PROPER(Units!D1612))</f>
        <v>6620002-Cass Township</v>
      </c>
      <c r="F1612" t="str">
        <f t="shared" si="56"/>
        <v/>
      </c>
      <c r="G1612" t="str">
        <f>IF(F1612="","",COUNTIF($F$2:F1612,F1612))</f>
        <v/>
      </c>
      <c r="H1612" t="str">
        <f t="shared" si="57"/>
        <v/>
      </c>
    </row>
    <row r="1613" spans="5:8" x14ac:dyDescent="0.25">
      <c r="E1613" t="str">
        <f>IF(Units!A1613="","",Units!A1613&amp;Units!B1613&amp;Units!C1613&amp;"-"&amp;PROPER(Units!D1613))</f>
        <v>6620003-Franklin Township</v>
      </c>
      <c r="F1613" t="str">
        <f t="shared" si="56"/>
        <v/>
      </c>
      <c r="G1613" t="str">
        <f>IF(F1613="","",COUNTIF($F$2:F1613,F1613))</f>
        <v/>
      </c>
      <c r="H1613" t="str">
        <f t="shared" si="57"/>
        <v/>
      </c>
    </row>
    <row r="1614" spans="5:8" x14ac:dyDescent="0.25">
      <c r="E1614" t="str">
        <f>IF(Units!A1614="","",Units!A1614&amp;Units!B1614&amp;Units!C1614&amp;"-"&amp;PROPER(Units!D1614))</f>
        <v>6620004-Harrison Township</v>
      </c>
      <c r="F1614" t="str">
        <f t="shared" si="56"/>
        <v/>
      </c>
      <c r="G1614" t="str">
        <f>IF(F1614="","",COUNTIF($F$2:F1614,F1614))</f>
        <v/>
      </c>
      <c r="H1614" t="str">
        <f t="shared" si="57"/>
        <v/>
      </c>
    </row>
    <row r="1615" spans="5:8" x14ac:dyDescent="0.25">
      <c r="E1615" t="str">
        <f>IF(Units!A1615="","",Units!A1615&amp;Units!B1615&amp;Units!C1615&amp;"-"&amp;PROPER(Units!D1615))</f>
        <v>6620005-Indian Creek Township</v>
      </c>
      <c r="F1615" t="str">
        <f t="shared" si="56"/>
        <v/>
      </c>
      <c r="G1615" t="str">
        <f>IF(F1615="","",COUNTIF($F$2:F1615,F1615))</f>
        <v/>
      </c>
      <c r="H1615" t="str">
        <f t="shared" si="57"/>
        <v/>
      </c>
    </row>
    <row r="1616" spans="5:8" x14ac:dyDescent="0.25">
      <c r="E1616" t="str">
        <f>IF(Units!A1616="","",Units!A1616&amp;Units!B1616&amp;Units!C1616&amp;"-"&amp;PROPER(Units!D1616))</f>
        <v>6620006-Jefferson Township</v>
      </c>
      <c r="F1616" t="str">
        <f t="shared" si="56"/>
        <v/>
      </c>
      <c r="G1616" t="str">
        <f>IF(F1616="","",COUNTIF($F$2:F1616,F1616))</f>
        <v/>
      </c>
      <c r="H1616" t="str">
        <f t="shared" si="57"/>
        <v/>
      </c>
    </row>
    <row r="1617" spans="5:8" x14ac:dyDescent="0.25">
      <c r="E1617" t="str">
        <f>IF(Units!A1617="","",Units!A1617&amp;Units!B1617&amp;Units!C1617&amp;"-"&amp;PROPER(Units!D1617))</f>
        <v>6620007-Monroe Township</v>
      </c>
      <c r="F1617" t="str">
        <f t="shared" si="56"/>
        <v/>
      </c>
      <c r="G1617" t="str">
        <f>IF(F1617="","",COUNTIF($F$2:F1617,F1617))</f>
        <v/>
      </c>
      <c r="H1617" t="str">
        <f t="shared" si="57"/>
        <v/>
      </c>
    </row>
    <row r="1618" spans="5:8" x14ac:dyDescent="0.25">
      <c r="E1618" t="str">
        <f>IF(Units!A1618="","",Units!A1618&amp;Units!B1618&amp;Units!C1618&amp;"-"&amp;PROPER(Units!D1618))</f>
        <v>6620008-Rich Grove Township</v>
      </c>
      <c r="F1618" t="str">
        <f t="shared" si="56"/>
        <v/>
      </c>
      <c r="G1618" t="str">
        <f>IF(F1618="","",COUNTIF($F$2:F1618,F1618))</f>
        <v/>
      </c>
      <c r="H1618" t="str">
        <f t="shared" si="57"/>
        <v/>
      </c>
    </row>
    <row r="1619" spans="5:8" x14ac:dyDescent="0.25">
      <c r="E1619" t="str">
        <f>IF(Units!A1619="","",Units!A1619&amp;Units!B1619&amp;Units!C1619&amp;"-"&amp;PROPER(Units!D1619))</f>
        <v>6620009-Salem Township</v>
      </c>
      <c r="F1619" t="str">
        <f t="shared" si="56"/>
        <v/>
      </c>
      <c r="G1619" t="str">
        <f>IF(F1619="","",COUNTIF($F$2:F1619,F1619))</f>
        <v/>
      </c>
      <c r="H1619" t="str">
        <f t="shared" si="57"/>
        <v/>
      </c>
    </row>
    <row r="1620" spans="5:8" x14ac:dyDescent="0.25">
      <c r="E1620" t="str">
        <f>IF(Units!A1620="","",Units!A1620&amp;Units!B1620&amp;Units!C1620&amp;"-"&amp;PROPER(Units!D1620))</f>
        <v>6620010-Tippecanoe Township</v>
      </c>
      <c r="F1620" t="str">
        <f t="shared" si="56"/>
        <v/>
      </c>
      <c r="G1620" t="str">
        <f>IF(F1620="","",COUNTIF($F$2:F1620,F1620))</f>
        <v/>
      </c>
      <c r="H1620" t="str">
        <f t="shared" si="57"/>
        <v/>
      </c>
    </row>
    <row r="1621" spans="5:8" x14ac:dyDescent="0.25">
      <c r="E1621" t="str">
        <f>IF(Units!A1621="","",Units!A1621&amp;Units!B1621&amp;Units!C1621&amp;"-"&amp;PROPER(Units!D1621))</f>
        <v>6620011-Van Buren Township</v>
      </c>
      <c r="F1621" t="str">
        <f t="shared" si="56"/>
        <v/>
      </c>
      <c r="G1621" t="str">
        <f>IF(F1621="","",COUNTIF($F$2:F1621,F1621))</f>
        <v/>
      </c>
      <c r="H1621" t="str">
        <f t="shared" si="57"/>
        <v/>
      </c>
    </row>
    <row r="1622" spans="5:8" x14ac:dyDescent="0.25">
      <c r="E1622" t="str">
        <f>IF(Units!A1622="","",Units!A1622&amp;Units!B1622&amp;Units!C1622&amp;"-"&amp;PROPER(Units!D1622))</f>
        <v>6620012-White Post Township</v>
      </c>
      <c r="F1622" t="str">
        <f t="shared" si="56"/>
        <v/>
      </c>
      <c r="G1622" t="str">
        <f>IF(F1622="","",COUNTIF($F$2:F1622,F1622))</f>
        <v/>
      </c>
      <c r="H1622" t="str">
        <f t="shared" si="57"/>
        <v/>
      </c>
    </row>
    <row r="1623" spans="5:8" x14ac:dyDescent="0.25">
      <c r="E1623" t="str">
        <f>IF(Units!A1623="","",Units!A1623&amp;Units!B1623&amp;Units!C1623&amp;"-"&amp;PROPER(Units!D1623))</f>
        <v>6630839-Francesville Civil Town</v>
      </c>
      <c r="F1623" t="str">
        <f t="shared" si="56"/>
        <v/>
      </c>
      <c r="G1623" t="str">
        <f>IF(F1623="","",COUNTIF($F$2:F1623,F1623))</f>
        <v/>
      </c>
      <c r="H1623" t="str">
        <f t="shared" si="57"/>
        <v/>
      </c>
    </row>
    <row r="1624" spans="5:8" x14ac:dyDescent="0.25">
      <c r="E1624" t="str">
        <f>IF(Units!A1624="","",Units!A1624&amp;Units!B1624&amp;Units!C1624&amp;"-"&amp;PROPER(Units!D1624))</f>
        <v>6630840-Medaryville Civil Town</v>
      </c>
      <c r="F1624" t="str">
        <f t="shared" si="56"/>
        <v/>
      </c>
      <c r="G1624" t="str">
        <f>IF(F1624="","",COUNTIF($F$2:F1624,F1624))</f>
        <v/>
      </c>
      <c r="H1624" t="str">
        <f t="shared" si="57"/>
        <v/>
      </c>
    </row>
    <row r="1625" spans="5:8" x14ac:dyDescent="0.25">
      <c r="E1625" t="str">
        <f>IF(Units!A1625="","",Units!A1625&amp;Units!B1625&amp;Units!C1625&amp;"-"&amp;PROPER(Units!D1625))</f>
        <v>6630841-Monterey Civil Town</v>
      </c>
      <c r="F1625" t="str">
        <f t="shared" si="56"/>
        <v/>
      </c>
      <c r="G1625" t="str">
        <f>IF(F1625="","",COUNTIF($F$2:F1625,F1625))</f>
        <v/>
      </c>
      <c r="H1625" t="str">
        <f t="shared" si="57"/>
        <v/>
      </c>
    </row>
    <row r="1626" spans="5:8" x14ac:dyDescent="0.25">
      <c r="E1626" t="str">
        <f>IF(Units!A1626="","",Units!A1626&amp;Units!B1626&amp;Units!C1626&amp;"-"&amp;PROPER(Units!D1626))</f>
        <v>6630842-Winamac Civil Town</v>
      </c>
      <c r="F1626" t="str">
        <f t="shared" si="56"/>
        <v/>
      </c>
      <c r="G1626" t="str">
        <f>IF(F1626="","",COUNTIF($F$2:F1626,F1626))</f>
        <v/>
      </c>
      <c r="H1626" t="str">
        <f t="shared" si="57"/>
        <v/>
      </c>
    </row>
    <row r="1627" spans="5:8" x14ac:dyDescent="0.25">
      <c r="E1627" t="str">
        <f>IF(Units!A1627="","",Units!A1627&amp;Units!B1627&amp;Units!C1627&amp;"-"&amp;PROPER(Units!D1627))</f>
        <v>6650189-Francesville Public Library</v>
      </c>
      <c r="F1627" t="str">
        <f t="shared" si="56"/>
        <v/>
      </c>
      <c r="G1627" t="str">
        <f>IF(F1627="","",COUNTIF($F$2:F1627,F1627))</f>
        <v/>
      </c>
      <c r="H1627" t="str">
        <f t="shared" si="57"/>
        <v/>
      </c>
    </row>
    <row r="1628" spans="5:8" x14ac:dyDescent="0.25">
      <c r="E1628" t="str">
        <f>IF(Units!A1628="","",Units!A1628&amp;Units!B1628&amp;Units!C1628&amp;"-"&amp;PROPER(Units!D1628))</f>
        <v>6650190-Monterey Public Library</v>
      </c>
      <c r="F1628" t="str">
        <f t="shared" si="56"/>
        <v/>
      </c>
      <c r="G1628" t="str">
        <f>IF(F1628="","",COUNTIF($F$2:F1628,F1628))</f>
        <v/>
      </c>
      <c r="H1628" t="str">
        <f t="shared" si="57"/>
        <v/>
      </c>
    </row>
    <row r="1629" spans="5:8" x14ac:dyDescent="0.25">
      <c r="E1629" t="str">
        <f>IF(Units!A1629="","",Units!A1629&amp;Units!B1629&amp;Units!C1629&amp;"-"&amp;PROPER(Units!D1629))</f>
        <v>6650191-Pulaski County Public Library</v>
      </c>
      <c r="F1629" t="str">
        <f t="shared" si="56"/>
        <v/>
      </c>
      <c r="G1629" t="str">
        <f>IF(F1629="","",COUNTIF($F$2:F1629,F1629))</f>
        <v/>
      </c>
      <c r="H1629" t="str">
        <f t="shared" si="57"/>
        <v/>
      </c>
    </row>
    <row r="1630" spans="5:8" x14ac:dyDescent="0.25">
      <c r="E1630" t="str">
        <f>IF(Units!A1630="","",Units!A1630&amp;Units!B1630&amp;Units!C1630&amp;"-"&amp;PROPER(Units!D1630))</f>
        <v>6710000-Putnam County</v>
      </c>
      <c r="F1630" t="str">
        <f t="shared" si="56"/>
        <v/>
      </c>
      <c r="G1630" t="str">
        <f>IF(F1630="","",COUNTIF($F$2:F1630,F1630))</f>
        <v/>
      </c>
      <c r="H1630" t="str">
        <f t="shared" si="57"/>
        <v/>
      </c>
    </row>
    <row r="1631" spans="5:8" x14ac:dyDescent="0.25">
      <c r="E1631" t="str">
        <f>IF(Units!A1631="","",Units!A1631&amp;Units!B1631&amp;Units!C1631&amp;"-"&amp;PROPER(Units!D1631))</f>
        <v>6720001-Clinton Township</v>
      </c>
      <c r="F1631" t="str">
        <f t="shared" si="56"/>
        <v/>
      </c>
      <c r="G1631" t="str">
        <f>IF(F1631="","",COUNTIF($F$2:F1631,F1631))</f>
        <v/>
      </c>
      <c r="H1631" t="str">
        <f t="shared" si="57"/>
        <v/>
      </c>
    </row>
    <row r="1632" spans="5:8" x14ac:dyDescent="0.25">
      <c r="E1632" t="str">
        <f>IF(Units!A1632="","",Units!A1632&amp;Units!B1632&amp;Units!C1632&amp;"-"&amp;PROPER(Units!D1632))</f>
        <v>6720002-Cloverdale Township</v>
      </c>
      <c r="F1632" t="str">
        <f t="shared" si="56"/>
        <v/>
      </c>
      <c r="G1632" t="str">
        <f>IF(F1632="","",COUNTIF($F$2:F1632,F1632))</f>
        <v/>
      </c>
      <c r="H1632" t="str">
        <f t="shared" si="57"/>
        <v/>
      </c>
    </row>
    <row r="1633" spans="5:8" x14ac:dyDescent="0.25">
      <c r="E1633" t="str">
        <f>IF(Units!A1633="","",Units!A1633&amp;Units!B1633&amp;Units!C1633&amp;"-"&amp;PROPER(Units!D1633))</f>
        <v>6720003-Floyd Township</v>
      </c>
      <c r="F1633" t="str">
        <f t="shared" si="56"/>
        <v/>
      </c>
      <c r="G1633" t="str">
        <f>IF(F1633="","",COUNTIF($F$2:F1633,F1633))</f>
        <v/>
      </c>
      <c r="H1633" t="str">
        <f t="shared" si="57"/>
        <v/>
      </c>
    </row>
    <row r="1634" spans="5:8" x14ac:dyDescent="0.25">
      <c r="E1634" t="str">
        <f>IF(Units!A1634="","",Units!A1634&amp;Units!B1634&amp;Units!C1634&amp;"-"&amp;PROPER(Units!D1634))</f>
        <v>6720004-Franklin Township</v>
      </c>
      <c r="F1634" t="str">
        <f t="shared" si="56"/>
        <v/>
      </c>
      <c r="G1634" t="str">
        <f>IF(F1634="","",COUNTIF($F$2:F1634,F1634))</f>
        <v/>
      </c>
      <c r="H1634" t="str">
        <f t="shared" si="57"/>
        <v/>
      </c>
    </row>
    <row r="1635" spans="5:8" x14ac:dyDescent="0.25">
      <c r="E1635" t="str">
        <f>IF(Units!A1635="","",Units!A1635&amp;Units!B1635&amp;Units!C1635&amp;"-"&amp;PROPER(Units!D1635))</f>
        <v>6720005-Greencastle Township</v>
      </c>
      <c r="F1635" t="str">
        <f t="shared" si="56"/>
        <v/>
      </c>
      <c r="G1635" t="str">
        <f>IF(F1635="","",COUNTIF($F$2:F1635,F1635))</f>
        <v/>
      </c>
      <c r="H1635" t="str">
        <f t="shared" si="57"/>
        <v/>
      </c>
    </row>
    <row r="1636" spans="5:8" x14ac:dyDescent="0.25">
      <c r="E1636" t="str">
        <f>IF(Units!A1636="","",Units!A1636&amp;Units!B1636&amp;Units!C1636&amp;"-"&amp;PROPER(Units!D1636))</f>
        <v>6720006-Jackson Township</v>
      </c>
      <c r="F1636" t="str">
        <f t="shared" si="56"/>
        <v/>
      </c>
      <c r="G1636" t="str">
        <f>IF(F1636="","",COUNTIF($F$2:F1636,F1636))</f>
        <v/>
      </c>
      <c r="H1636" t="str">
        <f t="shared" si="57"/>
        <v/>
      </c>
    </row>
    <row r="1637" spans="5:8" x14ac:dyDescent="0.25">
      <c r="E1637" t="str">
        <f>IF(Units!A1637="","",Units!A1637&amp;Units!B1637&amp;Units!C1637&amp;"-"&amp;PROPER(Units!D1637))</f>
        <v>6720007-Jefferson Township</v>
      </c>
      <c r="F1637" t="str">
        <f t="shared" si="56"/>
        <v/>
      </c>
      <c r="G1637" t="str">
        <f>IF(F1637="","",COUNTIF($F$2:F1637,F1637))</f>
        <v/>
      </c>
      <c r="H1637" t="str">
        <f t="shared" si="57"/>
        <v/>
      </c>
    </row>
    <row r="1638" spans="5:8" x14ac:dyDescent="0.25">
      <c r="E1638" t="str">
        <f>IF(Units!A1638="","",Units!A1638&amp;Units!B1638&amp;Units!C1638&amp;"-"&amp;PROPER(Units!D1638))</f>
        <v>6720008-Madison Township</v>
      </c>
      <c r="F1638" t="str">
        <f t="shared" si="56"/>
        <v/>
      </c>
      <c r="G1638" t="str">
        <f>IF(F1638="","",COUNTIF($F$2:F1638,F1638))</f>
        <v/>
      </c>
      <c r="H1638" t="str">
        <f t="shared" si="57"/>
        <v/>
      </c>
    </row>
    <row r="1639" spans="5:8" x14ac:dyDescent="0.25">
      <c r="E1639" t="str">
        <f>IF(Units!A1639="","",Units!A1639&amp;Units!B1639&amp;Units!C1639&amp;"-"&amp;PROPER(Units!D1639))</f>
        <v>6720009-Marion Township</v>
      </c>
      <c r="F1639" t="str">
        <f t="shared" si="56"/>
        <v/>
      </c>
      <c r="G1639" t="str">
        <f>IF(F1639="","",COUNTIF($F$2:F1639,F1639))</f>
        <v/>
      </c>
      <c r="H1639" t="str">
        <f t="shared" si="57"/>
        <v/>
      </c>
    </row>
    <row r="1640" spans="5:8" x14ac:dyDescent="0.25">
      <c r="E1640" t="str">
        <f>IF(Units!A1640="","",Units!A1640&amp;Units!B1640&amp;Units!C1640&amp;"-"&amp;PROPER(Units!D1640))</f>
        <v>6720010-Monroe Township</v>
      </c>
      <c r="F1640" t="str">
        <f t="shared" si="56"/>
        <v/>
      </c>
      <c r="G1640" t="str">
        <f>IF(F1640="","",COUNTIF($F$2:F1640,F1640))</f>
        <v/>
      </c>
      <c r="H1640" t="str">
        <f t="shared" si="57"/>
        <v/>
      </c>
    </row>
    <row r="1641" spans="5:8" x14ac:dyDescent="0.25">
      <c r="E1641" t="str">
        <f>IF(Units!A1641="","",Units!A1641&amp;Units!B1641&amp;Units!C1641&amp;"-"&amp;PROPER(Units!D1641))</f>
        <v>6720011-Russell Township</v>
      </c>
      <c r="F1641" t="str">
        <f t="shared" si="56"/>
        <v/>
      </c>
      <c r="G1641" t="str">
        <f>IF(F1641="","",COUNTIF($F$2:F1641,F1641))</f>
        <v/>
      </c>
      <c r="H1641" t="str">
        <f t="shared" si="57"/>
        <v/>
      </c>
    </row>
    <row r="1642" spans="5:8" x14ac:dyDescent="0.25">
      <c r="E1642" t="str">
        <f>IF(Units!A1642="","",Units!A1642&amp;Units!B1642&amp;Units!C1642&amp;"-"&amp;PROPER(Units!D1642))</f>
        <v>6720012-Warren Township</v>
      </c>
      <c r="F1642" t="str">
        <f t="shared" si="56"/>
        <v/>
      </c>
      <c r="G1642" t="str">
        <f>IF(F1642="","",COUNTIF($F$2:F1642,F1642))</f>
        <v/>
      </c>
      <c r="H1642" t="str">
        <f t="shared" si="57"/>
        <v/>
      </c>
    </row>
    <row r="1643" spans="5:8" x14ac:dyDescent="0.25">
      <c r="E1643" t="str">
        <f>IF(Units!A1643="","",Units!A1643&amp;Units!B1643&amp;Units!C1643&amp;"-"&amp;PROPER(Units!D1643))</f>
        <v>6720013-Washington Township</v>
      </c>
      <c r="F1643" t="str">
        <f t="shared" si="56"/>
        <v/>
      </c>
      <c r="G1643" t="str">
        <f>IF(F1643="","",COUNTIF($F$2:F1643,F1643))</f>
        <v/>
      </c>
      <c r="H1643" t="str">
        <f t="shared" si="57"/>
        <v/>
      </c>
    </row>
    <row r="1644" spans="5:8" x14ac:dyDescent="0.25">
      <c r="E1644" t="str">
        <f>IF(Units!A1644="","",Units!A1644&amp;Units!B1644&amp;Units!C1644&amp;"-"&amp;PROPER(Units!D1644))</f>
        <v>6730404-Greencastle Civil City</v>
      </c>
      <c r="F1644" t="str">
        <f t="shared" si="56"/>
        <v/>
      </c>
      <c r="G1644" t="str">
        <f>IF(F1644="","",COUNTIF($F$2:F1644,F1644))</f>
        <v/>
      </c>
      <c r="H1644" t="str">
        <f t="shared" si="57"/>
        <v/>
      </c>
    </row>
    <row r="1645" spans="5:8" x14ac:dyDescent="0.25">
      <c r="E1645" t="str">
        <f>IF(Units!A1645="","",Units!A1645&amp;Units!B1645&amp;Units!C1645&amp;"-"&amp;PROPER(Units!D1645))</f>
        <v>6730843-Bainbridge Civil Town</v>
      </c>
      <c r="F1645" t="str">
        <f t="shared" si="56"/>
        <v/>
      </c>
      <c r="G1645" t="str">
        <f>IF(F1645="","",COUNTIF($F$2:F1645,F1645))</f>
        <v/>
      </c>
      <c r="H1645" t="str">
        <f t="shared" si="57"/>
        <v/>
      </c>
    </row>
    <row r="1646" spans="5:8" x14ac:dyDescent="0.25">
      <c r="E1646" t="str">
        <f>IF(Units!A1646="","",Units!A1646&amp;Units!B1646&amp;Units!C1646&amp;"-"&amp;PROPER(Units!D1646))</f>
        <v>6730844-Cloverdale Civil Town</v>
      </c>
      <c r="F1646" t="str">
        <f t="shared" si="56"/>
        <v/>
      </c>
      <c r="G1646" t="str">
        <f>IF(F1646="","",COUNTIF($F$2:F1646,F1646))</f>
        <v/>
      </c>
      <c r="H1646" t="str">
        <f t="shared" si="57"/>
        <v/>
      </c>
    </row>
    <row r="1647" spans="5:8" x14ac:dyDescent="0.25">
      <c r="E1647" t="str">
        <f>IF(Units!A1647="","",Units!A1647&amp;Units!B1647&amp;Units!C1647&amp;"-"&amp;PROPER(Units!D1647))</f>
        <v>6730845-Roachdale Civil Town</v>
      </c>
      <c r="F1647" t="str">
        <f t="shared" si="56"/>
        <v/>
      </c>
      <c r="G1647" t="str">
        <f>IF(F1647="","",COUNTIF($F$2:F1647,F1647))</f>
        <v/>
      </c>
      <c r="H1647" t="str">
        <f t="shared" si="57"/>
        <v/>
      </c>
    </row>
    <row r="1648" spans="5:8" x14ac:dyDescent="0.25">
      <c r="E1648" t="str">
        <f>IF(Units!A1648="","",Units!A1648&amp;Units!B1648&amp;Units!C1648&amp;"-"&amp;PROPER(Units!D1648))</f>
        <v>6730846-Russellville Civil Town</v>
      </c>
      <c r="F1648" t="str">
        <f t="shared" si="56"/>
        <v/>
      </c>
      <c r="G1648" t="str">
        <f>IF(F1648="","",COUNTIF($F$2:F1648,F1648))</f>
        <v/>
      </c>
      <c r="H1648" t="str">
        <f t="shared" si="57"/>
        <v/>
      </c>
    </row>
    <row r="1649" spans="5:8" x14ac:dyDescent="0.25">
      <c r="E1649" t="str">
        <f>IF(Units!A1649="","",Units!A1649&amp;Units!B1649&amp;Units!C1649&amp;"-"&amp;PROPER(Units!D1649))</f>
        <v>6730965-Fillmore Civil Town</v>
      </c>
      <c r="F1649" t="str">
        <f t="shared" si="56"/>
        <v/>
      </c>
      <c r="G1649" t="str">
        <f>IF(F1649="","",COUNTIF($F$2:F1649,F1649))</f>
        <v/>
      </c>
      <c r="H1649" t="str">
        <f t="shared" si="57"/>
        <v/>
      </c>
    </row>
    <row r="1650" spans="5:8" x14ac:dyDescent="0.25">
      <c r="E1650" t="str">
        <f>IF(Units!A1650="","",Units!A1650&amp;Units!B1650&amp;Units!C1650&amp;"-"&amp;PROPER(Units!D1650))</f>
        <v>6750192-Roachdale Public Library</v>
      </c>
      <c r="F1650" t="str">
        <f t="shared" si="56"/>
        <v/>
      </c>
      <c r="G1650" t="str">
        <f>IF(F1650="","",COUNTIF($F$2:F1650,F1650))</f>
        <v/>
      </c>
      <c r="H1650" t="str">
        <f t="shared" si="57"/>
        <v/>
      </c>
    </row>
    <row r="1651" spans="5:8" x14ac:dyDescent="0.25">
      <c r="E1651" t="str">
        <f>IF(Units!A1651="","",Units!A1651&amp;Units!B1651&amp;Units!C1651&amp;"-"&amp;PROPER(Units!D1651))</f>
        <v>6750193-Putnam County Public Library</v>
      </c>
      <c r="F1651" t="str">
        <f t="shared" si="56"/>
        <v/>
      </c>
      <c r="G1651" t="str">
        <f>IF(F1651="","",COUNTIF($F$2:F1651,F1651))</f>
        <v/>
      </c>
      <c r="H1651" t="str">
        <f t="shared" si="57"/>
        <v/>
      </c>
    </row>
    <row r="1652" spans="5:8" x14ac:dyDescent="0.25">
      <c r="E1652" t="str">
        <f>IF(Units!A1652="","",Units!A1652&amp;Units!B1652&amp;Units!C1652&amp;"-"&amp;PROPER(Units!D1652))</f>
        <v>6760337-Putnam County Airport Authority</v>
      </c>
      <c r="F1652" t="str">
        <f t="shared" si="56"/>
        <v/>
      </c>
      <c r="G1652" t="str">
        <f>IF(F1652="","",COUNTIF($F$2:F1652,F1652))</f>
        <v/>
      </c>
      <c r="H1652" t="str">
        <f t="shared" si="57"/>
        <v/>
      </c>
    </row>
    <row r="1653" spans="5:8" x14ac:dyDescent="0.25">
      <c r="E1653" t="str">
        <f>IF(Units!A1653="","",Units!A1653&amp;Units!B1653&amp;Units!C1653&amp;"-"&amp;PROPER(Units!D1653))</f>
        <v>6760976-Roachdale Fire Protection</v>
      </c>
      <c r="F1653" t="str">
        <f t="shared" si="56"/>
        <v/>
      </c>
      <c r="G1653" t="str">
        <f>IF(F1653="","",COUNTIF($F$2:F1653,F1653))</f>
        <v/>
      </c>
      <c r="H1653" t="str">
        <f t="shared" si="57"/>
        <v/>
      </c>
    </row>
    <row r="1654" spans="5:8" x14ac:dyDescent="0.25">
      <c r="E1654" t="str">
        <f>IF(Units!A1654="","",Units!A1654&amp;Units!B1654&amp;Units!C1654&amp;"-"&amp;PROPER(Units!D1654))</f>
        <v>6760977-Walnut Creek Fire Protection</v>
      </c>
      <c r="F1654" t="str">
        <f t="shared" si="56"/>
        <v/>
      </c>
      <c r="G1654" t="str">
        <f>IF(F1654="","",COUNTIF($F$2:F1654,F1654))</f>
        <v/>
      </c>
      <c r="H1654" t="str">
        <f t="shared" si="57"/>
        <v/>
      </c>
    </row>
    <row r="1655" spans="5:8" x14ac:dyDescent="0.25">
      <c r="E1655" t="str">
        <f>IF(Units!A1655="","",Units!A1655&amp;Units!B1655&amp;Units!C1655&amp;"-"&amp;PROPER(Units!D1655))</f>
        <v>6760978-Floyd Twp Fire District</v>
      </c>
      <c r="F1655" t="str">
        <f t="shared" si="56"/>
        <v/>
      </c>
      <c r="G1655" t="str">
        <f>IF(F1655="","",COUNTIF($F$2:F1655,F1655))</f>
        <v/>
      </c>
      <c r="H1655" t="str">
        <f t="shared" si="57"/>
        <v/>
      </c>
    </row>
    <row r="1656" spans="5:8" x14ac:dyDescent="0.25">
      <c r="E1656" t="str">
        <f>IF(Units!A1656="","",Units!A1656&amp;Units!B1656&amp;Units!C1656&amp;"-"&amp;PROPER(Units!D1656))</f>
        <v>6761079-West Central Indiana Solid Waste Management</v>
      </c>
      <c r="F1656" t="str">
        <f t="shared" si="56"/>
        <v/>
      </c>
      <c r="G1656" t="str">
        <f>IF(F1656="","",COUNTIF($F$2:F1656,F1656))</f>
        <v/>
      </c>
      <c r="H1656" t="str">
        <f t="shared" si="57"/>
        <v/>
      </c>
    </row>
    <row r="1657" spans="5:8" x14ac:dyDescent="0.25">
      <c r="E1657" t="str">
        <f>IF(Units!A1657="","",Units!A1657&amp;Units!B1657&amp;Units!C1657&amp;"-"&amp;PROPER(Units!D1657))</f>
        <v>6770030-Clear Creek Conservancy District</v>
      </c>
      <c r="F1657" t="str">
        <f t="shared" si="56"/>
        <v/>
      </c>
      <c r="G1657" t="str">
        <f>IF(F1657="","",COUNTIF($F$2:F1657,F1657))</f>
        <v/>
      </c>
      <c r="H1657" t="str">
        <f t="shared" si="57"/>
        <v/>
      </c>
    </row>
    <row r="1658" spans="5:8" x14ac:dyDescent="0.25">
      <c r="E1658" t="str">
        <f>IF(Units!A1658="","",Units!A1658&amp;Units!B1658&amp;Units!C1658&amp;"-"&amp;PROPER(Units!D1658))</f>
        <v>6770031-Little Walnut Creek Conservancy District</v>
      </c>
      <c r="F1658" t="str">
        <f t="shared" si="56"/>
        <v/>
      </c>
      <c r="G1658" t="str">
        <f>IF(F1658="","",COUNTIF($F$2:F1658,F1658))</f>
        <v/>
      </c>
      <c r="H1658" t="str">
        <f t="shared" si="57"/>
        <v/>
      </c>
    </row>
    <row r="1659" spans="5:8" x14ac:dyDescent="0.25">
      <c r="E1659" t="str">
        <f>IF(Units!A1659="","",Units!A1659&amp;Units!B1659&amp;Units!C1659&amp;"-"&amp;PROPER(Units!D1659))</f>
        <v>6779996-Van Bibber Lake Conservancy</v>
      </c>
      <c r="F1659" t="str">
        <f t="shared" si="56"/>
        <v/>
      </c>
      <c r="G1659" t="str">
        <f>IF(F1659="","",COUNTIF($F$2:F1659,F1659))</f>
        <v/>
      </c>
      <c r="H1659" t="str">
        <f t="shared" si="57"/>
        <v/>
      </c>
    </row>
    <row r="1660" spans="5:8" x14ac:dyDescent="0.25">
      <c r="E1660" t="str">
        <f>IF(Units!A1660="","",Units!A1660&amp;Units!B1660&amp;Units!C1660&amp;"-"&amp;PROPER(Units!D1660))</f>
        <v>6810000-Randolph County</v>
      </c>
      <c r="F1660" t="str">
        <f t="shared" si="56"/>
        <v/>
      </c>
      <c r="G1660" t="str">
        <f>IF(F1660="","",COUNTIF($F$2:F1660,F1660))</f>
        <v/>
      </c>
      <c r="H1660" t="str">
        <f t="shared" si="57"/>
        <v/>
      </c>
    </row>
    <row r="1661" spans="5:8" x14ac:dyDescent="0.25">
      <c r="E1661" t="str">
        <f>IF(Units!A1661="","",Units!A1661&amp;Units!B1661&amp;Units!C1661&amp;"-"&amp;PROPER(Units!D1661))</f>
        <v>6820001-Franklin Township</v>
      </c>
      <c r="F1661" t="str">
        <f t="shared" si="56"/>
        <v/>
      </c>
      <c r="G1661" t="str">
        <f>IF(F1661="","",COUNTIF($F$2:F1661,F1661))</f>
        <v/>
      </c>
      <c r="H1661" t="str">
        <f t="shared" si="57"/>
        <v/>
      </c>
    </row>
    <row r="1662" spans="5:8" x14ac:dyDescent="0.25">
      <c r="E1662" t="str">
        <f>IF(Units!A1662="","",Units!A1662&amp;Units!B1662&amp;Units!C1662&amp;"-"&amp;PROPER(Units!D1662))</f>
        <v>6820002-Green Township</v>
      </c>
      <c r="F1662" t="str">
        <f t="shared" si="56"/>
        <v/>
      </c>
      <c r="G1662" t="str">
        <f>IF(F1662="","",COUNTIF($F$2:F1662,F1662))</f>
        <v/>
      </c>
      <c r="H1662" t="str">
        <f t="shared" si="57"/>
        <v/>
      </c>
    </row>
    <row r="1663" spans="5:8" x14ac:dyDescent="0.25">
      <c r="E1663" t="str">
        <f>IF(Units!A1663="","",Units!A1663&amp;Units!B1663&amp;Units!C1663&amp;"-"&amp;PROPER(Units!D1663))</f>
        <v>6820003-Greensfork Township</v>
      </c>
      <c r="F1663" t="str">
        <f t="shared" si="56"/>
        <v/>
      </c>
      <c r="G1663" t="str">
        <f>IF(F1663="","",COUNTIF($F$2:F1663,F1663))</f>
        <v/>
      </c>
      <c r="H1663" t="str">
        <f t="shared" si="57"/>
        <v/>
      </c>
    </row>
    <row r="1664" spans="5:8" x14ac:dyDescent="0.25">
      <c r="E1664" t="str">
        <f>IF(Units!A1664="","",Units!A1664&amp;Units!B1664&amp;Units!C1664&amp;"-"&amp;PROPER(Units!D1664))</f>
        <v>6820004-Jackson Township</v>
      </c>
      <c r="F1664" t="str">
        <f t="shared" si="56"/>
        <v/>
      </c>
      <c r="G1664" t="str">
        <f>IF(F1664="","",COUNTIF($F$2:F1664,F1664))</f>
        <v/>
      </c>
      <c r="H1664" t="str">
        <f t="shared" si="57"/>
        <v/>
      </c>
    </row>
    <row r="1665" spans="5:8" x14ac:dyDescent="0.25">
      <c r="E1665" t="str">
        <f>IF(Units!A1665="","",Units!A1665&amp;Units!B1665&amp;Units!C1665&amp;"-"&amp;PROPER(Units!D1665))</f>
        <v>6820005-Monroe Township</v>
      </c>
      <c r="F1665" t="str">
        <f t="shared" si="56"/>
        <v/>
      </c>
      <c r="G1665" t="str">
        <f>IF(F1665="","",COUNTIF($F$2:F1665,F1665))</f>
        <v/>
      </c>
      <c r="H1665" t="str">
        <f t="shared" si="57"/>
        <v/>
      </c>
    </row>
    <row r="1666" spans="5:8" x14ac:dyDescent="0.25">
      <c r="E1666" t="str">
        <f>IF(Units!A1666="","",Units!A1666&amp;Units!B1666&amp;Units!C1666&amp;"-"&amp;PROPER(Units!D1666))</f>
        <v>6820006-Stoney Creek Township</v>
      </c>
      <c r="F1666" t="str">
        <f t="shared" si="56"/>
        <v/>
      </c>
      <c r="G1666" t="str">
        <f>IF(F1666="","",COUNTIF($F$2:F1666,F1666))</f>
        <v/>
      </c>
      <c r="H1666" t="str">
        <f t="shared" si="57"/>
        <v/>
      </c>
    </row>
    <row r="1667" spans="5:8" x14ac:dyDescent="0.25">
      <c r="E1667" t="str">
        <f>IF(Units!A1667="","",Units!A1667&amp;Units!B1667&amp;Units!C1667&amp;"-"&amp;PROPER(Units!D1667))</f>
        <v>6820007-Union Township</v>
      </c>
      <c r="F1667" t="str">
        <f t="shared" ref="F1667:F1730" si="58">IF(LEFT(E1667,2)=$F$1,"x","")</f>
        <v/>
      </c>
      <c r="G1667" t="str">
        <f>IF(F1667="","",COUNTIF($F$2:F1667,F1667))</f>
        <v/>
      </c>
      <c r="H1667" t="str">
        <f t="shared" ref="H1667:H1730" si="59">IF(F1667="","",E1667)</f>
        <v/>
      </c>
    </row>
    <row r="1668" spans="5:8" x14ac:dyDescent="0.25">
      <c r="E1668" t="str">
        <f>IF(Units!A1668="","",Units!A1668&amp;Units!B1668&amp;Units!C1668&amp;"-"&amp;PROPER(Units!D1668))</f>
        <v>6820008-Ward Township</v>
      </c>
      <c r="F1668" t="str">
        <f t="shared" si="58"/>
        <v/>
      </c>
      <c r="G1668" t="str">
        <f>IF(F1668="","",COUNTIF($F$2:F1668,F1668))</f>
        <v/>
      </c>
      <c r="H1668" t="str">
        <f t="shared" si="59"/>
        <v/>
      </c>
    </row>
    <row r="1669" spans="5:8" x14ac:dyDescent="0.25">
      <c r="E1669" t="str">
        <f>IF(Units!A1669="","",Units!A1669&amp;Units!B1669&amp;Units!C1669&amp;"-"&amp;PROPER(Units!D1669))</f>
        <v>6820009-Washington Township</v>
      </c>
      <c r="F1669" t="str">
        <f t="shared" si="58"/>
        <v/>
      </c>
      <c r="G1669" t="str">
        <f>IF(F1669="","",COUNTIF($F$2:F1669,F1669))</f>
        <v/>
      </c>
      <c r="H1669" t="str">
        <f t="shared" si="59"/>
        <v/>
      </c>
    </row>
    <row r="1670" spans="5:8" x14ac:dyDescent="0.25">
      <c r="E1670" t="str">
        <f>IF(Units!A1670="","",Units!A1670&amp;Units!B1670&amp;Units!C1670&amp;"-"&amp;PROPER(Units!D1670))</f>
        <v>6820010-Wayne Township</v>
      </c>
      <c r="F1670" t="str">
        <f t="shared" si="58"/>
        <v/>
      </c>
      <c r="G1670" t="str">
        <f>IF(F1670="","",COUNTIF($F$2:F1670,F1670))</f>
        <v/>
      </c>
      <c r="H1670" t="str">
        <f t="shared" si="59"/>
        <v/>
      </c>
    </row>
    <row r="1671" spans="5:8" x14ac:dyDescent="0.25">
      <c r="E1671" t="str">
        <f>IF(Units!A1671="","",Units!A1671&amp;Units!B1671&amp;Units!C1671&amp;"-"&amp;PROPER(Units!D1671))</f>
        <v>6820011-White River Township</v>
      </c>
      <c r="F1671" t="str">
        <f t="shared" si="58"/>
        <v/>
      </c>
      <c r="G1671" t="str">
        <f>IF(F1671="","",COUNTIF($F$2:F1671,F1671))</f>
        <v/>
      </c>
      <c r="H1671" t="str">
        <f t="shared" si="59"/>
        <v/>
      </c>
    </row>
    <row r="1672" spans="5:8" x14ac:dyDescent="0.25">
      <c r="E1672" t="str">
        <f>IF(Units!A1672="","",Units!A1672&amp;Units!B1672&amp;Units!C1672&amp;"-"&amp;PROPER(Units!D1672))</f>
        <v>6830425-Winchester Civil City</v>
      </c>
      <c r="F1672" t="str">
        <f t="shared" si="58"/>
        <v/>
      </c>
      <c r="G1672" t="str">
        <f>IF(F1672="","",COUNTIF($F$2:F1672,F1672))</f>
        <v/>
      </c>
      <c r="H1672" t="str">
        <f t="shared" si="59"/>
        <v/>
      </c>
    </row>
    <row r="1673" spans="5:8" x14ac:dyDescent="0.25">
      <c r="E1673" t="str">
        <f>IF(Units!A1673="","",Units!A1673&amp;Units!B1673&amp;Units!C1673&amp;"-"&amp;PROPER(Units!D1673))</f>
        <v>6830446-Union City Civil City</v>
      </c>
      <c r="F1673" t="str">
        <f t="shared" si="58"/>
        <v/>
      </c>
      <c r="G1673" t="str">
        <f>IF(F1673="","",COUNTIF($F$2:F1673,F1673))</f>
        <v/>
      </c>
      <c r="H1673" t="str">
        <f t="shared" si="59"/>
        <v/>
      </c>
    </row>
    <row r="1674" spans="5:8" x14ac:dyDescent="0.25">
      <c r="E1674" t="str">
        <f>IF(Units!A1674="","",Units!A1674&amp;Units!B1674&amp;Units!C1674&amp;"-"&amp;PROPER(Units!D1674))</f>
        <v>6830847-Farmland Civil Town</v>
      </c>
      <c r="F1674" t="str">
        <f t="shared" si="58"/>
        <v/>
      </c>
      <c r="G1674" t="str">
        <f>IF(F1674="","",COUNTIF($F$2:F1674,F1674))</f>
        <v/>
      </c>
      <c r="H1674" t="str">
        <f t="shared" si="59"/>
        <v/>
      </c>
    </row>
    <row r="1675" spans="5:8" x14ac:dyDescent="0.25">
      <c r="E1675" t="str">
        <f>IF(Units!A1675="","",Units!A1675&amp;Units!B1675&amp;Units!C1675&amp;"-"&amp;PROPER(Units!D1675))</f>
        <v>6830848-Losantville Civil Town</v>
      </c>
      <c r="F1675" t="str">
        <f t="shared" si="58"/>
        <v/>
      </c>
      <c r="G1675" t="str">
        <f>IF(F1675="","",COUNTIF($F$2:F1675,F1675))</f>
        <v/>
      </c>
      <c r="H1675" t="str">
        <f t="shared" si="59"/>
        <v/>
      </c>
    </row>
    <row r="1676" spans="5:8" x14ac:dyDescent="0.25">
      <c r="E1676" t="str">
        <f>IF(Units!A1676="","",Units!A1676&amp;Units!B1676&amp;Units!C1676&amp;"-"&amp;PROPER(Units!D1676))</f>
        <v>6830849-Lynn Civil Town</v>
      </c>
      <c r="F1676" t="str">
        <f t="shared" si="58"/>
        <v/>
      </c>
      <c r="G1676" t="str">
        <f>IF(F1676="","",COUNTIF($F$2:F1676,F1676))</f>
        <v/>
      </c>
      <c r="H1676" t="str">
        <f t="shared" si="59"/>
        <v/>
      </c>
    </row>
    <row r="1677" spans="5:8" x14ac:dyDescent="0.25">
      <c r="E1677" t="str">
        <f>IF(Units!A1677="","",Units!A1677&amp;Units!B1677&amp;Units!C1677&amp;"-"&amp;PROPER(Units!D1677))</f>
        <v>6830850-Modoc Civil Town</v>
      </c>
      <c r="F1677" t="str">
        <f t="shared" si="58"/>
        <v/>
      </c>
      <c r="G1677" t="str">
        <f>IF(F1677="","",COUNTIF($F$2:F1677,F1677))</f>
        <v/>
      </c>
      <c r="H1677" t="str">
        <f t="shared" si="59"/>
        <v/>
      </c>
    </row>
    <row r="1678" spans="5:8" x14ac:dyDescent="0.25">
      <c r="E1678" t="str">
        <f>IF(Units!A1678="","",Units!A1678&amp;Units!B1678&amp;Units!C1678&amp;"-"&amp;PROPER(Units!D1678))</f>
        <v>6830851-Parker Civil Town</v>
      </c>
      <c r="F1678" t="str">
        <f t="shared" si="58"/>
        <v/>
      </c>
      <c r="G1678" t="str">
        <f>IF(F1678="","",COUNTIF($F$2:F1678,F1678))</f>
        <v/>
      </c>
      <c r="H1678" t="str">
        <f t="shared" si="59"/>
        <v/>
      </c>
    </row>
    <row r="1679" spans="5:8" x14ac:dyDescent="0.25">
      <c r="E1679" t="str">
        <f>IF(Units!A1679="","",Units!A1679&amp;Units!B1679&amp;Units!C1679&amp;"-"&amp;PROPER(Units!D1679))</f>
        <v>6830852-Ridgeville Civil Town</v>
      </c>
      <c r="F1679" t="str">
        <f t="shared" si="58"/>
        <v/>
      </c>
      <c r="G1679" t="str">
        <f>IF(F1679="","",COUNTIF($F$2:F1679,F1679))</f>
        <v/>
      </c>
      <c r="H1679" t="str">
        <f t="shared" si="59"/>
        <v/>
      </c>
    </row>
    <row r="1680" spans="5:8" x14ac:dyDescent="0.25">
      <c r="E1680" t="str">
        <f>IF(Units!A1680="","",Units!A1680&amp;Units!B1680&amp;Units!C1680&amp;"-"&amp;PROPER(Units!D1680))</f>
        <v>6830853-Saratoga Civil Town</v>
      </c>
      <c r="F1680" t="str">
        <f t="shared" si="58"/>
        <v/>
      </c>
      <c r="G1680" t="str">
        <f>IF(F1680="","",COUNTIF($F$2:F1680,F1680))</f>
        <v/>
      </c>
      <c r="H1680" t="str">
        <f t="shared" si="59"/>
        <v/>
      </c>
    </row>
    <row r="1681" spans="5:8" x14ac:dyDescent="0.25">
      <c r="E1681" t="str">
        <f>IF(Units!A1681="","",Units!A1681&amp;Units!B1681&amp;Units!C1681&amp;"-"&amp;PROPER(Units!D1681))</f>
        <v>6850194-Farmland Public Library</v>
      </c>
      <c r="F1681" t="str">
        <f t="shared" si="58"/>
        <v/>
      </c>
      <c r="G1681" t="str">
        <f>IF(F1681="","",COUNTIF($F$2:F1681,F1681))</f>
        <v/>
      </c>
      <c r="H1681" t="str">
        <f t="shared" si="59"/>
        <v/>
      </c>
    </row>
    <row r="1682" spans="5:8" x14ac:dyDescent="0.25">
      <c r="E1682" t="str">
        <f>IF(Units!A1682="","",Units!A1682&amp;Units!B1682&amp;Units!C1682&amp;"-"&amp;PROPER(Units!D1682))</f>
        <v>6850195-Ridgeville Public Library</v>
      </c>
      <c r="F1682" t="str">
        <f t="shared" si="58"/>
        <v/>
      </c>
      <c r="G1682" t="str">
        <f>IF(F1682="","",COUNTIF($F$2:F1682,F1682))</f>
        <v/>
      </c>
      <c r="H1682" t="str">
        <f t="shared" si="59"/>
        <v/>
      </c>
    </row>
    <row r="1683" spans="5:8" x14ac:dyDescent="0.25">
      <c r="E1683" t="str">
        <f>IF(Units!A1683="","",Units!A1683&amp;Units!B1683&amp;Units!C1683&amp;"-"&amp;PROPER(Units!D1683))</f>
        <v>6850196-Union City Public Library</v>
      </c>
      <c r="F1683" t="str">
        <f t="shared" si="58"/>
        <v/>
      </c>
      <c r="G1683" t="str">
        <f>IF(F1683="","",COUNTIF($F$2:F1683,F1683))</f>
        <v/>
      </c>
      <c r="H1683" t="str">
        <f t="shared" si="59"/>
        <v/>
      </c>
    </row>
    <row r="1684" spans="5:8" x14ac:dyDescent="0.25">
      <c r="E1684" t="str">
        <f>IF(Units!A1684="","",Units!A1684&amp;Units!B1684&amp;Units!C1684&amp;"-"&amp;PROPER(Units!D1684))</f>
        <v>6850197-Winchester Public Library</v>
      </c>
      <c r="F1684" t="str">
        <f t="shared" si="58"/>
        <v/>
      </c>
      <c r="G1684" t="str">
        <f>IF(F1684="","",COUNTIF($F$2:F1684,F1684))</f>
        <v/>
      </c>
      <c r="H1684" t="str">
        <f t="shared" si="59"/>
        <v/>
      </c>
    </row>
    <row r="1685" spans="5:8" x14ac:dyDescent="0.25">
      <c r="E1685" t="str">
        <f>IF(Units!A1685="","",Units!A1685&amp;Units!B1685&amp;Units!C1685&amp;"-"&amp;PROPER(Units!D1685))</f>
        <v>6850198-Washington Township Public Library</v>
      </c>
      <c r="F1685" t="str">
        <f t="shared" si="58"/>
        <v/>
      </c>
      <c r="G1685" t="str">
        <f>IF(F1685="","",COUNTIF($F$2:F1685,F1685))</f>
        <v/>
      </c>
      <c r="H1685" t="str">
        <f t="shared" si="59"/>
        <v/>
      </c>
    </row>
    <row r="1686" spans="5:8" x14ac:dyDescent="0.25">
      <c r="E1686" t="str">
        <f>IF(Units!A1686="","",Units!A1686&amp;Units!B1686&amp;Units!C1686&amp;"-"&amp;PROPER(Units!D1686))</f>
        <v>6861099-Randolph Co Solid Waste</v>
      </c>
      <c r="F1686" t="str">
        <f t="shared" si="58"/>
        <v/>
      </c>
      <c r="G1686" t="str">
        <f>IF(F1686="","",COUNTIF($F$2:F1686,F1686))</f>
        <v/>
      </c>
      <c r="H1686" t="str">
        <f t="shared" si="59"/>
        <v/>
      </c>
    </row>
    <row r="1687" spans="5:8" x14ac:dyDescent="0.25">
      <c r="E1687" t="str">
        <f>IF(Units!A1687="","",Units!A1687&amp;Units!B1687&amp;Units!C1687&amp;"-"&amp;PROPER(Units!D1687))</f>
        <v>6910000-Ripley County</v>
      </c>
      <c r="F1687" t="str">
        <f t="shared" si="58"/>
        <v/>
      </c>
      <c r="G1687" t="str">
        <f>IF(F1687="","",COUNTIF($F$2:F1687,F1687))</f>
        <v/>
      </c>
      <c r="H1687" t="str">
        <f t="shared" si="59"/>
        <v/>
      </c>
    </row>
    <row r="1688" spans="5:8" x14ac:dyDescent="0.25">
      <c r="E1688" t="str">
        <f>IF(Units!A1688="","",Units!A1688&amp;Units!B1688&amp;Units!C1688&amp;"-"&amp;PROPER(Units!D1688))</f>
        <v>6920001-Adams Township</v>
      </c>
      <c r="F1688" t="str">
        <f t="shared" si="58"/>
        <v/>
      </c>
      <c r="G1688" t="str">
        <f>IF(F1688="","",COUNTIF($F$2:F1688,F1688))</f>
        <v/>
      </c>
      <c r="H1688" t="str">
        <f t="shared" si="59"/>
        <v/>
      </c>
    </row>
    <row r="1689" spans="5:8" x14ac:dyDescent="0.25">
      <c r="E1689" t="str">
        <f>IF(Units!A1689="","",Units!A1689&amp;Units!B1689&amp;Units!C1689&amp;"-"&amp;PROPER(Units!D1689))</f>
        <v>6920002-Brown Township</v>
      </c>
      <c r="F1689" t="str">
        <f t="shared" si="58"/>
        <v/>
      </c>
      <c r="G1689" t="str">
        <f>IF(F1689="","",COUNTIF($F$2:F1689,F1689))</f>
        <v/>
      </c>
      <c r="H1689" t="str">
        <f t="shared" si="59"/>
        <v/>
      </c>
    </row>
    <row r="1690" spans="5:8" x14ac:dyDescent="0.25">
      <c r="E1690" t="str">
        <f>IF(Units!A1690="","",Units!A1690&amp;Units!B1690&amp;Units!C1690&amp;"-"&amp;PROPER(Units!D1690))</f>
        <v>6920003-Center Township</v>
      </c>
      <c r="F1690" t="str">
        <f t="shared" si="58"/>
        <v/>
      </c>
      <c r="G1690" t="str">
        <f>IF(F1690="","",COUNTIF($F$2:F1690,F1690))</f>
        <v/>
      </c>
      <c r="H1690" t="str">
        <f t="shared" si="59"/>
        <v/>
      </c>
    </row>
    <row r="1691" spans="5:8" x14ac:dyDescent="0.25">
      <c r="E1691" t="str">
        <f>IF(Units!A1691="","",Units!A1691&amp;Units!B1691&amp;Units!C1691&amp;"-"&amp;PROPER(Units!D1691))</f>
        <v>6920004-Delaware Township</v>
      </c>
      <c r="F1691" t="str">
        <f t="shared" si="58"/>
        <v/>
      </c>
      <c r="G1691" t="str">
        <f>IF(F1691="","",COUNTIF($F$2:F1691,F1691))</f>
        <v/>
      </c>
      <c r="H1691" t="str">
        <f t="shared" si="59"/>
        <v/>
      </c>
    </row>
    <row r="1692" spans="5:8" x14ac:dyDescent="0.25">
      <c r="E1692" t="str">
        <f>IF(Units!A1692="","",Units!A1692&amp;Units!B1692&amp;Units!C1692&amp;"-"&amp;PROPER(Units!D1692))</f>
        <v>6920005-Franklin Township</v>
      </c>
      <c r="F1692" t="str">
        <f t="shared" si="58"/>
        <v/>
      </c>
      <c r="G1692" t="str">
        <f>IF(F1692="","",COUNTIF($F$2:F1692,F1692))</f>
        <v/>
      </c>
      <c r="H1692" t="str">
        <f t="shared" si="59"/>
        <v/>
      </c>
    </row>
    <row r="1693" spans="5:8" x14ac:dyDescent="0.25">
      <c r="E1693" t="str">
        <f>IF(Units!A1693="","",Units!A1693&amp;Units!B1693&amp;Units!C1693&amp;"-"&amp;PROPER(Units!D1693))</f>
        <v>6920006-Jackson Township</v>
      </c>
      <c r="F1693" t="str">
        <f t="shared" si="58"/>
        <v/>
      </c>
      <c r="G1693" t="str">
        <f>IF(F1693="","",COUNTIF($F$2:F1693,F1693))</f>
        <v/>
      </c>
      <c r="H1693" t="str">
        <f t="shared" si="59"/>
        <v/>
      </c>
    </row>
    <row r="1694" spans="5:8" x14ac:dyDescent="0.25">
      <c r="E1694" t="str">
        <f>IF(Units!A1694="","",Units!A1694&amp;Units!B1694&amp;Units!C1694&amp;"-"&amp;PROPER(Units!D1694))</f>
        <v>6920007-Johnson Township</v>
      </c>
      <c r="F1694" t="str">
        <f t="shared" si="58"/>
        <v/>
      </c>
      <c r="G1694" t="str">
        <f>IF(F1694="","",COUNTIF($F$2:F1694,F1694))</f>
        <v/>
      </c>
      <c r="H1694" t="str">
        <f t="shared" si="59"/>
        <v/>
      </c>
    </row>
    <row r="1695" spans="5:8" x14ac:dyDescent="0.25">
      <c r="E1695" t="str">
        <f>IF(Units!A1695="","",Units!A1695&amp;Units!B1695&amp;Units!C1695&amp;"-"&amp;PROPER(Units!D1695))</f>
        <v>6920008-Laughery Township</v>
      </c>
      <c r="F1695" t="str">
        <f t="shared" si="58"/>
        <v/>
      </c>
      <c r="G1695" t="str">
        <f>IF(F1695="","",COUNTIF($F$2:F1695,F1695))</f>
        <v/>
      </c>
      <c r="H1695" t="str">
        <f t="shared" si="59"/>
        <v/>
      </c>
    </row>
    <row r="1696" spans="5:8" x14ac:dyDescent="0.25">
      <c r="E1696" t="str">
        <f>IF(Units!A1696="","",Units!A1696&amp;Units!B1696&amp;Units!C1696&amp;"-"&amp;PROPER(Units!D1696))</f>
        <v>6920009-Otter Creek Township</v>
      </c>
      <c r="F1696" t="str">
        <f t="shared" si="58"/>
        <v/>
      </c>
      <c r="G1696" t="str">
        <f>IF(F1696="","",COUNTIF($F$2:F1696,F1696))</f>
        <v/>
      </c>
      <c r="H1696" t="str">
        <f t="shared" si="59"/>
        <v/>
      </c>
    </row>
    <row r="1697" spans="5:8" x14ac:dyDescent="0.25">
      <c r="E1697" t="str">
        <f>IF(Units!A1697="","",Units!A1697&amp;Units!B1697&amp;Units!C1697&amp;"-"&amp;PROPER(Units!D1697))</f>
        <v>6920010-Shelby Township</v>
      </c>
      <c r="F1697" t="str">
        <f t="shared" si="58"/>
        <v/>
      </c>
      <c r="G1697" t="str">
        <f>IF(F1697="","",COUNTIF($F$2:F1697,F1697))</f>
        <v/>
      </c>
      <c r="H1697" t="str">
        <f t="shared" si="59"/>
        <v/>
      </c>
    </row>
    <row r="1698" spans="5:8" x14ac:dyDescent="0.25">
      <c r="E1698" t="str">
        <f>IF(Units!A1698="","",Units!A1698&amp;Units!B1698&amp;Units!C1698&amp;"-"&amp;PROPER(Units!D1698))</f>
        <v>6920011-Washington Township</v>
      </c>
      <c r="F1698" t="str">
        <f t="shared" si="58"/>
        <v/>
      </c>
      <c r="G1698" t="str">
        <f>IF(F1698="","",COUNTIF($F$2:F1698,F1698))</f>
        <v/>
      </c>
      <c r="H1698" t="str">
        <f t="shared" si="59"/>
        <v/>
      </c>
    </row>
    <row r="1699" spans="5:8" x14ac:dyDescent="0.25">
      <c r="E1699" t="str">
        <f>IF(Units!A1699="","",Units!A1699&amp;Units!B1699&amp;Units!C1699&amp;"-"&amp;PROPER(Units!D1699))</f>
        <v>6930447-Batesville Civil City</v>
      </c>
      <c r="F1699" t="str">
        <f t="shared" si="58"/>
        <v/>
      </c>
      <c r="G1699" t="str">
        <f>IF(F1699="","",COUNTIF($F$2:F1699,F1699))</f>
        <v/>
      </c>
      <c r="H1699" t="str">
        <f t="shared" si="59"/>
        <v/>
      </c>
    </row>
    <row r="1700" spans="5:8" x14ac:dyDescent="0.25">
      <c r="E1700" t="str">
        <f>IF(Units!A1700="","",Units!A1700&amp;Units!B1700&amp;Units!C1700&amp;"-"&amp;PROPER(Units!D1700))</f>
        <v>6930854-Milan Civil Town</v>
      </c>
      <c r="F1700" t="str">
        <f t="shared" si="58"/>
        <v/>
      </c>
      <c r="G1700" t="str">
        <f>IF(F1700="","",COUNTIF($F$2:F1700,F1700))</f>
        <v/>
      </c>
      <c r="H1700" t="str">
        <f t="shared" si="59"/>
        <v/>
      </c>
    </row>
    <row r="1701" spans="5:8" x14ac:dyDescent="0.25">
      <c r="E1701" t="str">
        <f>IF(Units!A1701="","",Units!A1701&amp;Units!B1701&amp;Units!C1701&amp;"-"&amp;PROPER(Units!D1701))</f>
        <v>6930855-Napoleon Civil Town</v>
      </c>
      <c r="F1701" t="str">
        <f t="shared" si="58"/>
        <v/>
      </c>
      <c r="G1701" t="str">
        <f>IF(F1701="","",COUNTIF($F$2:F1701,F1701))</f>
        <v/>
      </c>
      <c r="H1701" t="str">
        <f t="shared" si="59"/>
        <v/>
      </c>
    </row>
    <row r="1702" spans="5:8" x14ac:dyDescent="0.25">
      <c r="E1702" t="str">
        <f>IF(Units!A1702="","",Units!A1702&amp;Units!B1702&amp;Units!C1702&amp;"-"&amp;PROPER(Units!D1702))</f>
        <v>6930856-Osgood Civil Town</v>
      </c>
      <c r="F1702" t="str">
        <f t="shared" si="58"/>
        <v/>
      </c>
      <c r="G1702" t="str">
        <f>IF(F1702="","",COUNTIF($F$2:F1702,F1702))</f>
        <v/>
      </c>
      <c r="H1702" t="str">
        <f t="shared" si="59"/>
        <v/>
      </c>
    </row>
    <row r="1703" spans="5:8" x14ac:dyDescent="0.25">
      <c r="E1703" t="str">
        <f>IF(Units!A1703="","",Units!A1703&amp;Units!B1703&amp;Units!C1703&amp;"-"&amp;PROPER(Units!D1703))</f>
        <v>6930857-Sunman Civil Town</v>
      </c>
      <c r="F1703" t="str">
        <f t="shared" si="58"/>
        <v/>
      </c>
      <c r="G1703" t="str">
        <f>IF(F1703="","",COUNTIF($F$2:F1703,F1703))</f>
        <v/>
      </c>
      <c r="H1703" t="str">
        <f t="shared" si="59"/>
        <v/>
      </c>
    </row>
    <row r="1704" spans="5:8" x14ac:dyDescent="0.25">
      <c r="E1704" t="str">
        <f>IF(Units!A1704="","",Units!A1704&amp;Units!B1704&amp;Units!C1704&amp;"-"&amp;PROPER(Units!D1704))</f>
        <v>6930858-Versailles Civil Town</v>
      </c>
      <c r="F1704" t="str">
        <f t="shared" si="58"/>
        <v/>
      </c>
      <c r="G1704" t="str">
        <f>IF(F1704="","",COUNTIF($F$2:F1704,F1704))</f>
        <v/>
      </c>
      <c r="H1704" t="str">
        <f t="shared" si="59"/>
        <v/>
      </c>
    </row>
    <row r="1705" spans="5:8" x14ac:dyDescent="0.25">
      <c r="E1705" t="str">
        <f>IF(Units!A1705="","",Units!A1705&amp;Units!B1705&amp;Units!C1705&amp;"-"&amp;PROPER(Units!D1705))</f>
        <v>6930955-Holton Civil Town</v>
      </c>
      <c r="F1705" t="str">
        <f t="shared" si="58"/>
        <v/>
      </c>
      <c r="G1705" t="str">
        <f>IF(F1705="","",COUNTIF($F$2:F1705,F1705))</f>
        <v/>
      </c>
      <c r="H1705" t="str">
        <f t="shared" si="59"/>
        <v/>
      </c>
    </row>
    <row r="1706" spans="5:8" x14ac:dyDescent="0.25">
      <c r="E1706" t="str">
        <f>IF(Units!A1706="","",Units!A1706&amp;Units!B1706&amp;Units!C1706&amp;"-"&amp;PROPER(Units!D1706))</f>
        <v>6950199-Batesville Public Library</v>
      </c>
      <c r="F1706" t="str">
        <f t="shared" si="58"/>
        <v/>
      </c>
      <c r="G1706" t="str">
        <f>IF(F1706="","",COUNTIF($F$2:F1706,F1706))</f>
        <v/>
      </c>
      <c r="H1706" t="str">
        <f t="shared" si="59"/>
        <v/>
      </c>
    </row>
    <row r="1707" spans="5:8" x14ac:dyDescent="0.25">
      <c r="E1707" t="str">
        <f>IF(Units!A1707="","",Units!A1707&amp;Units!B1707&amp;Units!C1707&amp;"-"&amp;PROPER(Units!D1707))</f>
        <v>6950200-Osgood Public Library</v>
      </c>
      <c r="F1707" t="str">
        <f t="shared" si="58"/>
        <v/>
      </c>
      <c r="G1707" t="str">
        <f>IF(F1707="","",COUNTIF($F$2:F1707,F1707))</f>
        <v/>
      </c>
      <c r="H1707" t="str">
        <f t="shared" si="59"/>
        <v/>
      </c>
    </row>
    <row r="1708" spans="5:8" x14ac:dyDescent="0.25">
      <c r="E1708" t="str">
        <f>IF(Units!A1708="","",Units!A1708&amp;Units!B1708&amp;Units!C1708&amp;"-"&amp;PROPER(Units!D1708))</f>
        <v>6961006-Southeastern Indiana Solid Waste Mgt.</v>
      </c>
      <c r="F1708" t="str">
        <f t="shared" si="58"/>
        <v/>
      </c>
      <c r="G1708" t="str">
        <f>IF(F1708="","",COUNTIF($F$2:F1708,F1708))</f>
        <v/>
      </c>
      <c r="H1708" t="str">
        <f t="shared" si="59"/>
        <v/>
      </c>
    </row>
    <row r="1709" spans="5:8" x14ac:dyDescent="0.25">
      <c r="E1709" t="str">
        <f>IF(Units!A1709="","",Units!A1709&amp;Units!B1709&amp;Units!C1709&amp;"-"&amp;PROPER(Units!D1709))</f>
        <v>7010000-Rush County</v>
      </c>
      <c r="F1709" t="str">
        <f t="shared" si="58"/>
        <v/>
      </c>
      <c r="G1709" t="str">
        <f>IF(F1709="","",COUNTIF($F$2:F1709,F1709))</f>
        <v/>
      </c>
      <c r="H1709" t="str">
        <f t="shared" si="59"/>
        <v/>
      </c>
    </row>
    <row r="1710" spans="5:8" x14ac:dyDescent="0.25">
      <c r="E1710" t="str">
        <f>IF(Units!A1710="","",Units!A1710&amp;Units!B1710&amp;Units!C1710&amp;"-"&amp;PROPER(Units!D1710))</f>
        <v>7020001-Anderson Township</v>
      </c>
      <c r="F1710" t="str">
        <f t="shared" si="58"/>
        <v/>
      </c>
      <c r="G1710" t="str">
        <f>IF(F1710="","",COUNTIF($F$2:F1710,F1710))</f>
        <v/>
      </c>
      <c r="H1710" t="str">
        <f t="shared" si="59"/>
        <v/>
      </c>
    </row>
    <row r="1711" spans="5:8" x14ac:dyDescent="0.25">
      <c r="E1711" t="str">
        <f>IF(Units!A1711="","",Units!A1711&amp;Units!B1711&amp;Units!C1711&amp;"-"&amp;PROPER(Units!D1711))</f>
        <v>7020002-Center Township</v>
      </c>
      <c r="F1711" t="str">
        <f t="shared" si="58"/>
        <v/>
      </c>
      <c r="G1711" t="str">
        <f>IF(F1711="","",COUNTIF($F$2:F1711,F1711))</f>
        <v/>
      </c>
      <c r="H1711" t="str">
        <f t="shared" si="59"/>
        <v/>
      </c>
    </row>
    <row r="1712" spans="5:8" x14ac:dyDescent="0.25">
      <c r="E1712" t="str">
        <f>IF(Units!A1712="","",Units!A1712&amp;Units!B1712&amp;Units!C1712&amp;"-"&amp;PROPER(Units!D1712))</f>
        <v>7020003-Jackson Township</v>
      </c>
      <c r="F1712" t="str">
        <f t="shared" si="58"/>
        <v/>
      </c>
      <c r="G1712" t="str">
        <f>IF(F1712="","",COUNTIF($F$2:F1712,F1712))</f>
        <v/>
      </c>
      <c r="H1712" t="str">
        <f t="shared" si="59"/>
        <v/>
      </c>
    </row>
    <row r="1713" spans="5:8" x14ac:dyDescent="0.25">
      <c r="E1713" t="str">
        <f>IF(Units!A1713="","",Units!A1713&amp;Units!B1713&amp;Units!C1713&amp;"-"&amp;PROPER(Units!D1713))</f>
        <v>7020004-Noble Township</v>
      </c>
      <c r="F1713" t="str">
        <f t="shared" si="58"/>
        <v/>
      </c>
      <c r="G1713" t="str">
        <f>IF(F1713="","",COUNTIF($F$2:F1713,F1713))</f>
        <v/>
      </c>
      <c r="H1713" t="str">
        <f t="shared" si="59"/>
        <v/>
      </c>
    </row>
    <row r="1714" spans="5:8" x14ac:dyDescent="0.25">
      <c r="E1714" t="str">
        <f>IF(Units!A1714="","",Units!A1714&amp;Units!B1714&amp;Units!C1714&amp;"-"&amp;PROPER(Units!D1714))</f>
        <v>7020005-Orange Township</v>
      </c>
      <c r="F1714" t="str">
        <f t="shared" si="58"/>
        <v/>
      </c>
      <c r="G1714" t="str">
        <f>IF(F1714="","",COUNTIF($F$2:F1714,F1714))</f>
        <v/>
      </c>
      <c r="H1714" t="str">
        <f t="shared" si="59"/>
        <v/>
      </c>
    </row>
    <row r="1715" spans="5:8" x14ac:dyDescent="0.25">
      <c r="E1715" t="str">
        <f>IF(Units!A1715="","",Units!A1715&amp;Units!B1715&amp;Units!C1715&amp;"-"&amp;PROPER(Units!D1715))</f>
        <v>7020006-Posey Township</v>
      </c>
      <c r="F1715" t="str">
        <f t="shared" si="58"/>
        <v/>
      </c>
      <c r="G1715" t="str">
        <f>IF(F1715="","",COUNTIF($F$2:F1715,F1715))</f>
        <v/>
      </c>
      <c r="H1715" t="str">
        <f t="shared" si="59"/>
        <v/>
      </c>
    </row>
    <row r="1716" spans="5:8" x14ac:dyDescent="0.25">
      <c r="E1716" t="str">
        <f>IF(Units!A1716="","",Units!A1716&amp;Units!B1716&amp;Units!C1716&amp;"-"&amp;PROPER(Units!D1716))</f>
        <v>7020007-Richland Township</v>
      </c>
      <c r="F1716" t="str">
        <f t="shared" si="58"/>
        <v/>
      </c>
      <c r="G1716" t="str">
        <f>IF(F1716="","",COUNTIF($F$2:F1716,F1716))</f>
        <v/>
      </c>
      <c r="H1716" t="str">
        <f t="shared" si="59"/>
        <v/>
      </c>
    </row>
    <row r="1717" spans="5:8" x14ac:dyDescent="0.25">
      <c r="E1717" t="str">
        <f>IF(Units!A1717="","",Units!A1717&amp;Units!B1717&amp;Units!C1717&amp;"-"&amp;PROPER(Units!D1717))</f>
        <v>7020008-Ripley Township</v>
      </c>
      <c r="F1717" t="str">
        <f t="shared" si="58"/>
        <v/>
      </c>
      <c r="G1717" t="str">
        <f>IF(F1717="","",COUNTIF($F$2:F1717,F1717))</f>
        <v/>
      </c>
      <c r="H1717" t="str">
        <f t="shared" si="59"/>
        <v/>
      </c>
    </row>
    <row r="1718" spans="5:8" x14ac:dyDescent="0.25">
      <c r="E1718" t="str">
        <f>IF(Units!A1718="","",Units!A1718&amp;Units!B1718&amp;Units!C1718&amp;"-"&amp;PROPER(Units!D1718))</f>
        <v>7020009-Rushville Township</v>
      </c>
      <c r="F1718" t="str">
        <f t="shared" si="58"/>
        <v/>
      </c>
      <c r="G1718" t="str">
        <f>IF(F1718="","",COUNTIF($F$2:F1718,F1718))</f>
        <v/>
      </c>
      <c r="H1718" t="str">
        <f t="shared" si="59"/>
        <v/>
      </c>
    </row>
    <row r="1719" spans="5:8" x14ac:dyDescent="0.25">
      <c r="E1719" t="str">
        <f>IF(Units!A1719="","",Units!A1719&amp;Units!B1719&amp;Units!C1719&amp;"-"&amp;PROPER(Units!D1719))</f>
        <v>7020010-Union Township</v>
      </c>
      <c r="F1719" t="str">
        <f t="shared" si="58"/>
        <v/>
      </c>
      <c r="G1719" t="str">
        <f>IF(F1719="","",COUNTIF($F$2:F1719,F1719))</f>
        <v/>
      </c>
      <c r="H1719" t="str">
        <f t="shared" si="59"/>
        <v/>
      </c>
    </row>
    <row r="1720" spans="5:8" x14ac:dyDescent="0.25">
      <c r="E1720" t="str">
        <f>IF(Units!A1720="","",Units!A1720&amp;Units!B1720&amp;Units!C1720&amp;"-"&amp;PROPER(Units!D1720))</f>
        <v>7020011-Walker Township</v>
      </c>
      <c r="F1720" t="str">
        <f t="shared" si="58"/>
        <v/>
      </c>
      <c r="G1720" t="str">
        <f>IF(F1720="","",COUNTIF($F$2:F1720,F1720))</f>
        <v/>
      </c>
      <c r="H1720" t="str">
        <f t="shared" si="59"/>
        <v/>
      </c>
    </row>
    <row r="1721" spans="5:8" x14ac:dyDescent="0.25">
      <c r="E1721" t="str">
        <f>IF(Units!A1721="","",Units!A1721&amp;Units!B1721&amp;Units!C1721&amp;"-"&amp;PROPER(Units!D1721))</f>
        <v>7020012-Washington Township</v>
      </c>
      <c r="F1721" t="str">
        <f t="shared" si="58"/>
        <v/>
      </c>
      <c r="G1721" t="str">
        <f>IF(F1721="","",COUNTIF($F$2:F1721,F1721))</f>
        <v/>
      </c>
      <c r="H1721" t="str">
        <f t="shared" si="59"/>
        <v/>
      </c>
    </row>
    <row r="1722" spans="5:8" x14ac:dyDescent="0.25">
      <c r="E1722" t="str">
        <f>IF(Units!A1722="","",Units!A1722&amp;Units!B1722&amp;Units!C1722&amp;"-"&amp;PROPER(Units!D1722))</f>
        <v>7030420-Rushville Civil City</v>
      </c>
      <c r="F1722" t="str">
        <f t="shared" si="58"/>
        <v/>
      </c>
      <c r="G1722" t="str">
        <f>IF(F1722="","",COUNTIF($F$2:F1722,F1722))</f>
        <v/>
      </c>
      <c r="H1722" t="str">
        <f t="shared" si="59"/>
        <v/>
      </c>
    </row>
    <row r="1723" spans="5:8" x14ac:dyDescent="0.25">
      <c r="E1723" t="str">
        <f>IF(Units!A1723="","",Units!A1723&amp;Units!B1723&amp;Units!C1723&amp;"-"&amp;PROPER(Units!D1723))</f>
        <v>7030859-Carthage Civil Town</v>
      </c>
      <c r="F1723" t="str">
        <f t="shared" si="58"/>
        <v/>
      </c>
      <c r="G1723" t="str">
        <f>IF(F1723="","",COUNTIF($F$2:F1723,F1723))</f>
        <v/>
      </c>
      <c r="H1723" t="str">
        <f t="shared" si="59"/>
        <v/>
      </c>
    </row>
    <row r="1724" spans="5:8" x14ac:dyDescent="0.25">
      <c r="E1724" t="str">
        <f>IF(Units!A1724="","",Units!A1724&amp;Units!B1724&amp;Units!C1724&amp;"-"&amp;PROPER(Units!D1724))</f>
        <v>7030860-Glenwood Civil Town</v>
      </c>
      <c r="F1724" t="str">
        <f t="shared" si="58"/>
        <v/>
      </c>
      <c r="G1724" t="str">
        <f>IF(F1724="","",COUNTIF($F$2:F1724,F1724))</f>
        <v/>
      </c>
      <c r="H1724" t="str">
        <f t="shared" si="59"/>
        <v/>
      </c>
    </row>
    <row r="1725" spans="5:8" x14ac:dyDescent="0.25">
      <c r="E1725" t="str">
        <f>IF(Units!A1725="","",Units!A1725&amp;Units!B1725&amp;Units!C1725&amp;"-"&amp;PROPER(Units!D1725))</f>
        <v>7050201-Henry Henley Public Library</v>
      </c>
      <c r="F1725" t="str">
        <f t="shared" si="58"/>
        <v/>
      </c>
      <c r="G1725" t="str">
        <f>IF(F1725="","",COUNTIF($F$2:F1725,F1725))</f>
        <v/>
      </c>
      <c r="H1725" t="str">
        <f t="shared" si="59"/>
        <v/>
      </c>
    </row>
    <row r="1726" spans="5:8" x14ac:dyDescent="0.25">
      <c r="E1726" t="str">
        <f>IF(Units!A1726="","",Units!A1726&amp;Units!B1726&amp;Units!C1726&amp;"-"&amp;PROPER(Units!D1726))</f>
        <v>7050202-Rushville Public Library</v>
      </c>
      <c r="F1726" t="str">
        <f t="shared" si="58"/>
        <v/>
      </c>
      <c r="G1726" t="str">
        <f>IF(F1726="","",COUNTIF($F$2:F1726,F1726))</f>
        <v/>
      </c>
      <c r="H1726" t="str">
        <f t="shared" si="59"/>
        <v/>
      </c>
    </row>
    <row r="1727" spans="5:8" x14ac:dyDescent="0.25">
      <c r="E1727" t="str">
        <f>IF(Units!A1727="","",Units!A1727&amp;Units!B1727&amp;Units!C1727&amp;"-"&amp;PROPER(Units!D1727))</f>
        <v>7061183-Rush County Solid Waste District</v>
      </c>
      <c r="F1727" t="str">
        <f t="shared" si="58"/>
        <v/>
      </c>
      <c r="G1727" t="str">
        <f>IF(F1727="","",COUNTIF($F$2:F1727,F1727))</f>
        <v/>
      </c>
      <c r="H1727" t="str">
        <f t="shared" si="59"/>
        <v/>
      </c>
    </row>
    <row r="1728" spans="5:8" x14ac:dyDescent="0.25">
      <c r="E1728" t="str">
        <f>IF(Units!A1728="","",Units!A1728&amp;Units!B1728&amp;Units!C1728&amp;"-"&amp;PROPER(Units!D1728))</f>
        <v>7110000-St. Joseph County</v>
      </c>
      <c r="F1728" t="str">
        <f t="shared" si="58"/>
        <v/>
      </c>
      <c r="G1728" t="str">
        <f>IF(F1728="","",COUNTIF($F$2:F1728,F1728))</f>
        <v/>
      </c>
      <c r="H1728" t="str">
        <f t="shared" si="59"/>
        <v/>
      </c>
    </row>
    <row r="1729" spans="5:8" x14ac:dyDescent="0.25">
      <c r="E1729" t="str">
        <f>IF(Units!A1729="","",Units!A1729&amp;Units!B1729&amp;Units!C1729&amp;"-"&amp;PROPER(Units!D1729))</f>
        <v>7120001-Centre Township</v>
      </c>
      <c r="F1729" t="str">
        <f t="shared" si="58"/>
        <v/>
      </c>
      <c r="G1729" t="str">
        <f>IF(F1729="","",COUNTIF($F$2:F1729,F1729))</f>
        <v/>
      </c>
      <c r="H1729" t="str">
        <f t="shared" si="59"/>
        <v/>
      </c>
    </row>
    <row r="1730" spans="5:8" x14ac:dyDescent="0.25">
      <c r="E1730" t="str">
        <f>IF(Units!A1730="","",Units!A1730&amp;Units!B1730&amp;Units!C1730&amp;"-"&amp;PROPER(Units!D1730))</f>
        <v>7120002-Clay Township</v>
      </c>
      <c r="F1730" t="str">
        <f t="shared" si="58"/>
        <v/>
      </c>
      <c r="G1730" t="str">
        <f>IF(F1730="","",COUNTIF($F$2:F1730,F1730))</f>
        <v/>
      </c>
      <c r="H1730" t="str">
        <f t="shared" si="59"/>
        <v/>
      </c>
    </row>
    <row r="1731" spans="5:8" x14ac:dyDescent="0.25">
      <c r="E1731" t="str">
        <f>IF(Units!A1731="","",Units!A1731&amp;Units!B1731&amp;Units!C1731&amp;"-"&amp;PROPER(Units!D1731))</f>
        <v>7120003-German Township</v>
      </c>
      <c r="F1731" t="str">
        <f t="shared" ref="F1731:F1794" si="60">IF(LEFT(E1731,2)=$F$1,"x","")</f>
        <v/>
      </c>
      <c r="G1731" t="str">
        <f>IF(F1731="","",COUNTIF($F$2:F1731,F1731))</f>
        <v/>
      </c>
      <c r="H1731" t="str">
        <f t="shared" ref="H1731:H1794" si="61">IF(F1731="","",E1731)</f>
        <v/>
      </c>
    </row>
    <row r="1732" spans="5:8" x14ac:dyDescent="0.25">
      <c r="E1732" t="str">
        <f>IF(Units!A1732="","",Units!A1732&amp;Units!B1732&amp;Units!C1732&amp;"-"&amp;PROPER(Units!D1732))</f>
        <v>7120004-Greene Township</v>
      </c>
      <c r="F1732" t="str">
        <f t="shared" si="60"/>
        <v/>
      </c>
      <c r="G1732" t="str">
        <f>IF(F1732="","",COUNTIF($F$2:F1732,F1732))</f>
        <v/>
      </c>
      <c r="H1732" t="str">
        <f t="shared" si="61"/>
        <v/>
      </c>
    </row>
    <row r="1733" spans="5:8" x14ac:dyDescent="0.25">
      <c r="E1733" t="str">
        <f>IF(Units!A1733="","",Units!A1733&amp;Units!B1733&amp;Units!C1733&amp;"-"&amp;PROPER(Units!D1733))</f>
        <v>7120005-Harris Township</v>
      </c>
      <c r="F1733" t="str">
        <f t="shared" si="60"/>
        <v/>
      </c>
      <c r="G1733" t="str">
        <f>IF(F1733="","",COUNTIF($F$2:F1733,F1733))</f>
        <v/>
      </c>
      <c r="H1733" t="str">
        <f t="shared" si="61"/>
        <v/>
      </c>
    </row>
    <row r="1734" spans="5:8" x14ac:dyDescent="0.25">
      <c r="E1734" t="str">
        <f>IF(Units!A1734="","",Units!A1734&amp;Units!B1734&amp;Units!C1734&amp;"-"&amp;PROPER(Units!D1734))</f>
        <v>7120006-Liberty Township</v>
      </c>
      <c r="F1734" t="str">
        <f t="shared" si="60"/>
        <v/>
      </c>
      <c r="G1734" t="str">
        <f>IF(F1734="","",COUNTIF($F$2:F1734,F1734))</f>
        <v/>
      </c>
      <c r="H1734" t="str">
        <f t="shared" si="61"/>
        <v/>
      </c>
    </row>
    <row r="1735" spans="5:8" x14ac:dyDescent="0.25">
      <c r="E1735" t="str">
        <f>IF(Units!A1735="","",Units!A1735&amp;Units!B1735&amp;Units!C1735&amp;"-"&amp;PROPER(Units!D1735))</f>
        <v>7120007-Lincoln Township</v>
      </c>
      <c r="F1735" t="str">
        <f t="shared" si="60"/>
        <v/>
      </c>
      <c r="G1735" t="str">
        <f>IF(F1735="","",COUNTIF($F$2:F1735,F1735))</f>
        <v/>
      </c>
      <c r="H1735" t="str">
        <f t="shared" si="61"/>
        <v/>
      </c>
    </row>
    <row r="1736" spans="5:8" x14ac:dyDescent="0.25">
      <c r="E1736" t="str">
        <f>IF(Units!A1736="","",Units!A1736&amp;Units!B1736&amp;Units!C1736&amp;"-"&amp;PROPER(Units!D1736))</f>
        <v>7120008-Madison Township</v>
      </c>
      <c r="F1736" t="str">
        <f t="shared" si="60"/>
        <v/>
      </c>
      <c r="G1736" t="str">
        <f>IF(F1736="","",COUNTIF($F$2:F1736,F1736))</f>
        <v/>
      </c>
      <c r="H1736" t="str">
        <f t="shared" si="61"/>
        <v/>
      </c>
    </row>
    <row r="1737" spans="5:8" x14ac:dyDescent="0.25">
      <c r="E1737" t="str">
        <f>IF(Units!A1737="","",Units!A1737&amp;Units!B1737&amp;Units!C1737&amp;"-"&amp;PROPER(Units!D1737))</f>
        <v>7120009-Olive Township</v>
      </c>
      <c r="F1737" t="str">
        <f t="shared" si="60"/>
        <v/>
      </c>
      <c r="G1737" t="str">
        <f>IF(F1737="","",COUNTIF($F$2:F1737,F1737))</f>
        <v/>
      </c>
      <c r="H1737" t="str">
        <f t="shared" si="61"/>
        <v/>
      </c>
    </row>
    <row r="1738" spans="5:8" x14ac:dyDescent="0.25">
      <c r="E1738" t="str">
        <f>IF(Units!A1738="","",Units!A1738&amp;Units!B1738&amp;Units!C1738&amp;"-"&amp;PROPER(Units!D1738))</f>
        <v>7120010-Penn Township</v>
      </c>
      <c r="F1738" t="str">
        <f t="shared" si="60"/>
        <v/>
      </c>
      <c r="G1738" t="str">
        <f>IF(F1738="","",COUNTIF($F$2:F1738,F1738))</f>
        <v/>
      </c>
      <c r="H1738" t="str">
        <f t="shared" si="61"/>
        <v/>
      </c>
    </row>
    <row r="1739" spans="5:8" x14ac:dyDescent="0.25">
      <c r="E1739" t="str">
        <f>IF(Units!A1739="","",Units!A1739&amp;Units!B1739&amp;Units!C1739&amp;"-"&amp;PROPER(Units!D1739))</f>
        <v>7120011-Portage Township</v>
      </c>
      <c r="F1739" t="str">
        <f t="shared" si="60"/>
        <v/>
      </c>
      <c r="G1739" t="str">
        <f>IF(F1739="","",COUNTIF($F$2:F1739,F1739))</f>
        <v/>
      </c>
      <c r="H1739" t="str">
        <f t="shared" si="61"/>
        <v/>
      </c>
    </row>
    <row r="1740" spans="5:8" x14ac:dyDescent="0.25">
      <c r="E1740" t="str">
        <f>IF(Units!A1740="","",Units!A1740&amp;Units!B1740&amp;Units!C1740&amp;"-"&amp;PROPER(Units!D1740))</f>
        <v>7120012-Union Township</v>
      </c>
      <c r="F1740" t="str">
        <f t="shared" si="60"/>
        <v/>
      </c>
      <c r="G1740" t="str">
        <f>IF(F1740="","",COUNTIF($F$2:F1740,F1740))</f>
        <v/>
      </c>
      <c r="H1740" t="str">
        <f t="shared" si="61"/>
        <v/>
      </c>
    </row>
    <row r="1741" spans="5:8" x14ac:dyDescent="0.25">
      <c r="E1741" t="str">
        <f>IF(Units!A1741="","",Units!A1741&amp;Units!B1741&amp;Units!C1741&amp;"-"&amp;PROPER(Units!D1741))</f>
        <v>7120013-Warren Township</v>
      </c>
      <c r="F1741" t="str">
        <f t="shared" si="60"/>
        <v/>
      </c>
      <c r="G1741" t="str">
        <f>IF(F1741="","",COUNTIF($F$2:F1741,F1741))</f>
        <v/>
      </c>
      <c r="H1741" t="str">
        <f t="shared" si="61"/>
        <v/>
      </c>
    </row>
    <row r="1742" spans="5:8" x14ac:dyDescent="0.25">
      <c r="E1742" t="str">
        <f>IF(Units!A1742="","",Units!A1742&amp;Units!B1742&amp;Units!C1742&amp;"-"&amp;PROPER(Units!D1742))</f>
        <v>7130103-South Bend Civil City</v>
      </c>
      <c r="F1742" t="str">
        <f t="shared" si="60"/>
        <v/>
      </c>
      <c r="G1742" t="str">
        <f>IF(F1742="","",COUNTIF($F$2:F1742,F1742))</f>
        <v/>
      </c>
      <c r="H1742" t="str">
        <f t="shared" si="61"/>
        <v/>
      </c>
    </row>
    <row r="1743" spans="5:8" x14ac:dyDescent="0.25">
      <c r="E1743" t="str">
        <f>IF(Units!A1743="","",Units!A1743&amp;Units!B1743&amp;Units!C1743&amp;"-"&amp;PROPER(Units!D1743))</f>
        <v>7130117-Mishawaka Civil City</v>
      </c>
      <c r="F1743" t="str">
        <f t="shared" si="60"/>
        <v/>
      </c>
      <c r="G1743" t="str">
        <f>IF(F1743="","",COUNTIF($F$2:F1743,F1743))</f>
        <v/>
      </c>
      <c r="H1743" t="str">
        <f t="shared" si="61"/>
        <v/>
      </c>
    </row>
    <row r="1744" spans="5:8" x14ac:dyDescent="0.25">
      <c r="E1744" t="str">
        <f>IF(Units!A1744="","",Units!A1744&amp;Units!B1744&amp;Units!C1744&amp;"-"&amp;PROPER(Units!D1744))</f>
        <v>7130861-Indian Village Civil Town</v>
      </c>
      <c r="F1744" t="str">
        <f t="shared" si="60"/>
        <v/>
      </c>
      <c r="G1744" t="str">
        <f>IF(F1744="","",COUNTIF($F$2:F1744,F1744))</f>
        <v/>
      </c>
      <c r="H1744" t="str">
        <f t="shared" si="61"/>
        <v/>
      </c>
    </row>
    <row r="1745" spans="5:8" x14ac:dyDescent="0.25">
      <c r="E1745" t="str">
        <f>IF(Units!A1745="","",Units!A1745&amp;Units!B1745&amp;Units!C1745&amp;"-"&amp;PROPER(Units!D1745))</f>
        <v>7130862-Lakeville Civil Town</v>
      </c>
      <c r="F1745" t="str">
        <f t="shared" si="60"/>
        <v/>
      </c>
      <c r="G1745" t="str">
        <f>IF(F1745="","",COUNTIF($F$2:F1745,F1745))</f>
        <v/>
      </c>
      <c r="H1745" t="str">
        <f t="shared" si="61"/>
        <v/>
      </c>
    </row>
    <row r="1746" spans="5:8" x14ac:dyDescent="0.25">
      <c r="E1746" t="str">
        <f>IF(Units!A1746="","",Units!A1746&amp;Units!B1746&amp;Units!C1746&amp;"-"&amp;PROPER(Units!D1746))</f>
        <v>7130863-New Carlisle Civil Town</v>
      </c>
      <c r="F1746" t="str">
        <f t="shared" si="60"/>
        <v/>
      </c>
      <c r="G1746" t="str">
        <f>IF(F1746="","",COUNTIF($F$2:F1746,F1746))</f>
        <v/>
      </c>
      <c r="H1746" t="str">
        <f t="shared" si="61"/>
        <v/>
      </c>
    </row>
    <row r="1747" spans="5:8" x14ac:dyDescent="0.25">
      <c r="E1747" t="str">
        <f>IF(Units!A1747="","",Units!A1747&amp;Units!B1747&amp;Units!C1747&amp;"-"&amp;PROPER(Units!D1747))</f>
        <v>7130864-North Liberty Civil Town</v>
      </c>
      <c r="F1747" t="str">
        <f t="shared" si="60"/>
        <v/>
      </c>
      <c r="G1747" t="str">
        <f>IF(F1747="","",COUNTIF($F$2:F1747,F1747))</f>
        <v/>
      </c>
      <c r="H1747" t="str">
        <f t="shared" si="61"/>
        <v/>
      </c>
    </row>
    <row r="1748" spans="5:8" x14ac:dyDescent="0.25">
      <c r="E1748" t="str">
        <f>IF(Units!A1748="","",Units!A1748&amp;Units!B1748&amp;Units!C1748&amp;"-"&amp;PROPER(Units!D1748))</f>
        <v>7130865-Osceola Civil Town</v>
      </c>
      <c r="F1748" t="str">
        <f t="shared" si="60"/>
        <v/>
      </c>
      <c r="G1748" t="str">
        <f>IF(F1748="","",COUNTIF($F$2:F1748,F1748))</f>
        <v/>
      </c>
      <c r="H1748" t="str">
        <f t="shared" si="61"/>
        <v/>
      </c>
    </row>
    <row r="1749" spans="5:8" x14ac:dyDescent="0.25">
      <c r="E1749" t="str">
        <f>IF(Units!A1749="","",Units!A1749&amp;Units!B1749&amp;Units!C1749&amp;"-"&amp;PROPER(Units!D1749))</f>
        <v>7130866-Roseland Civil Town</v>
      </c>
      <c r="F1749" t="str">
        <f t="shared" si="60"/>
        <v/>
      </c>
      <c r="G1749" t="str">
        <f>IF(F1749="","",COUNTIF($F$2:F1749,F1749))</f>
        <v/>
      </c>
      <c r="H1749" t="str">
        <f t="shared" si="61"/>
        <v/>
      </c>
    </row>
    <row r="1750" spans="5:8" x14ac:dyDescent="0.25">
      <c r="E1750" t="str">
        <f>IF(Units!A1750="","",Units!A1750&amp;Units!B1750&amp;Units!C1750&amp;"-"&amp;PROPER(Units!D1750))</f>
        <v>7130867-Walkerton Civil Town</v>
      </c>
      <c r="F1750" t="str">
        <f t="shared" si="60"/>
        <v/>
      </c>
      <c r="G1750" t="str">
        <f>IF(F1750="","",COUNTIF($F$2:F1750,F1750))</f>
        <v/>
      </c>
      <c r="H1750" t="str">
        <f t="shared" si="61"/>
        <v/>
      </c>
    </row>
    <row r="1751" spans="5:8" x14ac:dyDescent="0.25">
      <c r="E1751" t="str">
        <f>IF(Units!A1751="","",Units!A1751&amp;Units!B1751&amp;Units!C1751&amp;"-"&amp;PROPER(Units!D1751))</f>
        <v>7150203-Mishawaka Public Library</v>
      </c>
      <c r="F1751" t="str">
        <f t="shared" si="60"/>
        <v/>
      </c>
      <c r="G1751" t="str">
        <f>IF(F1751="","",COUNTIF($F$2:F1751,F1751))</f>
        <v/>
      </c>
      <c r="H1751" t="str">
        <f t="shared" si="61"/>
        <v/>
      </c>
    </row>
    <row r="1752" spans="5:8" x14ac:dyDescent="0.25">
      <c r="E1752" t="str">
        <f>IF(Units!A1752="","",Units!A1752&amp;Units!B1752&amp;Units!C1752&amp;"-"&amp;PROPER(Units!D1752))</f>
        <v>7150204-New Carlisle Public Library</v>
      </c>
      <c r="F1752" t="str">
        <f t="shared" si="60"/>
        <v/>
      </c>
      <c r="G1752" t="str">
        <f>IF(F1752="","",COUNTIF($F$2:F1752,F1752))</f>
        <v/>
      </c>
      <c r="H1752" t="str">
        <f t="shared" si="61"/>
        <v/>
      </c>
    </row>
    <row r="1753" spans="5:8" x14ac:dyDescent="0.25">
      <c r="E1753" t="str">
        <f>IF(Units!A1753="","",Units!A1753&amp;Units!B1753&amp;Units!C1753&amp;"-"&amp;PROPER(Units!D1753))</f>
        <v>7150205-Walkerton Public Library</v>
      </c>
      <c r="F1753" t="str">
        <f t="shared" si="60"/>
        <v/>
      </c>
      <c r="G1753" t="str">
        <f>IF(F1753="","",COUNTIF($F$2:F1753,F1753))</f>
        <v/>
      </c>
      <c r="H1753" t="str">
        <f t="shared" si="61"/>
        <v/>
      </c>
    </row>
    <row r="1754" spans="5:8" x14ac:dyDescent="0.25">
      <c r="E1754" t="str">
        <f>IF(Units!A1754="","",Units!A1754&amp;Units!B1754&amp;Units!C1754&amp;"-"&amp;PROPER(Units!D1754))</f>
        <v>7150206-St. Joseph County Public Library</v>
      </c>
      <c r="F1754" t="str">
        <f t="shared" si="60"/>
        <v/>
      </c>
      <c r="G1754" t="str">
        <f>IF(F1754="","",COUNTIF($F$2:F1754,F1754))</f>
        <v/>
      </c>
      <c r="H1754" t="str">
        <f t="shared" si="61"/>
        <v/>
      </c>
    </row>
    <row r="1755" spans="5:8" x14ac:dyDescent="0.25">
      <c r="E1755" t="str">
        <f>IF(Units!A1755="","",Units!A1755&amp;Units!B1755&amp;Units!C1755&amp;"-"&amp;PROPER(Units!D1755))</f>
        <v>7160866-St. Joseph Airport</v>
      </c>
      <c r="F1755" t="str">
        <f t="shared" si="60"/>
        <v/>
      </c>
      <c r="G1755" t="str">
        <f>IF(F1755="","",COUNTIF($F$2:F1755,F1755))</f>
        <v/>
      </c>
      <c r="H1755" t="str">
        <f t="shared" si="61"/>
        <v/>
      </c>
    </row>
    <row r="1756" spans="5:8" x14ac:dyDescent="0.25">
      <c r="E1756" t="str">
        <f>IF(Units!A1756="","",Units!A1756&amp;Units!B1756&amp;Units!C1756&amp;"-"&amp;PROPER(Units!D1756))</f>
        <v>7160867-South Bend Public Transportation</v>
      </c>
      <c r="F1756" t="str">
        <f t="shared" si="60"/>
        <v/>
      </c>
      <c r="G1756" t="str">
        <f>IF(F1756="","",COUNTIF($F$2:F1756,F1756))</f>
        <v/>
      </c>
      <c r="H1756" t="str">
        <f t="shared" si="61"/>
        <v/>
      </c>
    </row>
    <row r="1757" spans="5:8" x14ac:dyDescent="0.25">
      <c r="E1757" t="str">
        <f>IF(Units!A1757="","",Units!A1757&amp;Units!B1757&amp;Units!C1757&amp;"-"&amp;PROPER(Units!D1757))</f>
        <v>7161008-St. Joseph Solid Waste Management</v>
      </c>
      <c r="F1757" t="str">
        <f t="shared" si="60"/>
        <v/>
      </c>
      <c r="G1757" t="str">
        <f>IF(F1757="","",COUNTIF($F$2:F1757,F1757))</f>
        <v/>
      </c>
      <c r="H1757" t="str">
        <f t="shared" si="61"/>
        <v/>
      </c>
    </row>
    <row r="1758" spans="5:8" x14ac:dyDescent="0.25">
      <c r="E1758" t="str">
        <f>IF(Units!A1758="","",Units!A1758&amp;Units!B1758&amp;Units!C1758&amp;"-"&amp;PROPER(Units!D1758))</f>
        <v>7210000-Scott County</v>
      </c>
      <c r="F1758" t="str">
        <f t="shared" si="60"/>
        <v/>
      </c>
      <c r="G1758" t="str">
        <f>IF(F1758="","",COUNTIF($F$2:F1758,F1758))</f>
        <v/>
      </c>
      <c r="H1758" t="str">
        <f t="shared" si="61"/>
        <v/>
      </c>
    </row>
    <row r="1759" spans="5:8" x14ac:dyDescent="0.25">
      <c r="E1759" t="str">
        <f>IF(Units!A1759="","",Units!A1759&amp;Units!B1759&amp;Units!C1759&amp;"-"&amp;PROPER(Units!D1759))</f>
        <v>7220001-Finley Township</v>
      </c>
      <c r="F1759" t="str">
        <f t="shared" si="60"/>
        <v/>
      </c>
      <c r="G1759" t="str">
        <f>IF(F1759="","",COUNTIF($F$2:F1759,F1759))</f>
        <v/>
      </c>
      <c r="H1759" t="str">
        <f t="shared" si="61"/>
        <v/>
      </c>
    </row>
    <row r="1760" spans="5:8" x14ac:dyDescent="0.25">
      <c r="E1760" t="str">
        <f>IF(Units!A1760="","",Units!A1760&amp;Units!B1760&amp;Units!C1760&amp;"-"&amp;PROPER(Units!D1760))</f>
        <v>7220002-Jennings Township</v>
      </c>
      <c r="F1760" t="str">
        <f t="shared" si="60"/>
        <v/>
      </c>
      <c r="G1760" t="str">
        <f>IF(F1760="","",COUNTIF($F$2:F1760,F1760))</f>
        <v/>
      </c>
      <c r="H1760" t="str">
        <f t="shared" si="61"/>
        <v/>
      </c>
    </row>
    <row r="1761" spans="5:8" x14ac:dyDescent="0.25">
      <c r="E1761" t="str">
        <f>IF(Units!A1761="","",Units!A1761&amp;Units!B1761&amp;Units!C1761&amp;"-"&amp;PROPER(Units!D1761))</f>
        <v>7220003-Johnson Township</v>
      </c>
      <c r="F1761" t="str">
        <f t="shared" si="60"/>
        <v/>
      </c>
      <c r="G1761" t="str">
        <f>IF(F1761="","",COUNTIF($F$2:F1761,F1761))</f>
        <v/>
      </c>
      <c r="H1761" t="str">
        <f t="shared" si="61"/>
        <v/>
      </c>
    </row>
    <row r="1762" spans="5:8" x14ac:dyDescent="0.25">
      <c r="E1762" t="str">
        <f>IF(Units!A1762="","",Units!A1762&amp;Units!B1762&amp;Units!C1762&amp;"-"&amp;PROPER(Units!D1762))</f>
        <v>7220004-Lexington Township</v>
      </c>
      <c r="F1762" t="str">
        <f t="shared" si="60"/>
        <v/>
      </c>
      <c r="G1762" t="str">
        <f>IF(F1762="","",COUNTIF($F$2:F1762,F1762))</f>
        <v/>
      </c>
      <c r="H1762" t="str">
        <f t="shared" si="61"/>
        <v/>
      </c>
    </row>
    <row r="1763" spans="5:8" x14ac:dyDescent="0.25">
      <c r="E1763" t="str">
        <f>IF(Units!A1763="","",Units!A1763&amp;Units!B1763&amp;Units!C1763&amp;"-"&amp;PROPER(Units!D1763))</f>
        <v>7220005-Vienna Township</v>
      </c>
      <c r="F1763" t="str">
        <f t="shared" si="60"/>
        <v/>
      </c>
      <c r="G1763" t="str">
        <f>IF(F1763="","",COUNTIF($F$2:F1763,F1763))</f>
        <v/>
      </c>
      <c r="H1763" t="str">
        <f t="shared" si="61"/>
        <v/>
      </c>
    </row>
    <row r="1764" spans="5:8" x14ac:dyDescent="0.25">
      <c r="E1764" t="str">
        <f>IF(Units!A1764="","",Units!A1764&amp;Units!B1764&amp;Units!C1764&amp;"-"&amp;PROPER(Units!D1764))</f>
        <v>7230435-Scottsburg Civil City</v>
      </c>
      <c r="F1764" t="str">
        <f t="shared" si="60"/>
        <v/>
      </c>
      <c r="G1764" t="str">
        <f>IF(F1764="","",COUNTIF($F$2:F1764,F1764))</f>
        <v/>
      </c>
      <c r="H1764" t="str">
        <f t="shared" si="61"/>
        <v/>
      </c>
    </row>
    <row r="1765" spans="5:8" x14ac:dyDescent="0.25">
      <c r="E1765" t="str">
        <f>IF(Units!A1765="","",Units!A1765&amp;Units!B1765&amp;Units!C1765&amp;"-"&amp;PROPER(Units!D1765))</f>
        <v>7230868-City Of Austin</v>
      </c>
      <c r="F1765" t="str">
        <f t="shared" si="60"/>
        <v/>
      </c>
      <c r="G1765" t="str">
        <f>IF(F1765="","",COUNTIF($F$2:F1765,F1765))</f>
        <v/>
      </c>
      <c r="H1765" t="str">
        <f t="shared" si="61"/>
        <v/>
      </c>
    </row>
    <row r="1766" spans="5:8" x14ac:dyDescent="0.25">
      <c r="E1766" t="str">
        <f>IF(Units!A1766="","",Units!A1766&amp;Units!B1766&amp;Units!C1766&amp;"-"&amp;PROPER(Units!D1766))</f>
        <v>7250207-Scott County Public Library</v>
      </c>
      <c r="F1766" t="str">
        <f t="shared" si="60"/>
        <v/>
      </c>
      <c r="G1766" t="str">
        <f>IF(F1766="","",COUNTIF($F$2:F1766,F1766))</f>
        <v/>
      </c>
      <c r="H1766" t="str">
        <f t="shared" si="61"/>
        <v/>
      </c>
    </row>
    <row r="1767" spans="5:8" x14ac:dyDescent="0.25">
      <c r="E1767" t="str">
        <f>IF(Units!A1767="","",Units!A1767&amp;Units!B1767&amp;Units!C1767&amp;"-"&amp;PROPER(Units!D1767))</f>
        <v>7270035-Stucker Fork Conservancy District</v>
      </c>
      <c r="F1767" t="str">
        <f t="shared" si="60"/>
        <v/>
      </c>
      <c r="G1767" t="str">
        <f>IF(F1767="","",COUNTIF($F$2:F1767,F1767))</f>
        <v/>
      </c>
      <c r="H1767" t="str">
        <f t="shared" si="61"/>
        <v/>
      </c>
    </row>
    <row r="1768" spans="5:8" x14ac:dyDescent="0.25">
      <c r="E1768" t="str">
        <f>IF(Units!A1768="","",Units!A1768&amp;Units!B1768&amp;Units!C1768&amp;"-"&amp;PROPER(Units!D1768))</f>
        <v>7310000-Shelby County</v>
      </c>
      <c r="F1768" t="str">
        <f t="shared" si="60"/>
        <v/>
      </c>
      <c r="G1768" t="str">
        <f>IF(F1768="","",COUNTIF($F$2:F1768,F1768))</f>
        <v/>
      </c>
      <c r="H1768" t="str">
        <f t="shared" si="61"/>
        <v/>
      </c>
    </row>
    <row r="1769" spans="5:8" x14ac:dyDescent="0.25">
      <c r="E1769" t="str">
        <f>IF(Units!A1769="","",Units!A1769&amp;Units!B1769&amp;Units!C1769&amp;"-"&amp;PROPER(Units!D1769))</f>
        <v>7320001-Addison Township</v>
      </c>
      <c r="F1769" t="str">
        <f t="shared" si="60"/>
        <v/>
      </c>
      <c r="G1769" t="str">
        <f>IF(F1769="","",COUNTIF($F$2:F1769,F1769))</f>
        <v/>
      </c>
      <c r="H1769" t="str">
        <f t="shared" si="61"/>
        <v/>
      </c>
    </row>
    <row r="1770" spans="5:8" x14ac:dyDescent="0.25">
      <c r="E1770" t="str">
        <f>IF(Units!A1770="","",Units!A1770&amp;Units!B1770&amp;Units!C1770&amp;"-"&amp;PROPER(Units!D1770))</f>
        <v>7320002-Brandywine Township</v>
      </c>
      <c r="F1770" t="str">
        <f t="shared" si="60"/>
        <v/>
      </c>
      <c r="G1770" t="str">
        <f>IF(F1770="","",COUNTIF($F$2:F1770,F1770))</f>
        <v/>
      </c>
      <c r="H1770" t="str">
        <f t="shared" si="61"/>
        <v/>
      </c>
    </row>
    <row r="1771" spans="5:8" x14ac:dyDescent="0.25">
      <c r="E1771" t="str">
        <f>IF(Units!A1771="","",Units!A1771&amp;Units!B1771&amp;Units!C1771&amp;"-"&amp;PROPER(Units!D1771))</f>
        <v>7320003-Hanover Township</v>
      </c>
      <c r="F1771" t="str">
        <f t="shared" si="60"/>
        <v/>
      </c>
      <c r="G1771" t="str">
        <f>IF(F1771="","",COUNTIF($F$2:F1771,F1771))</f>
        <v/>
      </c>
      <c r="H1771" t="str">
        <f t="shared" si="61"/>
        <v/>
      </c>
    </row>
    <row r="1772" spans="5:8" x14ac:dyDescent="0.25">
      <c r="E1772" t="str">
        <f>IF(Units!A1772="","",Units!A1772&amp;Units!B1772&amp;Units!C1772&amp;"-"&amp;PROPER(Units!D1772))</f>
        <v>7320004-Hendricks Township</v>
      </c>
      <c r="F1772" t="str">
        <f t="shared" si="60"/>
        <v/>
      </c>
      <c r="G1772" t="str">
        <f>IF(F1772="","",COUNTIF($F$2:F1772,F1772))</f>
        <v/>
      </c>
      <c r="H1772" t="str">
        <f t="shared" si="61"/>
        <v/>
      </c>
    </row>
    <row r="1773" spans="5:8" x14ac:dyDescent="0.25">
      <c r="E1773" t="str">
        <f>IF(Units!A1773="","",Units!A1773&amp;Units!B1773&amp;Units!C1773&amp;"-"&amp;PROPER(Units!D1773))</f>
        <v>7320005-Jackson Township</v>
      </c>
      <c r="F1773" t="str">
        <f t="shared" si="60"/>
        <v/>
      </c>
      <c r="G1773" t="str">
        <f>IF(F1773="","",COUNTIF($F$2:F1773,F1773))</f>
        <v/>
      </c>
      <c r="H1773" t="str">
        <f t="shared" si="61"/>
        <v/>
      </c>
    </row>
    <row r="1774" spans="5:8" x14ac:dyDescent="0.25">
      <c r="E1774" t="str">
        <f>IF(Units!A1774="","",Units!A1774&amp;Units!B1774&amp;Units!C1774&amp;"-"&amp;PROPER(Units!D1774))</f>
        <v>7320006-Liberty Township</v>
      </c>
      <c r="F1774" t="str">
        <f t="shared" si="60"/>
        <v/>
      </c>
      <c r="G1774" t="str">
        <f>IF(F1774="","",COUNTIF($F$2:F1774,F1774))</f>
        <v/>
      </c>
      <c r="H1774" t="str">
        <f t="shared" si="61"/>
        <v/>
      </c>
    </row>
    <row r="1775" spans="5:8" x14ac:dyDescent="0.25">
      <c r="E1775" t="str">
        <f>IF(Units!A1775="","",Units!A1775&amp;Units!B1775&amp;Units!C1775&amp;"-"&amp;PROPER(Units!D1775))</f>
        <v>7320007-Marion Township</v>
      </c>
      <c r="F1775" t="str">
        <f t="shared" si="60"/>
        <v/>
      </c>
      <c r="G1775" t="str">
        <f>IF(F1775="","",COUNTIF($F$2:F1775,F1775))</f>
        <v/>
      </c>
      <c r="H1775" t="str">
        <f t="shared" si="61"/>
        <v/>
      </c>
    </row>
    <row r="1776" spans="5:8" x14ac:dyDescent="0.25">
      <c r="E1776" t="str">
        <f>IF(Units!A1776="","",Units!A1776&amp;Units!B1776&amp;Units!C1776&amp;"-"&amp;PROPER(Units!D1776))</f>
        <v>7320008-Moral Township</v>
      </c>
      <c r="F1776" t="str">
        <f t="shared" si="60"/>
        <v/>
      </c>
      <c r="G1776" t="str">
        <f>IF(F1776="","",COUNTIF($F$2:F1776,F1776))</f>
        <v/>
      </c>
      <c r="H1776" t="str">
        <f t="shared" si="61"/>
        <v/>
      </c>
    </row>
    <row r="1777" spans="5:8" x14ac:dyDescent="0.25">
      <c r="E1777" t="str">
        <f>IF(Units!A1777="","",Units!A1777&amp;Units!B1777&amp;Units!C1777&amp;"-"&amp;PROPER(Units!D1777))</f>
        <v>7320009-Noble Township</v>
      </c>
      <c r="F1777" t="str">
        <f t="shared" si="60"/>
        <v/>
      </c>
      <c r="G1777" t="str">
        <f>IF(F1777="","",COUNTIF($F$2:F1777,F1777))</f>
        <v/>
      </c>
      <c r="H1777" t="str">
        <f t="shared" si="61"/>
        <v/>
      </c>
    </row>
    <row r="1778" spans="5:8" x14ac:dyDescent="0.25">
      <c r="E1778" t="str">
        <f>IF(Units!A1778="","",Units!A1778&amp;Units!B1778&amp;Units!C1778&amp;"-"&amp;PROPER(Units!D1778))</f>
        <v>7320010-Shelby Township</v>
      </c>
      <c r="F1778" t="str">
        <f t="shared" si="60"/>
        <v/>
      </c>
      <c r="G1778" t="str">
        <f>IF(F1778="","",COUNTIF($F$2:F1778,F1778))</f>
        <v/>
      </c>
      <c r="H1778" t="str">
        <f t="shared" si="61"/>
        <v/>
      </c>
    </row>
    <row r="1779" spans="5:8" x14ac:dyDescent="0.25">
      <c r="E1779" t="str">
        <f>IF(Units!A1779="","",Units!A1779&amp;Units!B1779&amp;Units!C1779&amp;"-"&amp;PROPER(Units!D1779))</f>
        <v>7320011-Sugar Creek Township</v>
      </c>
      <c r="F1779" t="str">
        <f t="shared" si="60"/>
        <v/>
      </c>
      <c r="G1779" t="str">
        <f>IF(F1779="","",COUNTIF($F$2:F1779,F1779))</f>
        <v/>
      </c>
      <c r="H1779" t="str">
        <f t="shared" si="61"/>
        <v/>
      </c>
    </row>
    <row r="1780" spans="5:8" x14ac:dyDescent="0.25">
      <c r="E1780" t="str">
        <f>IF(Units!A1780="","",Units!A1780&amp;Units!B1780&amp;Units!C1780&amp;"-"&amp;PROPER(Units!D1780))</f>
        <v>7320012-Union Township</v>
      </c>
      <c r="F1780" t="str">
        <f t="shared" si="60"/>
        <v/>
      </c>
      <c r="G1780" t="str">
        <f>IF(F1780="","",COUNTIF($F$2:F1780,F1780))</f>
        <v/>
      </c>
      <c r="H1780" t="str">
        <f t="shared" si="61"/>
        <v/>
      </c>
    </row>
    <row r="1781" spans="5:8" x14ac:dyDescent="0.25">
      <c r="E1781" t="str">
        <f>IF(Units!A1781="","",Units!A1781&amp;Units!B1781&amp;Units!C1781&amp;"-"&amp;PROPER(Units!D1781))</f>
        <v>7320013-Van Buren Township</v>
      </c>
      <c r="F1781" t="str">
        <f t="shared" si="60"/>
        <v/>
      </c>
      <c r="G1781" t="str">
        <f>IF(F1781="","",COUNTIF($F$2:F1781,F1781))</f>
        <v/>
      </c>
      <c r="H1781" t="str">
        <f t="shared" si="61"/>
        <v/>
      </c>
    </row>
    <row r="1782" spans="5:8" x14ac:dyDescent="0.25">
      <c r="E1782" t="str">
        <f>IF(Units!A1782="","",Units!A1782&amp;Units!B1782&amp;Units!C1782&amp;"-"&amp;PROPER(Units!D1782))</f>
        <v>7320014-Washington Township</v>
      </c>
      <c r="F1782" t="str">
        <f t="shared" si="60"/>
        <v/>
      </c>
      <c r="G1782" t="str">
        <f>IF(F1782="","",COUNTIF($F$2:F1782,F1782))</f>
        <v/>
      </c>
      <c r="H1782" t="str">
        <f t="shared" si="61"/>
        <v/>
      </c>
    </row>
    <row r="1783" spans="5:8" x14ac:dyDescent="0.25">
      <c r="E1783" t="str">
        <f>IF(Units!A1783="","",Units!A1783&amp;Units!B1783&amp;Units!C1783&amp;"-"&amp;PROPER(Units!D1783))</f>
        <v>7330308-Shelbyville Civil City</v>
      </c>
      <c r="F1783" t="str">
        <f t="shared" si="60"/>
        <v/>
      </c>
      <c r="G1783" t="str">
        <f>IF(F1783="","",COUNTIF($F$2:F1783,F1783))</f>
        <v/>
      </c>
      <c r="H1783" t="str">
        <f t="shared" si="61"/>
        <v/>
      </c>
    </row>
    <row r="1784" spans="5:8" x14ac:dyDescent="0.25">
      <c r="E1784" t="str">
        <f>IF(Units!A1784="","",Units!A1784&amp;Units!B1784&amp;Units!C1784&amp;"-"&amp;PROPER(Units!D1784))</f>
        <v>7330869-Morristown Civil Town</v>
      </c>
      <c r="F1784" t="str">
        <f t="shared" si="60"/>
        <v/>
      </c>
      <c r="G1784" t="str">
        <f>IF(F1784="","",COUNTIF($F$2:F1784,F1784))</f>
        <v/>
      </c>
      <c r="H1784" t="str">
        <f t="shared" si="61"/>
        <v/>
      </c>
    </row>
    <row r="1785" spans="5:8" x14ac:dyDescent="0.25">
      <c r="E1785" t="str">
        <f>IF(Units!A1785="","",Units!A1785&amp;Units!B1785&amp;Units!C1785&amp;"-"&amp;PROPER(Units!D1785))</f>
        <v>7330972-Fairland Civil Town</v>
      </c>
      <c r="F1785" t="str">
        <f t="shared" si="60"/>
        <v/>
      </c>
      <c r="G1785" t="str">
        <f>IF(F1785="","",COUNTIF($F$2:F1785,F1785))</f>
        <v/>
      </c>
      <c r="H1785" t="str">
        <f t="shared" si="61"/>
        <v/>
      </c>
    </row>
    <row r="1786" spans="5:8" x14ac:dyDescent="0.25">
      <c r="E1786" t="str">
        <f>IF(Units!A1786="","",Units!A1786&amp;Units!B1786&amp;Units!C1786&amp;"-"&amp;PROPER(Units!D1786))</f>
        <v>7350208-Shelby County Public Library</v>
      </c>
      <c r="F1786" t="str">
        <f t="shared" si="60"/>
        <v/>
      </c>
      <c r="G1786" t="str">
        <f>IF(F1786="","",COUNTIF($F$2:F1786,F1786))</f>
        <v/>
      </c>
      <c r="H1786" t="str">
        <f t="shared" si="61"/>
        <v/>
      </c>
    </row>
    <row r="1787" spans="5:8" x14ac:dyDescent="0.25">
      <c r="E1787" t="str">
        <f>IF(Units!A1787="","",Units!A1787&amp;Units!B1787&amp;Units!C1787&amp;"-"&amp;PROPER(Units!D1787))</f>
        <v>7361013-Shelby County Recycling District</v>
      </c>
      <c r="F1787" t="str">
        <f t="shared" si="60"/>
        <v/>
      </c>
      <c r="G1787" t="str">
        <f>IF(F1787="","",COUNTIF($F$2:F1787,F1787))</f>
        <v/>
      </c>
      <c r="H1787" t="str">
        <f t="shared" si="61"/>
        <v/>
      </c>
    </row>
    <row r="1788" spans="5:8" x14ac:dyDescent="0.25">
      <c r="E1788" t="str">
        <f>IF(Units!A1788="","",Units!A1788&amp;Units!B1788&amp;Units!C1788&amp;"-"&amp;PROPER(Units!D1788))</f>
        <v>7370036-Waldron Conservancy District</v>
      </c>
      <c r="F1788" t="str">
        <f t="shared" si="60"/>
        <v/>
      </c>
      <c r="G1788" t="str">
        <f>IF(F1788="","",COUNTIF($F$2:F1788,F1788))</f>
        <v/>
      </c>
      <c r="H1788" t="str">
        <f t="shared" si="61"/>
        <v/>
      </c>
    </row>
    <row r="1789" spans="5:8" x14ac:dyDescent="0.25">
      <c r="E1789" t="str">
        <f>IF(Units!A1789="","",Units!A1789&amp;Units!B1789&amp;Units!C1789&amp;"-"&amp;PROPER(Units!D1789))</f>
        <v>7410000-Spencer County</v>
      </c>
      <c r="F1789" t="str">
        <f t="shared" si="60"/>
        <v/>
      </c>
      <c r="G1789" t="str">
        <f>IF(F1789="","",COUNTIF($F$2:F1789,F1789))</f>
        <v/>
      </c>
      <c r="H1789" t="str">
        <f t="shared" si="61"/>
        <v/>
      </c>
    </row>
    <row r="1790" spans="5:8" x14ac:dyDescent="0.25">
      <c r="E1790" t="str">
        <f>IF(Units!A1790="","",Units!A1790&amp;Units!B1790&amp;Units!C1790&amp;"-"&amp;PROPER(Units!D1790))</f>
        <v>7420001-Carter Township</v>
      </c>
      <c r="F1790" t="str">
        <f t="shared" si="60"/>
        <v/>
      </c>
      <c r="G1790" t="str">
        <f>IF(F1790="","",COUNTIF($F$2:F1790,F1790))</f>
        <v/>
      </c>
      <c r="H1790" t="str">
        <f t="shared" si="61"/>
        <v/>
      </c>
    </row>
    <row r="1791" spans="5:8" x14ac:dyDescent="0.25">
      <c r="E1791" t="str">
        <f>IF(Units!A1791="","",Units!A1791&amp;Units!B1791&amp;Units!C1791&amp;"-"&amp;PROPER(Units!D1791))</f>
        <v>7420002-Clay Township</v>
      </c>
      <c r="F1791" t="str">
        <f t="shared" si="60"/>
        <v/>
      </c>
      <c r="G1791" t="str">
        <f>IF(F1791="","",COUNTIF($F$2:F1791,F1791))</f>
        <v/>
      </c>
      <c r="H1791" t="str">
        <f t="shared" si="61"/>
        <v/>
      </c>
    </row>
    <row r="1792" spans="5:8" x14ac:dyDescent="0.25">
      <c r="E1792" t="str">
        <f>IF(Units!A1792="","",Units!A1792&amp;Units!B1792&amp;Units!C1792&amp;"-"&amp;PROPER(Units!D1792))</f>
        <v>7420003-Grass Township</v>
      </c>
      <c r="F1792" t="str">
        <f t="shared" si="60"/>
        <v/>
      </c>
      <c r="G1792" t="str">
        <f>IF(F1792="","",COUNTIF($F$2:F1792,F1792))</f>
        <v/>
      </c>
      <c r="H1792" t="str">
        <f t="shared" si="61"/>
        <v/>
      </c>
    </row>
    <row r="1793" spans="5:8" x14ac:dyDescent="0.25">
      <c r="E1793" t="str">
        <f>IF(Units!A1793="","",Units!A1793&amp;Units!B1793&amp;Units!C1793&amp;"-"&amp;PROPER(Units!D1793))</f>
        <v>7420004-Hammond Township</v>
      </c>
      <c r="F1793" t="str">
        <f t="shared" si="60"/>
        <v/>
      </c>
      <c r="G1793" t="str">
        <f>IF(F1793="","",COUNTIF($F$2:F1793,F1793))</f>
        <v/>
      </c>
      <c r="H1793" t="str">
        <f t="shared" si="61"/>
        <v/>
      </c>
    </row>
    <row r="1794" spans="5:8" x14ac:dyDescent="0.25">
      <c r="E1794" t="str">
        <f>IF(Units!A1794="","",Units!A1794&amp;Units!B1794&amp;Units!C1794&amp;"-"&amp;PROPER(Units!D1794))</f>
        <v>7420005-Harrison Township</v>
      </c>
      <c r="F1794" t="str">
        <f t="shared" si="60"/>
        <v/>
      </c>
      <c r="G1794" t="str">
        <f>IF(F1794="","",COUNTIF($F$2:F1794,F1794))</f>
        <v/>
      </c>
      <c r="H1794" t="str">
        <f t="shared" si="61"/>
        <v/>
      </c>
    </row>
    <row r="1795" spans="5:8" x14ac:dyDescent="0.25">
      <c r="E1795" t="str">
        <f>IF(Units!A1795="","",Units!A1795&amp;Units!B1795&amp;Units!C1795&amp;"-"&amp;PROPER(Units!D1795))</f>
        <v>7420006-Huff Township</v>
      </c>
      <c r="F1795" t="str">
        <f t="shared" ref="F1795:F1858" si="62">IF(LEFT(E1795,2)=$F$1,"x","")</f>
        <v/>
      </c>
      <c r="G1795" t="str">
        <f>IF(F1795="","",COUNTIF($F$2:F1795,F1795))</f>
        <v/>
      </c>
      <c r="H1795" t="str">
        <f t="shared" ref="H1795:H1858" si="63">IF(F1795="","",E1795)</f>
        <v/>
      </c>
    </row>
    <row r="1796" spans="5:8" x14ac:dyDescent="0.25">
      <c r="E1796" t="str">
        <f>IF(Units!A1796="","",Units!A1796&amp;Units!B1796&amp;Units!C1796&amp;"-"&amp;PROPER(Units!D1796))</f>
        <v>7420007-Jackson Township</v>
      </c>
      <c r="F1796" t="str">
        <f t="shared" si="62"/>
        <v/>
      </c>
      <c r="G1796" t="str">
        <f>IF(F1796="","",COUNTIF($F$2:F1796,F1796))</f>
        <v/>
      </c>
      <c r="H1796" t="str">
        <f t="shared" si="63"/>
        <v/>
      </c>
    </row>
    <row r="1797" spans="5:8" x14ac:dyDescent="0.25">
      <c r="E1797" t="str">
        <f>IF(Units!A1797="","",Units!A1797&amp;Units!B1797&amp;Units!C1797&amp;"-"&amp;PROPER(Units!D1797))</f>
        <v>7420008-Luce Township</v>
      </c>
      <c r="F1797" t="str">
        <f t="shared" si="62"/>
        <v/>
      </c>
      <c r="G1797" t="str">
        <f>IF(F1797="","",COUNTIF($F$2:F1797,F1797))</f>
        <v/>
      </c>
      <c r="H1797" t="str">
        <f t="shared" si="63"/>
        <v/>
      </c>
    </row>
    <row r="1798" spans="5:8" x14ac:dyDescent="0.25">
      <c r="E1798" t="str">
        <f>IF(Units!A1798="","",Units!A1798&amp;Units!B1798&amp;Units!C1798&amp;"-"&amp;PROPER(Units!D1798))</f>
        <v>7420009-Ohio Township</v>
      </c>
      <c r="F1798" t="str">
        <f t="shared" si="62"/>
        <v/>
      </c>
      <c r="G1798" t="str">
        <f>IF(F1798="","",COUNTIF($F$2:F1798,F1798))</f>
        <v/>
      </c>
      <c r="H1798" t="str">
        <f t="shared" si="63"/>
        <v/>
      </c>
    </row>
    <row r="1799" spans="5:8" x14ac:dyDescent="0.25">
      <c r="E1799" t="str">
        <f>IF(Units!A1799="","",Units!A1799&amp;Units!B1799&amp;Units!C1799&amp;"-"&amp;PROPER(Units!D1799))</f>
        <v>7430458-Rockport Civil City</v>
      </c>
      <c r="F1799" t="str">
        <f t="shared" si="62"/>
        <v/>
      </c>
      <c r="G1799" t="str">
        <f>IF(F1799="","",COUNTIF($F$2:F1799,F1799))</f>
        <v/>
      </c>
      <c r="H1799" t="str">
        <f t="shared" si="63"/>
        <v/>
      </c>
    </row>
    <row r="1800" spans="5:8" x14ac:dyDescent="0.25">
      <c r="E1800" t="str">
        <f>IF(Units!A1800="","",Units!A1800&amp;Units!B1800&amp;Units!C1800&amp;"-"&amp;PROPER(Units!D1800))</f>
        <v>7430870-Chrisney Civil Town</v>
      </c>
      <c r="F1800" t="str">
        <f t="shared" si="62"/>
        <v/>
      </c>
      <c r="G1800" t="str">
        <f>IF(F1800="","",COUNTIF($F$2:F1800,F1800))</f>
        <v/>
      </c>
      <c r="H1800" t="str">
        <f t="shared" si="63"/>
        <v/>
      </c>
    </row>
    <row r="1801" spans="5:8" x14ac:dyDescent="0.25">
      <c r="E1801" t="str">
        <f>IF(Units!A1801="","",Units!A1801&amp;Units!B1801&amp;Units!C1801&amp;"-"&amp;PROPER(Units!D1801))</f>
        <v>7430871-Dale Civil Town</v>
      </c>
      <c r="F1801" t="str">
        <f t="shared" si="62"/>
        <v/>
      </c>
      <c r="G1801" t="str">
        <f>IF(F1801="","",COUNTIF($F$2:F1801,F1801))</f>
        <v/>
      </c>
      <c r="H1801" t="str">
        <f t="shared" si="63"/>
        <v/>
      </c>
    </row>
    <row r="1802" spans="5:8" x14ac:dyDescent="0.25">
      <c r="E1802" t="str">
        <f>IF(Units!A1802="","",Units!A1802&amp;Units!B1802&amp;Units!C1802&amp;"-"&amp;PROPER(Units!D1802))</f>
        <v>7430872-Gentryville Civil Town</v>
      </c>
      <c r="F1802" t="str">
        <f t="shared" si="62"/>
        <v/>
      </c>
      <c r="G1802" t="str">
        <f>IF(F1802="","",COUNTIF($F$2:F1802,F1802))</f>
        <v/>
      </c>
      <c r="H1802" t="str">
        <f t="shared" si="63"/>
        <v/>
      </c>
    </row>
    <row r="1803" spans="5:8" x14ac:dyDescent="0.25">
      <c r="E1803" t="str">
        <f>IF(Units!A1803="","",Units!A1803&amp;Units!B1803&amp;Units!C1803&amp;"-"&amp;PROPER(Units!D1803))</f>
        <v>7430873-Grandview Civil Town</v>
      </c>
      <c r="F1803" t="str">
        <f t="shared" si="62"/>
        <v/>
      </c>
      <c r="G1803" t="str">
        <f>IF(F1803="","",COUNTIF($F$2:F1803,F1803))</f>
        <v/>
      </c>
      <c r="H1803" t="str">
        <f t="shared" si="63"/>
        <v/>
      </c>
    </row>
    <row r="1804" spans="5:8" x14ac:dyDescent="0.25">
      <c r="E1804" t="str">
        <f>IF(Units!A1804="","",Units!A1804&amp;Units!B1804&amp;Units!C1804&amp;"-"&amp;PROPER(Units!D1804))</f>
        <v>7430874-Santa Claus Civil Town</v>
      </c>
      <c r="F1804" t="str">
        <f t="shared" si="62"/>
        <v/>
      </c>
      <c r="G1804" t="str">
        <f>IF(F1804="","",COUNTIF($F$2:F1804,F1804))</f>
        <v/>
      </c>
      <c r="H1804" t="str">
        <f t="shared" si="63"/>
        <v/>
      </c>
    </row>
    <row r="1805" spans="5:8" x14ac:dyDescent="0.25">
      <c r="E1805" t="str">
        <f>IF(Units!A1805="","",Units!A1805&amp;Units!B1805&amp;Units!C1805&amp;"-"&amp;PROPER(Units!D1805))</f>
        <v>7430973-Richland Civil Town</v>
      </c>
      <c r="F1805" t="str">
        <f t="shared" si="62"/>
        <v/>
      </c>
      <c r="G1805" t="str">
        <f>IF(F1805="","",COUNTIF($F$2:F1805,F1805))</f>
        <v/>
      </c>
      <c r="H1805" t="str">
        <f t="shared" si="63"/>
        <v/>
      </c>
    </row>
    <row r="1806" spans="5:8" x14ac:dyDescent="0.25">
      <c r="E1806" t="str">
        <f>IF(Units!A1806="","",Units!A1806&amp;Units!B1806&amp;Units!C1806&amp;"-"&amp;PROPER(Units!D1806))</f>
        <v>7450294-Spencer County Public Library</v>
      </c>
      <c r="F1806" t="str">
        <f t="shared" si="62"/>
        <v/>
      </c>
      <c r="G1806" t="str">
        <f>IF(F1806="","",COUNTIF($F$2:F1806,F1806))</f>
        <v/>
      </c>
      <c r="H1806" t="str">
        <f t="shared" si="63"/>
        <v/>
      </c>
    </row>
    <row r="1807" spans="5:8" x14ac:dyDescent="0.25">
      <c r="E1807" t="str">
        <f>IF(Units!A1807="","",Units!A1807&amp;Units!B1807&amp;Units!C1807&amp;"-"&amp;PROPER(Units!D1807))</f>
        <v>7450301-Lincoln Heritage Public Library</v>
      </c>
      <c r="F1807" t="str">
        <f t="shared" si="62"/>
        <v/>
      </c>
      <c r="G1807" t="str">
        <f>IF(F1807="","",COUNTIF($F$2:F1807,F1807))</f>
        <v/>
      </c>
      <c r="H1807" t="str">
        <f t="shared" si="63"/>
        <v/>
      </c>
    </row>
    <row r="1808" spans="5:8" x14ac:dyDescent="0.25">
      <c r="E1808" t="str">
        <f>IF(Units!A1808="","",Units!A1808&amp;Units!B1808&amp;Units!C1808&amp;"-"&amp;PROPER(Units!D1808))</f>
        <v>7460960-Carter Fire Protection District</v>
      </c>
      <c r="F1808" t="str">
        <f t="shared" si="62"/>
        <v/>
      </c>
      <c r="G1808" t="str">
        <f>IF(F1808="","",COUNTIF($F$2:F1808,F1808))</f>
        <v/>
      </c>
      <c r="H1808" t="str">
        <f t="shared" si="63"/>
        <v/>
      </c>
    </row>
    <row r="1809" spans="5:8" x14ac:dyDescent="0.25">
      <c r="E1809" t="str">
        <f>IF(Units!A1809="","",Units!A1809&amp;Units!B1809&amp;Units!C1809&amp;"-"&amp;PROPER(Units!D1809))</f>
        <v>7461068-Spencer County Solid Waste Management District</v>
      </c>
      <c r="F1809" t="str">
        <f t="shared" si="62"/>
        <v/>
      </c>
      <c r="G1809" t="str">
        <f>IF(F1809="","",COUNTIF($F$2:F1809,F1809))</f>
        <v/>
      </c>
      <c r="H1809" t="str">
        <f t="shared" si="63"/>
        <v/>
      </c>
    </row>
    <row r="1810" spans="5:8" x14ac:dyDescent="0.25">
      <c r="E1810" t="str">
        <f>IF(Units!A1810="","",Units!A1810&amp;Units!B1810&amp;Units!C1810&amp;"-"&amp;PROPER(Units!D1810))</f>
        <v>7510000-Starke County</v>
      </c>
      <c r="F1810" t="str">
        <f t="shared" si="62"/>
        <v/>
      </c>
      <c r="G1810" t="str">
        <f>IF(F1810="","",COUNTIF($F$2:F1810,F1810))</f>
        <v/>
      </c>
      <c r="H1810" t="str">
        <f t="shared" si="63"/>
        <v/>
      </c>
    </row>
    <row r="1811" spans="5:8" x14ac:dyDescent="0.25">
      <c r="E1811" t="str">
        <f>IF(Units!A1811="","",Units!A1811&amp;Units!B1811&amp;Units!C1811&amp;"-"&amp;PROPER(Units!D1811))</f>
        <v>7520001-California Township</v>
      </c>
      <c r="F1811" t="str">
        <f t="shared" si="62"/>
        <v/>
      </c>
      <c r="G1811" t="str">
        <f>IF(F1811="","",COUNTIF($F$2:F1811,F1811))</f>
        <v/>
      </c>
      <c r="H1811" t="str">
        <f t="shared" si="63"/>
        <v/>
      </c>
    </row>
    <row r="1812" spans="5:8" x14ac:dyDescent="0.25">
      <c r="E1812" t="str">
        <f>IF(Units!A1812="","",Units!A1812&amp;Units!B1812&amp;Units!C1812&amp;"-"&amp;PROPER(Units!D1812))</f>
        <v>7520002-Center Township</v>
      </c>
      <c r="F1812" t="str">
        <f t="shared" si="62"/>
        <v/>
      </c>
      <c r="G1812" t="str">
        <f>IF(F1812="","",COUNTIF($F$2:F1812,F1812))</f>
        <v/>
      </c>
      <c r="H1812" t="str">
        <f t="shared" si="63"/>
        <v/>
      </c>
    </row>
    <row r="1813" spans="5:8" x14ac:dyDescent="0.25">
      <c r="E1813" t="str">
        <f>IF(Units!A1813="","",Units!A1813&amp;Units!B1813&amp;Units!C1813&amp;"-"&amp;PROPER(Units!D1813))</f>
        <v>7520003-Davis Township</v>
      </c>
      <c r="F1813" t="str">
        <f t="shared" si="62"/>
        <v/>
      </c>
      <c r="G1813" t="str">
        <f>IF(F1813="","",COUNTIF($F$2:F1813,F1813))</f>
        <v/>
      </c>
      <c r="H1813" t="str">
        <f t="shared" si="63"/>
        <v/>
      </c>
    </row>
    <row r="1814" spans="5:8" x14ac:dyDescent="0.25">
      <c r="E1814" t="str">
        <f>IF(Units!A1814="","",Units!A1814&amp;Units!B1814&amp;Units!C1814&amp;"-"&amp;PROPER(Units!D1814))</f>
        <v>7520004-Jackson Township</v>
      </c>
      <c r="F1814" t="str">
        <f t="shared" si="62"/>
        <v/>
      </c>
      <c r="G1814" t="str">
        <f>IF(F1814="","",COUNTIF($F$2:F1814,F1814))</f>
        <v/>
      </c>
      <c r="H1814" t="str">
        <f t="shared" si="63"/>
        <v/>
      </c>
    </row>
    <row r="1815" spans="5:8" x14ac:dyDescent="0.25">
      <c r="E1815" t="str">
        <f>IF(Units!A1815="","",Units!A1815&amp;Units!B1815&amp;Units!C1815&amp;"-"&amp;PROPER(Units!D1815))</f>
        <v>7520005-North Bend Township</v>
      </c>
      <c r="F1815" t="str">
        <f t="shared" si="62"/>
        <v/>
      </c>
      <c r="G1815" t="str">
        <f>IF(F1815="","",COUNTIF($F$2:F1815,F1815))</f>
        <v/>
      </c>
      <c r="H1815" t="str">
        <f t="shared" si="63"/>
        <v/>
      </c>
    </row>
    <row r="1816" spans="5:8" x14ac:dyDescent="0.25">
      <c r="E1816" t="str">
        <f>IF(Units!A1816="","",Units!A1816&amp;Units!B1816&amp;Units!C1816&amp;"-"&amp;PROPER(Units!D1816))</f>
        <v>7520006-Oregon Township</v>
      </c>
      <c r="F1816" t="str">
        <f t="shared" si="62"/>
        <v/>
      </c>
      <c r="G1816" t="str">
        <f>IF(F1816="","",COUNTIF($F$2:F1816,F1816))</f>
        <v/>
      </c>
      <c r="H1816" t="str">
        <f t="shared" si="63"/>
        <v/>
      </c>
    </row>
    <row r="1817" spans="5:8" x14ac:dyDescent="0.25">
      <c r="E1817" t="str">
        <f>IF(Units!A1817="","",Units!A1817&amp;Units!B1817&amp;Units!C1817&amp;"-"&amp;PROPER(Units!D1817))</f>
        <v>7520007-Railroad Township</v>
      </c>
      <c r="F1817" t="str">
        <f t="shared" si="62"/>
        <v/>
      </c>
      <c r="G1817" t="str">
        <f>IF(F1817="","",COUNTIF($F$2:F1817,F1817))</f>
        <v/>
      </c>
      <c r="H1817" t="str">
        <f t="shared" si="63"/>
        <v/>
      </c>
    </row>
    <row r="1818" spans="5:8" x14ac:dyDescent="0.25">
      <c r="E1818" t="str">
        <f>IF(Units!A1818="","",Units!A1818&amp;Units!B1818&amp;Units!C1818&amp;"-"&amp;PROPER(Units!D1818))</f>
        <v>7520008-Washington Township</v>
      </c>
      <c r="F1818" t="str">
        <f t="shared" si="62"/>
        <v/>
      </c>
      <c r="G1818" t="str">
        <f>IF(F1818="","",COUNTIF($F$2:F1818,F1818))</f>
        <v/>
      </c>
      <c r="H1818" t="str">
        <f t="shared" si="63"/>
        <v/>
      </c>
    </row>
    <row r="1819" spans="5:8" x14ac:dyDescent="0.25">
      <c r="E1819" t="str">
        <f>IF(Units!A1819="","",Units!A1819&amp;Units!B1819&amp;Units!C1819&amp;"-"&amp;PROPER(Units!D1819))</f>
        <v>7520009-Wayne Township</v>
      </c>
      <c r="F1819" t="str">
        <f t="shared" si="62"/>
        <v/>
      </c>
      <c r="G1819" t="str">
        <f>IF(F1819="","",COUNTIF($F$2:F1819,F1819))</f>
        <v/>
      </c>
      <c r="H1819" t="str">
        <f t="shared" si="63"/>
        <v/>
      </c>
    </row>
    <row r="1820" spans="5:8" x14ac:dyDescent="0.25">
      <c r="E1820" t="str">
        <f>IF(Units!A1820="","",Units!A1820&amp;Units!B1820&amp;Units!C1820&amp;"-"&amp;PROPER(Units!D1820))</f>
        <v>7530449-Knox Civil City</v>
      </c>
      <c r="F1820" t="str">
        <f t="shared" si="62"/>
        <v/>
      </c>
      <c r="G1820" t="str">
        <f>IF(F1820="","",COUNTIF($F$2:F1820,F1820))</f>
        <v/>
      </c>
      <c r="H1820" t="str">
        <f t="shared" si="63"/>
        <v/>
      </c>
    </row>
    <row r="1821" spans="5:8" x14ac:dyDescent="0.25">
      <c r="E1821" t="str">
        <f>IF(Units!A1821="","",Units!A1821&amp;Units!B1821&amp;Units!C1821&amp;"-"&amp;PROPER(Units!D1821))</f>
        <v>7530875-Hamlet Civil Town</v>
      </c>
      <c r="F1821" t="str">
        <f t="shared" si="62"/>
        <v/>
      </c>
      <c r="G1821" t="str">
        <f>IF(F1821="","",COUNTIF($F$2:F1821,F1821))</f>
        <v/>
      </c>
      <c r="H1821" t="str">
        <f t="shared" si="63"/>
        <v/>
      </c>
    </row>
    <row r="1822" spans="5:8" x14ac:dyDescent="0.25">
      <c r="E1822" t="str">
        <f>IF(Units!A1822="","",Units!A1822&amp;Units!B1822&amp;Units!C1822&amp;"-"&amp;PROPER(Units!D1822))</f>
        <v>7530876-North Judson Civil Town</v>
      </c>
      <c r="F1822" t="str">
        <f t="shared" si="62"/>
        <v/>
      </c>
      <c r="G1822" t="str">
        <f>IF(F1822="","",COUNTIF($F$2:F1822,F1822))</f>
        <v/>
      </c>
      <c r="H1822" t="str">
        <f t="shared" si="63"/>
        <v/>
      </c>
    </row>
    <row r="1823" spans="5:8" x14ac:dyDescent="0.25">
      <c r="E1823" t="str">
        <f>IF(Units!A1823="","",Units!A1823&amp;Units!B1823&amp;Units!C1823&amp;"-"&amp;PROPER(Units!D1823))</f>
        <v>7550213-North Judson Public Library</v>
      </c>
      <c r="F1823" t="str">
        <f t="shared" si="62"/>
        <v/>
      </c>
      <c r="G1823" t="str">
        <f>IF(F1823="","",COUNTIF($F$2:F1823,F1823))</f>
        <v/>
      </c>
      <c r="H1823" t="str">
        <f t="shared" si="63"/>
        <v/>
      </c>
    </row>
    <row r="1824" spans="5:8" x14ac:dyDescent="0.25">
      <c r="E1824" t="str">
        <f>IF(Units!A1824="","",Units!A1824&amp;Units!B1824&amp;Units!C1824&amp;"-"&amp;PROPER(Units!D1824))</f>
        <v>7550214-Starke County Public Library</v>
      </c>
      <c r="F1824" t="str">
        <f t="shared" si="62"/>
        <v/>
      </c>
      <c r="G1824" t="str">
        <f>IF(F1824="","",COUNTIF($F$2:F1824,F1824))</f>
        <v/>
      </c>
      <c r="H1824" t="str">
        <f t="shared" si="63"/>
        <v/>
      </c>
    </row>
    <row r="1825" spans="5:8" x14ac:dyDescent="0.25">
      <c r="E1825" t="str">
        <f>IF(Units!A1825="","",Units!A1825&amp;Units!B1825&amp;Units!C1825&amp;"-"&amp;PROPER(Units!D1825))</f>
        <v>7560977-Starke County Airport Authority</v>
      </c>
      <c r="F1825" t="str">
        <f t="shared" si="62"/>
        <v/>
      </c>
      <c r="G1825" t="str">
        <f>IF(F1825="","",COUNTIF($F$2:F1825,F1825))</f>
        <v/>
      </c>
      <c r="H1825" t="str">
        <f t="shared" si="63"/>
        <v/>
      </c>
    </row>
    <row r="1826" spans="5:8" x14ac:dyDescent="0.25">
      <c r="E1826" t="str">
        <f>IF(Units!A1826="","",Units!A1826&amp;Units!B1826&amp;Units!C1826&amp;"-"&amp;PROPER(Units!D1826))</f>
        <v>7561069-Starke County Solid Waste Management District</v>
      </c>
      <c r="F1826" t="str">
        <f t="shared" si="62"/>
        <v/>
      </c>
      <c r="G1826" t="str">
        <f>IF(F1826="","",COUNTIF($F$2:F1826,F1826))</f>
        <v/>
      </c>
      <c r="H1826" t="str">
        <f t="shared" si="63"/>
        <v/>
      </c>
    </row>
    <row r="1827" spans="5:8" x14ac:dyDescent="0.25">
      <c r="E1827" t="str">
        <f>IF(Units!A1827="","",Units!A1827&amp;Units!B1827&amp;Units!C1827&amp;"-"&amp;PROPER(Units!D1827))</f>
        <v>7570037-Bailey-Cox-Newtson Conservancy District</v>
      </c>
      <c r="F1827" t="str">
        <f t="shared" si="62"/>
        <v/>
      </c>
      <c r="G1827" t="str">
        <f>IF(F1827="","",COUNTIF($F$2:F1827,F1827))</f>
        <v/>
      </c>
      <c r="H1827" t="str">
        <f t="shared" si="63"/>
        <v/>
      </c>
    </row>
    <row r="1828" spans="5:8" x14ac:dyDescent="0.25">
      <c r="E1828" t="str">
        <f>IF(Units!A1828="","",Units!A1828&amp;Units!B1828&amp;Units!C1828&amp;"-"&amp;PROPER(Units!D1828))</f>
        <v>7570344-Koontz Lake Conservancy District</v>
      </c>
      <c r="F1828" t="str">
        <f t="shared" si="62"/>
        <v/>
      </c>
      <c r="G1828" t="str">
        <f>IF(F1828="","",COUNTIF($F$2:F1828,F1828))</f>
        <v/>
      </c>
      <c r="H1828" t="str">
        <f t="shared" si="63"/>
        <v/>
      </c>
    </row>
    <row r="1829" spans="5:8" x14ac:dyDescent="0.25">
      <c r="E1829" t="str">
        <f>IF(Units!A1829="","",Units!A1829&amp;Units!B1829&amp;Units!C1829&amp;"-"&amp;PROPER(Units!D1829))</f>
        <v>7610000-Steuben County</v>
      </c>
      <c r="F1829" t="str">
        <f t="shared" si="62"/>
        <v/>
      </c>
      <c r="G1829" t="str">
        <f>IF(F1829="","",COUNTIF($F$2:F1829,F1829))</f>
        <v/>
      </c>
      <c r="H1829" t="str">
        <f t="shared" si="63"/>
        <v/>
      </c>
    </row>
    <row r="1830" spans="5:8" x14ac:dyDescent="0.25">
      <c r="E1830" t="str">
        <f>IF(Units!A1830="","",Units!A1830&amp;Units!B1830&amp;Units!C1830&amp;"-"&amp;PROPER(Units!D1830))</f>
        <v>7620001-Clear Lake Township</v>
      </c>
      <c r="F1830" t="str">
        <f t="shared" si="62"/>
        <v/>
      </c>
      <c r="G1830" t="str">
        <f>IF(F1830="","",COUNTIF($F$2:F1830,F1830))</f>
        <v/>
      </c>
      <c r="H1830" t="str">
        <f t="shared" si="63"/>
        <v/>
      </c>
    </row>
    <row r="1831" spans="5:8" x14ac:dyDescent="0.25">
      <c r="E1831" t="str">
        <f>IF(Units!A1831="","",Units!A1831&amp;Units!B1831&amp;Units!C1831&amp;"-"&amp;PROPER(Units!D1831))</f>
        <v>7620002-Fremont Township</v>
      </c>
      <c r="F1831" t="str">
        <f t="shared" si="62"/>
        <v/>
      </c>
      <c r="G1831" t="str">
        <f>IF(F1831="","",COUNTIF($F$2:F1831,F1831))</f>
        <v/>
      </c>
      <c r="H1831" t="str">
        <f t="shared" si="63"/>
        <v/>
      </c>
    </row>
    <row r="1832" spans="5:8" x14ac:dyDescent="0.25">
      <c r="E1832" t="str">
        <f>IF(Units!A1832="","",Units!A1832&amp;Units!B1832&amp;Units!C1832&amp;"-"&amp;PROPER(Units!D1832))</f>
        <v>7620003-Jackson Township</v>
      </c>
      <c r="F1832" t="str">
        <f t="shared" si="62"/>
        <v/>
      </c>
      <c r="G1832" t="str">
        <f>IF(F1832="","",COUNTIF($F$2:F1832,F1832))</f>
        <v/>
      </c>
      <c r="H1832" t="str">
        <f t="shared" si="63"/>
        <v/>
      </c>
    </row>
    <row r="1833" spans="5:8" x14ac:dyDescent="0.25">
      <c r="E1833" t="str">
        <f>IF(Units!A1833="","",Units!A1833&amp;Units!B1833&amp;Units!C1833&amp;"-"&amp;PROPER(Units!D1833))</f>
        <v>7620004-Jamestown Township</v>
      </c>
      <c r="F1833" t="str">
        <f t="shared" si="62"/>
        <v/>
      </c>
      <c r="G1833" t="str">
        <f>IF(F1833="","",COUNTIF($F$2:F1833,F1833))</f>
        <v/>
      </c>
      <c r="H1833" t="str">
        <f t="shared" si="63"/>
        <v/>
      </c>
    </row>
    <row r="1834" spans="5:8" x14ac:dyDescent="0.25">
      <c r="E1834" t="str">
        <f>IF(Units!A1834="","",Units!A1834&amp;Units!B1834&amp;Units!C1834&amp;"-"&amp;PROPER(Units!D1834))</f>
        <v>7620005-Millgrove Township</v>
      </c>
      <c r="F1834" t="str">
        <f t="shared" si="62"/>
        <v/>
      </c>
      <c r="G1834" t="str">
        <f>IF(F1834="","",COUNTIF($F$2:F1834,F1834))</f>
        <v/>
      </c>
      <c r="H1834" t="str">
        <f t="shared" si="63"/>
        <v/>
      </c>
    </row>
    <row r="1835" spans="5:8" x14ac:dyDescent="0.25">
      <c r="E1835" t="str">
        <f>IF(Units!A1835="","",Units!A1835&amp;Units!B1835&amp;Units!C1835&amp;"-"&amp;PROPER(Units!D1835))</f>
        <v>7620006-Otsego Township</v>
      </c>
      <c r="F1835" t="str">
        <f t="shared" si="62"/>
        <v/>
      </c>
      <c r="G1835" t="str">
        <f>IF(F1835="","",COUNTIF($F$2:F1835,F1835))</f>
        <v/>
      </c>
      <c r="H1835" t="str">
        <f t="shared" si="63"/>
        <v/>
      </c>
    </row>
    <row r="1836" spans="5:8" x14ac:dyDescent="0.25">
      <c r="E1836" t="str">
        <f>IF(Units!A1836="","",Units!A1836&amp;Units!B1836&amp;Units!C1836&amp;"-"&amp;PROPER(Units!D1836))</f>
        <v>7620007-Pleasant Township</v>
      </c>
      <c r="F1836" t="str">
        <f t="shared" si="62"/>
        <v/>
      </c>
      <c r="G1836" t="str">
        <f>IF(F1836="","",COUNTIF($F$2:F1836,F1836))</f>
        <v/>
      </c>
      <c r="H1836" t="str">
        <f t="shared" si="63"/>
        <v/>
      </c>
    </row>
    <row r="1837" spans="5:8" x14ac:dyDescent="0.25">
      <c r="E1837" t="str">
        <f>IF(Units!A1837="","",Units!A1837&amp;Units!B1837&amp;Units!C1837&amp;"-"&amp;PROPER(Units!D1837))</f>
        <v>7620008-Richland Township</v>
      </c>
      <c r="F1837" t="str">
        <f t="shared" si="62"/>
        <v/>
      </c>
      <c r="G1837" t="str">
        <f>IF(F1837="","",COUNTIF($F$2:F1837,F1837))</f>
        <v/>
      </c>
      <c r="H1837" t="str">
        <f t="shared" si="63"/>
        <v/>
      </c>
    </row>
    <row r="1838" spans="5:8" x14ac:dyDescent="0.25">
      <c r="E1838" t="str">
        <f>IF(Units!A1838="","",Units!A1838&amp;Units!B1838&amp;Units!C1838&amp;"-"&amp;PROPER(Units!D1838))</f>
        <v>7620009-Salem Township</v>
      </c>
      <c r="F1838" t="str">
        <f t="shared" si="62"/>
        <v/>
      </c>
      <c r="G1838" t="str">
        <f>IF(F1838="","",COUNTIF($F$2:F1838,F1838))</f>
        <v/>
      </c>
      <c r="H1838" t="str">
        <f t="shared" si="63"/>
        <v/>
      </c>
    </row>
    <row r="1839" spans="5:8" x14ac:dyDescent="0.25">
      <c r="E1839" t="str">
        <f>IF(Units!A1839="","",Units!A1839&amp;Units!B1839&amp;Units!C1839&amp;"-"&amp;PROPER(Units!D1839))</f>
        <v>7620010-Scott Township</v>
      </c>
      <c r="F1839" t="str">
        <f t="shared" si="62"/>
        <v/>
      </c>
      <c r="G1839" t="str">
        <f>IF(F1839="","",COUNTIF($F$2:F1839,F1839))</f>
        <v/>
      </c>
      <c r="H1839" t="str">
        <f t="shared" si="63"/>
        <v/>
      </c>
    </row>
    <row r="1840" spans="5:8" x14ac:dyDescent="0.25">
      <c r="E1840" t="str">
        <f>IF(Units!A1840="","",Units!A1840&amp;Units!B1840&amp;Units!C1840&amp;"-"&amp;PROPER(Units!D1840))</f>
        <v>7620011-Steuben Township</v>
      </c>
      <c r="F1840" t="str">
        <f t="shared" si="62"/>
        <v/>
      </c>
      <c r="G1840" t="str">
        <f>IF(F1840="","",COUNTIF($F$2:F1840,F1840))</f>
        <v/>
      </c>
      <c r="H1840" t="str">
        <f t="shared" si="63"/>
        <v/>
      </c>
    </row>
    <row r="1841" spans="5:8" x14ac:dyDescent="0.25">
      <c r="E1841" t="str">
        <f>IF(Units!A1841="","",Units!A1841&amp;Units!B1841&amp;Units!C1841&amp;"-"&amp;PROPER(Units!D1841))</f>
        <v>7620012-York Township</v>
      </c>
      <c r="F1841" t="str">
        <f t="shared" si="62"/>
        <v/>
      </c>
      <c r="G1841" t="str">
        <f>IF(F1841="","",COUNTIF($F$2:F1841,F1841))</f>
        <v/>
      </c>
      <c r="H1841" t="str">
        <f t="shared" si="63"/>
        <v/>
      </c>
    </row>
    <row r="1842" spans="5:8" x14ac:dyDescent="0.25">
      <c r="E1842" t="str">
        <f>IF(Units!A1842="","",Units!A1842&amp;Units!B1842&amp;Units!C1842&amp;"-"&amp;PROPER(Units!D1842))</f>
        <v>7630429-Angola Civil City</v>
      </c>
      <c r="F1842" t="str">
        <f t="shared" si="62"/>
        <v/>
      </c>
      <c r="G1842" t="str">
        <f>IF(F1842="","",COUNTIF($F$2:F1842,F1842))</f>
        <v/>
      </c>
      <c r="H1842" t="str">
        <f t="shared" si="63"/>
        <v/>
      </c>
    </row>
    <row r="1843" spans="5:8" x14ac:dyDescent="0.25">
      <c r="E1843" t="str">
        <f>IF(Units!A1843="","",Units!A1843&amp;Units!B1843&amp;Units!C1843&amp;"-"&amp;PROPER(Units!D1843))</f>
        <v>7630877-Clear Lake Civil Town</v>
      </c>
      <c r="F1843" t="str">
        <f t="shared" si="62"/>
        <v/>
      </c>
      <c r="G1843" t="str">
        <f>IF(F1843="","",COUNTIF($F$2:F1843,F1843))</f>
        <v/>
      </c>
      <c r="H1843" t="str">
        <f t="shared" si="63"/>
        <v/>
      </c>
    </row>
    <row r="1844" spans="5:8" x14ac:dyDescent="0.25">
      <c r="E1844" t="str">
        <f>IF(Units!A1844="","",Units!A1844&amp;Units!B1844&amp;Units!C1844&amp;"-"&amp;PROPER(Units!D1844))</f>
        <v>7630878-Fremont Civil Town</v>
      </c>
      <c r="F1844" t="str">
        <f t="shared" si="62"/>
        <v/>
      </c>
      <c r="G1844" t="str">
        <f>IF(F1844="","",COUNTIF($F$2:F1844,F1844))</f>
        <v/>
      </c>
      <c r="H1844" t="str">
        <f t="shared" si="63"/>
        <v/>
      </c>
    </row>
    <row r="1845" spans="5:8" x14ac:dyDescent="0.25">
      <c r="E1845" t="str">
        <f>IF(Units!A1845="","",Units!A1845&amp;Units!B1845&amp;Units!C1845&amp;"-"&amp;PROPER(Units!D1845))</f>
        <v>7630879-Hamilton Civil Town</v>
      </c>
      <c r="F1845" t="str">
        <f t="shared" si="62"/>
        <v/>
      </c>
      <c r="G1845" t="str">
        <f>IF(F1845="","",COUNTIF($F$2:F1845,F1845))</f>
        <v/>
      </c>
      <c r="H1845" t="str">
        <f t="shared" si="63"/>
        <v/>
      </c>
    </row>
    <row r="1846" spans="5:8" x14ac:dyDescent="0.25">
      <c r="E1846" t="str">
        <f>IF(Units!A1846="","",Units!A1846&amp;Units!B1846&amp;Units!C1846&amp;"-"&amp;PROPER(Units!D1846))</f>
        <v>7630880-Hudson Civil Town</v>
      </c>
      <c r="F1846" t="str">
        <f t="shared" si="62"/>
        <v/>
      </c>
      <c r="G1846" t="str">
        <f>IF(F1846="","",COUNTIF($F$2:F1846,F1846))</f>
        <v/>
      </c>
      <c r="H1846" t="str">
        <f t="shared" si="63"/>
        <v/>
      </c>
    </row>
    <row r="1847" spans="5:8" x14ac:dyDescent="0.25">
      <c r="E1847" t="str">
        <f>IF(Units!A1847="","",Units!A1847&amp;Units!B1847&amp;Units!C1847&amp;"-"&amp;PROPER(Units!D1847))</f>
        <v>7630881-Orland Civil Town</v>
      </c>
      <c r="F1847" t="str">
        <f t="shared" si="62"/>
        <v/>
      </c>
      <c r="G1847" t="str">
        <f>IF(F1847="","",COUNTIF($F$2:F1847,F1847))</f>
        <v/>
      </c>
      <c r="H1847" t="str">
        <f t="shared" si="63"/>
        <v/>
      </c>
    </row>
    <row r="1848" spans="5:8" x14ac:dyDescent="0.25">
      <c r="E1848" t="str">
        <f>IF(Units!A1848="","",Units!A1848&amp;Units!B1848&amp;Units!C1848&amp;"-"&amp;PROPER(Units!D1848))</f>
        <v>7650215-Carnegie Public Library Of Steuben Count</v>
      </c>
      <c r="F1848" t="str">
        <f t="shared" si="62"/>
        <v/>
      </c>
      <c r="G1848" t="str">
        <f>IF(F1848="","",COUNTIF($F$2:F1848,F1848))</f>
        <v/>
      </c>
      <c r="H1848" t="str">
        <f t="shared" si="63"/>
        <v/>
      </c>
    </row>
    <row r="1849" spans="5:8" x14ac:dyDescent="0.25">
      <c r="E1849" t="str">
        <f>IF(Units!A1849="","",Units!A1849&amp;Units!B1849&amp;Units!C1849&amp;"-"&amp;PROPER(Units!D1849))</f>
        <v>7650216-Fremont Public Library</v>
      </c>
      <c r="F1849" t="str">
        <f t="shared" si="62"/>
        <v/>
      </c>
      <c r="G1849" t="str">
        <f>IF(F1849="","",COUNTIF($F$2:F1849,F1849))</f>
        <v/>
      </c>
      <c r="H1849" t="str">
        <f t="shared" si="63"/>
        <v/>
      </c>
    </row>
    <row r="1850" spans="5:8" x14ac:dyDescent="0.25">
      <c r="E1850" t="str">
        <f>IF(Units!A1850="","",Units!A1850&amp;Units!B1850&amp;Units!C1850&amp;"-"&amp;PROPER(Units!D1850))</f>
        <v>7660994-Northeast Indiana Solid Waste Management</v>
      </c>
      <c r="F1850" t="str">
        <f t="shared" si="62"/>
        <v/>
      </c>
      <c r="G1850" t="str">
        <f>IF(F1850="","",COUNTIF($F$2:F1850,F1850))</f>
        <v/>
      </c>
      <c r="H1850" t="str">
        <f t="shared" si="63"/>
        <v/>
      </c>
    </row>
    <row r="1851" spans="5:8" x14ac:dyDescent="0.25">
      <c r="E1851" t="str">
        <f>IF(Units!A1851="","",Units!A1851&amp;Units!B1851&amp;Units!C1851&amp;"-"&amp;PROPER(Units!D1851))</f>
        <v>7710000-Sullivan County</v>
      </c>
      <c r="F1851" t="str">
        <f t="shared" si="62"/>
        <v/>
      </c>
      <c r="G1851" t="str">
        <f>IF(F1851="","",COUNTIF($F$2:F1851,F1851))</f>
        <v/>
      </c>
      <c r="H1851" t="str">
        <f t="shared" si="63"/>
        <v/>
      </c>
    </row>
    <row r="1852" spans="5:8" x14ac:dyDescent="0.25">
      <c r="E1852" t="str">
        <f>IF(Units!A1852="","",Units!A1852&amp;Units!B1852&amp;Units!C1852&amp;"-"&amp;PROPER(Units!D1852))</f>
        <v>7720001-Cass Township</v>
      </c>
      <c r="F1852" t="str">
        <f t="shared" si="62"/>
        <v/>
      </c>
      <c r="G1852" t="str">
        <f>IF(F1852="","",COUNTIF($F$2:F1852,F1852))</f>
        <v/>
      </c>
      <c r="H1852" t="str">
        <f t="shared" si="63"/>
        <v/>
      </c>
    </row>
    <row r="1853" spans="5:8" x14ac:dyDescent="0.25">
      <c r="E1853" t="str">
        <f>IF(Units!A1853="","",Units!A1853&amp;Units!B1853&amp;Units!C1853&amp;"-"&amp;PROPER(Units!D1853))</f>
        <v>7720002-Curry Township</v>
      </c>
      <c r="F1853" t="str">
        <f t="shared" si="62"/>
        <v/>
      </c>
      <c r="G1853" t="str">
        <f>IF(F1853="","",COUNTIF($F$2:F1853,F1853))</f>
        <v/>
      </c>
      <c r="H1853" t="str">
        <f t="shared" si="63"/>
        <v/>
      </c>
    </row>
    <row r="1854" spans="5:8" x14ac:dyDescent="0.25">
      <c r="E1854" t="str">
        <f>IF(Units!A1854="","",Units!A1854&amp;Units!B1854&amp;Units!C1854&amp;"-"&amp;PROPER(Units!D1854))</f>
        <v>7720003-Fairbanks Township</v>
      </c>
      <c r="F1854" t="str">
        <f t="shared" si="62"/>
        <v/>
      </c>
      <c r="G1854" t="str">
        <f>IF(F1854="","",COUNTIF($F$2:F1854,F1854))</f>
        <v/>
      </c>
      <c r="H1854" t="str">
        <f t="shared" si="63"/>
        <v/>
      </c>
    </row>
    <row r="1855" spans="5:8" x14ac:dyDescent="0.25">
      <c r="E1855" t="str">
        <f>IF(Units!A1855="","",Units!A1855&amp;Units!B1855&amp;Units!C1855&amp;"-"&amp;PROPER(Units!D1855))</f>
        <v>7720004-Gill Township</v>
      </c>
      <c r="F1855" t="str">
        <f t="shared" si="62"/>
        <v/>
      </c>
      <c r="G1855" t="str">
        <f>IF(F1855="","",COUNTIF($F$2:F1855,F1855))</f>
        <v/>
      </c>
      <c r="H1855" t="str">
        <f t="shared" si="63"/>
        <v/>
      </c>
    </row>
    <row r="1856" spans="5:8" x14ac:dyDescent="0.25">
      <c r="E1856" t="str">
        <f>IF(Units!A1856="","",Units!A1856&amp;Units!B1856&amp;Units!C1856&amp;"-"&amp;PROPER(Units!D1856))</f>
        <v>7720005-Haddon Township</v>
      </c>
      <c r="F1856" t="str">
        <f t="shared" si="62"/>
        <v/>
      </c>
      <c r="G1856" t="str">
        <f>IF(F1856="","",COUNTIF($F$2:F1856,F1856))</f>
        <v/>
      </c>
      <c r="H1856" t="str">
        <f t="shared" si="63"/>
        <v/>
      </c>
    </row>
    <row r="1857" spans="5:8" x14ac:dyDescent="0.25">
      <c r="E1857" t="str">
        <f>IF(Units!A1857="","",Units!A1857&amp;Units!B1857&amp;Units!C1857&amp;"-"&amp;PROPER(Units!D1857))</f>
        <v>7720006-Hamilton Township</v>
      </c>
      <c r="F1857" t="str">
        <f t="shared" si="62"/>
        <v/>
      </c>
      <c r="G1857" t="str">
        <f>IF(F1857="","",COUNTIF($F$2:F1857,F1857))</f>
        <v/>
      </c>
      <c r="H1857" t="str">
        <f t="shared" si="63"/>
        <v/>
      </c>
    </row>
    <row r="1858" spans="5:8" x14ac:dyDescent="0.25">
      <c r="E1858" t="str">
        <f>IF(Units!A1858="","",Units!A1858&amp;Units!B1858&amp;Units!C1858&amp;"-"&amp;PROPER(Units!D1858))</f>
        <v>7720007-Jackson Township</v>
      </c>
      <c r="F1858" t="str">
        <f t="shared" si="62"/>
        <v/>
      </c>
      <c r="G1858" t="str">
        <f>IF(F1858="","",COUNTIF($F$2:F1858,F1858))</f>
        <v/>
      </c>
      <c r="H1858" t="str">
        <f t="shared" si="63"/>
        <v/>
      </c>
    </row>
    <row r="1859" spans="5:8" x14ac:dyDescent="0.25">
      <c r="E1859" t="str">
        <f>IF(Units!A1859="","",Units!A1859&amp;Units!B1859&amp;Units!C1859&amp;"-"&amp;PROPER(Units!D1859))</f>
        <v>7720008-Jefferson Township</v>
      </c>
      <c r="F1859" t="str">
        <f t="shared" ref="F1859:F1922" si="64">IF(LEFT(E1859,2)=$F$1,"x","")</f>
        <v/>
      </c>
      <c r="G1859" t="str">
        <f>IF(F1859="","",COUNTIF($F$2:F1859,F1859))</f>
        <v/>
      </c>
      <c r="H1859" t="str">
        <f t="shared" ref="H1859:H1922" si="65">IF(F1859="","",E1859)</f>
        <v/>
      </c>
    </row>
    <row r="1860" spans="5:8" x14ac:dyDescent="0.25">
      <c r="E1860" t="str">
        <f>IF(Units!A1860="","",Units!A1860&amp;Units!B1860&amp;Units!C1860&amp;"-"&amp;PROPER(Units!D1860))</f>
        <v>7720009-Turman Township</v>
      </c>
      <c r="F1860" t="str">
        <f t="shared" si="64"/>
        <v/>
      </c>
      <c r="G1860" t="str">
        <f>IF(F1860="","",COUNTIF($F$2:F1860,F1860))</f>
        <v/>
      </c>
      <c r="H1860" t="str">
        <f t="shared" si="65"/>
        <v/>
      </c>
    </row>
    <row r="1861" spans="5:8" x14ac:dyDescent="0.25">
      <c r="E1861" t="str">
        <f>IF(Units!A1861="","",Units!A1861&amp;Units!B1861&amp;Units!C1861&amp;"-"&amp;PROPER(Units!D1861))</f>
        <v>7730438-Sullivan Civil City</v>
      </c>
      <c r="F1861" t="str">
        <f t="shared" si="64"/>
        <v/>
      </c>
      <c r="G1861" t="str">
        <f>IF(F1861="","",COUNTIF($F$2:F1861,F1861))</f>
        <v/>
      </c>
      <c r="H1861" t="str">
        <f t="shared" si="65"/>
        <v/>
      </c>
    </row>
    <row r="1862" spans="5:8" x14ac:dyDescent="0.25">
      <c r="E1862" t="str">
        <f>IF(Units!A1862="","",Units!A1862&amp;Units!B1862&amp;Units!C1862&amp;"-"&amp;PROPER(Units!D1862))</f>
        <v>7730882-Carlisle Civil Town</v>
      </c>
      <c r="F1862" t="str">
        <f t="shared" si="64"/>
        <v/>
      </c>
      <c r="G1862" t="str">
        <f>IF(F1862="","",COUNTIF($F$2:F1862,F1862))</f>
        <v/>
      </c>
      <c r="H1862" t="str">
        <f t="shared" si="65"/>
        <v/>
      </c>
    </row>
    <row r="1863" spans="5:8" x14ac:dyDescent="0.25">
      <c r="E1863" t="str">
        <f>IF(Units!A1863="","",Units!A1863&amp;Units!B1863&amp;Units!C1863&amp;"-"&amp;PROPER(Units!D1863))</f>
        <v>7730883-Dugger Civil Town</v>
      </c>
      <c r="F1863" t="str">
        <f t="shared" si="64"/>
        <v/>
      </c>
      <c r="G1863" t="str">
        <f>IF(F1863="","",COUNTIF($F$2:F1863,F1863))</f>
        <v/>
      </c>
      <c r="H1863" t="str">
        <f t="shared" si="65"/>
        <v/>
      </c>
    </row>
    <row r="1864" spans="5:8" x14ac:dyDescent="0.25">
      <c r="E1864" t="str">
        <f>IF(Units!A1864="","",Units!A1864&amp;Units!B1864&amp;Units!C1864&amp;"-"&amp;PROPER(Units!D1864))</f>
        <v>7730884-Farmersburg Civil Town</v>
      </c>
      <c r="F1864" t="str">
        <f t="shared" si="64"/>
        <v/>
      </c>
      <c r="G1864" t="str">
        <f>IF(F1864="","",COUNTIF($F$2:F1864,F1864))</f>
        <v/>
      </c>
      <c r="H1864" t="str">
        <f t="shared" si="65"/>
        <v/>
      </c>
    </row>
    <row r="1865" spans="5:8" x14ac:dyDescent="0.25">
      <c r="E1865" t="str">
        <f>IF(Units!A1865="","",Units!A1865&amp;Units!B1865&amp;Units!C1865&amp;"-"&amp;PROPER(Units!D1865))</f>
        <v>7730885-Hymera Civil Town</v>
      </c>
      <c r="F1865" t="str">
        <f t="shared" si="64"/>
        <v/>
      </c>
      <c r="G1865" t="str">
        <f>IF(F1865="","",COUNTIF($F$2:F1865,F1865))</f>
        <v/>
      </c>
      <c r="H1865" t="str">
        <f t="shared" si="65"/>
        <v/>
      </c>
    </row>
    <row r="1866" spans="5:8" x14ac:dyDescent="0.25">
      <c r="E1866" t="str">
        <f>IF(Units!A1866="","",Units!A1866&amp;Units!B1866&amp;Units!C1866&amp;"-"&amp;PROPER(Units!D1866))</f>
        <v>7730886-Merom Civil Town</v>
      </c>
      <c r="F1866" t="str">
        <f t="shared" si="64"/>
        <v/>
      </c>
      <c r="G1866" t="str">
        <f>IF(F1866="","",COUNTIF($F$2:F1866,F1866))</f>
        <v/>
      </c>
      <c r="H1866" t="str">
        <f t="shared" si="65"/>
        <v/>
      </c>
    </row>
    <row r="1867" spans="5:8" x14ac:dyDescent="0.25">
      <c r="E1867" t="str">
        <f>IF(Units!A1867="","",Units!A1867&amp;Units!B1867&amp;Units!C1867&amp;"-"&amp;PROPER(Units!D1867))</f>
        <v>7730887-Shelburn Civil Town</v>
      </c>
      <c r="F1867" t="str">
        <f t="shared" si="64"/>
        <v/>
      </c>
      <c r="G1867" t="str">
        <f>IF(F1867="","",COUNTIF($F$2:F1867,F1867))</f>
        <v/>
      </c>
      <c r="H1867" t="str">
        <f t="shared" si="65"/>
        <v/>
      </c>
    </row>
    <row r="1868" spans="5:8" x14ac:dyDescent="0.25">
      <c r="E1868" t="str">
        <f>IF(Units!A1868="","",Units!A1868&amp;Units!B1868&amp;Units!C1868&amp;"-"&amp;PROPER(Units!D1868))</f>
        <v>7750217-Sullivan County Public Library</v>
      </c>
      <c r="F1868" t="str">
        <f t="shared" si="64"/>
        <v/>
      </c>
      <c r="G1868" t="str">
        <f>IF(F1868="","",COUNTIF($F$2:F1868,F1868))</f>
        <v/>
      </c>
      <c r="H1868" t="str">
        <f t="shared" si="65"/>
        <v/>
      </c>
    </row>
    <row r="1869" spans="5:8" x14ac:dyDescent="0.25">
      <c r="E1869" t="str">
        <f>IF(Units!A1869="","",Units!A1869&amp;Units!B1869&amp;Units!C1869&amp;"-"&amp;PROPER(Units!D1869))</f>
        <v>7761070-Sullivan County Solid Waste Management Dstrict</v>
      </c>
      <c r="F1869" t="str">
        <f t="shared" si="64"/>
        <v/>
      </c>
      <c r="G1869" t="str">
        <f>IF(F1869="","",COUNTIF($F$2:F1869,F1869))</f>
        <v/>
      </c>
      <c r="H1869" t="str">
        <f t="shared" si="65"/>
        <v/>
      </c>
    </row>
    <row r="1870" spans="5:8" x14ac:dyDescent="0.25">
      <c r="E1870" t="str">
        <f>IF(Units!A1870="","",Units!A1870&amp;Units!B1870&amp;Units!C1870&amp;"-"&amp;PROPER(Units!D1870))</f>
        <v>7770038-Island Levee Conservancy District</v>
      </c>
      <c r="F1870" t="str">
        <f t="shared" si="64"/>
        <v/>
      </c>
      <c r="G1870" t="str">
        <f>IF(F1870="","",COUNTIF($F$2:F1870,F1870))</f>
        <v/>
      </c>
      <c r="H1870" t="str">
        <f t="shared" si="65"/>
        <v/>
      </c>
    </row>
    <row r="1871" spans="5:8" x14ac:dyDescent="0.25">
      <c r="E1871" t="str">
        <f>IF(Units!A1871="","",Units!A1871&amp;Units!B1871&amp;Units!C1871&amp;"-"&amp;PROPER(Units!D1871))</f>
        <v>7770039-Busseron Conservancy District</v>
      </c>
      <c r="F1871" t="str">
        <f t="shared" si="64"/>
        <v/>
      </c>
      <c r="G1871" t="str">
        <f>IF(F1871="","",COUNTIF($F$2:F1871,F1871))</f>
        <v/>
      </c>
      <c r="H1871" t="str">
        <f t="shared" si="65"/>
        <v/>
      </c>
    </row>
    <row r="1872" spans="5:8" x14ac:dyDescent="0.25">
      <c r="E1872" t="str">
        <f>IF(Units!A1872="","",Units!A1872&amp;Units!B1872&amp;Units!C1872&amp;"-"&amp;PROPER(Units!D1872))</f>
        <v>7810000-Switzerland County</v>
      </c>
      <c r="F1872" t="str">
        <f t="shared" si="64"/>
        <v/>
      </c>
      <c r="G1872" t="str">
        <f>IF(F1872="","",COUNTIF($F$2:F1872,F1872))</f>
        <v/>
      </c>
      <c r="H1872" t="str">
        <f t="shared" si="65"/>
        <v/>
      </c>
    </row>
    <row r="1873" spans="5:8" x14ac:dyDescent="0.25">
      <c r="E1873" t="str">
        <f>IF(Units!A1873="","",Units!A1873&amp;Units!B1873&amp;Units!C1873&amp;"-"&amp;PROPER(Units!D1873))</f>
        <v>7820001-Cotton Township</v>
      </c>
      <c r="F1873" t="str">
        <f t="shared" si="64"/>
        <v/>
      </c>
      <c r="G1873" t="str">
        <f>IF(F1873="","",COUNTIF($F$2:F1873,F1873))</f>
        <v/>
      </c>
      <c r="H1873" t="str">
        <f t="shared" si="65"/>
        <v/>
      </c>
    </row>
    <row r="1874" spans="5:8" x14ac:dyDescent="0.25">
      <c r="E1874" t="str">
        <f>IF(Units!A1874="","",Units!A1874&amp;Units!B1874&amp;Units!C1874&amp;"-"&amp;PROPER(Units!D1874))</f>
        <v>7820002-Craig Township</v>
      </c>
      <c r="F1874" t="str">
        <f t="shared" si="64"/>
        <v/>
      </c>
      <c r="G1874" t="str">
        <f>IF(F1874="","",COUNTIF($F$2:F1874,F1874))</f>
        <v/>
      </c>
      <c r="H1874" t="str">
        <f t="shared" si="65"/>
        <v/>
      </c>
    </row>
    <row r="1875" spans="5:8" x14ac:dyDescent="0.25">
      <c r="E1875" t="str">
        <f>IF(Units!A1875="","",Units!A1875&amp;Units!B1875&amp;Units!C1875&amp;"-"&amp;PROPER(Units!D1875))</f>
        <v>7820003-Jefferson Township</v>
      </c>
      <c r="F1875" t="str">
        <f t="shared" si="64"/>
        <v/>
      </c>
      <c r="G1875" t="str">
        <f>IF(F1875="","",COUNTIF($F$2:F1875,F1875))</f>
        <v/>
      </c>
      <c r="H1875" t="str">
        <f t="shared" si="65"/>
        <v/>
      </c>
    </row>
    <row r="1876" spans="5:8" x14ac:dyDescent="0.25">
      <c r="E1876" t="str">
        <f>IF(Units!A1876="","",Units!A1876&amp;Units!B1876&amp;Units!C1876&amp;"-"&amp;PROPER(Units!D1876))</f>
        <v>7820004-Pleasant Township</v>
      </c>
      <c r="F1876" t="str">
        <f t="shared" si="64"/>
        <v/>
      </c>
      <c r="G1876" t="str">
        <f>IF(F1876="","",COUNTIF($F$2:F1876,F1876))</f>
        <v/>
      </c>
      <c r="H1876" t="str">
        <f t="shared" si="65"/>
        <v/>
      </c>
    </row>
    <row r="1877" spans="5:8" x14ac:dyDescent="0.25">
      <c r="E1877" t="str">
        <f>IF(Units!A1877="","",Units!A1877&amp;Units!B1877&amp;Units!C1877&amp;"-"&amp;PROPER(Units!D1877))</f>
        <v>7820005-Posey Township</v>
      </c>
      <c r="F1877" t="str">
        <f t="shared" si="64"/>
        <v/>
      </c>
      <c r="G1877" t="str">
        <f>IF(F1877="","",COUNTIF($F$2:F1877,F1877))</f>
        <v/>
      </c>
      <c r="H1877" t="str">
        <f t="shared" si="65"/>
        <v/>
      </c>
    </row>
    <row r="1878" spans="5:8" x14ac:dyDescent="0.25">
      <c r="E1878" t="str">
        <f>IF(Units!A1878="","",Units!A1878&amp;Units!B1878&amp;Units!C1878&amp;"-"&amp;PROPER(Units!D1878))</f>
        <v>7820006-York Township</v>
      </c>
      <c r="F1878" t="str">
        <f t="shared" si="64"/>
        <v/>
      </c>
      <c r="G1878" t="str">
        <f>IF(F1878="","",COUNTIF($F$2:F1878,F1878))</f>
        <v/>
      </c>
      <c r="H1878" t="str">
        <f t="shared" si="65"/>
        <v/>
      </c>
    </row>
    <row r="1879" spans="5:8" x14ac:dyDescent="0.25">
      <c r="E1879" t="str">
        <f>IF(Units!A1879="","",Units!A1879&amp;Units!B1879&amp;Units!C1879&amp;"-"&amp;PROPER(Units!D1879))</f>
        <v>7830888-Patriot Civil Town</v>
      </c>
      <c r="F1879" t="str">
        <f t="shared" si="64"/>
        <v/>
      </c>
      <c r="G1879" t="str">
        <f>IF(F1879="","",COUNTIF($F$2:F1879,F1879))</f>
        <v/>
      </c>
      <c r="H1879" t="str">
        <f t="shared" si="65"/>
        <v/>
      </c>
    </row>
    <row r="1880" spans="5:8" x14ac:dyDescent="0.25">
      <c r="E1880" t="str">
        <f>IF(Units!A1880="","",Units!A1880&amp;Units!B1880&amp;Units!C1880&amp;"-"&amp;PROPER(Units!D1880))</f>
        <v>7830889-Vevay Civil Town</v>
      </c>
      <c r="F1880" t="str">
        <f t="shared" si="64"/>
        <v/>
      </c>
      <c r="G1880" t="str">
        <f>IF(F1880="","",COUNTIF($F$2:F1880,F1880))</f>
        <v/>
      </c>
      <c r="H1880" t="str">
        <f t="shared" si="65"/>
        <v/>
      </c>
    </row>
    <row r="1881" spans="5:8" x14ac:dyDescent="0.25">
      <c r="E1881" t="str">
        <f>IF(Units!A1881="","",Units!A1881&amp;Units!B1881&amp;Units!C1881&amp;"-"&amp;PROPER(Units!D1881))</f>
        <v>7850218-Switzerland County Public Library</v>
      </c>
      <c r="F1881" t="str">
        <f t="shared" si="64"/>
        <v/>
      </c>
      <c r="G1881" t="str">
        <f>IF(F1881="","",COUNTIF($F$2:F1881,F1881))</f>
        <v/>
      </c>
      <c r="H1881" t="str">
        <f t="shared" si="65"/>
        <v/>
      </c>
    </row>
    <row r="1882" spans="5:8" x14ac:dyDescent="0.25">
      <c r="E1882" t="str">
        <f>IF(Units!A1882="","",Units!A1882&amp;Units!B1882&amp;Units!C1882&amp;"-"&amp;PROPER(Units!D1882))</f>
        <v>7910000-Tippecanoe County</v>
      </c>
      <c r="F1882" t="str">
        <f t="shared" si="64"/>
        <v/>
      </c>
      <c r="G1882" t="str">
        <f>IF(F1882="","",COUNTIF($F$2:F1882,F1882))</f>
        <v/>
      </c>
      <c r="H1882" t="str">
        <f t="shared" si="65"/>
        <v/>
      </c>
    </row>
    <row r="1883" spans="5:8" x14ac:dyDescent="0.25">
      <c r="E1883" t="str">
        <f>IF(Units!A1883="","",Units!A1883&amp;Units!B1883&amp;Units!C1883&amp;"-"&amp;PROPER(Units!D1883))</f>
        <v>7920001-Fairfield Township</v>
      </c>
      <c r="F1883" t="str">
        <f t="shared" si="64"/>
        <v/>
      </c>
      <c r="G1883" t="str">
        <f>IF(F1883="","",COUNTIF($F$2:F1883,F1883))</f>
        <v/>
      </c>
      <c r="H1883" t="str">
        <f t="shared" si="65"/>
        <v/>
      </c>
    </row>
    <row r="1884" spans="5:8" x14ac:dyDescent="0.25">
      <c r="E1884" t="str">
        <f>IF(Units!A1884="","",Units!A1884&amp;Units!B1884&amp;Units!C1884&amp;"-"&amp;PROPER(Units!D1884))</f>
        <v>7920002-Jackson Township</v>
      </c>
      <c r="F1884" t="str">
        <f t="shared" si="64"/>
        <v/>
      </c>
      <c r="G1884" t="str">
        <f>IF(F1884="","",COUNTIF($F$2:F1884,F1884))</f>
        <v/>
      </c>
      <c r="H1884" t="str">
        <f t="shared" si="65"/>
        <v/>
      </c>
    </row>
    <row r="1885" spans="5:8" x14ac:dyDescent="0.25">
      <c r="E1885" t="str">
        <f>IF(Units!A1885="","",Units!A1885&amp;Units!B1885&amp;Units!C1885&amp;"-"&amp;PROPER(Units!D1885))</f>
        <v>7920003-Lauramie Township</v>
      </c>
      <c r="F1885" t="str">
        <f t="shared" si="64"/>
        <v/>
      </c>
      <c r="G1885" t="str">
        <f>IF(F1885="","",COUNTIF($F$2:F1885,F1885))</f>
        <v/>
      </c>
      <c r="H1885" t="str">
        <f t="shared" si="65"/>
        <v/>
      </c>
    </row>
    <row r="1886" spans="5:8" x14ac:dyDescent="0.25">
      <c r="E1886" t="str">
        <f>IF(Units!A1886="","",Units!A1886&amp;Units!B1886&amp;Units!C1886&amp;"-"&amp;PROPER(Units!D1886))</f>
        <v>7920004-Perry Township</v>
      </c>
      <c r="F1886" t="str">
        <f t="shared" si="64"/>
        <v/>
      </c>
      <c r="G1886" t="str">
        <f>IF(F1886="","",COUNTIF($F$2:F1886,F1886))</f>
        <v/>
      </c>
      <c r="H1886" t="str">
        <f t="shared" si="65"/>
        <v/>
      </c>
    </row>
    <row r="1887" spans="5:8" x14ac:dyDescent="0.25">
      <c r="E1887" t="str">
        <f>IF(Units!A1887="","",Units!A1887&amp;Units!B1887&amp;Units!C1887&amp;"-"&amp;PROPER(Units!D1887))</f>
        <v>7920005-Randolph Township</v>
      </c>
      <c r="F1887" t="str">
        <f t="shared" si="64"/>
        <v/>
      </c>
      <c r="G1887" t="str">
        <f>IF(F1887="","",COUNTIF($F$2:F1887,F1887))</f>
        <v/>
      </c>
      <c r="H1887" t="str">
        <f t="shared" si="65"/>
        <v/>
      </c>
    </row>
    <row r="1888" spans="5:8" x14ac:dyDescent="0.25">
      <c r="E1888" t="str">
        <f>IF(Units!A1888="","",Units!A1888&amp;Units!B1888&amp;Units!C1888&amp;"-"&amp;PROPER(Units!D1888))</f>
        <v>7920006-Sheffield Township</v>
      </c>
      <c r="F1888" t="str">
        <f t="shared" si="64"/>
        <v/>
      </c>
      <c r="G1888" t="str">
        <f>IF(F1888="","",COUNTIF($F$2:F1888,F1888))</f>
        <v/>
      </c>
      <c r="H1888" t="str">
        <f t="shared" si="65"/>
        <v/>
      </c>
    </row>
    <row r="1889" spans="5:8" x14ac:dyDescent="0.25">
      <c r="E1889" t="str">
        <f>IF(Units!A1889="","",Units!A1889&amp;Units!B1889&amp;Units!C1889&amp;"-"&amp;PROPER(Units!D1889))</f>
        <v>7920007-Shelby Township</v>
      </c>
      <c r="F1889" t="str">
        <f t="shared" si="64"/>
        <v/>
      </c>
      <c r="G1889" t="str">
        <f>IF(F1889="","",COUNTIF($F$2:F1889,F1889))</f>
        <v/>
      </c>
      <c r="H1889" t="str">
        <f t="shared" si="65"/>
        <v/>
      </c>
    </row>
    <row r="1890" spans="5:8" x14ac:dyDescent="0.25">
      <c r="E1890" t="str">
        <f>IF(Units!A1890="","",Units!A1890&amp;Units!B1890&amp;Units!C1890&amp;"-"&amp;PROPER(Units!D1890))</f>
        <v>7920008-Tippecanoe Township</v>
      </c>
      <c r="F1890" t="str">
        <f t="shared" si="64"/>
        <v/>
      </c>
      <c r="G1890" t="str">
        <f>IF(F1890="","",COUNTIF($F$2:F1890,F1890))</f>
        <v/>
      </c>
      <c r="H1890" t="str">
        <f t="shared" si="65"/>
        <v/>
      </c>
    </row>
    <row r="1891" spans="5:8" x14ac:dyDescent="0.25">
      <c r="E1891" t="str">
        <f>IF(Units!A1891="","",Units!A1891&amp;Units!B1891&amp;Units!C1891&amp;"-"&amp;PROPER(Units!D1891))</f>
        <v>7920009-Union Township</v>
      </c>
      <c r="F1891" t="str">
        <f t="shared" si="64"/>
        <v/>
      </c>
      <c r="G1891" t="str">
        <f>IF(F1891="","",COUNTIF($F$2:F1891,F1891))</f>
        <v/>
      </c>
      <c r="H1891" t="str">
        <f t="shared" si="65"/>
        <v/>
      </c>
    </row>
    <row r="1892" spans="5:8" x14ac:dyDescent="0.25">
      <c r="E1892" t="str">
        <f>IF(Units!A1892="","",Units!A1892&amp;Units!B1892&amp;Units!C1892&amp;"-"&amp;PROPER(Units!D1892))</f>
        <v>7920010-Wabash Township</v>
      </c>
      <c r="F1892" t="str">
        <f t="shared" si="64"/>
        <v/>
      </c>
      <c r="G1892" t="str">
        <f>IF(F1892="","",COUNTIF($F$2:F1892,F1892))</f>
        <v/>
      </c>
      <c r="H1892" t="str">
        <f t="shared" si="65"/>
        <v/>
      </c>
    </row>
    <row r="1893" spans="5:8" x14ac:dyDescent="0.25">
      <c r="E1893" t="str">
        <f>IF(Units!A1893="","",Units!A1893&amp;Units!B1893&amp;Units!C1893&amp;"-"&amp;PROPER(Units!D1893))</f>
        <v>7920011-Washington Township</v>
      </c>
      <c r="F1893" t="str">
        <f t="shared" si="64"/>
        <v/>
      </c>
      <c r="G1893" t="str">
        <f>IF(F1893="","",COUNTIF($F$2:F1893,F1893))</f>
        <v/>
      </c>
      <c r="H1893" t="str">
        <f t="shared" si="65"/>
        <v/>
      </c>
    </row>
    <row r="1894" spans="5:8" x14ac:dyDescent="0.25">
      <c r="E1894" t="str">
        <f>IF(Units!A1894="","",Units!A1894&amp;Units!B1894&amp;Units!C1894&amp;"-"&amp;PROPER(Units!D1894))</f>
        <v>7920012-Wayne Township</v>
      </c>
      <c r="F1894" t="str">
        <f t="shared" si="64"/>
        <v/>
      </c>
      <c r="G1894" t="str">
        <f>IF(F1894="","",COUNTIF($F$2:F1894,F1894))</f>
        <v/>
      </c>
      <c r="H1894" t="str">
        <f t="shared" si="65"/>
        <v/>
      </c>
    </row>
    <row r="1895" spans="5:8" x14ac:dyDescent="0.25">
      <c r="E1895" t="str">
        <f>IF(Units!A1895="","",Units!A1895&amp;Units!B1895&amp;Units!C1895&amp;"-"&amp;PROPER(Units!D1895))</f>
        <v>7920013-Wea Township</v>
      </c>
      <c r="F1895" t="str">
        <f t="shared" si="64"/>
        <v/>
      </c>
      <c r="G1895" t="str">
        <f>IF(F1895="","",COUNTIF($F$2:F1895,F1895))</f>
        <v/>
      </c>
      <c r="H1895" t="str">
        <f t="shared" si="65"/>
        <v/>
      </c>
    </row>
    <row r="1896" spans="5:8" x14ac:dyDescent="0.25">
      <c r="E1896" t="str">
        <f>IF(Units!A1896="","",Units!A1896&amp;Units!B1896&amp;Units!C1896&amp;"-"&amp;PROPER(Units!D1896))</f>
        <v>7930109-Lafayette Civil City</v>
      </c>
      <c r="F1896" t="str">
        <f t="shared" si="64"/>
        <v/>
      </c>
      <c r="G1896" t="str">
        <f>IF(F1896="","",COUNTIF($F$2:F1896,F1896))</f>
        <v/>
      </c>
      <c r="H1896" t="str">
        <f t="shared" si="65"/>
        <v/>
      </c>
    </row>
    <row r="1897" spans="5:8" x14ac:dyDescent="0.25">
      <c r="E1897" t="str">
        <f>IF(Units!A1897="","",Units!A1897&amp;Units!B1897&amp;Units!C1897&amp;"-"&amp;PROPER(Units!D1897))</f>
        <v>7930302-West Lafayette Civil City</v>
      </c>
      <c r="F1897" t="str">
        <f t="shared" si="64"/>
        <v/>
      </c>
      <c r="G1897" t="str">
        <f>IF(F1897="","",COUNTIF($F$2:F1897,F1897))</f>
        <v/>
      </c>
      <c r="H1897" t="str">
        <f t="shared" si="65"/>
        <v/>
      </c>
    </row>
    <row r="1898" spans="5:8" x14ac:dyDescent="0.25">
      <c r="E1898" t="str">
        <f>IF(Units!A1898="","",Units!A1898&amp;Units!B1898&amp;Units!C1898&amp;"-"&amp;PROPER(Units!D1898))</f>
        <v>7930890-Battle Ground Civil Town</v>
      </c>
      <c r="F1898" t="str">
        <f t="shared" si="64"/>
        <v/>
      </c>
      <c r="G1898" t="str">
        <f>IF(F1898="","",COUNTIF($F$2:F1898,F1898))</f>
        <v/>
      </c>
      <c r="H1898" t="str">
        <f t="shared" si="65"/>
        <v/>
      </c>
    </row>
    <row r="1899" spans="5:8" x14ac:dyDescent="0.25">
      <c r="E1899" t="str">
        <f>IF(Units!A1899="","",Units!A1899&amp;Units!B1899&amp;Units!C1899&amp;"-"&amp;PROPER(Units!D1899))</f>
        <v>7930891-Clarks Hill Civil Town</v>
      </c>
      <c r="F1899" t="str">
        <f t="shared" si="64"/>
        <v/>
      </c>
      <c r="G1899" t="str">
        <f>IF(F1899="","",COUNTIF($F$2:F1899,F1899))</f>
        <v/>
      </c>
      <c r="H1899" t="str">
        <f t="shared" si="65"/>
        <v/>
      </c>
    </row>
    <row r="1900" spans="5:8" x14ac:dyDescent="0.25">
      <c r="E1900" t="str">
        <f>IF(Units!A1900="","",Units!A1900&amp;Units!B1900&amp;Units!C1900&amp;"-"&amp;PROPER(Units!D1900))</f>
        <v>7930957-Dayton Civil Town</v>
      </c>
      <c r="F1900" t="str">
        <f t="shared" si="64"/>
        <v/>
      </c>
      <c r="G1900" t="str">
        <f>IF(F1900="","",COUNTIF($F$2:F1900,F1900))</f>
        <v/>
      </c>
      <c r="H1900" t="str">
        <f t="shared" si="65"/>
        <v/>
      </c>
    </row>
    <row r="1901" spans="5:8" x14ac:dyDescent="0.25">
      <c r="E1901" t="str">
        <f>IF(Units!A1901="","",Units!A1901&amp;Units!B1901&amp;Units!C1901&amp;"-"&amp;PROPER(Units!D1901))</f>
        <v>7930964-Shadeland Civil Town</v>
      </c>
      <c r="F1901" t="str">
        <f t="shared" si="64"/>
        <v/>
      </c>
      <c r="G1901" t="str">
        <f>IF(F1901="","",COUNTIF($F$2:F1901,F1901))</f>
        <v/>
      </c>
      <c r="H1901" t="str">
        <f t="shared" si="65"/>
        <v/>
      </c>
    </row>
    <row r="1902" spans="5:8" x14ac:dyDescent="0.25">
      <c r="E1902" t="str">
        <f>IF(Units!A1902="","",Units!A1902&amp;Units!B1902&amp;Units!C1902&amp;"-"&amp;PROPER(Units!D1902))</f>
        <v>7950221-West Lafayette Public Library</v>
      </c>
      <c r="F1902" t="str">
        <f t="shared" si="64"/>
        <v/>
      </c>
      <c r="G1902" t="str">
        <f>IF(F1902="","",COUNTIF($F$2:F1902,F1902))</f>
        <v/>
      </c>
      <c r="H1902" t="str">
        <f t="shared" si="65"/>
        <v/>
      </c>
    </row>
    <row r="1903" spans="5:8" x14ac:dyDescent="0.25">
      <c r="E1903" t="str">
        <f>IF(Units!A1903="","",Units!A1903&amp;Units!B1903&amp;Units!C1903&amp;"-"&amp;PROPER(Units!D1903))</f>
        <v>7950280-Tippecanoe County Public Library</v>
      </c>
      <c r="F1903" t="str">
        <f t="shared" si="64"/>
        <v/>
      </c>
      <c r="G1903" t="str">
        <f>IF(F1903="","",COUNTIF($F$2:F1903,F1903))</f>
        <v/>
      </c>
      <c r="H1903" t="str">
        <f t="shared" si="65"/>
        <v/>
      </c>
    </row>
    <row r="1904" spans="5:8" x14ac:dyDescent="0.25">
      <c r="E1904" t="str">
        <f>IF(Units!A1904="","",Units!A1904&amp;Units!B1904&amp;Units!C1904&amp;"-"&amp;PROPER(Units!D1904))</f>
        <v>7960330-Tippecanoe County Solid Waste Mgmt District</v>
      </c>
      <c r="F1904" t="str">
        <f t="shared" si="64"/>
        <v/>
      </c>
      <c r="G1904" t="str">
        <f>IF(F1904="","",COUNTIF($F$2:F1904,F1904))</f>
        <v/>
      </c>
      <c r="H1904" t="str">
        <f t="shared" si="65"/>
        <v/>
      </c>
    </row>
    <row r="1905" spans="5:8" x14ac:dyDescent="0.25">
      <c r="E1905" t="str">
        <f>IF(Units!A1905="","",Units!A1905&amp;Units!B1905&amp;Units!C1905&amp;"-"&amp;PROPER(Units!D1905))</f>
        <v>7960868-Greater Lafayette Public Transportation</v>
      </c>
      <c r="F1905" t="str">
        <f t="shared" si="64"/>
        <v/>
      </c>
      <c r="G1905" t="str">
        <f>IF(F1905="","",COUNTIF($F$2:F1905,F1905))</f>
        <v/>
      </c>
      <c r="H1905" t="str">
        <f t="shared" si="65"/>
        <v/>
      </c>
    </row>
    <row r="1906" spans="5:8" x14ac:dyDescent="0.25">
      <c r="E1906" t="str">
        <f>IF(Units!A1906="","",Units!A1906&amp;Units!B1906&amp;Units!C1906&amp;"-"&amp;PROPER(Units!D1906))</f>
        <v>7961188-Otterbein Fire Protection Territory</v>
      </c>
      <c r="F1906" t="str">
        <f t="shared" si="64"/>
        <v/>
      </c>
      <c r="G1906" t="str">
        <f>IF(F1906="","",COUNTIF($F$2:F1906,F1906))</f>
        <v/>
      </c>
      <c r="H1906" t="str">
        <f t="shared" si="65"/>
        <v/>
      </c>
    </row>
    <row r="1907" spans="5:8" x14ac:dyDescent="0.25">
      <c r="E1907" t="str">
        <f>IF(Units!A1907="","",Units!A1907&amp;Units!B1907&amp;Units!C1907&amp;"-"&amp;PROPER(Units!D1907))</f>
        <v>7970040-Battle Ground Conservancy District</v>
      </c>
      <c r="F1907" t="str">
        <f t="shared" si="64"/>
        <v/>
      </c>
      <c r="G1907" t="str">
        <f>IF(F1907="","",COUNTIF($F$2:F1907,F1907))</f>
        <v/>
      </c>
      <c r="H1907" t="str">
        <f t="shared" si="65"/>
        <v/>
      </c>
    </row>
    <row r="1908" spans="5:8" x14ac:dyDescent="0.25">
      <c r="E1908" t="str">
        <f>IF(Units!A1908="","",Units!A1908&amp;Units!B1908&amp;Units!C1908&amp;"-"&amp;PROPER(Units!D1908))</f>
        <v>7970041-Little Wea Conservancy District</v>
      </c>
      <c r="F1908" t="str">
        <f t="shared" si="64"/>
        <v/>
      </c>
      <c r="G1908" t="str">
        <f>IF(F1908="","",COUNTIF($F$2:F1908,F1908))</f>
        <v/>
      </c>
      <c r="H1908" t="str">
        <f t="shared" si="65"/>
        <v/>
      </c>
    </row>
    <row r="1909" spans="5:8" x14ac:dyDescent="0.25">
      <c r="E1909" t="str">
        <f>IF(Units!A1909="","",Units!A1909&amp;Units!B1909&amp;Units!C1909&amp;"-"&amp;PROPER(Units!D1909))</f>
        <v>8010000-Tipton County</v>
      </c>
      <c r="F1909" t="str">
        <f t="shared" si="64"/>
        <v/>
      </c>
      <c r="G1909" t="str">
        <f>IF(F1909="","",COUNTIF($F$2:F1909,F1909))</f>
        <v/>
      </c>
      <c r="H1909" t="str">
        <f t="shared" si="65"/>
        <v/>
      </c>
    </row>
    <row r="1910" spans="5:8" x14ac:dyDescent="0.25">
      <c r="E1910" t="str">
        <f>IF(Units!A1910="","",Units!A1910&amp;Units!B1910&amp;Units!C1910&amp;"-"&amp;PROPER(Units!D1910))</f>
        <v>8020001-Cicero Township</v>
      </c>
      <c r="F1910" t="str">
        <f t="shared" si="64"/>
        <v/>
      </c>
      <c r="G1910" t="str">
        <f>IF(F1910="","",COUNTIF($F$2:F1910,F1910))</f>
        <v/>
      </c>
      <c r="H1910" t="str">
        <f t="shared" si="65"/>
        <v/>
      </c>
    </row>
    <row r="1911" spans="5:8" x14ac:dyDescent="0.25">
      <c r="E1911" t="str">
        <f>IF(Units!A1911="","",Units!A1911&amp;Units!B1911&amp;Units!C1911&amp;"-"&amp;PROPER(Units!D1911))</f>
        <v>8020002-Jefferson Township</v>
      </c>
      <c r="F1911" t="str">
        <f t="shared" si="64"/>
        <v/>
      </c>
      <c r="G1911" t="str">
        <f>IF(F1911="","",COUNTIF($F$2:F1911,F1911))</f>
        <v/>
      </c>
      <c r="H1911" t="str">
        <f t="shared" si="65"/>
        <v/>
      </c>
    </row>
    <row r="1912" spans="5:8" x14ac:dyDescent="0.25">
      <c r="E1912" t="str">
        <f>IF(Units!A1912="","",Units!A1912&amp;Units!B1912&amp;Units!C1912&amp;"-"&amp;PROPER(Units!D1912))</f>
        <v>8020003-Liberty Township</v>
      </c>
      <c r="F1912" t="str">
        <f t="shared" si="64"/>
        <v/>
      </c>
      <c r="G1912" t="str">
        <f>IF(F1912="","",COUNTIF($F$2:F1912,F1912))</f>
        <v/>
      </c>
      <c r="H1912" t="str">
        <f t="shared" si="65"/>
        <v/>
      </c>
    </row>
    <row r="1913" spans="5:8" x14ac:dyDescent="0.25">
      <c r="E1913" t="str">
        <f>IF(Units!A1913="","",Units!A1913&amp;Units!B1913&amp;Units!C1913&amp;"-"&amp;PROPER(Units!D1913))</f>
        <v>8020004-Madison Township</v>
      </c>
      <c r="F1913" t="str">
        <f t="shared" si="64"/>
        <v/>
      </c>
      <c r="G1913" t="str">
        <f>IF(F1913="","",COUNTIF($F$2:F1913,F1913))</f>
        <v/>
      </c>
      <c r="H1913" t="str">
        <f t="shared" si="65"/>
        <v/>
      </c>
    </row>
    <row r="1914" spans="5:8" x14ac:dyDescent="0.25">
      <c r="E1914" t="str">
        <f>IF(Units!A1914="","",Units!A1914&amp;Units!B1914&amp;Units!C1914&amp;"-"&amp;PROPER(Units!D1914))</f>
        <v>8020005-Prairie Township</v>
      </c>
      <c r="F1914" t="str">
        <f t="shared" si="64"/>
        <v/>
      </c>
      <c r="G1914" t="str">
        <f>IF(F1914="","",COUNTIF($F$2:F1914,F1914))</f>
        <v/>
      </c>
      <c r="H1914" t="str">
        <f t="shared" si="65"/>
        <v/>
      </c>
    </row>
    <row r="1915" spans="5:8" x14ac:dyDescent="0.25">
      <c r="E1915" t="str">
        <f>IF(Units!A1915="","",Units!A1915&amp;Units!B1915&amp;Units!C1915&amp;"-"&amp;PROPER(Units!D1915))</f>
        <v>8020006-Wildcat Township</v>
      </c>
      <c r="F1915" t="str">
        <f t="shared" si="64"/>
        <v/>
      </c>
      <c r="G1915" t="str">
        <f>IF(F1915="","",COUNTIF($F$2:F1915,F1915))</f>
        <v/>
      </c>
      <c r="H1915" t="str">
        <f t="shared" si="65"/>
        <v/>
      </c>
    </row>
    <row r="1916" spans="5:8" x14ac:dyDescent="0.25">
      <c r="E1916" t="str">
        <f>IF(Units!A1916="","",Units!A1916&amp;Units!B1916&amp;Units!C1916&amp;"-"&amp;PROPER(Units!D1916))</f>
        <v>8030428-Tipton Civil City</v>
      </c>
      <c r="F1916" t="str">
        <f t="shared" si="64"/>
        <v/>
      </c>
      <c r="G1916" t="str">
        <f>IF(F1916="","",COUNTIF($F$2:F1916,F1916))</f>
        <v/>
      </c>
      <c r="H1916" t="str">
        <f t="shared" si="65"/>
        <v/>
      </c>
    </row>
    <row r="1917" spans="5:8" x14ac:dyDescent="0.25">
      <c r="E1917" t="str">
        <f>IF(Units!A1917="","",Units!A1917&amp;Units!B1917&amp;Units!C1917&amp;"-"&amp;PROPER(Units!D1917))</f>
        <v>8030892-Kempton Civil Town</v>
      </c>
      <c r="F1917" t="str">
        <f t="shared" si="64"/>
        <v/>
      </c>
      <c r="G1917" t="str">
        <f>IF(F1917="","",COUNTIF($F$2:F1917,F1917))</f>
        <v/>
      </c>
      <c r="H1917" t="str">
        <f t="shared" si="65"/>
        <v/>
      </c>
    </row>
    <row r="1918" spans="5:8" x14ac:dyDescent="0.25">
      <c r="E1918" t="str">
        <f>IF(Units!A1918="","",Units!A1918&amp;Units!B1918&amp;Units!C1918&amp;"-"&amp;PROPER(Units!D1918))</f>
        <v>8030893-Sharpsville Civil Town</v>
      </c>
      <c r="F1918" t="str">
        <f t="shared" si="64"/>
        <v/>
      </c>
      <c r="G1918" t="str">
        <f>IF(F1918="","",COUNTIF($F$2:F1918,F1918))</f>
        <v/>
      </c>
      <c r="H1918" t="str">
        <f t="shared" si="65"/>
        <v/>
      </c>
    </row>
    <row r="1919" spans="5:8" x14ac:dyDescent="0.25">
      <c r="E1919" t="str">
        <f>IF(Units!A1919="","",Units!A1919&amp;Units!B1919&amp;Units!C1919&amp;"-"&amp;PROPER(Units!D1919))</f>
        <v>8030894-Windfall Civil Town</v>
      </c>
      <c r="F1919" t="str">
        <f t="shared" si="64"/>
        <v/>
      </c>
      <c r="G1919" t="str">
        <f>IF(F1919="","",COUNTIF($F$2:F1919,F1919))</f>
        <v/>
      </c>
      <c r="H1919" t="str">
        <f t="shared" si="65"/>
        <v/>
      </c>
    </row>
    <row r="1920" spans="5:8" x14ac:dyDescent="0.25">
      <c r="E1920" t="str">
        <f>IF(Units!A1920="","",Units!A1920&amp;Units!B1920&amp;Units!C1920&amp;"-"&amp;PROPER(Units!D1920))</f>
        <v>8050222-Tipton County Public Library</v>
      </c>
      <c r="F1920" t="str">
        <f t="shared" si="64"/>
        <v/>
      </c>
      <c r="G1920" t="str">
        <f>IF(F1920="","",COUNTIF($F$2:F1920,F1920))</f>
        <v/>
      </c>
      <c r="H1920" t="str">
        <f t="shared" si="65"/>
        <v/>
      </c>
    </row>
    <row r="1921" spans="5:8" x14ac:dyDescent="0.25">
      <c r="E1921" t="str">
        <f>IF(Units!A1921="","",Units!A1921&amp;Units!B1921&amp;Units!C1921&amp;"-"&amp;PROPER(Units!D1921))</f>
        <v>8061037-Tipton County Solid Waste</v>
      </c>
      <c r="F1921" t="str">
        <f t="shared" si="64"/>
        <v/>
      </c>
      <c r="G1921" t="str">
        <f>IF(F1921="","",COUNTIF($F$2:F1921,F1921))</f>
        <v/>
      </c>
      <c r="H1921" t="str">
        <f t="shared" si="65"/>
        <v/>
      </c>
    </row>
    <row r="1922" spans="5:8" x14ac:dyDescent="0.25">
      <c r="E1922" t="str">
        <f>IF(Units!A1922="","",Units!A1922&amp;Units!B1922&amp;Units!C1922&amp;"-"&amp;PROPER(Units!D1922))</f>
        <v>8110000-Union County</v>
      </c>
      <c r="F1922" t="str">
        <f t="shared" si="64"/>
        <v/>
      </c>
      <c r="G1922" t="str">
        <f>IF(F1922="","",COUNTIF($F$2:F1922,F1922))</f>
        <v/>
      </c>
      <c r="H1922" t="str">
        <f t="shared" si="65"/>
        <v/>
      </c>
    </row>
    <row r="1923" spans="5:8" x14ac:dyDescent="0.25">
      <c r="E1923" t="str">
        <f>IF(Units!A1923="","",Units!A1923&amp;Units!B1923&amp;Units!C1923&amp;"-"&amp;PROPER(Units!D1923))</f>
        <v>8120001-Brownsville Township</v>
      </c>
      <c r="F1923" t="str">
        <f t="shared" ref="F1923:F1986" si="66">IF(LEFT(E1923,2)=$F$1,"x","")</f>
        <v/>
      </c>
      <c r="G1923" t="str">
        <f>IF(F1923="","",COUNTIF($F$2:F1923,F1923))</f>
        <v/>
      </c>
      <c r="H1923" t="str">
        <f t="shared" ref="H1923:H1986" si="67">IF(F1923="","",E1923)</f>
        <v/>
      </c>
    </row>
    <row r="1924" spans="5:8" x14ac:dyDescent="0.25">
      <c r="E1924" t="str">
        <f>IF(Units!A1924="","",Units!A1924&amp;Units!B1924&amp;Units!C1924&amp;"-"&amp;PROPER(Units!D1924))</f>
        <v>8120002-Center Township</v>
      </c>
      <c r="F1924" t="str">
        <f t="shared" si="66"/>
        <v/>
      </c>
      <c r="G1924" t="str">
        <f>IF(F1924="","",COUNTIF($F$2:F1924,F1924))</f>
        <v/>
      </c>
      <c r="H1924" t="str">
        <f t="shared" si="67"/>
        <v/>
      </c>
    </row>
    <row r="1925" spans="5:8" x14ac:dyDescent="0.25">
      <c r="E1925" t="str">
        <f>IF(Units!A1925="","",Units!A1925&amp;Units!B1925&amp;Units!C1925&amp;"-"&amp;PROPER(Units!D1925))</f>
        <v>8120003-Harmony Township</v>
      </c>
      <c r="F1925" t="str">
        <f t="shared" si="66"/>
        <v/>
      </c>
      <c r="G1925" t="str">
        <f>IF(F1925="","",COUNTIF($F$2:F1925,F1925))</f>
        <v/>
      </c>
      <c r="H1925" t="str">
        <f t="shared" si="67"/>
        <v/>
      </c>
    </row>
    <row r="1926" spans="5:8" x14ac:dyDescent="0.25">
      <c r="E1926" t="str">
        <f>IF(Units!A1926="","",Units!A1926&amp;Units!B1926&amp;Units!C1926&amp;"-"&amp;PROPER(Units!D1926))</f>
        <v>8120004-Harrison Township</v>
      </c>
      <c r="F1926" t="str">
        <f t="shared" si="66"/>
        <v/>
      </c>
      <c r="G1926" t="str">
        <f>IF(F1926="","",COUNTIF($F$2:F1926,F1926))</f>
        <v/>
      </c>
      <c r="H1926" t="str">
        <f t="shared" si="67"/>
        <v/>
      </c>
    </row>
    <row r="1927" spans="5:8" x14ac:dyDescent="0.25">
      <c r="E1927" t="str">
        <f>IF(Units!A1927="","",Units!A1927&amp;Units!B1927&amp;Units!C1927&amp;"-"&amp;PROPER(Units!D1927))</f>
        <v>8120005-Liberty Township</v>
      </c>
      <c r="F1927" t="str">
        <f t="shared" si="66"/>
        <v/>
      </c>
      <c r="G1927" t="str">
        <f>IF(F1927="","",COUNTIF($F$2:F1927,F1927))</f>
        <v/>
      </c>
      <c r="H1927" t="str">
        <f t="shared" si="67"/>
        <v/>
      </c>
    </row>
    <row r="1928" spans="5:8" x14ac:dyDescent="0.25">
      <c r="E1928" t="str">
        <f>IF(Units!A1928="","",Units!A1928&amp;Units!B1928&amp;Units!C1928&amp;"-"&amp;PROPER(Units!D1928))</f>
        <v>8120006-Union Township</v>
      </c>
      <c r="F1928" t="str">
        <f t="shared" si="66"/>
        <v/>
      </c>
      <c r="G1928" t="str">
        <f>IF(F1928="","",COUNTIF($F$2:F1928,F1928))</f>
        <v/>
      </c>
      <c r="H1928" t="str">
        <f t="shared" si="67"/>
        <v/>
      </c>
    </row>
    <row r="1929" spans="5:8" x14ac:dyDescent="0.25">
      <c r="E1929" t="str">
        <f>IF(Units!A1929="","",Units!A1929&amp;Units!B1929&amp;Units!C1929&amp;"-"&amp;PROPER(Units!D1929))</f>
        <v>8130895-Liberty Civil Town</v>
      </c>
      <c r="F1929" t="str">
        <f t="shared" si="66"/>
        <v/>
      </c>
      <c r="G1929" t="str">
        <f>IF(F1929="","",COUNTIF($F$2:F1929,F1929))</f>
        <v/>
      </c>
      <c r="H1929" t="str">
        <f t="shared" si="67"/>
        <v/>
      </c>
    </row>
    <row r="1930" spans="5:8" x14ac:dyDescent="0.25">
      <c r="E1930" t="str">
        <f>IF(Units!A1930="","",Units!A1930&amp;Units!B1930&amp;Units!C1930&amp;"-"&amp;PROPER(Units!D1930))</f>
        <v>8130896-West College Corner Civil Town</v>
      </c>
      <c r="F1930" t="str">
        <f t="shared" si="66"/>
        <v/>
      </c>
      <c r="G1930" t="str">
        <f>IF(F1930="","",COUNTIF($F$2:F1930,F1930))</f>
        <v/>
      </c>
      <c r="H1930" t="str">
        <f t="shared" si="67"/>
        <v/>
      </c>
    </row>
    <row r="1931" spans="5:8" x14ac:dyDescent="0.25">
      <c r="E1931" t="str">
        <f>IF(Units!A1931="","",Units!A1931&amp;Units!B1931&amp;Units!C1931&amp;"-"&amp;PROPER(Units!D1931))</f>
        <v>8150223-Union County Public Library</v>
      </c>
      <c r="F1931" t="str">
        <f t="shared" si="66"/>
        <v/>
      </c>
      <c r="G1931" t="str">
        <f>IF(F1931="","",COUNTIF($F$2:F1931,F1931))</f>
        <v/>
      </c>
      <c r="H1931" t="str">
        <f t="shared" si="67"/>
        <v/>
      </c>
    </row>
    <row r="1932" spans="5:8" x14ac:dyDescent="0.25">
      <c r="E1932" t="str">
        <f>IF(Units!A1932="","",Units!A1932&amp;Units!B1932&amp;Units!C1932&amp;"-"&amp;PROPER(Units!D1932))</f>
        <v>8210000-Vanderburgh County</v>
      </c>
      <c r="F1932" t="str">
        <f t="shared" si="66"/>
        <v/>
      </c>
      <c r="G1932" t="str">
        <f>IF(F1932="","",COUNTIF($F$2:F1932,F1932))</f>
        <v/>
      </c>
      <c r="H1932" t="str">
        <f t="shared" si="67"/>
        <v/>
      </c>
    </row>
    <row r="1933" spans="5:8" x14ac:dyDescent="0.25">
      <c r="E1933" t="str">
        <f>IF(Units!A1933="","",Units!A1933&amp;Units!B1933&amp;Units!C1933&amp;"-"&amp;PROPER(Units!D1933))</f>
        <v>8220001-Armstrong Township</v>
      </c>
      <c r="F1933" t="str">
        <f t="shared" si="66"/>
        <v/>
      </c>
      <c r="G1933" t="str">
        <f>IF(F1933="","",COUNTIF($F$2:F1933,F1933))</f>
        <v/>
      </c>
      <c r="H1933" t="str">
        <f t="shared" si="67"/>
        <v/>
      </c>
    </row>
    <row r="1934" spans="5:8" x14ac:dyDescent="0.25">
      <c r="E1934" t="str">
        <f>IF(Units!A1934="","",Units!A1934&amp;Units!B1934&amp;Units!C1934&amp;"-"&amp;PROPER(Units!D1934))</f>
        <v>8220002-Center Township</v>
      </c>
      <c r="F1934" t="str">
        <f t="shared" si="66"/>
        <v/>
      </c>
      <c r="G1934" t="str">
        <f>IF(F1934="","",COUNTIF($F$2:F1934,F1934))</f>
        <v/>
      </c>
      <c r="H1934" t="str">
        <f t="shared" si="67"/>
        <v/>
      </c>
    </row>
    <row r="1935" spans="5:8" x14ac:dyDescent="0.25">
      <c r="E1935" t="str">
        <f>IF(Units!A1935="","",Units!A1935&amp;Units!B1935&amp;Units!C1935&amp;"-"&amp;PROPER(Units!D1935))</f>
        <v>8220003-German Township</v>
      </c>
      <c r="F1935" t="str">
        <f t="shared" si="66"/>
        <v/>
      </c>
      <c r="G1935" t="str">
        <f>IF(F1935="","",COUNTIF($F$2:F1935,F1935))</f>
        <v/>
      </c>
      <c r="H1935" t="str">
        <f t="shared" si="67"/>
        <v/>
      </c>
    </row>
    <row r="1936" spans="5:8" x14ac:dyDescent="0.25">
      <c r="E1936" t="str">
        <f>IF(Units!A1936="","",Units!A1936&amp;Units!B1936&amp;Units!C1936&amp;"-"&amp;PROPER(Units!D1936))</f>
        <v>8220004-Perry Township</v>
      </c>
      <c r="F1936" t="str">
        <f t="shared" si="66"/>
        <v/>
      </c>
      <c r="G1936" t="str">
        <f>IF(F1936="","",COUNTIF($F$2:F1936,F1936))</f>
        <v/>
      </c>
      <c r="H1936" t="str">
        <f t="shared" si="67"/>
        <v/>
      </c>
    </row>
    <row r="1937" spans="5:8" x14ac:dyDescent="0.25">
      <c r="E1937" t="str">
        <f>IF(Units!A1937="","",Units!A1937&amp;Units!B1937&amp;Units!C1937&amp;"-"&amp;PROPER(Units!D1937))</f>
        <v>8220005-Knight Township</v>
      </c>
      <c r="F1937" t="str">
        <f t="shared" si="66"/>
        <v/>
      </c>
      <c r="G1937" t="str">
        <f>IF(F1937="","",COUNTIF($F$2:F1937,F1937))</f>
        <v/>
      </c>
      <c r="H1937" t="str">
        <f t="shared" si="67"/>
        <v/>
      </c>
    </row>
    <row r="1938" spans="5:8" x14ac:dyDescent="0.25">
      <c r="E1938" t="str">
        <f>IF(Units!A1938="","",Units!A1938&amp;Units!B1938&amp;Units!C1938&amp;"-"&amp;PROPER(Units!D1938))</f>
        <v>8220006-Pigeon Township</v>
      </c>
      <c r="F1938" t="str">
        <f t="shared" si="66"/>
        <v/>
      </c>
      <c r="G1938" t="str">
        <f>IF(F1938="","",COUNTIF($F$2:F1938,F1938))</f>
        <v/>
      </c>
      <c r="H1938" t="str">
        <f t="shared" si="67"/>
        <v/>
      </c>
    </row>
    <row r="1939" spans="5:8" x14ac:dyDescent="0.25">
      <c r="E1939" t="str">
        <f>IF(Units!A1939="","",Units!A1939&amp;Units!B1939&amp;Units!C1939&amp;"-"&amp;PROPER(Units!D1939))</f>
        <v>8220007-Scott Township</v>
      </c>
      <c r="F1939" t="str">
        <f t="shared" si="66"/>
        <v/>
      </c>
      <c r="G1939" t="str">
        <f>IF(F1939="","",COUNTIF($F$2:F1939,F1939))</f>
        <v/>
      </c>
      <c r="H1939" t="str">
        <f t="shared" si="67"/>
        <v/>
      </c>
    </row>
    <row r="1940" spans="5:8" x14ac:dyDescent="0.25">
      <c r="E1940" t="str">
        <f>IF(Units!A1940="","",Units!A1940&amp;Units!B1940&amp;Units!C1940&amp;"-"&amp;PROPER(Units!D1940))</f>
        <v>8220008-Union Township</v>
      </c>
      <c r="F1940" t="str">
        <f t="shared" si="66"/>
        <v/>
      </c>
      <c r="G1940" t="str">
        <f>IF(F1940="","",COUNTIF($F$2:F1940,F1940))</f>
        <v/>
      </c>
      <c r="H1940" t="str">
        <f t="shared" si="67"/>
        <v/>
      </c>
    </row>
    <row r="1941" spans="5:8" x14ac:dyDescent="0.25">
      <c r="E1941" t="str">
        <f>IF(Units!A1941="","",Units!A1941&amp;Units!B1941&amp;Units!C1941&amp;"-"&amp;PROPER(Units!D1941))</f>
        <v>8230102-Evansville Civil City</v>
      </c>
      <c r="F1941" t="str">
        <f t="shared" si="66"/>
        <v/>
      </c>
      <c r="G1941" t="str">
        <f>IF(F1941="","",COUNTIF($F$2:F1941,F1941))</f>
        <v/>
      </c>
      <c r="H1941" t="str">
        <f t="shared" si="67"/>
        <v/>
      </c>
    </row>
    <row r="1942" spans="5:8" x14ac:dyDescent="0.25">
      <c r="E1942" t="str">
        <f>IF(Units!A1942="","",Units!A1942&amp;Units!B1942&amp;Units!C1942&amp;"-"&amp;PROPER(Units!D1942))</f>
        <v>8230958-Darmstadt Civil Town</v>
      </c>
      <c r="F1942" t="str">
        <f t="shared" si="66"/>
        <v/>
      </c>
      <c r="G1942" t="str">
        <f>IF(F1942="","",COUNTIF($F$2:F1942,F1942))</f>
        <v/>
      </c>
      <c r="H1942" t="str">
        <f t="shared" si="67"/>
        <v/>
      </c>
    </row>
    <row r="1943" spans="5:8" x14ac:dyDescent="0.25">
      <c r="E1943" t="str">
        <f>IF(Units!A1943="","",Units!A1943&amp;Units!B1943&amp;Units!C1943&amp;"-"&amp;PROPER(Units!D1943))</f>
        <v>8250265-Evansville-Vanderburgh County Public Library</v>
      </c>
      <c r="F1943" t="str">
        <f t="shared" si="66"/>
        <v/>
      </c>
      <c r="G1943" t="str">
        <f>IF(F1943="","",COUNTIF($F$2:F1943,F1943))</f>
        <v/>
      </c>
      <c r="H1943" t="str">
        <f t="shared" si="67"/>
        <v/>
      </c>
    </row>
    <row r="1944" spans="5:8" x14ac:dyDescent="0.25">
      <c r="E1944" t="str">
        <f>IF(Units!A1944="","",Units!A1944&amp;Units!B1944&amp;Units!C1944&amp;"-"&amp;PROPER(Units!D1944))</f>
        <v>8261072-Vanderburgh County Solid Waste Management</v>
      </c>
      <c r="F1944" t="str">
        <f t="shared" si="66"/>
        <v/>
      </c>
      <c r="G1944" t="str">
        <f>IF(F1944="","",COUNTIF($F$2:F1944,F1944))</f>
        <v/>
      </c>
      <c r="H1944" t="str">
        <f t="shared" si="67"/>
        <v/>
      </c>
    </row>
    <row r="1945" spans="5:8" x14ac:dyDescent="0.25">
      <c r="E1945" t="str">
        <f>IF(Units!A1945="","",Units!A1945&amp;Units!B1945&amp;Units!C1945&amp;"-"&amp;PROPER(Units!D1945))</f>
        <v>8261102-Evansville Levee Authority</v>
      </c>
      <c r="F1945" t="str">
        <f t="shared" si="66"/>
        <v/>
      </c>
      <c r="G1945" t="str">
        <f>IF(F1945="","",COUNTIF($F$2:F1945,F1945))</f>
        <v/>
      </c>
      <c r="H1945" t="str">
        <f t="shared" si="67"/>
        <v/>
      </c>
    </row>
    <row r="1946" spans="5:8" x14ac:dyDescent="0.25">
      <c r="E1946" t="str">
        <f>IF(Units!A1946="","",Units!A1946&amp;Units!B1946&amp;Units!C1946&amp;"-"&amp;PROPER(Units!D1946))</f>
        <v>8261190-Evansville-Vanderburgh Airport Authority</v>
      </c>
      <c r="F1946" t="str">
        <f t="shared" si="66"/>
        <v/>
      </c>
      <c r="G1946" t="str">
        <f>IF(F1946="","",COUNTIF($F$2:F1946,F1946))</f>
        <v/>
      </c>
      <c r="H1946" t="str">
        <f t="shared" si="67"/>
        <v/>
      </c>
    </row>
    <row r="1947" spans="5:8" x14ac:dyDescent="0.25">
      <c r="E1947" t="str">
        <f>IF(Units!A1947="","",Units!A1947&amp;Units!B1947&amp;Units!C1947&amp;"-"&amp;PROPER(Units!D1947))</f>
        <v>8310000-Vermillion County</v>
      </c>
      <c r="F1947" t="str">
        <f t="shared" si="66"/>
        <v/>
      </c>
      <c r="G1947" t="str">
        <f>IF(F1947="","",COUNTIF($F$2:F1947,F1947))</f>
        <v/>
      </c>
      <c r="H1947" t="str">
        <f t="shared" si="67"/>
        <v/>
      </c>
    </row>
    <row r="1948" spans="5:8" x14ac:dyDescent="0.25">
      <c r="E1948" t="str">
        <f>IF(Units!A1948="","",Units!A1948&amp;Units!B1948&amp;Units!C1948&amp;"-"&amp;PROPER(Units!D1948))</f>
        <v>8320001-Clinton Township</v>
      </c>
      <c r="F1948" t="str">
        <f t="shared" si="66"/>
        <v/>
      </c>
      <c r="G1948" t="str">
        <f>IF(F1948="","",COUNTIF($F$2:F1948,F1948))</f>
        <v/>
      </c>
      <c r="H1948" t="str">
        <f t="shared" si="67"/>
        <v/>
      </c>
    </row>
    <row r="1949" spans="5:8" x14ac:dyDescent="0.25">
      <c r="E1949" t="str">
        <f>IF(Units!A1949="","",Units!A1949&amp;Units!B1949&amp;Units!C1949&amp;"-"&amp;PROPER(Units!D1949))</f>
        <v>8320002-Eugene Township</v>
      </c>
      <c r="F1949" t="str">
        <f t="shared" si="66"/>
        <v/>
      </c>
      <c r="G1949" t="str">
        <f>IF(F1949="","",COUNTIF($F$2:F1949,F1949))</f>
        <v/>
      </c>
      <c r="H1949" t="str">
        <f t="shared" si="67"/>
        <v/>
      </c>
    </row>
    <row r="1950" spans="5:8" x14ac:dyDescent="0.25">
      <c r="E1950" t="str">
        <f>IF(Units!A1950="","",Units!A1950&amp;Units!B1950&amp;Units!C1950&amp;"-"&amp;PROPER(Units!D1950))</f>
        <v>8320003-Helt Township</v>
      </c>
      <c r="F1950" t="str">
        <f t="shared" si="66"/>
        <v/>
      </c>
      <c r="G1950" t="str">
        <f>IF(F1950="","",COUNTIF($F$2:F1950,F1950))</f>
        <v/>
      </c>
      <c r="H1950" t="str">
        <f t="shared" si="67"/>
        <v/>
      </c>
    </row>
    <row r="1951" spans="5:8" x14ac:dyDescent="0.25">
      <c r="E1951" t="str">
        <f>IF(Units!A1951="","",Units!A1951&amp;Units!B1951&amp;Units!C1951&amp;"-"&amp;PROPER(Units!D1951))</f>
        <v>8320004-Highland Township</v>
      </c>
      <c r="F1951" t="str">
        <f t="shared" si="66"/>
        <v/>
      </c>
      <c r="G1951" t="str">
        <f>IF(F1951="","",COUNTIF($F$2:F1951,F1951))</f>
        <v/>
      </c>
      <c r="H1951" t="str">
        <f t="shared" si="67"/>
        <v/>
      </c>
    </row>
    <row r="1952" spans="5:8" x14ac:dyDescent="0.25">
      <c r="E1952" t="str">
        <f>IF(Units!A1952="","",Units!A1952&amp;Units!B1952&amp;Units!C1952&amp;"-"&amp;PROPER(Units!D1952))</f>
        <v>8320005-Vermillion Township</v>
      </c>
      <c r="F1952" t="str">
        <f t="shared" si="66"/>
        <v/>
      </c>
      <c r="G1952" t="str">
        <f>IF(F1952="","",COUNTIF($F$2:F1952,F1952))</f>
        <v/>
      </c>
      <c r="H1952" t="str">
        <f t="shared" si="67"/>
        <v/>
      </c>
    </row>
    <row r="1953" spans="5:8" x14ac:dyDescent="0.25">
      <c r="E1953" t="str">
        <f>IF(Units!A1953="","",Units!A1953&amp;Units!B1953&amp;Units!C1953&amp;"-"&amp;PROPER(Units!D1953))</f>
        <v>8330427-Clinton Civil City</v>
      </c>
      <c r="F1953" t="str">
        <f t="shared" si="66"/>
        <v/>
      </c>
      <c r="G1953" t="str">
        <f>IF(F1953="","",COUNTIF($F$2:F1953,F1953))</f>
        <v/>
      </c>
      <c r="H1953" t="str">
        <f t="shared" si="67"/>
        <v/>
      </c>
    </row>
    <row r="1954" spans="5:8" x14ac:dyDescent="0.25">
      <c r="E1954" t="str">
        <f>IF(Units!A1954="","",Units!A1954&amp;Units!B1954&amp;Units!C1954&amp;"-"&amp;PROPER(Units!D1954))</f>
        <v>8330897-Cayuga Civil Town</v>
      </c>
      <c r="F1954" t="str">
        <f t="shared" si="66"/>
        <v/>
      </c>
      <c r="G1954" t="str">
        <f>IF(F1954="","",COUNTIF($F$2:F1954,F1954))</f>
        <v/>
      </c>
      <c r="H1954" t="str">
        <f t="shared" si="67"/>
        <v/>
      </c>
    </row>
    <row r="1955" spans="5:8" x14ac:dyDescent="0.25">
      <c r="E1955" t="str">
        <f>IF(Units!A1955="","",Units!A1955&amp;Units!B1955&amp;Units!C1955&amp;"-"&amp;PROPER(Units!D1955))</f>
        <v>8330898-Dana Civil Town</v>
      </c>
      <c r="F1955" t="str">
        <f t="shared" si="66"/>
        <v/>
      </c>
      <c r="G1955" t="str">
        <f>IF(F1955="","",COUNTIF($F$2:F1955,F1955))</f>
        <v/>
      </c>
      <c r="H1955" t="str">
        <f t="shared" si="67"/>
        <v/>
      </c>
    </row>
    <row r="1956" spans="5:8" x14ac:dyDescent="0.25">
      <c r="E1956" t="str">
        <f>IF(Units!A1956="","",Units!A1956&amp;Units!B1956&amp;Units!C1956&amp;"-"&amp;PROPER(Units!D1956))</f>
        <v>8330899-Fairview Park Civil Town</v>
      </c>
      <c r="F1956" t="str">
        <f t="shared" si="66"/>
        <v/>
      </c>
      <c r="G1956" t="str">
        <f>IF(F1956="","",COUNTIF($F$2:F1956,F1956))</f>
        <v/>
      </c>
      <c r="H1956" t="str">
        <f t="shared" si="67"/>
        <v/>
      </c>
    </row>
    <row r="1957" spans="5:8" x14ac:dyDescent="0.25">
      <c r="E1957" t="str">
        <f>IF(Units!A1957="","",Units!A1957&amp;Units!B1957&amp;Units!C1957&amp;"-"&amp;PROPER(Units!D1957))</f>
        <v>8330900-Newport Civil Town</v>
      </c>
      <c r="F1957" t="str">
        <f t="shared" si="66"/>
        <v/>
      </c>
      <c r="G1957" t="str">
        <f>IF(F1957="","",COUNTIF($F$2:F1957,F1957))</f>
        <v/>
      </c>
      <c r="H1957" t="str">
        <f t="shared" si="67"/>
        <v/>
      </c>
    </row>
    <row r="1958" spans="5:8" x14ac:dyDescent="0.25">
      <c r="E1958" t="str">
        <f>IF(Units!A1958="","",Units!A1958&amp;Units!B1958&amp;Units!C1958&amp;"-"&amp;PROPER(Units!D1958))</f>
        <v>8330901-Perrysville Civil Town</v>
      </c>
      <c r="F1958" t="str">
        <f t="shared" si="66"/>
        <v/>
      </c>
      <c r="G1958" t="str">
        <f>IF(F1958="","",COUNTIF($F$2:F1958,F1958))</f>
        <v/>
      </c>
      <c r="H1958" t="str">
        <f t="shared" si="67"/>
        <v/>
      </c>
    </row>
    <row r="1959" spans="5:8" x14ac:dyDescent="0.25">
      <c r="E1959" t="str">
        <f>IF(Units!A1959="","",Units!A1959&amp;Units!B1959&amp;Units!C1959&amp;"-"&amp;PROPER(Units!D1959))</f>
        <v>8330902-Universal Civil Town</v>
      </c>
      <c r="F1959" t="str">
        <f t="shared" si="66"/>
        <v/>
      </c>
      <c r="G1959" t="str">
        <f>IF(F1959="","",COUNTIF($F$2:F1959,F1959))</f>
        <v/>
      </c>
      <c r="H1959" t="str">
        <f t="shared" si="67"/>
        <v/>
      </c>
    </row>
    <row r="1960" spans="5:8" x14ac:dyDescent="0.25">
      <c r="E1960" t="str">
        <f>IF(Units!A1960="","",Units!A1960&amp;Units!B1960&amp;Units!C1960&amp;"-"&amp;PROPER(Units!D1960))</f>
        <v>8350227-Clinton Public Library</v>
      </c>
      <c r="F1960" t="str">
        <f t="shared" si="66"/>
        <v/>
      </c>
      <c r="G1960" t="str">
        <f>IF(F1960="","",COUNTIF($F$2:F1960,F1960))</f>
        <v/>
      </c>
      <c r="H1960" t="str">
        <f t="shared" si="67"/>
        <v/>
      </c>
    </row>
    <row r="1961" spans="5:8" x14ac:dyDescent="0.25">
      <c r="E1961" t="str">
        <f>IF(Units!A1961="","",Units!A1961&amp;Units!B1961&amp;Units!C1961&amp;"-"&amp;PROPER(Units!D1961))</f>
        <v>8350228-Vermillion County Public Library</v>
      </c>
      <c r="F1961" t="str">
        <f t="shared" si="66"/>
        <v/>
      </c>
      <c r="G1961" t="str">
        <f>IF(F1961="","",COUNTIF($F$2:F1961,F1961))</f>
        <v/>
      </c>
      <c r="H1961" t="str">
        <f t="shared" si="67"/>
        <v/>
      </c>
    </row>
    <row r="1962" spans="5:8" x14ac:dyDescent="0.25">
      <c r="E1962" t="str">
        <f>IF(Units!A1962="","",Units!A1962&amp;Units!B1962&amp;Units!C1962&amp;"-"&amp;PROPER(Units!D1962))</f>
        <v>8361073-Vermillion County Solid Waste Management</v>
      </c>
      <c r="F1962" t="str">
        <f t="shared" si="66"/>
        <v/>
      </c>
      <c r="G1962" t="str">
        <f>IF(F1962="","",COUNTIF($F$2:F1962,F1962))</f>
        <v/>
      </c>
      <c r="H1962" t="str">
        <f t="shared" si="67"/>
        <v/>
      </c>
    </row>
    <row r="1963" spans="5:8" x14ac:dyDescent="0.25">
      <c r="E1963" t="str">
        <f>IF(Units!A1963="","",Units!A1963&amp;Units!B1963&amp;Units!C1963&amp;"-"&amp;PROPER(Units!D1963))</f>
        <v>8410000-Vigo County</v>
      </c>
      <c r="F1963" t="str">
        <f t="shared" si="66"/>
        <v/>
      </c>
      <c r="G1963" t="str">
        <f>IF(F1963="","",COUNTIF($F$2:F1963,F1963))</f>
        <v/>
      </c>
      <c r="H1963" t="str">
        <f t="shared" si="67"/>
        <v/>
      </c>
    </row>
    <row r="1964" spans="5:8" x14ac:dyDescent="0.25">
      <c r="E1964" t="str">
        <f>IF(Units!A1964="","",Units!A1964&amp;Units!B1964&amp;Units!C1964&amp;"-"&amp;PROPER(Units!D1964))</f>
        <v>8420001-Fayette Township</v>
      </c>
      <c r="F1964" t="str">
        <f t="shared" si="66"/>
        <v/>
      </c>
      <c r="G1964" t="str">
        <f>IF(F1964="","",COUNTIF($F$2:F1964,F1964))</f>
        <v/>
      </c>
      <c r="H1964" t="str">
        <f t="shared" si="67"/>
        <v/>
      </c>
    </row>
    <row r="1965" spans="5:8" x14ac:dyDescent="0.25">
      <c r="E1965" t="str">
        <f>IF(Units!A1965="","",Units!A1965&amp;Units!B1965&amp;Units!C1965&amp;"-"&amp;PROPER(Units!D1965))</f>
        <v>8420002-Harrison Township</v>
      </c>
      <c r="F1965" t="str">
        <f t="shared" si="66"/>
        <v/>
      </c>
      <c r="G1965" t="str">
        <f>IF(F1965="","",COUNTIF($F$2:F1965,F1965))</f>
        <v/>
      </c>
      <c r="H1965" t="str">
        <f t="shared" si="67"/>
        <v/>
      </c>
    </row>
    <row r="1966" spans="5:8" x14ac:dyDescent="0.25">
      <c r="E1966" t="str">
        <f>IF(Units!A1966="","",Units!A1966&amp;Units!B1966&amp;Units!C1966&amp;"-"&amp;PROPER(Units!D1966))</f>
        <v>8420003-Honey Creek Township</v>
      </c>
      <c r="F1966" t="str">
        <f t="shared" si="66"/>
        <v/>
      </c>
      <c r="G1966" t="str">
        <f>IF(F1966="","",COUNTIF($F$2:F1966,F1966))</f>
        <v/>
      </c>
      <c r="H1966" t="str">
        <f t="shared" si="67"/>
        <v/>
      </c>
    </row>
    <row r="1967" spans="5:8" x14ac:dyDescent="0.25">
      <c r="E1967" t="str">
        <f>IF(Units!A1967="","",Units!A1967&amp;Units!B1967&amp;Units!C1967&amp;"-"&amp;PROPER(Units!D1967))</f>
        <v>8420004-Linton Township</v>
      </c>
      <c r="F1967" t="str">
        <f t="shared" si="66"/>
        <v/>
      </c>
      <c r="G1967" t="str">
        <f>IF(F1967="","",COUNTIF($F$2:F1967,F1967))</f>
        <v/>
      </c>
      <c r="H1967" t="str">
        <f t="shared" si="67"/>
        <v/>
      </c>
    </row>
    <row r="1968" spans="5:8" x14ac:dyDescent="0.25">
      <c r="E1968" t="str">
        <f>IF(Units!A1968="","",Units!A1968&amp;Units!B1968&amp;Units!C1968&amp;"-"&amp;PROPER(Units!D1968))</f>
        <v>8420005-Lost Creek Township</v>
      </c>
      <c r="F1968" t="str">
        <f t="shared" si="66"/>
        <v/>
      </c>
      <c r="G1968" t="str">
        <f>IF(F1968="","",COUNTIF($F$2:F1968,F1968))</f>
        <v/>
      </c>
      <c r="H1968" t="str">
        <f t="shared" si="67"/>
        <v/>
      </c>
    </row>
    <row r="1969" spans="5:8" x14ac:dyDescent="0.25">
      <c r="E1969" t="str">
        <f>IF(Units!A1969="","",Units!A1969&amp;Units!B1969&amp;Units!C1969&amp;"-"&amp;PROPER(Units!D1969))</f>
        <v>8420006-Nevins Township</v>
      </c>
      <c r="F1969" t="str">
        <f t="shared" si="66"/>
        <v/>
      </c>
      <c r="G1969" t="str">
        <f>IF(F1969="","",COUNTIF($F$2:F1969,F1969))</f>
        <v/>
      </c>
      <c r="H1969" t="str">
        <f t="shared" si="67"/>
        <v/>
      </c>
    </row>
    <row r="1970" spans="5:8" x14ac:dyDescent="0.25">
      <c r="E1970" t="str">
        <f>IF(Units!A1970="","",Units!A1970&amp;Units!B1970&amp;Units!C1970&amp;"-"&amp;PROPER(Units!D1970))</f>
        <v>8420007-Otter Creek Township</v>
      </c>
      <c r="F1970" t="str">
        <f t="shared" si="66"/>
        <v/>
      </c>
      <c r="G1970" t="str">
        <f>IF(F1970="","",COUNTIF($F$2:F1970,F1970))</f>
        <v/>
      </c>
      <c r="H1970" t="str">
        <f t="shared" si="67"/>
        <v/>
      </c>
    </row>
    <row r="1971" spans="5:8" x14ac:dyDescent="0.25">
      <c r="E1971" t="str">
        <f>IF(Units!A1971="","",Units!A1971&amp;Units!B1971&amp;Units!C1971&amp;"-"&amp;PROPER(Units!D1971))</f>
        <v>8420008-Pierson Township</v>
      </c>
      <c r="F1971" t="str">
        <f t="shared" si="66"/>
        <v/>
      </c>
      <c r="G1971" t="str">
        <f>IF(F1971="","",COUNTIF($F$2:F1971,F1971))</f>
        <v/>
      </c>
      <c r="H1971" t="str">
        <f t="shared" si="67"/>
        <v/>
      </c>
    </row>
    <row r="1972" spans="5:8" x14ac:dyDescent="0.25">
      <c r="E1972" t="str">
        <f>IF(Units!A1972="","",Units!A1972&amp;Units!B1972&amp;Units!C1972&amp;"-"&amp;PROPER(Units!D1972))</f>
        <v>8420009-Prairie Creek Township</v>
      </c>
      <c r="F1972" t="str">
        <f t="shared" si="66"/>
        <v/>
      </c>
      <c r="G1972" t="str">
        <f>IF(F1972="","",COUNTIF($F$2:F1972,F1972))</f>
        <v/>
      </c>
      <c r="H1972" t="str">
        <f t="shared" si="67"/>
        <v/>
      </c>
    </row>
    <row r="1973" spans="5:8" x14ac:dyDescent="0.25">
      <c r="E1973" t="str">
        <f>IF(Units!A1973="","",Units!A1973&amp;Units!B1973&amp;Units!C1973&amp;"-"&amp;PROPER(Units!D1973))</f>
        <v>8420010-Prairieton Township</v>
      </c>
      <c r="F1973" t="str">
        <f t="shared" si="66"/>
        <v/>
      </c>
      <c r="G1973" t="str">
        <f>IF(F1973="","",COUNTIF($F$2:F1973,F1973))</f>
        <v/>
      </c>
      <c r="H1973" t="str">
        <f t="shared" si="67"/>
        <v/>
      </c>
    </row>
    <row r="1974" spans="5:8" x14ac:dyDescent="0.25">
      <c r="E1974" t="str">
        <f>IF(Units!A1974="","",Units!A1974&amp;Units!B1974&amp;Units!C1974&amp;"-"&amp;PROPER(Units!D1974))</f>
        <v>8420011-Riley Township</v>
      </c>
      <c r="F1974" t="str">
        <f t="shared" si="66"/>
        <v/>
      </c>
      <c r="G1974" t="str">
        <f>IF(F1974="","",COUNTIF($F$2:F1974,F1974))</f>
        <v/>
      </c>
      <c r="H1974" t="str">
        <f t="shared" si="67"/>
        <v/>
      </c>
    </row>
    <row r="1975" spans="5:8" x14ac:dyDescent="0.25">
      <c r="E1975" t="str">
        <f>IF(Units!A1975="","",Units!A1975&amp;Units!B1975&amp;Units!C1975&amp;"-"&amp;PROPER(Units!D1975))</f>
        <v>8420012-Sugar Creek Township</v>
      </c>
      <c r="F1975" t="str">
        <f t="shared" si="66"/>
        <v/>
      </c>
      <c r="G1975" t="str">
        <f>IF(F1975="","",COUNTIF($F$2:F1975,F1975))</f>
        <v/>
      </c>
      <c r="H1975" t="str">
        <f t="shared" si="67"/>
        <v/>
      </c>
    </row>
    <row r="1976" spans="5:8" x14ac:dyDescent="0.25">
      <c r="E1976" t="str">
        <f>IF(Units!A1976="","",Units!A1976&amp;Units!B1976&amp;Units!C1976&amp;"-"&amp;PROPER(Units!D1976))</f>
        <v>8430106-Terre Haute Civil City</v>
      </c>
      <c r="F1976" t="str">
        <f t="shared" si="66"/>
        <v/>
      </c>
      <c r="G1976" t="str">
        <f>IF(F1976="","",COUNTIF($F$2:F1976,F1976))</f>
        <v/>
      </c>
      <c r="H1976" t="str">
        <f t="shared" si="67"/>
        <v/>
      </c>
    </row>
    <row r="1977" spans="5:8" x14ac:dyDescent="0.25">
      <c r="E1977" t="str">
        <f>IF(Units!A1977="","",Units!A1977&amp;Units!B1977&amp;Units!C1977&amp;"-"&amp;PROPER(Units!D1977))</f>
        <v>8430903-Riley Civil Town</v>
      </c>
      <c r="F1977" t="str">
        <f t="shared" si="66"/>
        <v/>
      </c>
      <c r="G1977" t="str">
        <f>IF(F1977="","",COUNTIF($F$2:F1977,F1977))</f>
        <v/>
      </c>
      <c r="H1977" t="str">
        <f t="shared" si="67"/>
        <v/>
      </c>
    </row>
    <row r="1978" spans="5:8" x14ac:dyDescent="0.25">
      <c r="E1978" t="str">
        <f>IF(Units!A1978="","",Units!A1978&amp;Units!B1978&amp;Units!C1978&amp;"-"&amp;PROPER(Units!D1978))</f>
        <v>8430904-Seelyville Civil Town</v>
      </c>
      <c r="F1978" t="str">
        <f t="shared" si="66"/>
        <v/>
      </c>
      <c r="G1978" t="str">
        <f>IF(F1978="","",COUNTIF($F$2:F1978,F1978))</f>
        <v/>
      </c>
      <c r="H1978" t="str">
        <f t="shared" si="67"/>
        <v/>
      </c>
    </row>
    <row r="1979" spans="5:8" x14ac:dyDescent="0.25">
      <c r="E1979" t="str">
        <f>IF(Units!A1979="","",Units!A1979&amp;Units!B1979&amp;Units!C1979&amp;"-"&amp;PROPER(Units!D1979))</f>
        <v>8430905-West Terre Haute Civil Town</v>
      </c>
      <c r="F1979" t="str">
        <f t="shared" si="66"/>
        <v/>
      </c>
      <c r="G1979" t="str">
        <f>IF(F1979="","",COUNTIF($F$2:F1979,F1979))</f>
        <v/>
      </c>
      <c r="H1979" t="str">
        <f t="shared" si="67"/>
        <v/>
      </c>
    </row>
    <row r="1980" spans="5:8" x14ac:dyDescent="0.25">
      <c r="E1980" t="str">
        <f>IF(Units!A1980="","",Units!A1980&amp;Units!B1980&amp;Units!C1980&amp;"-"&amp;PROPER(Units!D1980))</f>
        <v>8450229-Vigo County Public Library</v>
      </c>
      <c r="F1980" t="str">
        <f t="shared" si="66"/>
        <v/>
      </c>
      <c r="G1980" t="str">
        <f>IF(F1980="","",COUNTIF($F$2:F1980,F1980))</f>
        <v/>
      </c>
      <c r="H1980" t="str">
        <f t="shared" si="67"/>
        <v/>
      </c>
    </row>
    <row r="1981" spans="5:8" x14ac:dyDescent="0.25">
      <c r="E1981" t="str">
        <f>IF(Units!A1981="","",Units!A1981&amp;Units!B1981&amp;Units!C1981&amp;"-"&amp;PROPER(Units!D1981))</f>
        <v>8460334-Vigo County Solid Waste Management District</v>
      </c>
      <c r="F1981" t="str">
        <f t="shared" si="66"/>
        <v/>
      </c>
      <c r="G1981" t="str">
        <f>IF(F1981="","",COUNTIF($F$2:F1981,F1981))</f>
        <v/>
      </c>
      <c r="H1981" t="str">
        <f t="shared" si="67"/>
        <v/>
      </c>
    </row>
    <row r="1982" spans="5:8" x14ac:dyDescent="0.25">
      <c r="E1982" t="str">
        <f>IF(Units!A1982="","",Units!A1982&amp;Units!B1982&amp;Units!C1982&amp;"-"&amp;PROPER(Units!D1982))</f>
        <v>8460871-Terre Haute Sanitary</v>
      </c>
      <c r="F1982" t="str">
        <f t="shared" si="66"/>
        <v/>
      </c>
      <c r="G1982" t="str">
        <f>IF(F1982="","",COUNTIF($F$2:F1982,F1982))</f>
        <v/>
      </c>
      <c r="H1982" t="str">
        <f t="shared" si="67"/>
        <v/>
      </c>
    </row>
    <row r="1983" spans="5:8" x14ac:dyDescent="0.25">
      <c r="E1983" t="str">
        <f>IF(Units!A1983="","",Units!A1983&amp;Units!B1983&amp;Units!C1983&amp;"-"&amp;PROPER(Units!D1983))</f>
        <v>8460872-Terre Haute International Airport</v>
      </c>
      <c r="F1983" t="str">
        <f t="shared" si="66"/>
        <v/>
      </c>
      <c r="G1983" t="str">
        <f>IF(F1983="","",COUNTIF($F$2:F1983,F1983))</f>
        <v/>
      </c>
      <c r="H1983" t="str">
        <f t="shared" si="67"/>
        <v/>
      </c>
    </row>
    <row r="1984" spans="5:8" x14ac:dyDescent="0.25">
      <c r="E1984" t="str">
        <f>IF(Units!A1984="","",Units!A1984&amp;Units!B1984&amp;Units!C1984&amp;"-"&amp;PROPER(Units!D1984))</f>
        <v>8460958-Honey Creek Fire Protection</v>
      </c>
      <c r="F1984" t="str">
        <f t="shared" si="66"/>
        <v/>
      </c>
      <c r="G1984" t="str">
        <f>IF(F1984="","",COUNTIF($F$2:F1984,F1984))</f>
        <v/>
      </c>
      <c r="H1984" t="str">
        <f t="shared" si="67"/>
        <v/>
      </c>
    </row>
    <row r="1985" spans="5:8" x14ac:dyDescent="0.25">
      <c r="E1985" t="str">
        <f>IF(Units!A1985="","",Units!A1985&amp;Units!B1985&amp;Units!C1985&amp;"-"&amp;PROPER(Units!D1985))</f>
        <v>8460970-New Goshen Fire Protection District</v>
      </c>
      <c r="F1985" t="str">
        <f t="shared" si="66"/>
        <v/>
      </c>
      <c r="G1985" t="str">
        <f>IF(F1985="","",COUNTIF($F$2:F1985,F1985))</f>
        <v/>
      </c>
      <c r="H1985" t="str">
        <f t="shared" si="67"/>
        <v/>
      </c>
    </row>
    <row r="1986" spans="5:8" x14ac:dyDescent="0.25">
      <c r="E1986" t="str">
        <f>IF(Units!A1986="","",Units!A1986&amp;Units!B1986&amp;Units!C1986&amp;"-"&amp;PROPER(Units!D1986))</f>
        <v>8460981-Lost Creek Fire Protection District</v>
      </c>
      <c r="F1986" t="str">
        <f t="shared" si="66"/>
        <v/>
      </c>
      <c r="G1986" t="str">
        <f>IF(F1986="","",COUNTIF($F$2:F1986,F1986))</f>
        <v/>
      </c>
      <c r="H1986" t="str">
        <f t="shared" si="67"/>
        <v/>
      </c>
    </row>
    <row r="1987" spans="5:8" x14ac:dyDescent="0.25">
      <c r="E1987" t="str">
        <f>IF(Units!A1987="","",Units!A1987&amp;Units!B1987&amp;Units!C1987&amp;"-"&amp;PROPER(Units!D1987))</f>
        <v>8461005-Prairieton Fire Protection District</v>
      </c>
      <c r="F1987" t="str">
        <f t="shared" ref="F1987:F2050" si="68">IF(LEFT(E1987,2)=$F$1,"x","")</f>
        <v/>
      </c>
      <c r="G1987" t="str">
        <f>IF(F1987="","",COUNTIF($F$2:F1987,F1987))</f>
        <v/>
      </c>
      <c r="H1987" t="str">
        <f t="shared" ref="H1987:H2050" si="69">IF(F1987="","",E1987)</f>
        <v/>
      </c>
    </row>
    <row r="1988" spans="5:8" x14ac:dyDescent="0.25">
      <c r="E1988" t="str">
        <f>IF(Units!A1988="","",Units!A1988&amp;Units!B1988&amp;Units!C1988&amp;"-"&amp;PROPER(Units!D1988))</f>
        <v>8461023-Riley Fire Protection District</v>
      </c>
      <c r="F1988" t="str">
        <f t="shared" si="68"/>
        <v/>
      </c>
      <c r="G1988" t="str">
        <f>IF(F1988="","",COUNTIF($F$2:F1988,F1988))</f>
        <v/>
      </c>
      <c r="H1988" t="str">
        <f t="shared" si="69"/>
        <v/>
      </c>
    </row>
    <row r="1989" spans="5:8" x14ac:dyDescent="0.25">
      <c r="E1989" t="str">
        <f>IF(Units!A1989="","",Units!A1989&amp;Units!B1989&amp;Units!C1989&amp;"-"&amp;PROPER(Units!D1989))</f>
        <v>8461086-Sugar Creek Township Fire District</v>
      </c>
      <c r="F1989" t="str">
        <f t="shared" si="68"/>
        <v/>
      </c>
      <c r="G1989" t="str">
        <f>IF(F1989="","",COUNTIF($F$2:F1989,F1989))</f>
        <v/>
      </c>
      <c r="H1989" t="str">
        <f t="shared" si="69"/>
        <v/>
      </c>
    </row>
    <row r="1990" spans="5:8" x14ac:dyDescent="0.25">
      <c r="E1990" t="str">
        <f>IF(Units!A1990="","",Units!A1990&amp;Units!B1990&amp;Units!C1990&amp;"-"&amp;PROPER(Units!D1990))</f>
        <v>8470042-Prairie Creek-Vigo Conservancy</v>
      </c>
      <c r="F1990" t="str">
        <f t="shared" si="68"/>
        <v/>
      </c>
      <c r="G1990" t="str">
        <f>IF(F1990="","",COUNTIF($F$2:F1990,F1990))</f>
        <v/>
      </c>
      <c r="H1990" t="str">
        <f t="shared" si="69"/>
        <v/>
      </c>
    </row>
    <row r="1991" spans="5:8" x14ac:dyDescent="0.25">
      <c r="E1991" t="str">
        <f>IF(Units!A1991="","",Units!A1991&amp;Units!B1991&amp;Units!C1991&amp;"-"&amp;PROPER(Units!D1991))</f>
        <v>8470049-Honey Creek-Vigo Conservancy</v>
      </c>
      <c r="F1991" t="str">
        <f t="shared" si="68"/>
        <v/>
      </c>
      <c r="G1991" t="str">
        <f>IF(F1991="","",COUNTIF($F$2:F1991,F1991))</f>
        <v/>
      </c>
      <c r="H1991" t="str">
        <f t="shared" si="69"/>
        <v/>
      </c>
    </row>
    <row r="1992" spans="5:8" x14ac:dyDescent="0.25">
      <c r="E1992" t="str">
        <f>IF(Units!A1992="","",Units!A1992&amp;Units!B1992&amp;Units!C1992&amp;"-"&amp;PROPER(Units!D1992))</f>
        <v>8470104-West Vigo Levee Association Conservancy District</v>
      </c>
      <c r="F1992" t="str">
        <f t="shared" si="68"/>
        <v/>
      </c>
      <c r="G1992" t="str">
        <f>IF(F1992="","",COUNTIF($F$2:F1992,F1992))</f>
        <v/>
      </c>
      <c r="H1992" t="str">
        <f t="shared" si="69"/>
        <v/>
      </c>
    </row>
    <row r="1993" spans="5:8" x14ac:dyDescent="0.25">
      <c r="E1993" t="str">
        <f>IF(Units!A1993="","",Units!A1993&amp;Units!B1993&amp;Units!C1993&amp;"-"&amp;PROPER(Units!D1993))</f>
        <v>8470332-Moveover Lake Conservancy District</v>
      </c>
      <c r="F1993" t="str">
        <f t="shared" si="68"/>
        <v/>
      </c>
      <c r="G1993" t="str">
        <f>IF(F1993="","",COUNTIF($F$2:F1993,F1993))</f>
        <v/>
      </c>
      <c r="H1993" t="str">
        <f t="shared" si="69"/>
        <v/>
      </c>
    </row>
    <row r="1994" spans="5:8" x14ac:dyDescent="0.25">
      <c r="E1994" t="str">
        <f>IF(Units!A1994="","",Units!A1994&amp;Units!B1994&amp;Units!C1994&amp;"-"&amp;PROPER(Units!D1994))</f>
        <v>8470847-Greenfield Bayou Levee &amp; Ditch Conservancy</v>
      </c>
      <c r="F1994" t="str">
        <f t="shared" si="68"/>
        <v/>
      </c>
      <c r="G1994" t="str">
        <f>IF(F1994="","",COUNTIF($F$2:F1994,F1994))</f>
        <v/>
      </c>
      <c r="H1994" t="str">
        <f t="shared" si="69"/>
        <v/>
      </c>
    </row>
    <row r="1995" spans="5:8" x14ac:dyDescent="0.25">
      <c r="E1995" t="str">
        <f>IF(Units!A1995="","",Units!A1995&amp;Units!B1995&amp;Units!C1995&amp;"-"&amp;PROPER(Units!D1995))</f>
        <v>8510000-Wabash County</v>
      </c>
      <c r="F1995" t="str">
        <f t="shared" si="68"/>
        <v/>
      </c>
      <c r="G1995" t="str">
        <f>IF(F1995="","",COUNTIF($F$2:F1995,F1995))</f>
        <v/>
      </c>
      <c r="H1995" t="str">
        <f t="shared" si="69"/>
        <v/>
      </c>
    </row>
    <row r="1996" spans="5:8" x14ac:dyDescent="0.25">
      <c r="E1996" t="str">
        <f>IF(Units!A1996="","",Units!A1996&amp;Units!B1996&amp;Units!C1996&amp;"-"&amp;PROPER(Units!D1996))</f>
        <v>8520001-Chester Township</v>
      </c>
      <c r="F1996" t="str">
        <f t="shared" si="68"/>
        <v/>
      </c>
      <c r="G1996" t="str">
        <f>IF(F1996="","",COUNTIF($F$2:F1996,F1996))</f>
        <v/>
      </c>
      <c r="H1996" t="str">
        <f t="shared" si="69"/>
        <v/>
      </c>
    </row>
    <row r="1997" spans="5:8" x14ac:dyDescent="0.25">
      <c r="E1997" t="str">
        <f>IF(Units!A1997="","",Units!A1997&amp;Units!B1997&amp;Units!C1997&amp;"-"&amp;PROPER(Units!D1997))</f>
        <v>8520002-Lagro Township</v>
      </c>
      <c r="F1997" t="str">
        <f t="shared" si="68"/>
        <v/>
      </c>
      <c r="G1997" t="str">
        <f>IF(F1997="","",COUNTIF($F$2:F1997,F1997))</f>
        <v/>
      </c>
      <c r="H1997" t="str">
        <f t="shared" si="69"/>
        <v/>
      </c>
    </row>
    <row r="1998" spans="5:8" x14ac:dyDescent="0.25">
      <c r="E1998" t="str">
        <f>IF(Units!A1998="","",Units!A1998&amp;Units!B1998&amp;Units!C1998&amp;"-"&amp;PROPER(Units!D1998))</f>
        <v>8520003-Liberty Township</v>
      </c>
      <c r="F1998" t="str">
        <f t="shared" si="68"/>
        <v/>
      </c>
      <c r="G1998" t="str">
        <f>IF(F1998="","",COUNTIF($F$2:F1998,F1998))</f>
        <v/>
      </c>
      <c r="H1998" t="str">
        <f t="shared" si="69"/>
        <v/>
      </c>
    </row>
    <row r="1999" spans="5:8" x14ac:dyDescent="0.25">
      <c r="E1999" t="str">
        <f>IF(Units!A1999="","",Units!A1999&amp;Units!B1999&amp;Units!C1999&amp;"-"&amp;PROPER(Units!D1999))</f>
        <v>8520004-Noble Township</v>
      </c>
      <c r="F1999" t="str">
        <f t="shared" si="68"/>
        <v/>
      </c>
      <c r="G1999" t="str">
        <f>IF(F1999="","",COUNTIF($F$2:F1999,F1999))</f>
        <v/>
      </c>
      <c r="H1999" t="str">
        <f t="shared" si="69"/>
        <v/>
      </c>
    </row>
    <row r="2000" spans="5:8" x14ac:dyDescent="0.25">
      <c r="E2000" t="str">
        <f>IF(Units!A2000="","",Units!A2000&amp;Units!B2000&amp;Units!C2000&amp;"-"&amp;PROPER(Units!D2000))</f>
        <v>8520005-Paw Paw Township</v>
      </c>
      <c r="F2000" t="str">
        <f t="shared" si="68"/>
        <v/>
      </c>
      <c r="G2000" t="str">
        <f>IF(F2000="","",COUNTIF($F$2:F2000,F2000))</f>
        <v/>
      </c>
      <c r="H2000" t="str">
        <f t="shared" si="69"/>
        <v/>
      </c>
    </row>
    <row r="2001" spans="5:8" x14ac:dyDescent="0.25">
      <c r="E2001" t="str">
        <f>IF(Units!A2001="","",Units!A2001&amp;Units!B2001&amp;Units!C2001&amp;"-"&amp;PROPER(Units!D2001))</f>
        <v>8520006-Pleasant Township</v>
      </c>
      <c r="F2001" t="str">
        <f t="shared" si="68"/>
        <v/>
      </c>
      <c r="G2001" t="str">
        <f>IF(F2001="","",COUNTIF($F$2:F2001,F2001))</f>
        <v/>
      </c>
      <c r="H2001" t="str">
        <f t="shared" si="69"/>
        <v/>
      </c>
    </row>
    <row r="2002" spans="5:8" x14ac:dyDescent="0.25">
      <c r="E2002" t="str">
        <f>IF(Units!A2002="","",Units!A2002&amp;Units!B2002&amp;Units!C2002&amp;"-"&amp;PROPER(Units!D2002))</f>
        <v>8520007-Waltz Township</v>
      </c>
      <c r="F2002" t="str">
        <f t="shared" si="68"/>
        <v/>
      </c>
      <c r="G2002" t="str">
        <f>IF(F2002="","",COUNTIF($F$2:F2002,F2002))</f>
        <v/>
      </c>
      <c r="H2002" t="str">
        <f t="shared" si="69"/>
        <v/>
      </c>
    </row>
    <row r="2003" spans="5:8" x14ac:dyDescent="0.25">
      <c r="E2003" t="str">
        <f>IF(Units!A2003="","",Units!A2003&amp;Units!B2003&amp;Units!C2003&amp;"-"&amp;PROPER(Units!D2003))</f>
        <v>8530313-Wabash Civil City</v>
      </c>
      <c r="F2003" t="str">
        <f t="shared" si="68"/>
        <v/>
      </c>
      <c r="G2003" t="str">
        <f>IF(F2003="","",COUNTIF($F$2:F2003,F2003))</f>
        <v/>
      </c>
      <c r="H2003" t="str">
        <f t="shared" si="69"/>
        <v/>
      </c>
    </row>
    <row r="2004" spans="5:8" x14ac:dyDescent="0.25">
      <c r="E2004" t="str">
        <f>IF(Units!A2004="","",Units!A2004&amp;Units!B2004&amp;Units!C2004&amp;"-"&amp;PROPER(Units!D2004))</f>
        <v>8530511-North Manchester Civil Town</v>
      </c>
      <c r="F2004" t="str">
        <f t="shared" si="68"/>
        <v/>
      </c>
      <c r="G2004" t="str">
        <f>IF(F2004="","",COUNTIF($F$2:F2004,F2004))</f>
        <v/>
      </c>
      <c r="H2004" t="str">
        <f t="shared" si="69"/>
        <v/>
      </c>
    </row>
    <row r="2005" spans="5:8" x14ac:dyDescent="0.25">
      <c r="E2005" t="str">
        <f>IF(Units!A2005="","",Units!A2005&amp;Units!B2005&amp;Units!C2005&amp;"-"&amp;PROPER(Units!D2005))</f>
        <v>8530906-Lafontaine Civil Town</v>
      </c>
      <c r="F2005" t="str">
        <f t="shared" si="68"/>
        <v/>
      </c>
      <c r="G2005" t="str">
        <f>IF(F2005="","",COUNTIF($F$2:F2005,F2005))</f>
        <v/>
      </c>
      <c r="H2005" t="str">
        <f t="shared" si="69"/>
        <v/>
      </c>
    </row>
    <row r="2006" spans="5:8" x14ac:dyDescent="0.25">
      <c r="E2006" t="str">
        <f>IF(Units!A2006="","",Units!A2006&amp;Units!B2006&amp;Units!C2006&amp;"-"&amp;PROPER(Units!D2006))</f>
        <v>8530907-Lagro Civil Town</v>
      </c>
      <c r="F2006" t="str">
        <f t="shared" si="68"/>
        <v/>
      </c>
      <c r="G2006" t="str">
        <f>IF(F2006="","",COUNTIF($F$2:F2006,F2006))</f>
        <v/>
      </c>
      <c r="H2006" t="str">
        <f t="shared" si="69"/>
        <v/>
      </c>
    </row>
    <row r="2007" spans="5:8" x14ac:dyDescent="0.25">
      <c r="E2007" t="str">
        <f>IF(Units!A2007="","",Units!A2007&amp;Units!B2007&amp;Units!C2007&amp;"-"&amp;PROPER(Units!D2007))</f>
        <v>8530908-Roann Civil Town</v>
      </c>
      <c r="F2007" t="str">
        <f t="shared" si="68"/>
        <v/>
      </c>
      <c r="G2007" t="str">
        <f>IF(F2007="","",COUNTIF($F$2:F2007,F2007))</f>
        <v/>
      </c>
      <c r="H2007" t="str">
        <f t="shared" si="69"/>
        <v/>
      </c>
    </row>
    <row r="2008" spans="5:8" x14ac:dyDescent="0.25">
      <c r="E2008" t="str">
        <f>IF(Units!A2008="","",Units!A2008&amp;Units!B2008&amp;Units!C2008&amp;"-"&amp;PROPER(Units!D2008))</f>
        <v>8550230-North Manchester Public Library</v>
      </c>
      <c r="F2008" t="str">
        <f t="shared" si="68"/>
        <v/>
      </c>
      <c r="G2008" t="str">
        <f>IF(F2008="","",COUNTIF($F$2:F2008,F2008))</f>
        <v/>
      </c>
      <c r="H2008" t="str">
        <f t="shared" si="69"/>
        <v/>
      </c>
    </row>
    <row r="2009" spans="5:8" x14ac:dyDescent="0.25">
      <c r="E2009" t="str">
        <f>IF(Units!A2009="","",Units!A2009&amp;Units!B2009&amp;Units!C2009&amp;"-"&amp;PROPER(Units!D2009))</f>
        <v>8550231-Roann Public Library</v>
      </c>
      <c r="F2009" t="str">
        <f t="shared" si="68"/>
        <v/>
      </c>
      <c r="G2009" t="str">
        <f>IF(F2009="","",COUNTIF($F$2:F2009,F2009))</f>
        <v/>
      </c>
      <c r="H2009" t="str">
        <f t="shared" si="69"/>
        <v/>
      </c>
    </row>
    <row r="2010" spans="5:8" x14ac:dyDescent="0.25">
      <c r="E2010" t="str">
        <f>IF(Units!A2010="","",Units!A2010&amp;Units!B2010&amp;Units!C2010&amp;"-"&amp;PROPER(Units!D2010))</f>
        <v>8550232-Wabash Public Library</v>
      </c>
      <c r="F2010" t="str">
        <f t="shared" si="68"/>
        <v/>
      </c>
      <c r="G2010" t="str">
        <f>IF(F2010="","",COUNTIF($F$2:F2010,F2010))</f>
        <v/>
      </c>
      <c r="H2010" t="str">
        <f t="shared" si="69"/>
        <v/>
      </c>
    </row>
    <row r="2011" spans="5:8" x14ac:dyDescent="0.25">
      <c r="E2011" t="str">
        <f>IF(Units!A2011="","",Units!A2011&amp;Units!B2011&amp;Units!C2011&amp;"-"&amp;PROPER(Units!D2011))</f>
        <v>8561075-Wabash County Solid Waste Management District</v>
      </c>
      <c r="F2011" t="str">
        <f t="shared" si="68"/>
        <v/>
      </c>
      <c r="G2011" t="str">
        <f>IF(F2011="","",COUNTIF($F$2:F2011,F2011))</f>
        <v/>
      </c>
      <c r="H2011" t="str">
        <f t="shared" si="69"/>
        <v/>
      </c>
    </row>
    <row r="2012" spans="5:8" x14ac:dyDescent="0.25">
      <c r="E2012" t="str">
        <f>IF(Units!A2012="","",Units!A2012&amp;Units!B2012&amp;Units!C2012&amp;"-"&amp;PROPER(Units!D2012))</f>
        <v>8610000-Warren County</v>
      </c>
      <c r="F2012" t="str">
        <f t="shared" si="68"/>
        <v/>
      </c>
      <c r="G2012" t="str">
        <f>IF(F2012="","",COUNTIF($F$2:F2012,F2012))</f>
        <v/>
      </c>
      <c r="H2012" t="str">
        <f t="shared" si="69"/>
        <v/>
      </c>
    </row>
    <row r="2013" spans="5:8" x14ac:dyDescent="0.25">
      <c r="E2013" t="str">
        <f>IF(Units!A2013="","",Units!A2013&amp;Units!B2013&amp;Units!C2013&amp;"-"&amp;PROPER(Units!D2013))</f>
        <v>8620001-Adams Township</v>
      </c>
      <c r="F2013" t="str">
        <f t="shared" si="68"/>
        <v/>
      </c>
      <c r="G2013" t="str">
        <f>IF(F2013="","",COUNTIF($F$2:F2013,F2013))</f>
        <v/>
      </c>
      <c r="H2013" t="str">
        <f t="shared" si="69"/>
        <v/>
      </c>
    </row>
    <row r="2014" spans="5:8" x14ac:dyDescent="0.25">
      <c r="E2014" t="str">
        <f>IF(Units!A2014="","",Units!A2014&amp;Units!B2014&amp;Units!C2014&amp;"-"&amp;PROPER(Units!D2014))</f>
        <v>8620002-Jordan Township</v>
      </c>
      <c r="F2014" t="str">
        <f t="shared" si="68"/>
        <v/>
      </c>
      <c r="G2014" t="str">
        <f>IF(F2014="","",COUNTIF($F$2:F2014,F2014))</f>
        <v/>
      </c>
      <c r="H2014" t="str">
        <f t="shared" si="69"/>
        <v/>
      </c>
    </row>
    <row r="2015" spans="5:8" x14ac:dyDescent="0.25">
      <c r="E2015" t="str">
        <f>IF(Units!A2015="","",Units!A2015&amp;Units!B2015&amp;Units!C2015&amp;"-"&amp;PROPER(Units!D2015))</f>
        <v>8620003-Kent Township</v>
      </c>
      <c r="F2015" t="str">
        <f t="shared" si="68"/>
        <v/>
      </c>
      <c r="G2015" t="str">
        <f>IF(F2015="","",COUNTIF($F$2:F2015,F2015))</f>
        <v/>
      </c>
      <c r="H2015" t="str">
        <f t="shared" si="69"/>
        <v/>
      </c>
    </row>
    <row r="2016" spans="5:8" x14ac:dyDescent="0.25">
      <c r="E2016" t="str">
        <f>IF(Units!A2016="","",Units!A2016&amp;Units!B2016&amp;Units!C2016&amp;"-"&amp;PROPER(Units!D2016))</f>
        <v>8620004-Liberty Township</v>
      </c>
      <c r="F2016" t="str">
        <f t="shared" si="68"/>
        <v/>
      </c>
      <c r="G2016" t="str">
        <f>IF(F2016="","",COUNTIF($F$2:F2016,F2016))</f>
        <v/>
      </c>
      <c r="H2016" t="str">
        <f t="shared" si="69"/>
        <v/>
      </c>
    </row>
    <row r="2017" spans="5:8" x14ac:dyDescent="0.25">
      <c r="E2017" t="str">
        <f>IF(Units!A2017="","",Units!A2017&amp;Units!B2017&amp;Units!C2017&amp;"-"&amp;PROPER(Units!D2017))</f>
        <v>8620005-Medina Township</v>
      </c>
      <c r="F2017" t="str">
        <f t="shared" si="68"/>
        <v/>
      </c>
      <c r="G2017" t="str">
        <f>IF(F2017="","",COUNTIF($F$2:F2017,F2017))</f>
        <v/>
      </c>
      <c r="H2017" t="str">
        <f t="shared" si="69"/>
        <v/>
      </c>
    </row>
    <row r="2018" spans="5:8" x14ac:dyDescent="0.25">
      <c r="E2018" t="str">
        <f>IF(Units!A2018="","",Units!A2018&amp;Units!B2018&amp;Units!C2018&amp;"-"&amp;PROPER(Units!D2018))</f>
        <v>8620006-Mound Township</v>
      </c>
      <c r="F2018" t="str">
        <f t="shared" si="68"/>
        <v/>
      </c>
      <c r="G2018" t="str">
        <f>IF(F2018="","",COUNTIF($F$2:F2018,F2018))</f>
        <v/>
      </c>
      <c r="H2018" t="str">
        <f t="shared" si="69"/>
        <v/>
      </c>
    </row>
    <row r="2019" spans="5:8" x14ac:dyDescent="0.25">
      <c r="E2019" t="str">
        <f>IF(Units!A2019="","",Units!A2019&amp;Units!B2019&amp;Units!C2019&amp;"-"&amp;PROPER(Units!D2019))</f>
        <v>8620007-Pike Township</v>
      </c>
      <c r="F2019" t="str">
        <f t="shared" si="68"/>
        <v/>
      </c>
      <c r="G2019" t="str">
        <f>IF(F2019="","",COUNTIF($F$2:F2019,F2019))</f>
        <v/>
      </c>
      <c r="H2019" t="str">
        <f t="shared" si="69"/>
        <v/>
      </c>
    </row>
    <row r="2020" spans="5:8" x14ac:dyDescent="0.25">
      <c r="E2020" t="str">
        <f>IF(Units!A2020="","",Units!A2020&amp;Units!B2020&amp;Units!C2020&amp;"-"&amp;PROPER(Units!D2020))</f>
        <v>8620008-Pine Township</v>
      </c>
      <c r="F2020" t="str">
        <f t="shared" si="68"/>
        <v/>
      </c>
      <c r="G2020" t="str">
        <f>IF(F2020="","",COUNTIF($F$2:F2020,F2020))</f>
        <v/>
      </c>
      <c r="H2020" t="str">
        <f t="shared" si="69"/>
        <v/>
      </c>
    </row>
    <row r="2021" spans="5:8" x14ac:dyDescent="0.25">
      <c r="E2021" t="str">
        <f>IF(Units!A2021="","",Units!A2021&amp;Units!B2021&amp;Units!C2021&amp;"-"&amp;PROPER(Units!D2021))</f>
        <v>8620009-Prairie Township</v>
      </c>
      <c r="F2021" t="str">
        <f t="shared" si="68"/>
        <v/>
      </c>
      <c r="G2021" t="str">
        <f>IF(F2021="","",COUNTIF($F$2:F2021,F2021))</f>
        <v/>
      </c>
      <c r="H2021" t="str">
        <f t="shared" si="69"/>
        <v/>
      </c>
    </row>
    <row r="2022" spans="5:8" x14ac:dyDescent="0.25">
      <c r="E2022" t="str">
        <f>IF(Units!A2022="","",Units!A2022&amp;Units!B2022&amp;Units!C2022&amp;"-"&amp;PROPER(Units!D2022))</f>
        <v>8620010-Steuben Township</v>
      </c>
      <c r="F2022" t="str">
        <f t="shared" si="68"/>
        <v/>
      </c>
      <c r="G2022" t="str">
        <f>IF(F2022="","",COUNTIF($F$2:F2022,F2022))</f>
        <v/>
      </c>
      <c r="H2022" t="str">
        <f t="shared" si="69"/>
        <v/>
      </c>
    </row>
    <row r="2023" spans="5:8" x14ac:dyDescent="0.25">
      <c r="E2023" t="str">
        <f>IF(Units!A2023="","",Units!A2023&amp;Units!B2023&amp;Units!C2023&amp;"-"&amp;PROPER(Units!D2023))</f>
        <v>8620011-Warren Township</v>
      </c>
      <c r="F2023" t="str">
        <f t="shared" si="68"/>
        <v/>
      </c>
      <c r="G2023" t="str">
        <f>IF(F2023="","",COUNTIF($F$2:F2023,F2023))</f>
        <v/>
      </c>
      <c r="H2023" t="str">
        <f t="shared" si="69"/>
        <v/>
      </c>
    </row>
    <row r="2024" spans="5:8" x14ac:dyDescent="0.25">
      <c r="E2024" t="str">
        <f>IF(Units!A2024="","",Units!A2024&amp;Units!B2024&amp;Units!C2024&amp;"-"&amp;PROPER(Units!D2024))</f>
        <v>8620012-Washington Township</v>
      </c>
      <c r="F2024" t="str">
        <f t="shared" si="68"/>
        <v/>
      </c>
      <c r="G2024" t="str">
        <f>IF(F2024="","",COUNTIF($F$2:F2024,F2024))</f>
        <v/>
      </c>
      <c r="H2024" t="str">
        <f t="shared" si="69"/>
        <v/>
      </c>
    </row>
    <row r="2025" spans="5:8" x14ac:dyDescent="0.25">
      <c r="E2025" t="str">
        <f>IF(Units!A2025="","",Units!A2025&amp;Units!B2025&amp;Units!C2025&amp;"-"&amp;PROPER(Units!D2025))</f>
        <v>8630909-Pine Village Civil Town</v>
      </c>
      <c r="F2025" t="str">
        <f t="shared" si="68"/>
        <v/>
      </c>
      <c r="G2025" t="str">
        <f>IF(F2025="","",COUNTIF($F$2:F2025,F2025))</f>
        <v/>
      </c>
      <c r="H2025" t="str">
        <f t="shared" si="69"/>
        <v/>
      </c>
    </row>
    <row r="2026" spans="5:8" x14ac:dyDescent="0.25">
      <c r="E2026" t="str">
        <f>IF(Units!A2026="","",Units!A2026&amp;Units!B2026&amp;Units!C2026&amp;"-"&amp;PROPER(Units!D2026))</f>
        <v>8630910-State Line City Civil Town</v>
      </c>
      <c r="F2026" t="str">
        <f t="shared" si="68"/>
        <v/>
      </c>
      <c r="G2026" t="str">
        <f>IF(F2026="","",COUNTIF($F$2:F2026,F2026))</f>
        <v/>
      </c>
      <c r="H2026" t="str">
        <f t="shared" si="69"/>
        <v/>
      </c>
    </row>
    <row r="2027" spans="5:8" x14ac:dyDescent="0.25">
      <c r="E2027" t="str">
        <f>IF(Units!A2027="","",Units!A2027&amp;Units!B2027&amp;Units!C2027&amp;"-"&amp;PROPER(Units!D2027))</f>
        <v>8630911-West Lebanon Civil Town</v>
      </c>
      <c r="F2027" t="str">
        <f t="shared" si="68"/>
        <v/>
      </c>
      <c r="G2027" t="str">
        <f>IF(F2027="","",COUNTIF($F$2:F2027,F2027))</f>
        <v/>
      </c>
      <c r="H2027" t="str">
        <f t="shared" si="69"/>
        <v/>
      </c>
    </row>
    <row r="2028" spans="5:8" x14ac:dyDescent="0.25">
      <c r="E2028" t="str">
        <f>IF(Units!A2028="","",Units!A2028&amp;Units!B2028&amp;Units!C2028&amp;"-"&amp;PROPER(Units!D2028))</f>
        <v>8630912-Williamsport Civil Town</v>
      </c>
      <c r="F2028" t="str">
        <f t="shared" si="68"/>
        <v/>
      </c>
      <c r="G2028" t="str">
        <f>IF(F2028="","",COUNTIF($F$2:F2028,F2028))</f>
        <v/>
      </c>
      <c r="H2028" t="str">
        <f t="shared" si="69"/>
        <v/>
      </c>
    </row>
    <row r="2029" spans="5:8" x14ac:dyDescent="0.25">
      <c r="E2029" t="str">
        <f>IF(Units!A2029="","",Units!A2029&amp;Units!B2029&amp;Units!C2029&amp;"-"&amp;PROPER(Units!D2029))</f>
        <v>8650233-West Lebanon Public Library</v>
      </c>
      <c r="F2029" t="str">
        <f t="shared" si="68"/>
        <v/>
      </c>
      <c r="G2029" t="str">
        <f>IF(F2029="","",COUNTIF($F$2:F2029,F2029))</f>
        <v/>
      </c>
      <c r="H2029" t="str">
        <f t="shared" si="69"/>
        <v/>
      </c>
    </row>
    <row r="2030" spans="5:8" x14ac:dyDescent="0.25">
      <c r="E2030" t="str">
        <f>IF(Units!A2030="","",Units!A2030&amp;Units!B2030&amp;Units!C2030&amp;"-"&amp;PROPER(Units!D2030))</f>
        <v>8650234-Williamsport Public Library</v>
      </c>
      <c r="F2030" t="str">
        <f t="shared" si="68"/>
        <v/>
      </c>
      <c r="G2030" t="str">
        <f>IF(F2030="","",COUNTIF($F$2:F2030,F2030))</f>
        <v/>
      </c>
      <c r="H2030" t="str">
        <f t="shared" si="69"/>
        <v/>
      </c>
    </row>
    <row r="2031" spans="5:8" x14ac:dyDescent="0.25">
      <c r="E2031" t="str">
        <f>IF(Units!A2031="","",Units!A2031&amp;Units!B2031&amp;Units!C2031&amp;"-"&amp;PROPER(Units!D2031))</f>
        <v>8661033-Warren County Solid Waste</v>
      </c>
      <c r="F2031" t="str">
        <f t="shared" si="68"/>
        <v/>
      </c>
      <c r="G2031" t="str">
        <f>IF(F2031="","",COUNTIF($F$2:F2031,F2031))</f>
        <v/>
      </c>
      <c r="H2031" t="str">
        <f t="shared" si="69"/>
        <v/>
      </c>
    </row>
    <row r="2032" spans="5:8" x14ac:dyDescent="0.25">
      <c r="E2032" t="str">
        <f>IF(Units!A2032="","",Units!A2032&amp;Units!B2032&amp;Units!C2032&amp;"-"&amp;PROPER(Units!D2032))</f>
        <v>8670043-Jordan Creek Conservancy</v>
      </c>
      <c r="F2032" t="str">
        <f t="shared" si="68"/>
        <v/>
      </c>
      <c r="G2032" t="str">
        <f>IF(F2032="","",COUNTIF($F$2:F2032,F2032))</f>
        <v/>
      </c>
      <c r="H2032" t="str">
        <f t="shared" si="69"/>
        <v/>
      </c>
    </row>
    <row r="2033" spans="5:8" x14ac:dyDescent="0.25">
      <c r="E2033" t="str">
        <f>IF(Units!A2033="","",Units!A2033&amp;Units!B2033&amp;Units!C2033&amp;"-"&amp;PROPER(Units!D2033))</f>
        <v>8670044-Kickapoo Creek Conservancy District</v>
      </c>
      <c r="F2033" t="str">
        <f t="shared" si="68"/>
        <v/>
      </c>
      <c r="G2033" t="str">
        <f>IF(F2033="","",COUNTIF($F$2:F2033,F2033))</f>
        <v/>
      </c>
      <c r="H2033" t="str">
        <f t="shared" si="69"/>
        <v/>
      </c>
    </row>
    <row r="2034" spans="5:8" x14ac:dyDescent="0.25">
      <c r="E2034" t="str">
        <f>IF(Units!A2034="","",Units!A2034&amp;Units!B2034&amp;Units!C2034&amp;"-"&amp;PROPER(Units!D2034))</f>
        <v>8710000-Warrick County</v>
      </c>
      <c r="F2034" t="str">
        <f t="shared" si="68"/>
        <v/>
      </c>
      <c r="G2034" t="str">
        <f>IF(F2034="","",COUNTIF($F$2:F2034,F2034))</f>
        <v/>
      </c>
      <c r="H2034" t="str">
        <f t="shared" si="69"/>
        <v/>
      </c>
    </row>
    <row r="2035" spans="5:8" x14ac:dyDescent="0.25">
      <c r="E2035" t="str">
        <f>IF(Units!A2035="","",Units!A2035&amp;Units!B2035&amp;Units!C2035&amp;"-"&amp;PROPER(Units!D2035))</f>
        <v>8720001-Anderson Township</v>
      </c>
      <c r="F2035" t="str">
        <f t="shared" si="68"/>
        <v/>
      </c>
      <c r="G2035" t="str">
        <f>IF(F2035="","",COUNTIF($F$2:F2035,F2035))</f>
        <v/>
      </c>
      <c r="H2035" t="str">
        <f t="shared" si="69"/>
        <v/>
      </c>
    </row>
    <row r="2036" spans="5:8" x14ac:dyDescent="0.25">
      <c r="E2036" t="str">
        <f>IF(Units!A2036="","",Units!A2036&amp;Units!B2036&amp;Units!C2036&amp;"-"&amp;PROPER(Units!D2036))</f>
        <v>8720002-Boon Township</v>
      </c>
      <c r="F2036" t="str">
        <f t="shared" si="68"/>
        <v/>
      </c>
      <c r="G2036" t="str">
        <f>IF(F2036="","",COUNTIF($F$2:F2036,F2036))</f>
        <v/>
      </c>
      <c r="H2036" t="str">
        <f t="shared" si="69"/>
        <v/>
      </c>
    </row>
    <row r="2037" spans="5:8" x14ac:dyDescent="0.25">
      <c r="E2037" t="str">
        <f>IF(Units!A2037="","",Units!A2037&amp;Units!B2037&amp;Units!C2037&amp;"-"&amp;PROPER(Units!D2037))</f>
        <v>8720003-Campbell Township</v>
      </c>
      <c r="F2037" t="str">
        <f t="shared" si="68"/>
        <v/>
      </c>
      <c r="G2037" t="str">
        <f>IF(F2037="","",COUNTIF($F$2:F2037,F2037))</f>
        <v/>
      </c>
      <c r="H2037" t="str">
        <f t="shared" si="69"/>
        <v/>
      </c>
    </row>
    <row r="2038" spans="5:8" x14ac:dyDescent="0.25">
      <c r="E2038" t="str">
        <f>IF(Units!A2038="","",Units!A2038&amp;Units!B2038&amp;Units!C2038&amp;"-"&amp;PROPER(Units!D2038))</f>
        <v>8720004-Greer Township</v>
      </c>
      <c r="F2038" t="str">
        <f t="shared" si="68"/>
        <v/>
      </c>
      <c r="G2038" t="str">
        <f>IF(F2038="","",COUNTIF($F$2:F2038,F2038))</f>
        <v/>
      </c>
      <c r="H2038" t="str">
        <f t="shared" si="69"/>
        <v/>
      </c>
    </row>
    <row r="2039" spans="5:8" x14ac:dyDescent="0.25">
      <c r="E2039" t="str">
        <f>IF(Units!A2039="","",Units!A2039&amp;Units!B2039&amp;Units!C2039&amp;"-"&amp;PROPER(Units!D2039))</f>
        <v>8720005-Hart Township</v>
      </c>
      <c r="F2039" t="str">
        <f t="shared" si="68"/>
        <v/>
      </c>
      <c r="G2039" t="str">
        <f>IF(F2039="","",COUNTIF($F$2:F2039,F2039))</f>
        <v/>
      </c>
      <c r="H2039" t="str">
        <f t="shared" si="69"/>
        <v/>
      </c>
    </row>
    <row r="2040" spans="5:8" x14ac:dyDescent="0.25">
      <c r="E2040" t="str">
        <f>IF(Units!A2040="","",Units!A2040&amp;Units!B2040&amp;Units!C2040&amp;"-"&amp;PROPER(Units!D2040))</f>
        <v>8720006-Lane Township</v>
      </c>
      <c r="F2040" t="str">
        <f t="shared" si="68"/>
        <v/>
      </c>
      <c r="G2040" t="str">
        <f>IF(F2040="","",COUNTIF($F$2:F2040,F2040))</f>
        <v/>
      </c>
      <c r="H2040" t="str">
        <f t="shared" si="69"/>
        <v/>
      </c>
    </row>
    <row r="2041" spans="5:8" x14ac:dyDescent="0.25">
      <c r="E2041" t="str">
        <f>IF(Units!A2041="","",Units!A2041&amp;Units!B2041&amp;Units!C2041&amp;"-"&amp;PROPER(Units!D2041))</f>
        <v>8720007-Ohio Township</v>
      </c>
      <c r="F2041" t="str">
        <f t="shared" si="68"/>
        <v/>
      </c>
      <c r="G2041" t="str">
        <f>IF(F2041="","",COUNTIF($F$2:F2041,F2041))</f>
        <v/>
      </c>
      <c r="H2041" t="str">
        <f t="shared" si="69"/>
        <v/>
      </c>
    </row>
    <row r="2042" spans="5:8" x14ac:dyDescent="0.25">
      <c r="E2042" t="str">
        <f>IF(Units!A2042="","",Units!A2042&amp;Units!B2042&amp;Units!C2042&amp;"-"&amp;PROPER(Units!D2042))</f>
        <v>8720008-Owen Township</v>
      </c>
      <c r="F2042" t="str">
        <f t="shared" si="68"/>
        <v/>
      </c>
      <c r="G2042" t="str">
        <f>IF(F2042="","",COUNTIF($F$2:F2042,F2042))</f>
        <v/>
      </c>
      <c r="H2042" t="str">
        <f t="shared" si="69"/>
        <v/>
      </c>
    </row>
    <row r="2043" spans="5:8" x14ac:dyDescent="0.25">
      <c r="E2043" t="str">
        <f>IF(Units!A2043="","",Units!A2043&amp;Units!B2043&amp;Units!C2043&amp;"-"&amp;PROPER(Units!D2043))</f>
        <v>8720009-Pigeon Township</v>
      </c>
      <c r="F2043" t="str">
        <f t="shared" si="68"/>
        <v/>
      </c>
      <c r="G2043" t="str">
        <f>IF(F2043="","",COUNTIF($F$2:F2043,F2043))</f>
        <v/>
      </c>
      <c r="H2043" t="str">
        <f t="shared" si="69"/>
        <v/>
      </c>
    </row>
    <row r="2044" spans="5:8" x14ac:dyDescent="0.25">
      <c r="E2044" t="str">
        <f>IF(Units!A2044="","",Units!A2044&amp;Units!B2044&amp;Units!C2044&amp;"-"&amp;PROPER(Units!D2044))</f>
        <v>8720010-Skelton Township</v>
      </c>
      <c r="F2044" t="str">
        <f t="shared" si="68"/>
        <v/>
      </c>
      <c r="G2044" t="str">
        <f>IF(F2044="","",COUNTIF($F$2:F2044,F2044))</f>
        <v/>
      </c>
      <c r="H2044" t="str">
        <f t="shared" si="69"/>
        <v/>
      </c>
    </row>
    <row r="2045" spans="5:8" x14ac:dyDescent="0.25">
      <c r="E2045" t="str">
        <f>IF(Units!A2045="","",Units!A2045&amp;Units!B2045&amp;Units!C2045&amp;"-"&amp;PROPER(Units!D2045))</f>
        <v>8730423-Boonville Civil City</v>
      </c>
      <c r="F2045" t="str">
        <f t="shared" si="68"/>
        <v/>
      </c>
      <c r="G2045" t="str">
        <f>IF(F2045="","",COUNTIF($F$2:F2045,F2045))</f>
        <v/>
      </c>
      <c r="H2045" t="str">
        <f t="shared" si="69"/>
        <v/>
      </c>
    </row>
    <row r="2046" spans="5:8" x14ac:dyDescent="0.25">
      <c r="E2046" t="str">
        <f>IF(Units!A2046="","",Units!A2046&amp;Units!B2046&amp;Units!C2046&amp;"-"&amp;PROPER(Units!D2046))</f>
        <v>8730913-Chandler Civil Town</v>
      </c>
      <c r="F2046" t="str">
        <f t="shared" si="68"/>
        <v/>
      </c>
      <c r="G2046" t="str">
        <f>IF(F2046="","",COUNTIF($F$2:F2046,F2046))</f>
        <v/>
      </c>
      <c r="H2046" t="str">
        <f t="shared" si="69"/>
        <v/>
      </c>
    </row>
    <row r="2047" spans="5:8" x14ac:dyDescent="0.25">
      <c r="E2047" t="str">
        <f>IF(Units!A2047="","",Units!A2047&amp;Units!B2047&amp;Units!C2047&amp;"-"&amp;PROPER(Units!D2047))</f>
        <v>8730914-Elberfeld Civil Town</v>
      </c>
      <c r="F2047" t="str">
        <f t="shared" si="68"/>
        <v/>
      </c>
      <c r="G2047" t="str">
        <f>IF(F2047="","",COUNTIF($F$2:F2047,F2047))</f>
        <v/>
      </c>
      <c r="H2047" t="str">
        <f t="shared" si="69"/>
        <v/>
      </c>
    </row>
    <row r="2048" spans="5:8" x14ac:dyDescent="0.25">
      <c r="E2048" t="str">
        <f>IF(Units!A2048="","",Units!A2048&amp;Units!B2048&amp;Units!C2048&amp;"-"&amp;PROPER(Units!D2048))</f>
        <v>8730915-Lynnville Civil Town</v>
      </c>
      <c r="F2048" t="str">
        <f t="shared" si="68"/>
        <v/>
      </c>
      <c r="G2048" t="str">
        <f>IF(F2048="","",COUNTIF($F$2:F2048,F2048))</f>
        <v/>
      </c>
      <c r="H2048" t="str">
        <f t="shared" si="69"/>
        <v/>
      </c>
    </row>
    <row r="2049" spans="5:8" x14ac:dyDescent="0.25">
      <c r="E2049" t="str">
        <f>IF(Units!A2049="","",Units!A2049&amp;Units!B2049&amp;Units!C2049&amp;"-"&amp;PROPER(Units!D2049))</f>
        <v>8730916-Newburgh Civil Town</v>
      </c>
      <c r="F2049" t="str">
        <f t="shared" si="68"/>
        <v/>
      </c>
      <c r="G2049" t="str">
        <f>IF(F2049="","",COUNTIF($F$2:F2049,F2049))</f>
        <v/>
      </c>
      <c r="H2049" t="str">
        <f t="shared" si="69"/>
        <v/>
      </c>
    </row>
    <row r="2050" spans="5:8" x14ac:dyDescent="0.25">
      <c r="E2050" t="str">
        <f>IF(Units!A2050="","",Units!A2050&amp;Units!B2050&amp;Units!C2050&amp;"-"&amp;PROPER(Units!D2050))</f>
        <v>8730917-Tennyson Civil Town</v>
      </c>
      <c r="F2050" t="str">
        <f t="shared" si="68"/>
        <v/>
      </c>
      <c r="G2050" t="str">
        <f>IF(F2050="","",COUNTIF($F$2:F2050,F2050))</f>
        <v/>
      </c>
      <c r="H2050" t="str">
        <f t="shared" si="69"/>
        <v/>
      </c>
    </row>
    <row r="2051" spans="5:8" x14ac:dyDescent="0.25">
      <c r="E2051" t="str">
        <f>IF(Units!A2051="","",Units!A2051&amp;Units!B2051&amp;Units!C2051&amp;"-"&amp;PROPER(Units!D2051))</f>
        <v>8750235-Newburgh Chandler Public Library</v>
      </c>
      <c r="F2051" t="str">
        <f t="shared" ref="F2051:F2114" si="70">IF(LEFT(E2051,2)=$F$1,"x","")</f>
        <v/>
      </c>
      <c r="G2051" t="str">
        <f>IF(F2051="","",COUNTIF($F$2:F2051,F2051))</f>
        <v/>
      </c>
      <c r="H2051" t="str">
        <f t="shared" ref="H2051:H2114" si="71">IF(F2051="","",E2051)</f>
        <v/>
      </c>
    </row>
    <row r="2052" spans="5:8" x14ac:dyDescent="0.25">
      <c r="E2052" t="str">
        <f>IF(Units!A2052="","",Units!A2052&amp;Units!B2052&amp;Units!C2052&amp;"-"&amp;PROPER(Units!D2052))</f>
        <v>8750236-Boonville-Warrick County Public Library</v>
      </c>
      <c r="F2052" t="str">
        <f t="shared" si="70"/>
        <v/>
      </c>
      <c r="G2052" t="str">
        <f>IF(F2052="","",COUNTIF($F$2:F2052,F2052))</f>
        <v/>
      </c>
      <c r="H2052" t="str">
        <f t="shared" si="71"/>
        <v/>
      </c>
    </row>
    <row r="2053" spans="5:8" x14ac:dyDescent="0.25">
      <c r="E2053" t="str">
        <f>IF(Units!A2053="","",Units!A2053&amp;Units!B2053&amp;Units!C2053&amp;"-"&amp;PROPER(Units!D2053))</f>
        <v>8761032-Warrick County Solid Waste</v>
      </c>
      <c r="F2053" t="str">
        <f t="shared" si="70"/>
        <v/>
      </c>
      <c r="G2053" t="str">
        <f>IF(F2053="","",COUNTIF($F$2:F2053,F2053))</f>
        <v/>
      </c>
      <c r="H2053" t="str">
        <f t="shared" si="71"/>
        <v/>
      </c>
    </row>
    <row r="2054" spans="5:8" x14ac:dyDescent="0.25">
      <c r="E2054" t="str">
        <f>IF(Units!A2054="","",Units!A2054&amp;Units!B2054&amp;Units!C2054&amp;"-"&amp;PROPER(Units!D2054))</f>
        <v>8810000-Washington County</v>
      </c>
      <c r="F2054" t="str">
        <f t="shared" si="70"/>
        <v/>
      </c>
      <c r="G2054" t="str">
        <f>IF(F2054="","",COUNTIF($F$2:F2054,F2054))</f>
        <v/>
      </c>
      <c r="H2054" t="str">
        <f t="shared" si="71"/>
        <v/>
      </c>
    </row>
    <row r="2055" spans="5:8" x14ac:dyDescent="0.25">
      <c r="E2055" t="str">
        <f>IF(Units!A2055="","",Units!A2055&amp;Units!B2055&amp;Units!C2055&amp;"-"&amp;PROPER(Units!D2055))</f>
        <v>8820001-Brown Township</v>
      </c>
      <c r="F2055" t="str">
        <f t="shared" si="70"/>
        <v/>
      </c>
      <c r="G2055" t="str">
        <f>IF(F2055="","",COUNTIF($F$2:F2055,F2055))</f>
        <v/>
      </c>
      <c r="H2055" t="str">
        <f t="shared" si="71"/>
        <v/>
      </c>
    </row>
    <row r="2056" spans="5:8" x14ac:dyDescent="0.25">
      <c r="E2056" t="str">
        <f>IF(Units!A2056="","",Units!A2056&amp;Units!B2056&amp;Units!C2056&amp;"-"&amp;PROPER(Units!D2056))</f>
        <v>8820002-Franklin Township</v>
      </c>
      <c r="F2056" t="str">
        <f t="shared" si="70"/>
        <v/>
      </c>
      <c r="G2056" t="str">
        <f>IF(F2056="","",COUNTIF($F$2:F2056,F2056))</f>
        <v/>
      </c>
      <c r="H2056" t="str">
        <f t="shared" si="71"/>
        <v/>
      </c>
    </row>
    <row r="2057" spans="5:8" x14ac:dyDescent="0.25">
      <c r="E2057" t="str">
        <f>IF(Units!A2057="","",Units!A2057&amp;Units!B2057&amp;Units!C2057&amp;"-"&amp;PROPER(Units!D2057))</f>
        <v>8820003-Gibson Township</v>
      </c>
      <c r="F2057" t="str">
        <f t="shared" si="70"/>
        <v/>
      </c>
      <c r="G2057" t="str">
        <f>IF(F2057="","",COUNTIF($F$2:F2057,F2057))</f>
        <v/>
      </c>
      <c r="H2057" t="str">
        <f t="shared" si="71"/>
        <v/>
      </c>
    </row>
    <row r="2058" spans="5:8" x14ac:dyDescent="0.25">
      <c r="E2058" t="str">
        <f>IF(Units!A2058="","",Units!A2058&amp;Units!B2058&amp;Units!C2058&amp;"-"&amp;PROPER(Units!D2058))</f>
        <v>8820004-Howard Township</v>
      </c>
      <c r="F2058" t="str">
        <f t="shared" si="70"/>
        <v/>
      </c>
      <c r="G2058" t="str">
        <f>IF(F2058="","",COUNTIF($F$2:F2058,F2058))</f>
        <v/>
      </c>
      <c r="H2058" t="str">
        <f t="shared" si="71"/>
        <v/>
      </c>
    </row>
    <row r="2059" spans="5:8" x14ac:dyDescent="0.25">
      <c r="E2059" t="str">
        <f>IF(Units!A2059="","",Units!A2059&amp;Units!B2059&amp;Units!C2059&amp;"-"&amp;PROPER(Units!D2059))</f>
        <v>8820005-Jackson Township</v>
      </c>
      <c r="F2059" t="str">
        <f t="shared" si="70"/>
        <v/>
      </c>
      <c r="G2059" t="str">
        <f>IF(F2059="","",COUNTIF($F$2:F2059,F2059))</f>
        <v/>
      </c>
      <c r="H2059" t="str">
        <f t="shared" si="71"/>
        <v/>
      </c>
    </row>
    <row r="2060" spans="5:8" x14ac:dyDescent="0.25">
      <c r="E2060" t="str">
        <f>IF(Units!A2060="","",Units!A2060&amp;Units!B2060&amp;Units!C2060&amp;"-"&amp;PROPER(Units!D2060))</f>
        <v>8820006-Jefferson Township</v>
      </c>
      <c r="F2060" t="str">
        <f t="shared" si="70"/>
        <v/>
      </c>
      <c r="G2060" t="str">
        <f>IF(F2060="","",COUNTIF($F$2:F2060,F2060))</f>
        <v/>
      </c>
      <c r="H2060" t="str">
        <f t="shared" si="71"/>
        <v/>
      </c>
    </row>
    <row r="2061" spans="5:8" x14ac:dyDescent="0.25">
      <c r="E2061" t="str">
        <f>IF(Units!A2061="","",Units!A2061&amp;Units!B2061&amp;Units!C2061&amp;"-"&amp;PROPER(Units!D2061))</f>
        <v>8820007-Madison Township</v>
      </c>
      <c r="F2061" t="str">
        <f t="shared" si="70"/>
        <v/>
      </c>
      <c r="G2061" t="str">
        <f>IF(F2061="","",COUNTIF($F$2:F2061,F2061))</f>
        <v/>
      </c>
      <c r="H2061" t="str">
        <f t="shared" si="71"/>
        <v/>
      </c>
    </row>
    <row r="2062" spans="5:8" x14ac:dyDescent="0.25">
      <c r="E2062" t="str">
        <f>IF(Units!A2062="","",Units!A2062&amp;Units!B2062&amp;Units!C2062&amp;"-"&amp;PROPER(Units!D2062))</f>
        <v>8820008-Monroe Township</v>
      </c>
      <c r="F2062" t="str">
        <f t="shared" si="70"/>
        <v/>
      </c>
      <c r="G2062" t="str">
        <f>IF(F2062="","",COUNTIF($F$2:F2062,F2062))</f>
        <v/>
      </c>
      <c r="H2062" t="str">
        <f t="shared" si="71"/>
        <v/>
      </c>
    </row>
    <row r="2063" spans="5:8" x14ac:dyDescent="0.25">
      <c r="E2063" t="str">
        <f>IF(Units!A2063="","",Units!A2063&amp;Units!B2063&amp;Units!C2063&amp;"-"&amp;PROPER(Units!D2063))</f>
        <v>8820009-Pierce Township</v>
      </c>
      <c r="F2063" t="str">
        <f t="shared" si="70"/>
        <v/>
      </c>
      <c r="G2063" t="str">
        <f>IF(F2063="","",COUNTIF($F$2:F2063,F2063))</f>
        <v/>
      </c>
      <c r="H2063" t="str">
        <f t="shared" si="71"/>
        <v/>
      </c>
    </row>
    <row r="2064" spans="5:8" x14ac:dyDescent="0.25">
      <c r="E2064" t="str">
        <f>IF(Units!A2064="","",Units!A2064&amp;Units!B2064&amp;Units!C2064&amp;"-"&amp;PROPER(Units!D2064))</f>
        <v>8820010-Polk Township</v>
      </c>
      <c r="F2064" t="str">
        <f t="shared" si="70"/>
        <v/>
      </c>
      <c r="G2064" t="str">
        <f>IF(F2064="","",COUNTIF($F$2:F2064,F2064))</f>
        <v/>
      </c>
      <c r="H2064" t="str">
        <f t="shared" si="71"/>
        <v/>
      </c>
    </row>
    <row r="2065" spans="5:8" x14ac:dyDescent="0.25">
      <c r="E2065" t="str">
        <f>IF(Units!A2065="","",Units!A2065&amp;Units!B2065&amp;Units!C2065&amp;"-"&amp;PROPER(Units!D2065))</f>
        <v>8820011-Posey Township</v>
      </c>
      <c r="F2065" t="str">
        <f t="shared" si="70"/>
        <v/>
      </c>
      <c r="G2065" t="str">
        <f>IF(F2065="","",COUNTIF($F$2:F2065,F2065))</f>
        <v/>
      </c>
      <c r="H2065" t="str">
        <f t="shared" si="71"/>
        <v/>
      </c>
    </row>
    <row r="2066" spans="5:8" x14ac:dyDescent="0.25">
      <c r="E2066" t="str">
        <f>IF(Units!A2066="","",Units!A2066&amp;Units!B2066&amp;Units!C2066&amp;"-"&amp;PROPER(Units!D2066))</f>
        <v>8820012-Vernon Township</v>
      </c>
      <c r="F2066" t="str">
        <f t="shared" si="70"/>
        <v/>
      </c>
      <c r="G2066" t="str">
        <f>IF(F2066="","",COUNTIF($F$2:F2066,F2066))</f>
        <v/>
      </c>
      <c r="H2066" t="str">
        <f t="shared" si="71"/>
        <v/>
      </c>
    </row>
    <row r="2067" spans="5:8" x14ac:dyDescent="0.25">
      <c r="E2067" t="str">
        <f>IF(Units!A2067="","",Units!A2067&amp;Units!B2067&amp;Units!C2067&amp;"-"&amp;PROPER(Units!D2067))</f>
        <v>8820013-Washington Township</v>
      </c>
      <c r="F2067" t="str">
        <f t="shared" si="70"/>
        <v/>
      </c>
      <c r="G2067" t="str">
        <f>IF(F2067="","",COUNTIF($F$2:F2067,F2067))</f>
        <v/>
      </c>
      <c r="H2067" t="str">
        <f t="shared" si="71"/>
        <v/>
      </c>
    </row>
    <row r="2068" spans="5:8" x14ac:dyDescent="0.25">
      <c r="E2068" t="str">
        <f>IF(Units!A2068="","",Units!A2068&amp;Units!B2068&amp;Units!C2068&amp;"-"&amp;PROPER(Units!D2068))</f>
        <v>8830431-Salem Civil City</v>
      </c>
      <c r="F2068" t="str">
        <f t="shared" si="70"/>
        <v/>
      </c>
      <c r="G2068" t="str">
        <f>IF(F2068="","",COUNTIF($F$2:F2068,F2068))</f>
        <v/>
      </c>
      <c r="H2068" t="str">
        <f t="shared" si="71"/>
        <v/>
      </c>
    </row>
    <row r="2069" spans="5:8" x14ac:dyDescent="0.25">
      <c r="E2069" t="str">
        <f>IF(Units!A2069="","",Units!A2069&amp;Units!B2069&amp;Units!C2069&amp;"-"&amp;PROPER(Units!D2069))</f>
        <v>8830918-Campbellsburg Civil Town</v>
      </c>
      <c r="F2069" t="str">
        <f t="shared" si="70"/>
        <v/>
      </c>
      <c r="G2069" t="str">
        <f>IF(F2069="","",COUNTIF($F$2:F2069,F2069))</f>
        <v/>
      </c>
      <c r="H2069" t="str">
        <f t="shared" si="71"/>
        <v/>
      </c>
    </row>
    <row r="2070" spans="5:8" x14ac:dyDescent="0.25">
      <c r="E2070" t="str">
        <f>IF(Units!A2070="","",Units!A2070&amp;Units!B2070&amp;Units!C2070&amp;"-"&amp;PROPER(Units!D2070))</f>
        <v>8830920-Hardinsburg Civil Town</v>
      </c>
      <c r="F2070" t="str">
        <f t="shared" si="70"/>
        <v/>
      </c>
      <c r="G2070" t="str">
        <f>IF(F2070="","",COUNTIF($F$2:F2070,F2070))</f>
        <v/>
      </c>
      <c r="H2070" t="str">
        <f t="shared" si="71"/>
        <v/>
      </c>
    </row>
    <row r="2071" spans="5:8" x14ac:dyDescent="0.25">
      <c r="E2071" t="str">
        <f>IF(Units!A2071="","",Units!A2071&amp;Units!B2071&amp;Units!C2071&amp;"-"&amp;PROPER(Units!D2071))</f>
        <v>8830921-Little York Civil Town</v>
      </c>
      <c r="F2071" t="str">
        <f t="shared" si="70"/>
        <v/>
      </c>
      <c r="G2071" t="str">
        <f>IF(F2071="","",COUNTIF($F$2:F2071,F2071))</f>
        <v/>
      </c>
      <c r="H2071" t="str">
        <f t="shared" si="71"/>
        <v/>
      </c>
    </row>
    <row r="2072" spans="5:8" x14ac:dyDescent="0.25">
      <c r="E2072" t="str">
        <f>IF(Units!A2072="","",Units!A2072&amp;Units!B2072&amp;Units!C2072&amp;"-"&amp;PROPER(Units!D2072))</f>
        <v>8830922-Livonia Civil Town</v>
      </c>
      <c r="F2072" t="str">
        <f t="shared" si="70"/>
        <v/>
      </c>
      <c r="G2072" t="str">
        <f>IF(F2072="","",COUNTIF($F$2:F2072,F2072))</f>
        <v/>
      </c>
      <c r="H2072" t="str">
        <f t="shared" si="71"/>
        <v/>
      </c>
    </row>
    <row r="2073" spans="5:8" x14ac:dyDescent="0.25">
      <c r="E2073" t="str">
        <f>IF(Units!A2073="","",Units!A2073&amp;Units!B2073&amp;Units!C2073&amp;"-"&amp;PROPER(Units!D2073))</f>
        <v>8830923-New Pekin Civil Town</v>
      </c>
      <c r="F2073" t="str">
        <f t="shared" si="70"/>
        <v/>
      </c>
      <c r="G2073" t="str">
        <f>IF(F2073="","",COUNTIF($F$2:F2073,F2073))</f>
        <v/>
      </c>
      <c r="H2073" t="str">
        <f t="shared" si="71"/>
        <v/>
      </c>
    </row>
    <row r="2074" spans="5:8" x14ac:dyDescent="0.25">
      <c r="E2074" t="str">
        <f>IF(Units!A2074="","",Units!A2074&amp;Units!B2074&amp;Units!C2074&amp;"-"&amp;PROPER(Units!D2074))</f>
        <v>8830924-Saltillo Civil Town</v>
      </c>
      <c r="F2074" t="str">
        <f t="shared" si="70"/>
        <v/>
      </c>
      <c r="G2074" t="str">
        <f>IF(F2074="","",COUNTIF($F$2:F2074,F2074))</f>
        <v/>
      </c>
      <c r="H2074" t="str">
        <f t="shared" si="71"/>
        <v/>
      </c>
    </row>
    <row r="2075" spans="5:8" x14ac:dyDescent="0.25">
      <c r="E2075" t="str">
        <f>IF(Units!A2075="","",Units!A2075&amp;Units!B2075&amp;Units!C2075&amp;"-"&amp;PROPER(Units!D2075))</f>
        <v>8850237-Salem Public Library</v>
      </c>
      <c r="F2075" t="str">
        <f t="shared" si="70"/>
        <v/>
      </c>
      <c r="G2075" t="str">
        <f>IF(F2075="","",COUNTIF($F$2:F2075,F2075))</f>
        <v/>
      </c>
      <c r="H2075" t="str">
        <f t="shared" si="71"/>
        <v/>
      </c>
    </row>
    <row r="2076" spans="5:8" x14ac:dyDescent="0.25">
      <c r="E2076" t="str">
        <f>IF(Units!A2076="","",Units!A2076&amp;Units!B2076&amp;Units!C2076&amp;"-"&amp;PROPER(Units!D2076))</f>
        <v>8861025-Brown-Vernon Fire District</v>
      </c>
      <c r="F2076" t="str">
        <f t="shared" si="70"/>
        <v/>
      </c>
      <c r="G2076" t="str">
        <f>IF(F2076="","",COUNTIF($F$2:F2076,F2076))</f>
        <v/>
      </c>
      <c r="H2076" t="str">
        <f t="shared" si="71"/>
        <v/>
      </c>
    </row>
    <row r="2077" spans="5:8" x14ac:dyDescent="0.25">
      <c r="E2077" t="str">
        <f>IF(Units!A2077="","",Units!A2077&amp;Units!B2077&amp;Units!C2077&amp;"-"&amp;PROPER(Units!D2077))</f>
        <v>8861026-Washington County Solid Waste Management</v>
      </c>
      <c r="F2077" t="str">
        <f t="shared" si="70"/>
        <v/>
      </c>
      <c r="G2077" t="str">
        <f>IF(F2077="","",COUNTIF($F$2:F2077,F2077))</f>
        <v/>
      </c>
      <c r="H2077" t="str">
        <f t="shared" si="71"/>
        <v/>
      </c>
    </row>
    <row r="2078" spans="5:8" x14ac:dyDescent="0.25">
      <c r="E2078" t="str">
        <f>IF(Units!A2078="","",Units!A2078&amp;Units!B2078&amp;Units!C2078&amp;"-"&amp;PROPER(Units!D2078))</f>
        <v>8861083-Blue River Fire Protection District</v>
      </c>
      <c r="F2078" t="str">
        <f t="shared" si="70"/>
        <v/>
      </c>
      <c r="G2078" t="str">
        <f>IF(F2078="","",COUNTIF($F$2:F2078,F2078))</f>
        <v/>
      </c>
      <c r="H2078" t="str">
        <f t="shared" si="71"/>
        <v/>
      </c>
    </row>
    <row r="2079" spans="5:8" x14ac:dyDescent="0.25">
      <c r="E2079" t="str">
        <f>IF(Units!A2079="","",Units!A2079&amp;Units!B2079&amp;Units!C2079&amp;"-"&amp;PROPER(Units!D2079))</f>
        <v>8870045-Delaney Creek Conservancy</v>
      </c>
      <c r="F2079" t="str">
        <f t="shared" si="70"/>
        <v/>
      </c>
      <c r="G2079" t="str">
        <f>IF(F2079="","",COUNTIF($F$2:F2079,F2079))</f>
        <v/>
      </c>
      <c r="H2079" t="str">
        <f t="shared" si="71"/>
        <v/>
      </c>
    </row>
    <row r="2080" spans="5:8" x14ac:dyDescent="0.25">
      <c r="E2080" t="str">
        <f>IF(Units!A2080="","",Units!A2080&amp;Units!B2080&amp;Units!C2080&amp;"-"&amp;PROPER(Units!D2080))</f>
        <v>8870046-Twin Rush Creek Conservancy District</v>
      </c>
      <c r="F2080" t="str">
        <f t="shared" si="70"/>
        <v/>
      </c>
      <c r="G2080" t="str">
        <f>IF(F2080="","",COUNTIF($F$2:F2080,F2080))</f>
        <v/>
      </c>
      <c r="H2080" t="str">
        <f t="shared" si="71"/>
        <v/>
      </c>
    </row>
    <row r="2081" spans="5:8" x14ac:dyDescent="0.25">
      <c r="E2081" t="str">
        <f>IF(Units!A2081="","",Units!A2081&amp;Units!B2081&amp;Units!C2081&amp;"-"&amp;PROPER(Units!D2081))</f>
        <v>8870047-Elk Creek Conservancy District</v>
      </c>
      <c r="F2081" t="str">
        <f t="shared" si="70"/>
        <v/>
      </c>
      <c r="G2081" t="str">
        <f>IF(F2081="","",COUNTIF($F$2:F2081,F2081))</f>
        <v/>
      </c>
      <c r="H2081" t="str">
        <f t="shared" si="71"/>
        <v/>
      </c>
    </row>
    <row r="2082" spans="5:8" x14ac:dyDescent="0.25">
      <c r="E2082" t="str">
        <f>IF(Units!A2082="","",Units!A2082&amp;Units!B2082&amp;Units!C2082&amp;"-"&amp;PROPER(Units!D2082))</f>
        <v>8910000-Wayne County</v>
      </c>
      <c r="F2082" t="str">
        <f t="shared" si="70"/>
        <v/>
      </c>
      <c r="G2082" t="str">
        <f>IF(F2082="","",COUNTIF($F$2:F2082,F2082))</f>
        <v/>
      </c>
      <c r="H2082" t="str">
        <f t="shared" si="71"/>
        <v/>
      </c>
    </row>
    <row r="2083" spans="5:8" x14ac:dyDescent="0.25">
      <c r="E2083" t="str">
        <f>IF(Units!A2083="","",Units!A2083&amp;Units!B2083&amp;Units!C2083&amp;"-"&amp;PROPER(Units!D2083))</f>
        <v>8920001-Abington Township</v>
      </c>
      <c r="F2083" t="str">
        <f t="shared" si="70"/>
        <v/>
      </c>
      <c r="G2083" t="str">
        <f>IF(F2083="","",COUNTIF($F$2:F2083,F2083))</f>
        <v/>
      </c>
      <c r="H2083" t="str">
        <f t="shared" si="71"/>
        <v/>
      </c>
    </row>
    <row r="2084" spans="5:8" x14ac:dyDescent="0.25">
      <c r="E2084" t="str">
        <f>IF(Units!A2084="","",Units!A2084&amp;Units!B2084&amp;Units!C2084&amp;"-"&amp;PROPER(Units!D2084))</f>
        <v>8920002-Boston Township</v>
      </c>
      <c r="F2084" t="str">
        <f t="shared" si="70"/>
        <v/>
      </c>
      <c r="G2084" t="str">
        <f>IF(F2084="","",COUNTIF($F$2:F2084,F2084))</f>
        <v/>
      </c>
      <c r="H2084" t="str">
        <f t="shared" si="71"/>
        <v/>
      </c>
    </row>
    <row r="2085" spans="5:8" x14ac:dyDescent="0.25">
      <c r="E2085" t="str">
        <f>IF(Units!A2085="","",Units!A2085&amp;Units!B2085&amp;Units!C2085&amp;"-"&amp;PROPER(Units!D2085))</f>
        <v>8920003-Center Township</v>
      </c>
      <c r="F2085" t="str">
        <f t="shared" si="70"/>
        <v/>
      </c>
      <c r="G2085" t="str">
        <f>IF(F2085="","",COUNTIF($F$2:F2085,F2085))</f>
        <v/>
      </c>
      <c r="H2085" t="str">
        <f t="shared" si="71"/>
        <v/>
      </c>
    </row>
    <row r="2086" spans="5:8" x14ac:dyDescent="0.25">
      <c r="E2086" t="str">
        <f>IF(Units!A2086="","",Units!A2086&amp;Units!B2086&amp;Units!C2086&amp;"-"&amp;PROPER(Units!D2086))</f>
        <v>8920004-Clay Township</v>
      </c>
      <c r="F2086" t="str">
        <f t="shared" si="70"/>
        <v/>
      </c>
      <c r="G2086" t="str">
        <f>IF(F2086="","",COUNTIF($F$2:F2086,F2086))</f>
        <v/>
      </c>
      <c r="H2086" t="str">
        <f t="shared" si="71"/>
        <v/>
      </c>
    </row>
    <row r="2087" spans="5:8" x14ac:dyDescent="0.25">
      <c r="E2087" t="str">
        <f>IF(Units!A2087="","",Units!A2087&amp;Units!B2087&amp;Units!C2087&amp;"-"&amp;PROPER(Units!D2087))</f>
        <v>8920005-Dalton Township</v>
      </c>
      <c r="F2087" t="str">
        <f t="shared" si="70"/>
        <v/>
      </c>
      <c r="G2087" t="str">
        <f>IF(F2087="","",COUNTIF($F$2:F2087,F2087))</f>
        <v/>
      </c>
      <c r="H2087" t="str">
        <f t="shared" si="71"/>
        <v/>
      </c>
    </row>
    <row r="2088" spans="5:8" x14ac:dyDescent="0.25">
      <c r="E2088" t="str">
        <f>IF(Units!A2088="","",Units!A2088&amp;Units!B2088&amp;Units!C2088&amp;"-"&amp;PROPER(Units!D2088))</f>
        <v>8920006-Franklin Township</v>
      </c>
      <c r="F2088" t="str">
        <f t="shared" si="70"/>
        <v/>
      </c>
      <c r="G2088" t="str">
        <f>IF(F2088="","",COUNTIF($F$2:F2088,F2088))</f>
        <v/>
      </c>
      <c r="H2088" t="str">
        <f t="shared" si="71"/>
        <v/>
      </c>
    </row>
    <row r="2089" spans="5:8" x14ac:dyDescent="0.25">
      <c r="E2089" t="str">
        <f>IF(Units!A2089="","",Units!A2089&amp;Units!B2089&amp;Units!C2089&amp;"-"&amp;PROPER(Units!D2089))</f>
        <v>8920007-Greene Township</v>
      </c>
      <c r="F2089" t="str">
        <f t="shared" si="70"/>
        <v/>
      </c>
      <c r="G2089" t="str">
        <f>IF(F2089="","",COUNTIF($F$2:F2089,F2089))</f>
        <v/>
      </c>
      <c r="H2089" t="str">
        <f t="shared" si="71"/>
        <v/>
      </c>
    </row>
    <row r="2090" spans="5:8" x14ac:dyDescent="0.25">
      <c r="E2090" t="str">
        <f>IF(Units!A2090="","",Units!A2090&amp;Units!B2090&amp;Units!C2090&amp;"-"&amp;PROPER(Units!D2090))</f>
        <v>8920008-Harrison Township</v>
      </c>
      <c r="F2090" t="str">
        <f t="shared" si="70"/>
        <v/>
      </c>
      <c r="G2090" t="str">
        <f>IF(F2090="","",COUNTIF($F$2:F2090,F2090))</f>
        <v/>
      </c>
      <c r="H2090" t="str">
        <f t="shared" si="71"/>
        <v/>
      </c>
    </row>
    <row r="2091" spans="5:8" x14ac:dyDescent="0.25">
      <c r="E2091" t="str">
        <f>IF(Units!A2091="","",Units!A2091&amp;Units!B2091&amp;Units!C2091&amp;"-"&amp;PROPER(Units!D2091))</f>
        <v>8920009-Jackson Township</v>
      </c>
      <c r="F2091" t="str">
        <f t="shared" si="70"/>
        <v/>
      </c>
      <c r="G2091" t="str">
        <f>IF(F2091="","",COUNTIF($F$2:F2091,F2091))</f>
        <v/>
      </c>
      <c r="H2091" t="str">
        <f t="shared" si="71"/>
        <v/>
      </c>
    </row>
    <row r="2092" spans="5:8" x14ac:dyDescent="0.25">
      <c r="E2092" t="str">
        <f>IF(Units!A2092="","",Units!A2092&amp;Units!B2092&amp;Units!C2092&amp;"-"&amp;PROPER(Units!D2092))</f>
        <v>8920010-Jefferson Township</v>
      </c>
      <c r="F2092" t="str">
        <f t="shared" si="70"/>
        <v/>
      </c>
      <c r="G2092" t="str">
        <f>IF(F2092="","",COUNTIF($F$2:F2092,F2092))</f>
        <v/>
      </c>
      <c r="H2092" t="str">
        <f t="shared" si="71"/>
        <v/>
      </c>
    </row>
    <row r="2093" spans="5:8" x14ac:dyDescent="0.25">
      <c r="E2093" t="str">
        <f>IF(Units!A2093="","",Units!A2093&amp;Units!B2093&amp;Units!C2093&amp;"-"&amp;PROPER(Units!D2093))</f>
        <v>8920011-New Garden Township</v>
      </c>
      <c r="F2093" t="str">
        <f t="shared" si="70"/>
        <v/>
      </c>
      <c r="G2093" t="str">
        <f>IF(F2093="","",COUNTIF($F$2:F2093,F2093))</f>
        <v/>
      </c>
      <c r="H2093" t="str">
        <f t="shared" si="71"/>
        <v/>
      </c>
    </row>
    <row r="2094" spans="5:8" x14ac:dyDescent="0.25">
      <c r="E2094" t="str">
        <f>IF(Units!A2094="","",Units!A2094&amp;Units!B2094&amp;Units!C2094&amp;"-"&amp;PROPER(Units!D2094))</f>
        <v>8920012-Perry Township</v>
      </c>
      <c r="F2094" t="str">
        <f t="shared" si="70"/>
        <v/>
      </c>
      <c r="G2094" t="str">
        <f>IF(F2094="","",COUNTIF($F$2:F2094,F2094))</f>
        <v/>
      </c>
      <c r="H2094" t="str">
        <f t="shared" si="71"/>
        <v/>
      </c>
    </row>
    <row r="2095" spans="5:8" x14ac:dyDescent="0.25">
      <c r="E2095" t="str">
        <f>IF(Units!A2095="","",Units!A2095&amp;Units!B2095&amp;Units!C2095&amp;"-"&amp;PROPER(Units!D2095))</f>
        <v>8920013-Washington Township</v>
      </c>
      <c r="F2095" t="str">
        <f t="shared" si="70"/>
        <v/>
      </c>
      <c r="G2095" t="str">
        <f>IF(F2095="","",COUNTIF($F$2:F2095,F2095))</f>
        <v/>
      </c>
      <c r="H2095" t="str">
        <f t="shared" si="71"/>
        <v/>
      </c>
    </row>
    <row r="2096" spans="5:8" x14ac:dyDescent="0.25">
      <c r="E2096" t="str">
        <f>IF(Units!A2096="","",Units!A2096&amp;Units!B2096&amp;Units!C2096&amp;"-"&amp;PROPER(Units!D2096))</f>
        <v>8920014-Wayne Township</v>
      </c>
      <c r="F2096" t="str">
        <f t="shared" si="70"/>
        <v/>
      </c>
      <c r="G2096" t="str">
        <f>IF(F2096="","",COUNTIF($F$2:F2096,F2096))</f>
        <v/>
      </c>
      <c r="H2096" t="str">
        <f t="shared" si="71"/>
        <v/>
      </c>
    </row>
    <row r="2097" spans="5:8" x14ac:dyDescent="0.25">
      <c r="E2097" t="str">
        <f>IF(Units!A2097="","",Units!A2097&amp;Units!B2097&amp;Units!C2097&amp;"-"&amp;PROPER(Units!D2097))</f>
        <v>8920015-Webster Township</v>
      </c>
      <c r="F2097" t="str">
        <f t="shared" si="70"/>
        <v/>
      </c>
      <c r="G2097" t="str">
        <f>IF(F2097="","",COUNTIF($F$2:F2097,F2097))</f>
        <v/>
      </c>
      <c r="H2097" t="str">
        <f t="shared" si="71"/>
        <v/>
      </c>
    </row>
    <row r="2098" spans="5:8" x14ac:dyDescent="0.25">
      <c r="E2098" t="str">
        <f>IF(Units!A2098="","",Units!A2098&amp;Units!B2098&amp;Units!C2098&amp;"-"&amp;PROPER(Units!D2098))</f>
        <v>8930111-Richmond Civil City</v>
      </c>
      <c r="F2098" t="str">
        <f t="shared" si="70"/>
        <v/>
      </c>
      <c r="G2098" t="str">
        <f>IF(F2098="","",COUNTIF($F$2:F2098,F2098))</f>
        <v/>
      </c>
      <c r="H2098" t="str">
        <f t="shared" si="71"/>
        <v/>
      </c>
    </row>
    <row r="2099" spans="5:8" x14ac:dyDescent="0.25">
      <c r="E2099" t="str">
        <f>IF(Units!A2099="","",Units!A2099&amp;Units!B2099&amp;Units!C2099&amp;"-"&amp;PROPER(Units!D2099))</f>
        <v>8930925-Boston Civil Town</v>
      </c>
      <c r="F2099" t="str">
        <f t="shared" si="70"/>
        <v/>
      </c>
      <c r="G2099" t="str">
        <f>IF(F2099="","",COUNTIF($F$2:F2099,F2099))</f>
        <v/>
      </c>
      <c r="H2099" t="str">
        <f t="shared" si="71"/>
        <v/>
      </c>
    </row>
    <row r="2100" spans="5:8" x14ac:dyDescent="0.25">
      <c r="E2100" t="str">
        <f>IF(Units!A2100="","",Units!A2100&amp;Units!B2100&amp;Units!C2100&amp;"-"&amp;PROPER(Units!D2100))</f>
        <v>8930926-Cambridge City Civil Town</v>
      </c>
      <c r="F2100" t="str">
        <f t="shared" si="70"/>
        <v/>
      </c>
      <c r="G2100" t="str">
        <f>IF(F2100="","",COUNTIF($F$2:F2100,F2100))</f>
        <v/>
      </c>
      <c r="H2100" t="str">
        <f t="shared" si="71"/>
        <v/>
      </c>
    </row>
    <row r="2101" spans="5:8" x14ac:dyDescent="0.25">
      <c r="E2101" t="str">
        <f>IF(Units!A2101="","",Units!A2101&amp;Units!B2101&amp;Units!C2101&amp;"-"&amp;PROPER(Units!D2101))</f>
        <v>8930927-Centerville Civil Town</v>
      </c>
      <c r="F2101" t="str">
        <f t="shared" si="70"/>
        <v/>
      </c>
      <c r="G2101" t="str">
        <f>IF(F2101="","",COUNTIF($F$2:F2101,F2101))</f>
        <v/>
      </c>
      <c r="H2101" t="str">
        <f t="shared" si="71"/>
        <v/>
      </c>
    </row>
    <row r="2102" spans="5:8" x14ac:dyDescent="0.25">
      <c r="E2102" t="str">
        <f>IF(Units!A2102="","",Units!A2102&amp;Units!B2102&amp;Units!C2102&amp;"-"&amp;PROPER(Units!D2102))</f>
        <v>8930928-Dublin Civil Town</v>
      </c>
      <c r="F2102" t="str">
        <f t="shared" si="70"/>
        <v/>
      </c>
      <c r="G2102" t="str">
        <f>IF(F2102="","",COUNTIF($F$2:F2102,F2102))</f>
        <v/>
      </c>
      <c r="H2102" t="str">
        <f t="shared" si="71"/>
        <v/>
      </c>
    </row>
    <row r="2103" spans="5:8" x14ac:dyDescent="0.25">
      <c r="E2103" t="str">
        <f>IF(Units!A2103="","",Units!A2103&amp;Units!B2103&amp;Units!C2103&amp;"-"&amp;PROPER(Units!D2103))</f>
        <v>8930929-East Germantown Civil Town</v>
      </c>
      <c r="F2103" t="str">
        <f t="shared" si="70"/>
        <v/>
      </c>
      <c r="G2103" t="str">
        <f>IF(F2103="","",COUNTIF($F$2:F2103,F2103))</f>
        <v/>
      </c>
      <c r="H2103" t="str">
        <f t="shared" si="71"/>
        <v/>
      </c>
    </row>
    <row r="2104" spans="5:8" x14ac:dyDescent="0.25">
      <c r="E2104" t="str">
        <f>IF(Units!A2104="","",Units!A2104&amp;Units!B2104&amp;Units!C2104&amp;"-"&amp;PROPER(Units!D2104))</f>
        <v>8930930-Economy Civil Town</v>
      </c>
      <c r="F2104" t="str">
        <f t="shared" si="70"/>
        <v/>
      </c>
      <c r="G2104" t="str">
        <f>IF(F2104="","",COUNTIF($F$2:F2104,F2104))</f>
        <v/>
      </c>
      <c r="H2104" t="str">
        <f t="shared" si="71"/>
        <v/>
      </c>
    </row>
    <row r="2105" spans="5:8" x14ac:dyDescent="0.25">
      <c r="E2105" t="str">
        <f>IF(Units!A2105="","",Units!A2105&amp;Units!B2105&amp;Units!C2105&amp;"-"&amp;PROPER(Units!D2105))</f>
        <v>8930931-Fountain City Civil Town</v>
      </c>
      <c r="F2105" t="str">
        <f t="shared" si="70"/>
        <v/>
      </c>
      <c r="G2105" t="str">
        <f>IF(F2105="","",COUNTIF($F$2:F2105,F2105))</f>
        <v/>
      </c>
      <c r="H2105" t="str">
        <f t="shared" si="71"/>
        <v/>
      </c>
    </row>
    <row r="2106" spans="5:8" x14ac:dyDescent="0.25">
      <c r="E2106" t="str">
        <f>IF(Units!A2106="","",Units!A2106&amp;Units!B2106&amp;Units!C2106&amp;"-"&amp;PROPER(Units!D2106))</f>
        <v>8930932-Greens Fork Civil Town</v>
      </c>
      <c r="F2106" t="str">
        <f t="shared" si="70"/>
        <v/>
      </c>
      <c r="G2106" t="str">
        <f>IF(F2106="","",COUNTIF($F$2:F2106,F2106))</f>
        <v/>
      </c>
      <c r="H2106" t="str">
        <f t="shared" si="71"/>
        <v/>
      </c>
    </row>
    <row r="2107" spans="5:8" x14ac:dyDescent="0.25">
      <c r="E2107" t="str">
        <f>IF(Units!A2107="","",Units!A2107&amp;Units!B2107&amp;Units!C2107&amp;"-"&amp;PROPER(Units!D2107))</f>
        <v>8930933-Hagerstown Civil Town</v>
      </c>
      <c r="F2107" t="str">
        <f t="shared" si="70"/>
        <v/>
      </c>
      <c r="G2107" t="str">
        <f>IF(F2107="","",COUNTIF($F$2:F2107,F2107))</f>
        <v/>
      </c>
      <c r="H2107" t="str">
        <f t="shared" si="71"/>
        <v/>
      </c>
    </row>
    <row r="2108" spans="5:8" x14ac:dyDescent="0.25">
      <c r="E2108" t="str">
        <f>IF(Units!A2108="","",Units!A2108&amp;Units!B2108&amp;Units!C2108&amp;"-"&amp;PROPER(Units!D2108))</f>
        <v>8930934-Milton Civil Town</v>
      </c>
      <c r="F2108" t="str">
        <f t="shared" si="70"/>
        <v/>
      </c>
      <c r="G2108" t="str">
        <f>IF(F2108="","",COUNTIF($F$2:F2108,F2108))</f>
        <v/>
      </c>
      <c r="H2108" t="str">
        <f t="shared" si="71"/>
        <v/>
      </c>
    </row>
    <row r="2109" spans="5:8" x14ac:dyDescent="0.25">
      <c r="E2109" t="str">
        <f>IF(Units!A2109="","",Units!A2109&amp;Units!B2109&amp;Units!C2109&amp;"-"&amp;PROPER(Units!D2109))</f>
        <v>8930935-Mount Auburn Civil Town</v>
      </c>
      <c r="F2109" t="str">
        <f t="shared" si="70"/>
        <v/>
      </c>
      <c r="G2109" t="str">
        <f>IF(F2109="","",COUNTIF($F$2:F2109,F2109))</f>
        <v/>
      </c>
      <c r="H2109" t="str">
        <f t="shared" si="71"/>
        <v/>
      </c>
    </row>
    <row r="2110" spans="5:8" x14ac:dyDescent="0.25">
      <c r="E2110" t="str">
        <f>IF(Units!A2110="","",Units!A2110&amp;Units!B2110&amp;Units!C2110&amp;"-"&amp;PROPER(Units!D2110))</f>
        <v>8930936-Spring Grove Civil Town</v>
      </c>
      <c r="F2110" t="str">
        <f t="shared" si="70"/>
        <v/>
      </c>
      <c r="G2110" t="str">
        <f>IF(F2110="","",COUNTIF($F$2:F2110,F2110))</f>
        <v/>
      </c>
      <c r="H2110" t="str">
        <f t="shared" si="71"/>
        <v/>
      </c>
    </row>
    <row r="2111" spans="5:8" x14ac:dyDescent="0.25">
      <c r="E2111" t="str">
        <f>IF(Units!A2111="","",Units!A2111&amp;Units!B2111&amp;Units!C2111&amp;"-"&amp;PROPER(Units!D2111))</f>
        <v>8930937-Whitewater Civil Town</v>
      </c>
      <c r="F2111" t="str">
        <f t="shared" si="70"/>
        <v/>
      </c>
      <c r="G2111" t="str">
        <f>IF(F2111="","",COUNTIF($F$2:F2111,F2111))</f>
        <v/>
      </c>
      <c r="H2111" t="str">
        <f t="shared" si="71"/>
        <v/>
      </c>
    </row>
    <row r="2112" spans="5:8" x14ac:dyDescent="0.25">
      <c r="E2112" t="str">
        <f>IF(Units!A2112="","",Units!A2112&amp;Units!B2112&amp;Units!C2112&amp;"-"&amp;PROPER(Units!D2112))</f>
        <v>8950238-Cambridge City Public Library</v>
      </c>
      <c r="F2112" t="str">
        <f t="shared" si="70"/>
        <v/>
      </c>
      <c r="G2112" t="str">
        <f>IF(F2112="","",COUNTIF($F$2:F2112,F2112))</f>
        <v/>
      </c>
      <c r="H2112" t="str">
        <f t="shared" si="71"/>
        <v/>
      </c>
    </row>
    <row r="2113" spans="5:8" x14ac:dyDescent="0.25">
      <c r="E2113" t="str">
        <f>IF(Units!A2113="","",Units!A2113&amp;Units!B2113&amp;Units!C2113&amp;"-"&amp;PROPER(Units!D2113))</f>
        <v>8950239-Centerville-Center Township Public Library</v>
      </c>
      <c r="F2113" t="str">
        <f t="shared" si="70"/>
        <v/>
      </c>
      <c r="G2113" t="str">
        <f>IF(F2113="","",COUNTIF($F$2:F2113,F2113))</f>
        <v/>
      </c>
      <c r="H2113" t="str">
        <f t="shared" si="71"/>
        <v/>
      </c>
    </row>
    <row r="2114" spans="5:8" x14ac:dyDescent="0.25">
      <c r="E2114" t="str">
        <f>IF(Units!A2114="","",Units!A2114&amp;Units!B2114&amp;Units!C2114&amp;"-"&amp;PROPER(Units!D2114))</f>
        <v>8950240-Dublin Public Library</v>
      </c>
      <c r="F2114" t="str">
        <f t="shared" si="70"/>
        <v/>
      </c>
      <c r="G2114" t="str">
        <f>IF(F2114="","",COUNTIF($F$2:F2114,F2114))</f>
        <v/>
      </c>
      <c r="H2114" t="str">
        <f t="shared" si="71"/>
        <v/>
      </c>
    </row>
    <row r="2115" spans="5:8" x14ac:dyDescent="0.25">
      <c r="E2115" t="str">
        <f>IF(Units!A2115="","",Units!A2115&amp;Units!B2115&amp;Units!C2115&amp;"-"&amp;PROPER(Units!D2115))</f>
        <v>8950241-Hagerstown Public Library</v>
      </c>
      <c r="F2115" t="str">
        <f t="shared" ref="F2115:F2178" si="72">IF(LEFT(E2115,2)=$F$1,"x","")</f>
        <v/>
      </c>
      <c r="G2115" t="str">
        <f>IF(F2115="","",COUNTIF($F$2:F2115,F2115))</f>
        <v/>
      </c>
      <c r="H2115" t="str">
        <f t="shared" ref="H2115:H2178" si="73">IF(F2115="","",E2115)</f>
        <v/>
      </c>
    </row>
    <row r="2116" spans="5:8" x14ac:dyDescent="0.25">
      <c r="E2116" t="str">
        <f>IF(Units!A2116="","",Units!A2116&amp;Units!B2116&amp;Units!C2116&amp;"-"&amp;PROPER(Units!D2116))</f>
        <v>8950242-Morrisson Reeves Public Library</v>
      </c>
      <c r="F2116" t="str">
        <f t="shared" si="72"/>
        <v/>
      </c>
      <c r="G2116" t="str">
        <f>IF(F2116="","",COUNTIF($F$2:F2116,F2116))</f>
        <v/>
      </c>
      <c r="H2116" t="str">
        <f t="shared" si="73"/>
        <v/>
      </c>
    </row>
    <row r="2117" spans="5:8" x14ac:dyDescent="0.25">
      <c r="E2117" t="str">
        <f>IF(Units!A2117="","",Units!A2117&amp;Units!B2117&amp;Units!C2117&amp;"-"&amp;PROPER(Units!D2117))</f>
        <v>8950243-Wayne County Contractual Library</v>
      </c>
      <c r="F2117" t="str">
        <f t="shared" si="72"/>
        <v/>
      </c>
      <c r="G2117" t="str">
        <f>IF(F2117="","",COUNTIF($F$2:F2117,F2117))</f>
        <v/>
      </c>
      <c r="H2117" t="str">
        <f t="shared" si="73"/>
        <v/>
      </c>
    </row>
    <row r="2118" spans="5:8" x14ac:dyDescent="0.25">
      <c r="E2118" t="str">
        <f>IF(Units!A2118="","",Units!A2118&amp;Units!B2118&amp;Units!C2118&amp;"-"&amp;PROPER(Units!D2118))</f>
        <v>8960909-Richmond Sanitary</v>
      </c>
      <c r="F2118" t="str">
        <f t="shared" si="72"/>
        <v/>
      </c>
      <c r="G2118" t="str">
        <f>IF(F2118="","",COUNTIF($F$2:F2118,F2118))</f>
        <v/>
      </c>
      <c r="H2118" t="str">
        <f t="shared" si="73"/>
        <v/>
      </c>
    </row>
    <row r="2119" spans="5:8" x14ac:dyDescent="0.25">
      <c r="E2119" t="str">
        <f>IF(Units!A2119="","",Units!A2119&amp;Units!B2119&amp;Units!C2119&amp;"-"&amp;PROPER(Units!D2119))</f>
        <v>8961074-W. U. R. Solid Waste Management District</v>
      </c>
      <c r="F2119" t="str">
        <f t="shared" si="72"/>
        <v/>
      </c>
      <c r="G2119" t="str">
        <f>IF(F2119="","",COUNTIF($F$2:F2119,F2119))</f>
        <v/>
      </c>
      <c r="H2119" t="str">
        <f t="shared" si="73"/>
        <v/>
      </c>
    </row>
    <row r="2120" spans="5:8" x14ac:dyDescent="0.25">
      <c r="E2120" t="str">
        <f>IF(Units!A2120="","",Units!A2120&amp;Units!B2120&amp;Units!C2120&amp;"-"&amp;PROPER(Units!D2120))</f>
        <v>9010000-Wells County</v>
      </c>
      <c r="F2120" t="str">
        <f t="shared" si="72"/>
        <v/>
      </c>
      <c r="G2120" t="str">
        <f>IF(F2120="","",COUNTIF($F$2:F2120,F2120))</f>
        <v/>
      </c>
      <c r="H2120" t="str">
        <f t="shared" si="73"/>
        <v/>
      </c>
    </row>
    <row r="2121" spans="5:8" x14ac:dyDescent="0.25">
      <c r="E2121" t="str">
        <f>IF(Units!A2121="","",Units!A2121&amp;Units!B2121&amp;Units!C2121&amp;"-"&amp;PROPER(Units!D2121))</f>
        <v>9020001-Chester Township</v>
      </c>
      <c r="F2121" t="str">
        <f t="shared" si="72"/>
        <v/>
      </c>
      <c r="G2121" t="str">
        <f>IF(F2121="","",COUNTIF($F$2:F2121,F2121))</f>
        <v/>
      </c>
      <c r="H2121" t="str">
        <f t="shared" si="73"/>
        <v/>
      </c>
    </row>
    <row r="2122" spans="5:8" x14ac:dyDescent="0.25">
      <c r="E2122" t="str">
        <f>IF(Units!A2122="","",Units!A2122&amp;Units!B2122&amp;Units!C2122&amp;"-"&amp;PROPER(Units!D2122))</f>
        <v>9020002-Harrison Township</v>
      </c>
      <c r="F2122" t="str">
        <f t="shared" si="72"/>
        <v/>
      </c>
      <c r="G2122" t="str">
        <f>IF(F2122="","",COUNTIF($F$2:F2122,F2122))</f>
        <v/>
      </c>
      <c r="H2122" t="str">
        <f t="shared" si="73"/>
        <v/>
      </c>
    </row>
    <row r="2123" spans="5:8" x14ac:dyDescent="0.25">
      <c r="E2123" t="str">
        <f>IF(Units!A2123="","",Units!A2123&amp;Units!B2123&amp;Units!C2123&amp;"-"&amp;PROPER(Units!D2123))</f>
        <v>9020003-Jackson Township</v>
      </c>
      <c r="F2123" t="str">
        <f t="shared" si="72"/>
        <v/>
      </c>
      <c r="G2123" t="str">
        <f>IF(F2123="","",COUNTIF($F$2:F2123,F2123))</f>
        <v/>
      </c>
      <c r="H2123" t="str">
        <f t="shared" si="73"/>
        <v/>
      </c>
    </row>
    <row r="2124" spans="5:8" x14ac:dyDescent="0.25">
      <c r="E2124" t="str">
        <f>IF(Units!A2124="","",Units!A2124&amp;Units!B2124&amp;Units!C2124&amp;"-"&amp;PROPER(Units!D2124))</f>
        <v>9020004-Jefferson Township</v>
      </c>
      <c r="F2124" t="str">
        <f t="shared" si="72"/>
        <v/>
      </c>
      <c r="G2124" t="str">
        <f>IF(F2124="","",COUNTIF($F$2:F2124,F2124))</f>
        <v/>
      </c>
      <c r="H2124" t="str">
        <f t="shared" si="73"/>
        <v/>
      </c>
    </row>
    <row r="2125" spans="5:8" x14ac:dyDescent="0.25">
      <c r="E2125" t="str">
        <f>IF(Units!A2125="","",Units!A2125&amp;Units!B2125&amp;Units!C2125&amp;"-"&amp;PROPER(Units!D2125))</f>
        <v>9020005-Lancaster Township</v>
      </c>
      <c r="F2125" t="str">
        <f t="shared" si="72"/>
        <v/>
      </c>
      <c r="G2125" t="str">
        <f>IF(F2125="","",COUNTIF($F$2:F2125,F2125))</f>
        <v/>
      </c>
      <c r="H2125" t="str">
        <f t="shared" si="73"/>
        <v/>
      </c>
    </row>
    <row r="2126" spans="5:8" x14ac:dyDescent="0.25">
      <c r="E2126" t="str">
        <f>IF(Units!A2126="","",Units!A2126&amp;Units!B2126&amp;Units!C2126&amp;"-"&amp;PROPER(Units!D2126))</f>
        <v>9020006-Liberty Township</v>
      </c>
      <c r="F2126" t="str">
        <f t="shared" si="72"/>
        <v/>
      </c>
      <c r="G2126" t="str">
        <f>IF(F2126="","",COUNTIF($F$2:F2126,F2126))</f>
        <v/>
      </c>
      <c r="H2126" t="str">
        <f t="shared" si="73"/>
        <v/>
      </c>
    </row>
    <row r="2127" spans="5:8" x14ac:dyDescent="0.25">
      <c r="E2127" t="str">
        <f>IF(Units!A2127="","",Units!A2127&amp;Units!B2127&amp;Units!C2127&amp;"-"&amp;PROPER(Units!D2127))</f>
        <v>9020007-Nottingham Township</v>
      </c>
      <c r="F2127" t="str">
        <f t="shared" si="72"/>
        <v/>
      </c>
      <c r="G2127" t="str">
        <f>IF(F2127="","",COUNTIF($F$2:F2127,F2127))</f>
        <v/>
      </c>
      <c r="H2127" t="str">
        <f t="shared" si="73"/>
        <v/>
      </c>
    </row>
    <row r="2128" spans="5:8" x14ac:dyDescent="0.25">
      <c r="E2128" t="str">
        <f>IF(Units!A2128="","",Units!A2128&amp;Units!B2128&amp;Units!C2128&amp;"-"&amp;PROPER(Units!D2128))</f>
        <v>9020008-Rockcreek Township</v>
      </c>
      <c r="F2128" t="str">
        <f t="shared" si="72"/>
        <v/>
      </c>
      <c r="G2128" t="str">
        <f>IF(F2128="","",COUNTIF($F$2:F2128,F2128))</f>
        <v/>
      </c>
      <c r="H2128" t="str">
        <f t="shared" si="73"/>
        <v/>
      </c>
    </row>
    <row r="2129" spans="5:8" x14ac:dyDescent="0.25">
      <c r="E2129" t="str">
        <f>IF(Units!A2129="","",Units!A2129&amp;Units!B2129&amp;Units!C2129&amp;"-"&amp;PROPER(Units!D2129))</f>
        <v>9020009-Union Township</v>
      </c>
      <c r="F2129" t="str">
        <f t="shared" si="72"/>
        <v/>
      </c>
      <c r="G2129" t="str">
        <f>IF(F2129="","",COUNTIF($F$2:F2129,F2129))</f>
        <v/>
      </c>
      <c r="H2129" t="str">
        <f t="shared" si="73"/>
        <v/>
      </c>
    </row>
    <row r="2130" spans="5:8" x14ac:dyDescent="0.25">
      <c r="E2130" t="str">
        <f>IF(Units!A2130="","",Units!A2130&amp;Units!B2130&amp;Units!C2130&amp;"-"&amp;PROPER(Units!D2130))</f>
        <v>9030408-Bluffton Civil City</v>
      </c>
      <c r="F2130" t="str">
        <f t="shared" si="72"/>
        <v/>
      </c>
      <c r="G2130" t="str">
        <f>IF(F2130="","",COUNTIF($F$2:F2130,F2130))</f>
        <v/>
      </c>
      <c r="H2130" t="str">
        <f t="shared" si="73"/>
        <v/>
      </c>
    </row>
    <row r="2131" spans="5:8" x14ac:dyDescent="0.25">
      <c r="E2131" t="str">
        <f>IF(Units!A2131="","",Units!A2131&amp;Units!B2131&amp;Units!C2131&amp;"-"&amp;PROPER(Units!D2131))</f>
        <v>9030476-Zanesville Civil Town</v>
      </c>
      <c r="F2131" t="str">
        <f t="shared" si="72"/>
        <v/>
      </c>
      <c r="G2131" t="str">
        <f>IF(F2131="","",COUNTIF($F$2:F2131,F2131))</f>
        <v/>
      </c>
      <c r="H2131" t="str">
        <f t="shared" si="73"/>
        <v/>
      </c>
    </row>
    <row r="2132" spans="5:8" x14ac:dyDescent="0.25">
      <c r="E2132" t="str">
        <f>IF(Units!A2132="","",Units!A2132&amp;Units!B2132&amp;Units!C2132&amp;"-"&amp;PROPER(Units!D2132))</f>
        <v>9030684-Markle Civil Town</v>
      </c>
      <c r="F2132" t="str">
        <f t="shared" si="72"/>
        <v/>
      </c>
      <c r="G2132" t="str">
        <f>IF(F2132="","",COUNTIF($F$2:F2132,F2132))</f>
        <v/>
      </c>
      <c r="H2132" t="str">
        <f t="shared" si="73"/>
        <v/>
      </c>
    </row>
    <row r="2133" spans="5:8" x14ac:dyDescent="0.25">
      <c r="E2133" t="str">
        <f>IF(Units!A2133="","",Units!A2133&amp;Units!B2133&amp;Units!C2133&amp;"-"&amp;PROPER(Units!D2133))</f>
        <v>9030938-Ossian Civil Town</v>
      </c>
      <c r="F2133" t="str">
        <f t="shared" si="72"/>
        <v/>
      </c>
      <c r="G2133" t="str">
        <f>IF(F2133="","",COUNTIF($F$2:F2133,F2133))</f>
        <v/>
      </c>
      <c r="H2133" t="str">
        <f t="shared" si="73"/>
        <v/>
      </c>
    </row>
    <row r="2134" spans="5:8" x14ac:dyDescent="0.25">
      <c r="E2134" t="str">
        <f>IF(Units!A2134="","",Units!A2134&amp;Units!B2134&amp;Units!C2134&amp;"-"&amp;PROPER(Units!D2134))</f>
        <v>9030939-Poneto Civil Town</v>
      </c>
      <c r="F2134" t="str">
        <f t="shared" si="72"/>
        <v/>
      </c>
      <c r="G2134" t="str">
        <f>IF(F2134="","",COUNTIF($F$2:F2134,F2134))</f>
        <v/>
      </c>
      <c r="H2134" t="str">
        <f t="shared" si="73"/>
        <v/>
      </c>
    </row>
    <row r="2135" spans="5:8" x14ac:dyDescent="0.25">
      <c r="E2135" t="str">
        <f>IF(Units!A2135="","",Units!A2135&amp;Units!B2135&amp;Units!C2135&amp;"-"&amp;PROPER(Units!D2135))</f>
        <v>9030940-Uniondale Civil Town</v>
      </c>
      <c r="F2135" t="str">
        <f t="shared" si="72"/>
        <v/>
      </c>
      <c r="G2135" t="str">
        <f>IF(F2135="","",COUNTIF($F$2:F2135,F2135))</f>
        <v/>
      </c>
      <c r="H2135" t="str">
        <f t="shared" si="73"/>
        <v/>
      </c>
    </row>
    <row r="2136" spans="5:8" x14ac:dyDescent="0.25">
      <c r="E2136" t="str">
        <f>IF(Units!A2136="","",Units!A2136&amp;Units!B2136&amp;Units!C2136&amp;"-"&amp;PROPER(Units!D2136))</f>
        <v>9030941-Vera Cruz Civil Town</v>
      </c>
      <c r="F2136" t="str">
        <f t="shared" si="72"/>
        <v/>
      </c>
      <c r="G2136" t="str">
        <f>IF(F2136="","",COUNTIF($F$2:F2136,F2136))</f>
        <v/>
      </c>
      <c r="H2136" t="str">
        <f t="shared" si="73"/>
        <v/>
      </c>
    </row>
    <row r="2137" spans="5:8" x14ac:dyDescent="0.25">
      <c r="E2137" t="str">
        <f>IF(Units!A2137="","",Units!A2137&amp;Units!B2137&amp;Units!C2137&amp;"-"&amp;PROPER(Units!D2137))</f>
        <v>9050244-Wells County Public Library</v>
      </c>
      <c r="F2137" t="str">
        <f t="shared" si="72"/>
        <v/>
      </c>
      <c r="G2137" t="str">
        <f>IF(F2137="","",COUNTIF($F$2:F2137,F2137))</f>
        <v/>
      </c>
      <c r="H2137" t="str">
        <f t="shared" si="73"/>
        <v/>
      </c>
    </row>
    <row r="2138" spans="5:8" x14ac:dyDescent="0.25">
      <c r="E2138" t="str">
        <f>IF(Units!A2138="","",Units!A2138&amp;Units!B2138&amp;Units!C2138&amp;"-"&amp;PROPER(Units!D2138))</f>
        <v>9061091-Wells County Solid Waste District</v>
      </c>
      <c r="F2138" t="str">
        <f t="shared" si="72"/>
        <v/>
      </c>
      <c r="G2138" t="str">
        <f>IF(F2138="","",COUNTIF($F$2:F2138,F2138))</f>
        <v/>
      </c>
      <c r="H2138" t="str">
        <f t="shared" si="73"/>
        <v/>
      </c>
    </row>
    <row r="2139" spans="5:8" x14ac:dyDescent="0.25">
      <c r="E2139" t="str">
        <f>IF(Units!A2139="","",Units!A2139&amp;Units!B2139&amp;Units!C2139&amp;"-"&amp;PROPER(Units!D2139))</f>
        <v>9070048-Rock Creek Conservancy</v>
      </c>
      <c r="F2139" t="str">
        <f t="shared" si="72"/>
        <v/>
      </c>
      <c r="G2139" t="str">
        <f>IF(F2139="","",COUNTIF($F$2:F2139,F2139))</f>
        <v/>
      </c>
      <c r="H2139" t="str">
        <f t="shared" si="73"/>
        <v/>
      </c>
    </row>
    <row r="2140" spans="5:8" x14ac:dyDescent="0.25">
      <c r="E2140" t="str">
        <f>IF(Units!A2140="","",Units!A2140&amp;Units!B2140&amp;Units!C2140&amp;"-"&amp;PROPER(Units!D2140))</f>
        <v>9110000-White County</v>
      </c>
      <c r="F2140" t="str">
        <f t="shared" si="72"/>
        <v/>
      </c>
      <c r="G2140" t="str">
        <f>IF(F2140="","",COUNTIF($F$2:F2140,F2140))</f>
        <v/>
      </c>
      <c r="H2140" t="str">
        <f t="shared" si="73"/>
        <v/>
      </c>
    </row>
    <row r="2141" spans="5:8" x14ac:dyDescent="0.25">
      <c r="E2141" t="str">
        <f>IF(Units!A2141="","",Units!A2141&amp;Units!B2141&amp;Units!C2141&amp;"-"&amp;PROPER(Units!D2141))</f>
        <v>9120001-Big Creek Township</v>
      </c>
      <c r="F2141" t="str">
        <f t="shared" si="72"/>
        <v/>
      </c>
      <c r="G2141" t="str">
        <f>IF(F2141="","",COUNTIF($F$2:F2141,F2141))</f>
        <v/>
      </c>
      <c r="H2141" t="str">
        <f t="shared" si="73"/>
        <v/>
      </c>
    </row>
    <row r="2142" spans="5:8" x14ac:dyDescent="0.25">
      <c r="E2142" t="str">
        <f>IF(Units!A2142="","",Units!A2142&amp;Units!B2142&amp;Units!C2142&amp;"-"&amp;PROPER(Units!D2142))</f>
        <v>9120002-Cass Township</v>
      </c>
      <c r="F2142" t="str">
        <f t="shared" si="72"/>
        <v/>
      </c>
      <c r="G2142" t="str">
        <f>IF(F2142="","",COUNTIF($F$2:F2142,F2142))</f>
        <v/>
      </c>
      <c r="H2142" t="str">
        <f t="shared" si="73"/>
        <v/>
      </c>
    </row>
    <row r="2143" spans="5:8" x14ac:dyDescent="0.25">
      <c r="E2143" t="str">
        <f>IF(Units!A2143="","",Units!A2143&amp;Units!B2143&amp;Units!C2143&amp;"-"&amp;PROPER(Units!D2143))</f>
        <v>9120003-Honey Creek Township</v>
      </c>
      <c r="F2143" t="str">
        <f t="shared" si="72"/>
        <v/>
      </c>
      <c r="G2143" t="str">
        <f>IF(F2143="","",COUNTIF($F$2:F2143,F2143))</f>
        <v/>
      </c>
      <c r="H2143" t="str">
        <f t="shared" si="73"/>
        <v/>
      </c>
    </row>
    <row r="2144" spans="5:8" x14ac:dyDescent="0.25">
      <c r="E2144" t="str">
        <f>IF(Units!A2144="","",Units!A2144&amp;Units!B2144&amp;Units!C2144&amp;"-"&amp;PROPER(Units!D2144))</f>
        <v>9120004-Jackson Township</v>
      </c>
      <c r="F2144" t="str">
        <f t="shared" si="72"/>
        <v/>
      </c>
      <c r="G2144" t="str">
        <f>IF(F2144="","",COUNTIF($F$2:F2144,F2144))</f>
        <v/>
      </c>
      <c r="H2144" t="str">
        <f t="shared" si="73"/>
        <v/>
      </c>
    </row>
    <row r="2145" spans="5:8" x14ac:dyDescent="0.25">
      <c r="E2145" t="str">
        <f>IF(Units!A2145="","",Units!A2145&amp;Units!B2145&amp;Units!C2145&amp;"-"&amp;PROPER(Units!D2145))</f>
        <v>9120005-Liberty Township</v>
      </c>
      <c r="F2145" t="str">
        <f t="shared" si="72"/>
        <v/>
      </c>
      <c r="G2145" t="str">
        <f>IF(F2145="","",COUNTIF($F$2:F2145,F2145))</f>
        <v/>
      </c>
      <c r="H2145" t="str">
        <f t="shared" si="73"/>
        <v/>
      </c>
    </row>
    <row r="2146" spans="5:8" x14ac:dyDescent="0.25">
      <c r="E2146" t="str">
        <f>IF(Units!A2146="","",Units!A2146&amp;Units!B2146&amp;Units!C2146&amp;"-"&amp;PROPER(Units!D2146))</f>
        <v>9120006-Lincoln Township</v>
      </c>
      <c r="F2146" t="str">
        <f t="shared" si="72"/>
        <v/>
      </c>
      <c r="G2146" t="str">
        <f>IF(F2146="","",COUNTIF($F$2:F2146,F2146))</f>
        <v/>
      </c>
      <c r="H2146" t="str">
        <f t="shared" si="73"/>
        <v/>
      </c>
    </row>
    <row r="2147" spans="5:8" x14ac:dyDescent="0.25">
      <c r="E2147" t="str">
        <f>IF(Units!A2147="","",Units!A2147&amp;Units!B2147&amp;Units!C2147&amp;"-"&amp;PROPER(Units!D2147))</f>
        <v>9120007-Monon Township</v>
      </c>
      <c r="F2147" t="str">
        <f t="shared" si="72"/>
        <v/>
      </c>
      <c r="G2147" t="str">
        <f>IF(F2147="","",COUNTIF($F$2:F2147,F2147))</f>
        <v/>
      </c>
      <c r="H2147" t="str">
        <f t="shared" si="73"/>
        <v/>
      </c>
    </row>
    <row r="2148" spans="5:8" x14ac:dyDescent="0.25">
      <c r="E2148" t="str">
        <f>IF(Units!A2148="","",Units!A2148&amp;Units!B2148&amp;Units!C2148&amp;"-"&amp;PROPER(Units!D2148))</f>
        <v>9120008-Prairie Township</v>
      </c>
      <c r="F2148" t="str">
        <f t="shared" si="72"/>
        <v/>
      </c>
      <c r="G2148" t="str">
        <f>IF(F2148="","",COUNTIF($F$2:F2148,F2148))</f>
        <v/>
      </c>
      <c r="H2148" t="str">
        <f t="shared" si="73"/>
        <v/>
      </c>
    </row>
    <row r="2149" spans="5:8" x14ac:dyDescent="0.25">
      <c r="E2149" t="str">
        <f>IF(Units!A2149="","",Units!A2149&amp;Units!B2149&amp;Units!C2149&amp;"-"&amp;PROPER(Units!D2149))</f>
        <v>9120009-Princeton Township</v>
      </c>
      <c r="F2149" t="str">
        <f t="shared" si="72"/>
        <v/>
      </c>
      <c r="G2149" t="str">
        <f>IF(F2149="","",COUNTIF($F$2:F2149,F2149))</f>
        <v/>
      </c>
      <c r="H2149" t="str">
        <f t="shared" si="73"/>
        <v/>
      </c>
    </row>
    <row r="2150" spans="5:8" x14ac:dyDescent="0.25">
      <c r="E2150" t="str">
        <f>IF(Units!A2150="","",Units!A2150&amp;Units!B2150&amp;Units!C2150&amp;"-"&amp;PROPER(Units!D2150))</f>
        <v>9120010-Round Grove Township</v>
      </c>
      <c r="F2150" t="str">
        <f t="shared" si="72"/>
        <v/>
      </c>
      <c r="G2150" t="str">
        <f>IF(F2150="","",COUNTIF($F$2:F2150,F2150))</f>
        <v/>
      </c>
      <c r="H2150" t="str">
        <f t="shared" si="73"/>
        <v/>
      </c>
    </row>
    <row r="2151" spans="5:8" x14ac:dyDescent="0.25">
      <c r="E2151" t="str">
        <f>IF(Units!A2151="","",Units!A2151&amp;Units!B2151&amp;Units!C2151&amp;"-"&amp;PROPER(Units!D2151))</f>
        <v>9120011-Union Township</v>
      </c>
      <c r="F2151" t="str">
        <f t="shared" si="72"/>
        <v/>
      </c>
      <c r="G2151" t="str">
        <f>IF(F2151="","",COUNTIF($F$2:F2151,F2151))</f>
        <v/>
      </c>
      <c r="H2151" t="str">
        <f t="shared" si="73"/>
        <v/>
      </c>
    </row>
    <row r="2152" spans="5:8" x14ac:dyDescent="0.25">
      <c r="E2152" t="str">
        <f>IF(Units!A2152="","",Units!A2152&amp;Units!B2152&amp;Units!C2152&amp;"-"&amp;PROPER(Units!D2152))</f>
        <v>9120012-West Point Township</v>
      </c>
      <c r="F2152" t="str">
        <f t="shared" si="72"/>
        <v/>
      </c>
      <c r="G2152" t="str">
        <f>IF(F2152="","",COUNTIF($F$2:F2152,F2152))</f>
        <v/>
      </c>
      <c r="H2152" t="str">
        <f t="shared" si="73"/>
        <v/>
      </c>
    </row>
    <row r="2153" spans="5:8" x14ac:dyDescent="0.25">
      <c r="E2153" t="str">
        <f>IF(Units!A2153="","",Units!A2153&amp;Units!B2153&amp;Units!C2153&amp;"-"&amp;PROPER(Units!D2153))</f>
        <v>9130433-Monticello Civil City</v>
      </c>
      <c r="F2153" t="str">
        <f t="shared" si="72"/>
        <v/>
      </c>
      <c r="G2153" t="str">
        <f>IF(F2153="","",COUNTIF($F$2:F2153,F2153))</f>
        <v/>
      </c>
      <c r="H2153" t="str">
        <f t="shared" si="73"/>
        <v/>
      </c>
    </row>
    <row r="2154" spans="5:8" x14ac:dyDescent="0.25">
      <c r="E2154" t="str">
        <f>IF(Units!A2154="","",Units!A2154&amp;Units!B2154&amp;Units!C2154&amp;"-"&amp;PROPER(Units!D2154))</f>
        <v>9130942-Brookston Civil Town</v>
      </c>
      <c r="F2154" t="str">
        <f t="shared" si="72"/>
        <v/>
      </c>
      <c r="G2154" t="str">
        <f>IF(F2154="","",COUNTIF($F$2:F2154,F2154))</f>
        <v/>
      </c>
      <c r="H2154" t="str">
        <f t="shared" si="73"/>
        <v/>
      </c>
    </row>
    <row r="2155" spans="5:8" x14ac:dyDescent="0.25">
      <c r="E2155" t="str">
        <f>IF(Units!A2155="","",Units!A2155&amp;Units!B2155&amp;Units!C2155&amp;"-"&amp;PROPER(Units!D2155))</f>
        <v>9130943-Burnettsville Civil Town</v>
      </c>
      <c r="F2155" t="str">
        <f t="shared" si="72"/>
        <v/>
      </c>
      <c r="G2155" t="str">
        <f>IF(F2155="","",COUNTIF($F$2:F2155,F2155))</f>
        <v/>
      </c>
      <c r="H2155" t="str">
        <f t="shared" si="73"/>
        <v/>
      </c>
    </row>
    <row r="2156" spans="5:8" x14ac:dyDescent="0.25">
      <c r="E2156" t="str">
        <f>IF(Units!A2156="","",Units!A2156&amp;Units!B2156&amp;Units!C2156&amp;"-"&amp;PROPER(Units!D2156))</f>
        <v>9130944-Chalmers Civil Town</v>
      </c>
      <c r="F2156" t="str">
        <f t="shared" si="72"/>
        <v/>
      </c>
      <c r="G2156" t="str">
        <f>IF(F2156="","",COUNTIF($F$2:F2156,F2156))</f>
        <v/>
      </c>
      <c r="H2156" t="str">
        <f t="shared" si="73"/>
        <v/>
      </c>
    </row>
    <row r="2157" spans="5:8" x14ac:dyDescent="0.25">
      <c r="E2157" t="str">
        <f>IF(Units!A2157="","",Units!A2157&amp;Units!B2157&amp;Units!C2157&amp;"-"&amp;PROPER(Units!D2157))</f>
        <v>9130945-Monon Civil Town</v>
      </c>
      <c r="F2157" t="str">
        <f t="shared" si="72"/>
        <v/>
      </c>
      <c r="G2157" t="str">
        <f>IF(F2157="","",COUNTIF($F$2:F2157,F2157))</f>
        <v/>
      </c>
      <c r="H2157" t="str">
        <f t="shared" si="73"/>
        <v/>
      </c>
    </row>
    <row r="2158" spans="5:8" x14ac:dyDescent="0.25">
      <c r="E2158" t="str">
        <f>IF(Units!A2158="","",Units!A2158&amp;Units!B2158&amp;Units!C2158&amp;"-"&amp;PROPER(Units!D2158))</f>
        <v>9130946-Reynolds Civil Town</v>
      </c>
      <c r="F2158" t="str">
        <f t="shared" si="72"/>
        <v/>
      </c>
      <c r="G2158" t="str">
        <f>IF(F2158="","",COUNTIF($F$2:F2158,F2158))</f>
        <v/>
      </c>
      <c r="H2158" t="str">
        <f t="shared" si="73"/>
        <v/>
      </c>
    </row>
    <row r="2159" spans="5:8" x14ac:dyDescent="0.25">
      <c r="E2159" t="str">
        <f>IF(Units!A2159="","",Units!A2159&amp;Units!B2159&amp;Units!C2159&amp;"-"&amp;PROPER(Units!D2159))</f>
        <v>9130947-Wolcott Civil Town</v>
      </c>
      <c r="F2159" t="str">
        <f t="shared" si="72"/>
        <v/>
      </c>
      <c r="G2159" t="str">
        <f>IF(F2159="","",COUNTIF($F$2:F2159,F2159))</f>
        <v/>
      </c>
      <c r="H2159" t="str">
        <f t="shared" si="73"/>
        <v/>
      </c>
    </row>
    <row r="2160" spans="5:8" x14ac:dyDescent="0.25">
      <c r="E2160" t="str">
        <f>IF(Units!A2160="","",Units!A2160&amp;Units!B2160&amp;Units!C2160&amp;"-"&amp;PROPER(Units!D2160))</f>
        <v>9150245-Brookston Public Library</v>
      </c>
      <c r="F2160" t="str">
        <f t="shared" si="72"/>
        <v/>
      </c>
      <c r="G2160" t="str">
        <f>IF(F2160="","",COUNTIF($F$2:F2160,F2160))</f>
        <v/>
      </c>
      <c r="H2160" t="str">
        <f t="shared" si="73"/>
        <v/>
      </c>
    </row>
    <row r="2161" spans="5:8" x14ac:dyDescent="0.25">
      <c r="E2161" t="str">
        <f>IF(Units!A2161="","",Units!A2161&amp;Units!B2161&amp;Units!C2161&amp;"-"&amp;PROPER(Units!D2161))</f>
        <v>9150246-Monon Public Library</v>
      </c>
      <c r="F2161" t="str">
        <f t="shared" si="72"/>
        <v/>
      </c>
      <c r="G2161" t="str">
        <f>IF(F2161="","",COUNTIF($F$2:F2161,F2161))</f>
        <v/>
      </c>
      <c r="H2161" t="str">
        <f t="shared" si="73"/>
        <v/>
      </c>
    </row>
    <row r="2162" spans="5:8" x14ac:dyDescent="0.25">
      <c r="E2162" t="str">
        <f>IF(Units!A2162="","",Units!A2162&amp;Units!B2162&amp;Units!C2162&amp;"-"&amp;PROPER(Units!D2162))</f>
        <v>9150247-Monticello Public Library</v>
      </c>
      <c r="F2162" t="str">
        <f t="shared" si="72"/>
        <v/>
      </c>
      <c r="G2162" t="str">
        <f>IF(F2162="","",COUNTIF($F$2:F2162,F2162))</f>
        <v/>
      </c>
      <c r="H2162" t="str">
        <f t="shared" si="73"/>
        <v/>
      </c>
    </row>
    <row r="2163" spans="5:8" x14ac:dyDescent="0.25">
      <c r="E2163" t="str">
        <f>IF(Units!A2163="","",Units!A2163&amp;Units!B2163&amp;Units!C2163&amp;"-"&amp;PROPER(Units!D2163))</f>
        <v>9150248-Wolcott Public Library</v>
      </c>
      <c r="F2163" t="str">
        <f t="shared" si="72"/>
        <v/>
      </c>
      <c r="G2163" t="str">
        <f>IF(F2163="","",COUNTIF($F$2:F2163,F2163))</f>
        <v/>
      </c>
      <c r="H2163" t="str">
        <f t="shared" si="73"/>
        <v/>
      </c>
    </row>
    <row r="2164" spans="5:8" x14ac:dyDescent="0.25">
      <c r="E2164" t="str">
        <f>IF(Units!A2164="","",Units!A2164&amp;Units!B2164&amp;Units!C2164&amp;"-"&amp;PROPER(Units!D2164))</f>
        <v>9210000-Whitley County</v>
      </c>
      <c r="F2164" t="str">
        <f t="shared" si="72"/>
        <v/>
      </c>
      <c r="G2164" t="str">
        <f>IF(F2164="","",COUNTIF($F$2:F2164,F2164))</f>
        <v/>
      </c>
      <c r="H2164" t="str">
        <f t="shared" si="73"/>
        <v/>
      </c>
    </row>
    <row r="2165" spans="5:8" x14ac:dyDescent="0.25">
      <c r="E2165" t="str">
        <f>IF(Units!A2165="","",Units!A2165&amp;Units!B2165&amp;Units!C2165&amp;"-"&amp;PROPER(Units!D2165))</f>
        <v>9220001-Cleveland Township</v>
      </c>
      <c r="F2165" t="str">
        <f t="shared" si="72"/>
        <v/>
      </c>
      <c r="G2165" t="str">
        <f>IF(F2165="","",COUNTIF($F$2:F2165,F2165))</f>
        <v/>
      </c>
      <c r="H2165" t="str">
        <f t="shared" si="73"/>
        <v/>
      </c>
    </row>
    <row r="2166" spans="5:8" x14ac:dyDescent="0.25">
      <c r="E2166" t="str">
        <f>IF(Units!A2166="","",Units!A2166&amp;Units!B2166&amp;Units!C2166&amp;"-"&amp;PROPER(Units!D2166))</f>
        <v>9220002-Columbia Township</v>
      </c>
      <c r="F2166" t="str">
        <f t="shared" si="72"/>
        <v/>
      </c>
      <c r="G2166" t="str">
        <f>IF(F2166="","",COUNTIF($F$2:F2166,F2166))</f>
        <v/>
      </c>
      <c r="H2166" t="str">
        <f t="shared" si="73"/>
        <v/>
      </c>
    </row>
    <row r="2167" spans="5:8" x14ac:dyDescent="0.25">
      <c r="E2167" t="str">
        <f>IF(Units!A2167="","",Units!A2167&amp;Units!B2167&amp;Units!C2167&amp;"-"&amp;PROPER(Units!D2167))</f>
        <v>9220003-Etna Troy Township</v>
      </c>
      <c r="F2167" t="str">
        <f t="shared" si="72"/>
        <v/>
      </c>
      <c r="G2167" t="str">
        <f>IF(F2167="","",COUNTIF($F$2:F2167,F2167))</f>
        <v/>
      </c>
      <c r="H2167" t="str">
        <f t="shared" si="73"/>
        <v/>
      </c>
    </row>
    <row r="2168" spans="5:8" x14ac:dyDescent="0.25">
      <c r="E2168" t="str">
        <f>IF(Units!A2168="","",Units!A2168&amp;Units!B2168&amp;Units!C2168&amp;"-"&amp;PROPER(Units!D2168))</f>
        <v>9220004-Jefferson Township</v>
      </c>
      <c r="F2168" t="str">
        <f t="shared" si="72"/>
        <v/>
      </c>
      <c r="G2168" t="str">
        <f>IF(F2168="","",COUNTIF($F$2:F2168,F2168))</f>
        <v/>
      </c>
      <c r="H2168" t="str">
        <f t="shared" si="73"/>
        <v/>
      </c>
    </row>
    <row r="2169" spans="5:8" x14ac:dyDescent="0.25">
      <c r="E2169" t="str">
        <f>IF(Units!A2169="","",Units!A2169&amp;Units!B2169&amp;Units!C2169&amp;"-"&amp;PROPER(Units!D2169))</f>
        <v>9220005-Richland Township</v>
      </c>
      <c r="F2169" t="str">
        <f t="shared" si="72"/>
        <v/>
      </c>
      <c r="G2169" t="str">
        <f>IF(F2169="","",COUNTIF($F$2:F2169,F2169))</f>
        <v/>
      </c>
      <c r="H2169" t="str">
        <f t="shared" si="73"/>
        <v/>
      </c>
    </row>
    <row r="2170" spans="5:8" x14ac:dyDescent="0.25">
      <c r="E2170" t="str">
        <f>IF(Units!A2170="","",Units!A2170&amp;Units!B2170&amp;Units!C2170&amp;"-"&amp;PROPER(Units!D2170))</f>
        <v>9220006-Smith Township</v>
      </c>
      <c r="F2170" t="str">
        <f t="shared" si="72"/>
        <v/>
      </c>
      <c r="G2170" t="str">
        <f>IF(F2170="","",COUNTIF($F$2:F2170,F2170))</f>
        <v/>
      </c>
      <c r="H2170" t="str">
        <f t="shared" si="73"/>
        <v/>
      </c>
    </row>
    <row r="2171" spans="5:8" x14ac:dyDescent="0.25">
      <c r="E2171" t="str">
        <f>IF(Units!A2171="","",Units!A2171&amp;Units!B2171&amp;Units!C2171&amp;"-"&amp;PROPER(Units!D2171))</f>
        <v>9220007-Thorncreek Township</v>
      </c>
      <c r="F2171" t="str">
        <f t="shared" si="72"/>
        <v/>
      </c>
      <c r="G2171" t="str">
        <f>IF(F2171="","",COUNTIF($F$2:F2171,F2171))</f>
        <v/>
      </c>
      <c r="H2171" t="str">
        <f t="shared" si="73"/>
        <v/>
      </c>
    </row>
    <row r="2172" spans="5:8" x14ac:dyDescent="0.25">
      <c r="E2172" t="str">
        <f>IF(Units!A2172="","",Units!A2172&amp;Units!B2172&amp;Units!C2172&amp;"-"&amp;PROPER(Units!D2172))</f>
        <v>9220008-Union Township</v>
      </c>
      <c r="F2172" t="str">
        <f t="shared" si="72"/>
        <v/>
      </c>
      <c r="G2172" t="str">
        <f>IF(F2172="","",COUNTIF($F$2:F2172,F2172))</f>
        <v/>
      </c>
      <c r="H2172" t="str">
        <f t="shared" si="73"/>
        <v/>
      </c>
    </row>
    <row r="2173" spans="5:8" x14ac:dyDescent="0.25">
      <c r="E2173" t="str">
        <f>IF(Units!A2173="","",Units!A2173&amp;Units!B2173&amp;Units!C2173&amp;"-"&amp;PROPER(Units!D2173))</f>
        <v>9220009-Washington Township</v>
      </c>
      <c r="F2173" t="str">
        <f t="shared" si="72"/>
        <v/>
      </c>
      <c r="G2173" t="str">
        <f>IF(F2173="","",COUNTIF($F$2:F2173,F2173))</f>
        <v/>
      </c>
      <c r="H2173" t="str">
        <f t="shared" si="73"/>
        <v/>
      </c>
    </row>
    <row r="2174" spans="5:8" x14ac:dyDescent="0.25">
      <c r="E2174" t="str">
        <f>IF(Units!A2174="","",Units!A2174&amp;Units!B2174&amp;Units!C2174&amp;"-"&amp;PROPER(Units!D2174))</f>
        <v>9230432-Columbia City Civil City</v>
      </c>
      <c r="F2174" t="str">
        <f t="shared" si="72"/>
        <v/>
      </c>
      <c r="G2174" t="str">
        <f>IF(F2174="","",COUNTIF($F$2:F2174,F2174))</f>
        <v/>
      </c>
      <c r="H2174" t="str">
        <f t="shared" si="73"/>
        <v/>
      </c>
    </row>
    <row r="2175" spans="5:8" x14ac:dyDescent="0.25">
      <c r="E2175" t="str">
        <f>IF(Units!A2175="","",Units!A2175&amp;Units!B2175&amp;Units!C2175&amp;"-"&amp;PROPER(Units!D2175))</f>
        <v>9230948-Churubusco Civil Town</v>
      </c>
      <c r="F2175" t="str">
        <f t="shared" si="72"/>
        <v/>
      </c>
      <c r="G2175" t="str">
        <f>IF(F2175="","",COUNTIF($F$2:F2175,F2175))</f>
        <v/>
      </c>
      <c r="H2175" t="str">
        <f t="shared" si="73"/>
        <v/>
      </c>
    </row>
    <row r="2176" spans="5:8" x14ac:dyDescent="0.25">
      <c r="E2176" t="str">
        <f>IF(Units!A2176="","",Units!A2176&amp;Units!B2176&amp;Units!C2176&amp;"-"&amp;PROPER(Units!D2176))</f>
        <v>9230949-Larwill Civil Town</v>
      </c>
      <c r="F2176" t="str">
        <f t="shared" si="72"/>
        <v/>
      </c>
      <c r="G2176" t="str">
        <f>IF(F2176="","",COUNTIF($F$2:F2176,F2176))</f>
        <v/>
      </c>
      <c r="H2176" t="str">
        <f t="shared" si="73"/>
        <v/>
      </c>
    </row>
    <row r="2177" spans="5:8" x14ac:dyDescent="0.25">
      <c r="E2177" t="str">
        <f>IF(Units!A2177="","",Units!A2177&amp;Units!B2177&amp;Units!C2177&amp;"-"&amp;PROPER(Units!D2177))</f>
        <v>9230950-South Whitley Civil Town</v>
      </c>
      <c r="F2177" t="str">
        <f t="shared" si="72"/>
        <v/>
      </c>
      <c r="G2177" t="str">
        <f>IF(F2177="","",COUNTIF($F$2:F2177,F2177))</f>
        <v/>
      </c>
      <c r="H2177" t="str">
        <f t="shared" si="73"/>
        <v/>
      </c>
    </row>
    <row r="2178" spans="5:8" x14ac:dyDescent="0.25">
      <c r="E2178" t="str">
        <f>IF(Units!A2178="","",Units!A2178&amp;Units!B2178&amp;Units!C2178&amp;"-"&amp;PROPER(Units!D2178))</f>
        <v>9250249-Churubusco Public Library</v>
      </c>
      <c r="F2178" t="str">
        <f t="shared" si="72"/>
        <v/>
      </c>
      <c r="G2178" t="str">
        <f>IF(F2178="","",COUNTIF($F$2:F2178,F2178))</f>
        <v/>
      </c>
      <c r="H2178" t="str">
        <f t="shared" si="73"/>
        <v/>
      </c>
    </row>
    <row r="2179" spans="5:8" x14ac:dyDescent="0.25">
      <c r="E2179" t="str">
        <f>IF(Units!A2179="","",Units!A2179&amp;Units!B2179&amp;Units!C2179&amp;"-"&amp;PROPER(Units!D2179))</f>
        <v>9250250-Peabody Library</v>
      </c>
      <c r="F2179" t="str">
        <f t="shared" ref="F2179:F2242" si="74">IF(LEFT(E2179,2)=$F$1,"x","")</f>
        <v/>
      </c>
      <c r="G2179" t="str">
        <f>IF(F2179="","",COUNTIF($F$2:F2179,F2179))</f>
        <v/>
      </c>
      <c r="H2179" t="str">
        <f t="shared" ref="H2179:H2242" si="75">IF(F2179="","",E2179)</f>
        <v/>
      </c>
    </row>
    <row r="2180" spans="5:8" x14ac:dyDescent="0.25">
      <c r="E2180" t="str">
        <f>IF(Units!A2180="","",Units!A2180&amp;Units!B2180&amp;Units!C2180&amp;"-"&amp;PROPER(Units!D2180))</f>
        <v>9250251-South Whitley Community Public Library</v>
      </c>
      <c r="F2180" t="str">
        <f t="shared" si="74"/>
        <v/>
      </c>
      <c r="G2180" t="str">
        <f>IF(F2180="","",COUNTIF($F$2:F2180,F2180))</f>
        <v/>
      </c>
      <c r="H2180" t="str">
        <f t="shared" si="75"/>
        <v/>
      </c>
    </row>
    <row r="2181" spans="5:8" x14ac:dyDescent="0.25">
      <c r="E2181" t="str">
        <f>IF(Units!A2181="","",Units!A2181&amp;Units!B2181&amp;Units!C2181&amp;"-"&amp;PROPER(Units!D2181))</f>
        <v>9261078-Whitley County Solid Waste Management District</v>
      </c>
      <c r="F2181" t="str">
        <f t="shared" si="74"/>
        <v/>
      </c>
      <c r="G2181" t="str">
        <f>IF(F2181="","",COUNTIF($F$2:F2181,F2181))</f>
        <v/>
      </c>
      <c r="H2181" t="str">
        <f t="shared" si="75"/>
        <v/>
      </c>
    </row>
    <row r="2182" spans="5:8" x14ac:dyDescent="0.25">
      <c r="E2182" t="str">
        <f>IF(Units!A2182="","",Units!A2182&amp;Units!B2182&amp;Units!C2182&amp;"-"&amp;PROPER(Units!D2182))</f>
        <v/>
      </c>
      <c r="F2182" t="str">
        <f t="shared" si="74"/>
        <v>x</v>
      </c>
      <c r="G2182">
        <f>IF(F2182="","",COUNTIF($F$2:F2182,F2182))</f>
        <v>1</v>
      </c>
      <c r="H2182" t="str">
        <f t="shared" si="75"/>
        <v/>
      </c>
    </row>
    <row r="2183" spans="5:8" x14ac:dyDescent="0.25">
      <c r="E2183" t="str">
        <f>IF(Units!A2183="","",Units!A2183&amp;Units!B2183&amp;Units!C2183&amp;"-"&amp;PROPER(Units!D2183))</f>
        <v/>
      </c>
      <c r="F2183" t="str">
        <f t="shared" si="74"/>
        <v>x</v>
      </c>
      <c r="G2183">
        <f>IF(F2183="","",COUNTIF($F$2:F2183,F2183))</f>
        <v>2</v>
      </c>
      <c r="H2183" t="str">
        <f t="shared" si="75"/>
        <v/>
      </c>
    </row>
    <row r="2184" spans="5:8" x14ac:dyDescent="0.25">
      <c r="E2184" t="str">
        <f>IF(Units!A2184="","",Units!A2184&amp;Units!B2184&amp;Units!C2184&amp;"-"&amp;PROPER(Units!D2184))</f>
        <v/>
      </c>
      <c r="F2184" t="str">
        <f t="shared" si="74"/>
        <v>x</v>
      </c>
      <c r="G2184">
        <f>IF(F2184="","",COUNTIF($F$2:F2184,F2184))</f>
        <v>3</v>
      </c>
      <c r="H2184" t="str">
        <f t="shared" si="75"/>
        <v/>
      </c>
    </row>
    <row r="2185" spans="5:8" x14ac:dyDescent="0.25">
      <c r="E2185" t="str">
        <f>IF(Units!A2185="","",Units!A2185&amp;Units!B2185&amp;Units!C2185&amp;"-"&amp;PROPER(Units!D2185))</f>
        <v/>
      </c>
      <c r="F2185" t="str">
        <f t="shared" si="74"/>
        <v>x</v>
      </c>
      <c r="G2185">
        <f>IF(F2185="","",COUNTIF($F$2:F2185,F2185))</f>
        <v>4</v>
      </c>
      <c r="H2185" t="str">
        <f t="shared" si="75"/>
        <v/>
      </c>
    </row>
    <row r="2186" spans="5:8" x14ac:dyDescent="0.25">
      <c r="E2186" t="str">
        <f>IF(Units!A2186="","",Units!A2186&amp;Units!B2186&amp;Units!C2186&amp;"-"&amp;PROPER(Units!D2186))</f>
        <v/>
      </c>
      <c r="F2186" t="str">
        <f t="shared" si="74"/>
        <v>x</v>
      </c>
      <c r="G2186">
        <f>IF(F2186="","",COUNTIF($F$2:F2186,F2186))</f>
        <v>5</v>
      </c>
      <c r="H2186" t="str">
        <f t="shared" si="75"/>
        <v/>
      </c>
    </row>
    <row r="2187" spans="5:8" x14ac:dyDescent="0.25">
      <c r="E2187" t="str">
        <f>IF(Units!A2187="","",Units!A2187&amp;Units!B2187&amp;Units!C2187&amp;"-"&amp;PROPER(Units!D2187))</f>
        <v/>
      </c>
      <c r="F2187" t="str">
        <f t="shared" si="74"/>
        <v>x</v>
      </c>
      <c r="G2187">
        <f>IF(F2187="","",COUNTIF($F$2:F2187,F2187))</f>
        <v>6</v>
      </c>
      <c r="H2187" t="str">
        <f t="shared" si="75"/>
        <v/>
      </c>
    </row>
    <row r="2188" spans="5:8" x14ac:dyDescent="0.25">
      <c r="E2188" t="str">
        <f>IF(Units!A2188="","",Units!A2188&amp;Units!B2188&amp;Units!C2188&amp;"-"&amp;PROPER(Units!D2188))</f>
        <v/>
      </c>
      <c r="F2188" t="str">
        <f t="shared" si="74"/>
        <v>x</v>
      </c>
      <c r="G2188">
        <f>IF(F2188="","",COUNTIF($F$2:F2188,F2188))</f>
        <v>7</v>
      </c>
      <c r="H2188" t="str">
        <f t="shared" si="75"/>
        <v/>
      </c>
    </row>
    <row r="2189" spans="5:8" x14ac:dyDescent="0.25">
      <c r="E2189" t="str">
        <f>IF(Units!A2189="","",Units!A2189&amp;Units!B2189&amp;Units!C2189&amp;"-"&amp;PROPER(Units!D2189))</f>
        <v/>
      </c>
      <c r="F2189" t="str">
        <f t="shared" si="74"/>
        <v>x</v>
      </c>
      <c r="G2189">
        <f>IF(F2189="","",COUNTIF($F$2:F2189,F2189))</f>
        <v>8</v>
      </c>
      <c r="H2189" t="str">
        <f t="shared" si="75"/>
        <v/>
      </c>
    </row>
    <row r="2190" spans="5:8" x14ac:dyDescent="0.25">
      <c r="E2190" t="str">
        <f>IF(Units!A2190="","",Units!A2190&amp;Units!B2190&amp;Units!C2190&amp;"-"&amp;PROPER(Units!D2190))</f>
        <v/>
      </c>
      <c r="F2190" t="str">
        <f t="shared" si="74"/>
        <v>x</v>
      </c>
      <c r="G2190">
        <f>IF(F2190="","",COUNTIF($F$2:F2190,F2190))</f>
        <v>9</v>
      </c>
      <c r="H2190" t="str">
        <f t="shared" si="75"/>
        <v/>
      </c>
    </row>
    <row r="2191" spans="5:8" x14ac:dyDescent="0.25">
      <c r="E2191" t="str">
        <f>IF(Units!A2191="","",Units!A2191&amp;Units!B2191&amp;Units!C2191&amp;"-"&amp;PROPER(Units!D2191))</f>
        <v/>
      </c>
      <c r="F2191" t="str">
        <f t="shared" si="74"/>
        <v>x</v>
      </c>
      <c r="G2191">
        <f>IF(F2191="","",COUNTIF($F$2:F2191,F2191))</f>
        <v>10</v>
      </c>
      <c r="H2191" t="str">
        <f t="shared" si="75"/>
        <v/>
      </c>
    </row>
    <row r="2192" spans="5:8" x14ac:dyDescent="0.25">
      <c r="E2192" t="str">
        <f>IF(Units!A2192="","",Units!A2192&amp;Units!B2192&amp;Units!C2192&amp;"-"&amp;PROPER(Units!D2192))</f>
        <v/>
      </c>
      <c r="F2192" t="str">
        <f t="shared" si="74"/>
        <v>x</v>
      </c>
      <c r="G2192">
        <f>IF(F2192="","",COUNTIF($F$2:F2192,F2192))</f>
        <v>11</v>
      </c>
      <c r="H2192" t="str">
        <f t="shared" si="75"/>
        <v/>
      </c>
    </row>
    <row r="2193" spans="5:8" x14ac:dyDescent="0.25">
      <c r="E2193" t="str">
        <f>IF(Units!A2193="","",Units!A2193&amp;Units!B2193&amp;Units!C2193&amp;"-"&amp;PROPER(Units!D2193))</f>
        <v/>
      </c>
      <c r="F2193" t="str">
        <f t="shared" si="74"/>
        <v>x</v>
      </c>
      <c r="G2193">
        <f>IF(F2193="","",COUNTIF($F$2:F2193,F2193))</f>
        <v>12</v>
      </c>
      <c r="H2193" t="str">
        <f t="shared" si="75"/>
        <v/>
      </c>
    </row>
    <row r="2194" spans="5:8" x14ac:dyDescent="0.25">
      <c r="E2194" t="str">
        <f>IF(Units!A2194="","",Units!A2194&amp;Units!B2194&amp;Units!C2194&amp;"-"&amp;PROPER(Units!D2194))</f>
        <v/>
      </c>
      <c r="F2194" t="str">
        <f t="shared" si="74"/>
        <v>x</v>
      </c>
      <c r="G2194">
        <f>IF(F2194="","",COUNTIF($F$2:F2194,F2194))</f>
        <v>13</v>
      </c>
      <c r="H2194" t="str">
        <f t="shared" si="75"/>
        <v/>
      </c>
    </row>
    <row r="2195" spans="5:8" x14ac:dyDescent="0.25">
      <c r="E2195" t="str">
        <f>IF(Units!A2195="","",Units!A2195&amp;Units!B2195&amp;Units!C2195&amp;"-"&amp;PROPER(Units!D2195))</f>
        <v/>
      </c>
      <c r="F2195" t="str">
        <f t="shared" si="74"/>
        <v>x</v>
      </c>
      <c r="G2195">
        <f>IF(F2195="","",COUNTIF($F$2:F2195,F2195))</f>
        <v>14</v>
      </c>
      <c r="H2195" t="str">
        <f t="shared" si="75"/>
        <v/>
      </c>
    </row>
    <row r="2196" spans="5:8" x14ac:dyDescent="0.25">
      <c r="E2196" t="str">
        <f>IF(Units!A2196="","",Units!A2196&amp;Units!B2196&amp;Units!C2196&amp;"-"&amp;PROPER(Units!D2196))</f>
        <v/>
      </c>
      <c r="F2196" t="str">
        <f t="shared" si="74"/>
        <v>x</v>
      </c>
      <c r="G2196">
        <f>IF(F2196="","",COUNTIF($F$2:F2196,F2196))</f>
        <v>15</v>
      </c>
      <c r="H2196" t="str">
        <f t="shared" si="75"/>
        <v/>
      </c>
    </row>
    <row r="2197" spans="5:8" x14ac:dyDescent="0.25">
      <c r="E2197" t="str">
        <f>IF(Units!A2197="","",Units!A2197&amp;Units!B2197&amp;Units!C2197&amp;"-"&amp;PROPER(Units!D2197))</f>
        <v/>
      </c>
      <c r="F2197" t="str">
        <f t="shared" si="74"/>
        <v>x</v>
      </c>
      <c r="G2197">
        <f>IF(F2197="","",COUNTIF($F$2:F2197,F2197))</f>
        <v>16</v>
      </c>
      <c r="H2197" t="str">
        <f t="shared" si="75"/>
        <v/>
      </c>
    </row>
    <row r="2198" spans="5:8" x14ac:dyDescent="0.25">
      <c r="E2198" t="str">
        <f>IF(Units!A2198="","",Units!A2198&amp;Units!B2198&amp;Units!C2198&amp;"-"&amp;PROPER(Units!D2198))</f>
        <v/>
      </c>
      <c r="F2198" t="str">
        <f t="shared" si="74"/>
        <v>x</v>
      </c>
      <c r="G2198">
        <f>IF(F2198="","",COUNTIF($F$2:F2198,F2198))</f>
        <v>17</v>
      </c>
      <c r="H2198" t="str">
        <f t="shared" si="75"/>
        <v/>
      </c>
    </row>
    <row r="2199" spans="5:8" x14ac:dyDescent="0.25">
      <c r="E2199" t="str">
        <f>IF(Units!A2199="","",Units!A2199&amp;Units!B2199&amp;Units!C2199&amp;"-"&amp;PROPER(Units!D2199))</f>
        <v/>
      </c>
      <c r="F2199" t="str">
        <f t="shared" si="74"/>
        <v>x</v>
      </c>
      <c r="G2199">
        <f>IF(F2199="","",COUNTIF($F$2:F2199,F2199))</f>
        <v>18</v>
      </c>
      <c r="H2199" t="str">
        <f t="shared" si="75"/>
        <v/>
      </c>
    </row>
    <row r="2200" spans="5:8" x14ac:dyDescent="0.25">
      <c r="E2200" t="str">
        <f>IF(Units!A2200="","",Units!A2200&amp;Units!B2200&amp;Units!C2200&amp;"-"&amp;PROPER(Units!D2200))</f>
        <v/>
      </c>
      <c r="F2200" t="str">
        <f t="shared" si="74"/>
        <v>x</v>
      </c>
      <c r="G2200">
        <f>IF(F2200="","",COUNTIF($F$2:F2200,F2200))</f>
        <v>19</v>
      </c>
      <c r="H2200" t="str">
        <f t="shared" si="75"/>
        <v/>
      </c>
    </row>
    <row r="2201" spans="5:8" x14ac:dyDescent="0.25">
      <c r="E2201" t="str">
        <f>IF(Units!A2201="","",Units!A2201&amp;Units!B2201&amp;Units!C2201&amp;"-"&amp;PROPER(Units!D2201))</f>
        <v/>
      </c>
      <c r="F2201" t="str">
        <f t="shared" si="74"/>
        <v>x</v>
      </c>
      <c r="G2201">
        <f>IF(F2201="","",COUNTIF($F$2:F2201,F2201))</f>
        <v>20</v>
      </c>
      <c r="H2201" t="str">
        <f t="shared" si="75"/>
        <v/>
      </c>
    </row>
    <row r="2202" spans="5:8" x14ac:dyDescent="0.25">
      <c r="E2202" t="str">
        <f>IF(Units!A2202="","",Units!A2202&amp;Units!B2202&amp;Units!C2202&amp;"-"&amp;PROPER(Units!D2202))</f>
        <v/>
      </c>
      <c r="F2202" t="str">
        <f t="shared" si="74"/>
        <v>x</v>
      </c>
      <c r="G2202">
        <f>IF(F2202="","",COUNTIF($F$2:F2202,F2202))</f>
        <v>21</v>
      </c>
      <c r="H2202" t="str">
        <f t="shared" si="75"/>
        <v/>
      </c>
    </row>
    <row r="2203" spans="5:8" x14ac:dyDescent="0.25">
      <c r="E2203" t="str">
        <f>IF(Units!A2203="","",Units!A2203&amp;Units!B2203&amp;Units!C2203&amp;"-"&amp;PROPER(Units!D2203))</f>
        <v/>
      </c>
      <c r="F2203" t="str">
        <f t="shared" si="74"/>
        <v>x</v>
      </c>
      <c r="G2203">
        <f>IF(F2203="","",COUNTIF($F$2:F2203,F2203))</f>
        <v>22</v>
      </c>
      <c r="H2203" t="str">
        <f t="shared" si="75"/>
        <v/>
      </c>
    </row>
    <row r="2204" spans="5:8" x14ac:dyDescent="0.25">
      <c r="E2204" t="str">
        <f>IF(Units!A2204="","",Units!A2204&amp;Units!B2204&amp;Units!C2204&amp;"-"&amp;PROPER(Units!D2204))</f>
        <v/>
      </c>
      <c r="F2204" t="str">
        <f t="shared" si="74"/>
        <v>x</v>
      </c>
      <c r="G2204">
        <f>IF(F2204="","",COUNTIF($F$2:F2204,F2204))</f>
        <v>23</v>
      </c>
      <c r="H2204" t="str">
        <f t="shared" si="75"/>
        <v/>
      </c>
    </row>
    <row r="2205" spans="5:8" x14ac:dyDescent="0.25">
      <c r="E2205" t="str">
        <f>IF(Units!A2205="","",Units!A2205&amp;Units!B2205&amp;Units!C2205&amp;"-"&amp;PROPER(Units!D2205))</f>
        <v/>
      </c>
      <c r="F2205" t="str">
        <f t="shared" si="74"/>
        <v>x</v>
      </c>
      <c r="G2205">
        <f>IF(F2205="","",COUNTIF($F$2:F2205,F2205))</f>
        <v>24</v>
      </c>
      <c r="H2205" t="str">
        <f t="shared" si="75"/>
        <v/>
      </c>
    </row>
    <row r="2206" spans="5:8" x14ac:dyDescent="0.25">
      <c r="E2206" t="str">
        <f>IF(Units!A2206="","",Units!A2206&amp;Units!B2206&amp;Units!C2206&amp;"-"&amp;PROPER(Units!D2206))</f>
        <v/>
      </c>
      <c r="F2206" t="str">
        <f t="shared" si="74"/>
        <v>x</v>
      </c>
      <c r="G2206">
        <f>IF(F2206="","",COUNTIF($F$2:F2206,F2206))</f>
        <v>25</v>
      </c>
      <c r="H2206" t="str">
        <f t="shared" si="75"/>
        <v/>
      </c>
    </row>
    <row r="2207" spans="5:8" x14ac:dyDescent="0.25">
      <c r="E2207" t="str">
        <f>IF(Units!A2207="","",Units!A2207&amp;Units!B2207&amp;Units!C2207&amp;"-"&amp;PROPER(Units!D2207))</f>
        <v/>
      </c>
      <c r="F2207" t="str">
        <f t="shared" si="74"/>
        <v>x</v>
      </c>
      <c r="G2207">
        <f>IF(F2207="","",COUNTIF($F$2:F2207,F2207))</f>
        <v>26</v>
      </c>
      <c r="H2207" t="str">
        <f t="shared" si="75"/>
        <v/>
      </c>
    </row>
    <row r="2208" spans="5:8" x14ac:dyDescent="0.25">
      <c r="E2208" t="str">
        <f>IF(Units!A2208="","",Units!A2208&amp;Units!B2208&amp;Units!C2208&amp;"-"&amp;PROPER(Units!D2208))</f>
        <v/>
      </c>
      <c r="F2208" t="str">
        <f t="shared" si="74"/>
        <v>x</v>
      </c>
      <c r="G2208">
        <f>IF(F2208="","",COUNTIF($F$2:F2208,F2208))</f>
        <v>27</v>
      </c>
      <c r="H2208" t="str">
        <f t="shared" si="75"/>
        <v/>
      </c>
    </row>
    <row r="2209" spans="5:8" x14ac:dyDescent="0.25">
      <c r="E2209" t="str">
        <f>IF(Units!A2209="","",Units!A2209&amp;Units!B2209&amp;Units!C2209&amp;"-"&amp;PROPER(Units!D2209))</f>
        <v/>
      </c>
      <c r="F2209" t="str">
        <f t="shared" si="74"/>
        <v>x</v>
      </c>
      <c r="G2209">
        <f>IF(F2209="","",COUNTIF($F$2:F2209,F2209))</f>
        <v>28</v>
      </c>
      <c r="H2209" t="str">
        <f t="shared" si="75"/>
        <v/>
      </c>
    </row>
    <row r="2210" spans="5:8" x14ac:dyDescent="0.25">
      <c r="E2210" t="str">
        <f>IF(Units!A2210="","",Units!A2210&amp;Units!B2210&amp;Units!C2210&amp;"-"&amp;PROPER(Units!D2210))</f>
        <v/>
      </c>
      <c r="F2210" t="str">
        <f t="shared" si="74"/>
        <v>x</v>
      </c>
      <c r="G2210">
        <f>IF(F2210="","",COUNTIF($F$2:F2210,F2210))</f>
        <v>29</v>
      </c>
      <c r="H2210" t="str">
        <f t="shared" si="75"/>
        <v/>
      </c>
    </row>
    <row r="2211" spans="5:8" x14ac:dyDescent="0.25">
      <c r="E2211" t="str">
        <f>IF(Units!A2211="","",Units!A2211&amp;Units!B2211&amp;Units!C2211&amp;"-"&amp;PROPER(Units!D2211))</f>
        <v/>
      </c>
      <c r="F2211" t="str">
        <f t="shared" si="74"/>
        <v>x</v>
      </c>
      <c r="G2211">
        <f>IF(F2211="","",COUNTIF($F$2:F2211,F2211))</f>
        <v>30</v>
      </c>
      <c r="H2211" t="str">
        <f t="shared" si="75"/>
        <v/>
      </c>
    </row>
    <row r="2212" spans="5:8" x14ac:dyDescent="0.25">
      <c r="E2212" t="str">
        <f>IF(Units!A2212="","",Units!A2212&amp;Units!B2212&amp;Units!C2212&amp;"-"&amp;PROPER(Units!D2212))</f>
        <v/>
      </c>
      <c r="F2212" t="str">
        <f t="shared" si="74"/>
        <v>x</v>
      </c>
      <c r="G2212">
        <f>IF(F2212="","",COUNTIF($F$2:F2212,F2212))</f>
        <v>31</v>
      </c>
      <c r="H2212" t="str">
        <f t="shared" si="75"/>
        <v/>
      </c>
    </row>
    <row r="2213" spans="5:8" x14ac:dyDescent="0.25">
      <c r="E2213" t="str">
        <f>IF(Units!A2213="","",Units!A2213&amp;Units!B2213&amp;Units!C2213&amp;"-"&amp;PROPER(Units!D2213))</f>
        <v/>
      </c>
      <c r="F2213" t="str">
        <f t="shared" si="74"/>
        <v>x</v>
      </c>
      <c r="G2213">
        <f>IF(F2213="","",COUNTIF($F$2:F2213,F2213))</f>
        <v>32</v>
      </c>
      <c r="H2213" t="str">
        <f t="shared" si="75"/>
        <v/>
      </c>
    </row>
    <row r="2214" spans="5:8" x14ac:dyDescent="0.25">
      <c r="E2214" t="str">
        <f>IF(Units!A2214="","",Units!A2214&amp;Units!B2214&amp;Units!C2214&amp;"-"&amp;PROPER(Units!D2214))</f>
        <v/>
      </c>
      <c r="F2214" t="str">
        <f t="shared" si="74"/>
        <v>x</v>
      </c>
      <c r="G2214">
        <f>IF(F2214="","",COUNTIF($F$2:F2214,F2214))</f>
        <v>33</v>
      </c>
      <c r="H2214" t="str">
        <f t="shared" si="75"/>
        <v/>
      </c>
    </row>
    <row r="2215" spans="5:8" x14ac:dyDescent="0.25">
      <c r="E2215" t="str">
        <f>IF(Units!A2215="","",Units!A2215&amp;Units!B2215&amp;Units!C2215&amp;"-"&amp;PROPER(Units!D2215))</f>
        <v/>
      </c>
      <c r="F2215" t="str">
        <f t="shared" si="74"/>
        <v>x</v>
      </c>
      <c r="G2215">
        <f>IF(F2215="","",COUNTIF($F$2:F2215,F2215))</f>
        <v>34</v>
      </c>
      <c r="H2215" t="str">
        <f t="shared" si="75"/>
        <v/>
      </c>
    </row>
    <row r="2216" spans="5:8" x14ac:dyDescent="0.25">
      <c r="E2216" t="str">
        <f>IF(Units!A2216="","",Units!A2216&amp;Units!B2216&amp;Units!C2216&amp;"-"&amp;PROPER(Units!D2216))</f>
        <v/>
      </c>
      <c r="F2216" t="str">
        <f t="shared" si="74"/>
        <v>x</v>
      </c>
      <c r="G2216">
        <f>IF(F2216="","",COUNTIF($F$2:F2216,F2216))</f>
        <v>35</v>
      </c>
      <c r="H2216" t="str">
        <f t="shared" si="75"/>
        <v/>
      </c>
    </row>
    <row r="2217" spans="5:8" x14ac:dyDescent="0.25">
      <c r="E2217" t="str">
        <f>IF(Units!A2217="","",Units!A2217&amp;Units!B2217&amp;Units!C2217&amp;"-"&amp;PROPER(Units!D2217))</f>
        <v/>
      </c>
      <c r="F2217" t="str">
        <f t="shared" si="74"/>
        <v>x</v>
      </c>
      <c r="G2217">
        <f>IF(F2217="","",COUNTIF($F$2:F2217,F2217))</f>
        <v>36</v>
      </c>
      <c r="H2217" t="str">
        <f t="shared" si="75"/>
        <v/>
      </c>
    </row>
    <row r="2218" spans="5:8" x14ac:dyDescent="0.25">
      <c r="E2218" t="str">
        <f>IF(Units!A2218="","",Units!A2218&amp;Units!B2218&amp;Units!C2218&amp;"-"&amp;PROPER(Units!D2218))</f>
        <v/>
      </c>
      <c r="F2218" t="str">
        <f t="shared" si="74"/>
        <v>x</v>
      </c>
      <c r="G2218">
        <f>IF(F2218="","",COUNTIF($F$2:F2218,F2218))</f>
        <v>37</v>
      </c>
      <c r="H2218" t="str">
        <f t="shared" si="75"/>
        <v/>
      </c>
    </row>
    <row r="2219" spans="5:8" x14ac:dyDescent="0.25">
      <c r="E2219" t="str">
        <f>IF(Units!A2219="","",Units!A2219&amp;Units!B2219&amp;Units!C2219&amp;"-"&amp;PROPER(Units!D2219))</f>
        <v/>
      </c>
      <c r="F2219" t="str">
        <f t="shared" si="74"/>
        <v>x</v>
      </c>
      <c r="G2219">
        <f>IF(F2219="","",COUNTIF($F$2:F2219,F2219))</f>
        <v>38</v>
      </c>
      <c r="H2219" t="str">
        <f t="shared" si="75"/>
        <v/>
      </c>
    </row>
    <row r="2220" spans="5:8" x14ac:dyDescent="0.25">
      <c r="E2220" t="str">
        <f>IF(Units!A2220="","",Units!A2220&amp;Units!B2220&amp;Units!C2220&amp;"-"&amp;PROPER(Units!D2220))</f>
        <v/>
      </c>
      <c r="F2220" t="str">
        <f t="shared" si="74"/>
        <v>x</v>
      </c>
      <c r="G2220">
        <f>IF(F2220="","",COUNTIF($F$2:F2220,F2220))</f>
        <v>39</v>
      </c>
      <c r="H2220" t="str">
        <f t="shared" si="75"/>
        <v/>
      </c>
    </row>
    <row r="2221" spans="5:8" x14ac:dyDescent="0.25">
      <c r="E2221" t="str">
        <f>IF(Units!A2221="","",Units!A2221&amp;Units!B2221&amp;Units!C2221&amp;"-"&amp;PROPER(Units!D2221))</f>
        <v/>
      </c>
      <c r="F2221" t="str">
        <f t="shared" si="74"/>
        <v>x</v>
      </c>
      <c r="G2221">
        <f>IF(F2221="","",COUNTIF($F$2:F2221,F2221))</f>
        <v>40</v>
      </c>
      <c r="H2221" t="str">
        <f t="shared" si="75"/>
        <v/>
      </c>
    </row>
    <row r="2222" spans="5:8" x14ac:dyDescent="0.25">
      <c r="E2222" t="str">
        <f>IF(Units!A2222="","",Units!A2222&amp;Units!B2222&amp;Units!C2222&amp;"-"&amp;PROPER(Units!D2222))</f>
        <v/>
      </c>
      <c r="F2222" t="str">
        <f t="shared" si="74"/>
        <v>x</v>
      </c>
      <c r="G2222">
        <f>IF(F2222="","",COUNTIF($F$2:F2222,F2222))</f>
        <v>41</v>
      </c>
      <c r="H2222" t="str">
        <f t="shared" si="75"/>
        <v/>
      </c>
    </row>
    <row r="2223" spans="5:8" x14ac:dyDescent="0.25">
      <c r="E2223" t="str">
        <f>IF(Units!A2223="","",Units!A2223&amp;Units!B2223&amp;Units!C2223&amp;"-"&amp;PROPER(Units!D2223))</f>
        <v/>
      </c>
      <c r="F2223" t="str">
        <f t="shared" si="74"/>
        <v>x</v>
      </c>
      <c r="G2223">
        <f>IF(F2223="","",COUNTIF($F$2:F2223,F2223))</f>
        <v>42</v>
      </c>
      <c r="H2223" t="str">
        <f t="shared" si="75"/>
        <v/>
      </c>
    </row>
    <row r="2224" spans="5:8" x14ac:dyDescent="0.25">
      <c r="E2224" t="str">
        <f>IF(Units!A2224="","",Units!A2224&amp;Units!B2224&amp;Units!C2224&amp;"-"&amp;PROPER(Units!D2224))</f>
        <v/>
      </c>
      <c r="F2224" t="str">
        <f t="shared" si="74"/>
        <v>x</v>
      </c>
      <c r="G2224">
        <f>IF(F2224="","",COUNTIF($F$2:F2224,F2224))</f>
        <v>43</v>
      </c>
      <c r="H2224" t="str">
        <f t="shared" si="75"/>
        <v/>
      </c>
    </row>
    <row r="2225" spans="5:8" x14ac:dyDescent="0.25">
      <c r="E2225" t="str">
        <f>IF(Units!A2225="","",Units!A2225&amp;Units!B2225&amp;Units!C2225&amp;"-"&amp;PROPER(Units!D2225))</f>
        <v/>
      </c>
      <c r="F2225" t="str">
        <f t="shared" si="74"/>
        <v>x</v>
      </c>
      <c r="G2225">
        <f>IF(F2225="","",COUNTIF($F$2:F2225,F2225))</f>
        <v>44</v>
      </c>
      <c r="H2225" t="str">
        <f t="shared" si="75"/>
        <v/>
      </c>
    </row>
    <row r="2226" spans="5:8" x14ac:dyDescent="0.25">
      <c r="E2226" t="str">
        <f>IF(Units!A2226="","",Units!A2226&amp;Units!B2226&amp;Units!C2226&amp;"-"&amp;PROPER(Units!D2226))</f>
        <v/>
      </c>
      <c r="F2226" t="str">
        <f t="shared" si="74"/>
        <v>x</v>
      </c>
      <c r="G2226">
        <f>IF(F2226="","",COUNTIF($F$2:F2226,F2226))</f>
        <v>45</v>
      </c>
      <c r="H2226" t="str">
        <f t="shared" si="75"/>
        <v/>
      </c>
    </row>
    <row r="2227" spans="5:8" x14ac:dyDescent="0.25">
      <c r="E2227" t="str">
        <f>IF(Units!A2227="","",Units!A2227&amp;Units!B2227&amp;Units!C2227&amp;"-"&amp;PROPER(Units!D2227))</f>
        <v/>
      </c>
      <c r="F2227" t="str">
        <f t="shared" si="74"/>
        <v>x</v>
      </c>
      <c r="G2227">
        <f>IF(F2227="","",COUNTIF($F$2:F2227,F2227))</f>
        <v>46</v>
      </c>
      <c r="H2227" t="str">
        <f t="shared" si="75"/>
        <v/>
      </c>
    </row>
    <row r="2228" spans="5:8" x14ac:dyDescent="0.25">
      <c r="E2228" t="str">
        <f>IF(Units!A2228="","",Units!A2228&amp;Units!B2228&amp;Units!C2228&amp;"-"&amp;PROPER(Units!D2228))</f>
        <v/>
      </c>
      <c r="F2228" t="str">
        <f t="shared" si="74"/>
        <v>x</v>
      </c>
      <c r="G2228">
        <f>IF(F2228="","",COUNTIF($F$2:F2228,F2228))</f>
        <v>47</v>
      </c>
      <c r="H2228" t="str">
        <f t="shared" si="75"/>
        <v/>
      </c>
    </row>
    <row r="2229" spans="5:8" x14ac:dyDescent="0.25">
      <c r="E2229" t="str">
        <f>IF(Units!A2229="","",Units!A2229&amp;Units!B2229&amp;Units!C2229&amp;"-"&amp;PROPER(Units!D2229))</f>
        <v/>
      </c>
      <c r="F2229" t="str">
        <f t="shared" si="74"/>
        <v>x</v>
      </c>
      <c r="G2229">
        <f>IF(F2229="","",COUNTIF($F$2:F2229,F2229))</f>
        <v>48</v>
      </c>
      <c r="H2229" t="str">
        <f t="shared" si="75"/>
        <v/>
      </c>
    </row>
    <row r="2230" spans="5:8" x14ac:dyDescent="0.25">
      <c r="E2230" t="str">
        <f>IF(Units!A2230="","",Units!A2230&amp;Units!B2230&amp;Units!C2230&amp;"-"&amp;PROPER(Units!D2230))</f>
        <v/>
      </c>
      <c r="F2230" t="str">
        <f t="shared" si="74"/>
        <v>x</v>
      </c>
      <c r="G2230">
        <f>IF(F2230="","",COUNTIF($F$2:F2230,F2230))</f>
        <v>49</v>
      </c>
      <c r="H2230" t="str">
        <f t="shared" si="75"/>
        <v/>
      </c>
    </row>
    <row r="2231" spans="5:8" x14ac:dyDescent="0.25">
      <c r="E2231" t="str">
        <f>IF(Units!A2231="","",Units!A2231&amp;Units!B2231&amp;Units!C2231&amp;"-"&amp;PROPER(Units!D2231))</f>
        <v/>
      </c>
      <c r="F2231" t="str">
        <f t="shared" si="74"/>
        <v>x</v>
      </c>
      <c r="G2231">
        <f>IF(F2231="","",COUNTIF($F$2:F2231,F2231))</f>
        <v>50</v>
      </c>
      <c r="H2231" t="str">
        <f t="shared" si="75"/>
        <v/>
      </c>
    </row>
    <row r="2232" spans="5:8" x14ac:dyDescent="0.25">
      <c r="E2232" t="str">
        <f>IF(Units!A2232="","",Units!A2232&amp;Units!B2232&amp;Units!C2232&amp;"-"&amp;PROPER(Units!D2232))</f>
        <v/>
      </c>
      <c r="F2232" t="str">
        <f t="shared" si="74"/>
        <v>x</v>
      </c>
      <c r="G2232">
        <f>IF(F2232="","",COUNTIF($F$2:F2232,F2232))</f>
        <v>51</v>
      </c>
      <c r="H2232" t="str">
        <f t="shared" si="75"/>
        <v/>
      </c>
    </row>
    <row r="2233" spans="5:8" x14ac:dyDescent="0.25">
      <c r="E2233" t="str">
        <f>IF(Units!A2233="","",Units!A2233&amp;Units!B2233&amp;Units!C2233&amp;"-"&amp;PROPER(Units!D2233))</f>
        <v/>
      </c>
      <c r="F2233" t="str">
        <f t="shared" si="74"/>
        <v>x</v>
      </c>
      <c r="G2233">
        <f>IF(F2233="","",COUNTIF($F$2:F2233,F2233))</f>
        <v>52</v>
      </c>
      <c r="H2233" t="str">
        <f t="shared" si="75"/>
        <v/>
      </c>
    </row>
    <row r="2234" spans="5:8" x14ac:dyDescent="0.25">
      <c r="E2234" t="str">
        <f>IF(Units!A2234="","",Units!A2234&amp;Units!B2234&amp;Units!C2234&amp;"-"&amp;PROPER(Units!D2234))</f>
        <v/>
      </c>
      <c r="F2234" t="str">
        <f t="shared" si="74"/>
        <v>x</v>
      </c>
      <c r="G2234">
        <f>IF(F2234="","",COUNTIF($F$2:F2234,F2234))</f>
        <v>53</v>
      </c>
      <c r="H2234" t="str">
        <f t="shared" si="75"/>
        <v/>
      </c>
    </row>
    <row r="2235" spans="5:8" x14ac:dyDescent="0.25">
      <c r="E2235" t="str">
        <f>IF(Units!A2235="","",Units!A2235&amp;Units!B2235&amp;Units!C2235&amp;"-"&amp;PROPER(Units!D2235))</f>
        <v/>
      </c>
      <c r="F2235" t="str">
        <f t="shared" si="74"/>
        <v>x</v>
      </c>
      <c r="G2235">
        <f>IF(F2235="","",COUNTIF($F$2:F2235,F2235))</f>
        <v>54</v>
      </c>
      <c r="H2235" t="str">
        <f t="shared" si="75"/>
        <v/>
      </c>
    </row>
    <row r="2236" spans="5:8" x14ac:dyDescent="0.25">
      <c r="E2236" t="str">
        <f>IF(Units!A2236="","",Units!A2236&amp;Units!B2236&amp;Units!C2236&amp;"-"&amp;PROPER(Units!D2236))</f>
        <v/>
      </c>
      <c r="F2236" t="str">
        <f t="shared" si="74"/>
        <v>x</v>
      </c>
      <c r="G2236">
        <f>IF(F2236="","",COUNTIF($F$2:F2236,F2236))</f>
        <v>55</v>
      </c>
      <c r="H2236" t="str">
        <f t="shared" si="75"/>
        <v/>
      </c>
    </row>
    <row r="2237" spans="5:8" x14ac:dyDescent="0.25">
      <c r="E2237" t="str">
        <f>IF(Units!A2237="","",Units!A2237&amp;Units!B2237&amp;Units!C2237&amp;"-"&amp;PROPER(Units!D2237))</f>
        <v/>
      </c>
      <c r="F2237" t="str">
        <f t="shared" si="74"/>
        <v>x</v>
      </c>
      <c r="G2237">
        <f>IF(F2237="","",COUNTIF($F$2:F2237,F2237))</f>
        <v>56</v>
      </c>
      <c r="H2237" t="str">
        <f t="shared" si="75"/>
        <v/>
      </c>
    </row>
    <row r="2238" spans="5:8" x14ac:dyDescent="0.25">
      <c r="E2238" t="str">
        <f>IF(Units!A2238="","",Units!A2238&amp;Units!B2238&amp;Units!C2238&amp;"-"&amp;PROPER(Units!D2238))</f>
        <v/>
      </c>
      <c r="F2238" t="str">
        <f t="shared" si="74"/>
        <v>x</v>
      </c>
      <c r="G2238">
        <f>IF(F2238="","",COUNTIF($F$2:F2238,F2238))</f>
        <v>57</v>
      </c>
      <c r="H2238" t="str">
        <f t="shared" si="75"/>
        <v/>
      </c>
    </row>
    <row r="2239" spans="5:8" x14ac:dyDescent="0.25">
      <c r="E2239" t="str">
        <f>IF(Units!A2239="","",Units!A2239&amp;Units!B2239&amp;Units!C2239&amp;"-"&amp;PROPER(Units!D2239))</f>
        <v/>
      </c>
      <c r="F2239" t="str">
        <f t="shared" si="74"/>
        <v>x</v>
      </c>
      <c r="G2239">
        <f>IF(F2239="","",COUNTIF($F$2:F2239,F2239))</f>
        <v>58</v>
      </c>
      <c r="H2239" t="str">
        <f t="shared" si="75"/>
        <v/>
      </c>
    </row>
    <row r="2240" spans="5:8" x14ac:dyDescent="0.25">
      <c r="E2240" t="str">
        <f>IF(Units!A2240="","",Units!A2240&amp;Units!B2240&amp;Units!C2240&amp;"-"&amp;PROPER(Units!D2240))</f>
        <v/>
      </c>
      <c r="F2240" t="str">
        <f t="shared" si="74"/>
        <v>x</v>
      </c>
      <c r="G2240">
        <f>IF(F2240="","",COUNTIF($F$2:F2240,F2240))</f>
        <v>59</v>
      </c>
      <c r="H2240" t="str">
        <f t="shared" si="75"/>
        <v/>
      </c>
    </row>
    <row r="2241" spans="5:8" x14ac:dyDescent="0.25">
      <c r="E2241" t="str">
        <f>IF(Units!A2241="","",Units!A2241&amp;Units!B2241&amp;Units!C2241&amp;"-"&amp;PROPER(Units!D2241))</f>
        <v/>
      </c>
      <c r="F2241" t="str">
        <f t="shared" si="74"/>
        <v>x</v>
      </c>
      <c r="G2241">
        <f>IF(F2241="","",COUNTIF($F$2:F2241,F2241))</f>
        <v>60</v>
      </c>
      <c r="H2241" t="str">
        <f t="shared" si="75"/>
        <v/>
      </c>
    </row>
    <row r="2242" spans="5:8" x14ac:dyDescent="0.25">
      <c r="E2242" t="str">
        <f>IF(Units!A2242="","",Units!A2242&amp;Units!B2242&amp;Units!C2242&amp;"-"&amp;PROPER(Units!D2242))</f>
        <v/>
      </c>
      <c r="F2242" t="str">
        <f t="shared" si="74"/>
        <v>x</v>
      </c>
      <c r="G2242">
        <f>IF(F2242="","",COUNTIF($F$2:F2242,F2242))</f>
        <v>61</v>
      </c>
      <c r="H2242" t="str">
        <f t="shared" si="75"/>
        <v/>
      </c>
    </row>
    <row r="2243" spans="5:8" x14ac:dyDescent="0.25">
      <c r="E2243" t="str">
        <f>IF(Units!A2243="","",Units!A2243&amp;Units!B2243&amp;Units!C2243&amp;"-"&amp;PROPER(Units!D2243))</f>
        <v/>
      </c>
      <c r="F2243" t="str">
        <f t="shared" ref="F2243:F2306" si="76">IF(LEFT(E2243,2)=$F$1,"x","")</f>
        <v>x</v>
      </c>
      <c r="G2243">
        <f>IF(F2243="","",COUNTIF($F$2:F2243,F2243))</f>
        <v>62</v>
      </c>
      <c r="H2243" t="str">
        <f t="shared" ref="H2243:H2306" si="77">IF(F2243="","",E2243)</f>
        <v/>
      </c>
    </row>
    <row r="2244" spans="5:8" x14ac:dyDescent="0.25">
      <c r="E2244" t="str">
        <f>IF(Units!A2244="","",Units!A2244&amp;Units!B2244&amp;Units!C2244&amp;"-"&amp;PROPER(Units!D2244))</f>
        <v/>
      </c>
      <c r="F2244" t="str">
        <f t="shared" si="76"/>
        <v>x</v>
      </c>
      <c r="G2244">
        <f>IF(F2244="","",COUNTIF($F$2:F2244,F2244))</f>
        <v>63</v>
      </c>
      <c r="H2244" t="str">
        <f t="shared" si="77"/>
        <v/>
      </c>
    </row>
    <row r="2245" spans="5:8" x14ac:dyDescent="0.25">
      <c r="E2245" t="str">
        <f>IF(Units!A2245="","",Units!A2245&amp;Units!B2245&amp;Units!C2245&amp;"-"&amp;PROPER(Units!D2245))</f>
        <v/>
      </c>
      <c r="F2245" t="str">
        <f t="shared" si="76"/>
        <v>x</v>
      </c>
      <c r="G2245">
        <f>IF(F2245="","",COUNTIF($F$2:F2245,F2245))</f>
        <v>64</v>
      </c>
      <c r="H2245" t="str">
        <f t="shared" si="77"/>
        <v/>
      </c>
    </row>
    <row r="2246" spans="5:8" x14ac:dyDescent="0.25">
      <c r="E2246" t="str">
        <f>IF(Units!A2246="","",Units!A2246&amp;Units!B2246&amp;Units!C2246&amp;"-"&amp;PROPER(Units!D2246))</f>
        <v/>
      </c>
      <c r="F2246" t="str">
        <f t="shared" si="76"/>
        <v>x</v>
      </c>
      <c r="G2246">
        <f>IF(F2246="","",COUNTIF($F$2:F2246,F2246))</f>
        <v>65</v>
      </c>
      <c r="H2246" t="str">
        <f t="shared" si="77"/>
        <v/>
      </c>
    </row>
    <row r="2247" spans="5:8" x14ac:dyDescent="0.25">
      <c r="E2247" t="str">
        <f>IF(Units!A2247="","",Units!A2247&amp;Units!B2247&amp;Units!C2247&amp;"-"&amp;PROPER(Units!D2247))</f>
        <v/>
      </c>
      <c r="F2247" t="str">
        <f t="shared" si="76"/>
        <v>x</v>
      </c>
      <c r="G2247">
        <f>IF(F2247="","",COUNTIF($F$2:F2247,F2247))</f>
        <v>66</v>
      </c>
      <c r="H2247" t="str">
        <f t="shared" si="77"/>
        <v/>
      </c>
    </row>
    <row r="2248" spans="5:8" x14ac:dyDescent="0.25">
      <c r="E2248" t="str">
        <f>IF(Units!A2248="","",Units!A2248&amp;Units!B2248&amp;Units!C2248&amp;"-"&amp;PROPER(Units!D2248))</f>
        <v/>
      </c>
      <c r="F2248" t="str">
        <f t="shared" si="76"/>
        <v>x</v>
      </c>
      <c r="G2248">
        <f>IF(F2248="","",COUNTIF($F$2:F2248,F2248))</f>
        <v>67</v>
      </c>
      <c r="H2248" t="str">
        <f t="shared" si="77"/>
        <v/>
      </c>
    </row>
    <row r="2249" spans="5:8" x14ac:dyDescent="0.25">
      <c r="E2249" t="str">
        <f>IF(Units!A2249="","",Units!A2249&amp;Units!B2249&amp;Units!C2249&amp;"-"&amp;PROPER(Units!D2249))</f>
        <v/>
      </c>
      <c r="F2249" t="str">
        <f t="shared" si="76"/>
        <v>x</v>
      </c>
      <c r="G2249">
        <f>IF(F2249="","",COUNTIF($F$2:F2249,F2249))</f>
        <v>68</v>
      </c>
      <c r="H2249" t="str">
        <f t="shared" si="77"/>
        <v/>
      </c>
    </row>
    <row r="2250" spans="5:8" x14ac:dyDescent="0.25">
      <c r="E2250" t="str">
        <f>IF(Units!A2250="","",Units!A2250&amp;Units!B2250&amp;Units!C2250&amp;"-"&amp;PROPER(Units!D2250))</f>
        <v/>
      </c>
      <c r="F2250" t="str">
        <f t="shared" si="76"/>
        <v>x</v>
      </c>
      <c r="G2250">
        <f>IF(F2250="","",COUNTIF($F$2:F2250,F2250))</f>
        <v>69</v>
      </c>
      <c r="H2250" t="str">
        <f t="shared" si="77"/>
        <v/>
      </c>
    </row>
    <row r="2251" spans="5:8" x14ac:dyDescent="0.25">
      <c r="E2251" t="str">
        <f>IF(Units!A2251="","",Units!A2251&amp;Units!B2251&amp;Units!C2251&amp;"-"&amp;PROPER(Units!D2251))</f>
        <v/>
      </c>
      <c r="F2251" t="str">
        <f t="shared" si="76"/>
        <v>x</v>
      </c>
      <c r="G2251">
        <f>IF(F2251="","",COUNTIF($F$2:F2251,F2251))</f>
        <v>70</v>
      </c>
      <c r="H2251" t="str">
        <f t="shared" si="77"/>
        <v/>
      </c>
    </row>
    <row r="2252" spans="5:8" x14ac:dyDescent="0.25">
      <c r="E2252" t="str">
        <f>IF(Units!A2252="","",Units!A2252&amp;Units!B2252&amp;Units!C2252&amp;"-"&amp;PROPER(Units!D2252))</f>
        <v/>
      </c>
      <c r="F2252" t="str">
        <f t="shared" si="76"/>
        <v>x</v>
      </c>
      <c r="G2252">
        <f>IF(F2252="","",COUNTIF($F$2:F2252,F2252))</f>
        <v>71</v>
      </c>
      <c r="H2252" t="str">
        <f t="shared" si="77"/>
        <v/>
      </c>
    </row>
    <row r="2253" spans="5:8" x14ac:dyDescent="0.25">
      <c r="E2253" t="str">
        <f>IF(Units!A2253="","",Units!A2253&amp;Units!B2253&amp;Units!C2253&amp;"-"&amp;PROPER(Units!D2253))</f>
        <v/>
      </c>
      <c r="F2253" t="str">
        <f t="shared" si="76"/>
        <v>x</v>
      </c>
      <c r="G2253">
        <f>IF(F2253="","",COUNTIF($F$2:F2253,F2253))</f>
        <v>72</v>
      </c>
      <c r="H2253" t="str">
        <f t="shared" si="77"/>
        <v/>
      </c>
    </row>
    <row r="2254" spans="5:8" x14ac:dyDescent="0.25">
      <c r="E2254" t="str">
        <f>IF(Units!A2254="","",Units!A2254&amp;Units!B2254&amp;Units!C2254&amp;"-"&amp;PROPER(Units!D2254))</f>
        <v/>
      </c>
      <c r="F2254" t="str">
        <f t="shared" si="76"/>
        <v>x</v>
      </c>
      <c r="G2254">
        <f>IF(F2254="","",COUNTIF($F$2:F2254,F2254))</f>
        <v>73</v>
      </c>
      <c r="H2254" t="str">
        <f t="shared" si="77"/>
        <v/>
      </c>
    </row>
    <row r="2255" spans="5:8" x14ac:dyDescent="0.25">
      <c r="E2255" t="str">
        <f>IF(Units!A2255="","",Units!A2255&amp;Units!B2255&amp;Units!C2255&amp;"-"&amp;PROPER(Units!D2255))</f>
        <v/>
      </c>
      <c r="F2255" t="str">
        <f t="shared" si="76"/>
        <v>x</v>
      </c>
      <c r="G2255">
        <f>IF(F2255="","",COUNTIF($F$2:F2255,F2255))</f>
        <v>74</v>
      </c>
      <c r="H2255" t="str">
        <f t="shared" si="77"/>
        <v/>
      </c>
    </row>
    <row r="2256" spans="5:8" x14ac:dyDescent="0.25">
      <c r="E2256" t="str">
        <f>IF(Units!A2256="","",Units!A2256&amp;Units!B2256&amp;Units!C2256&amp;"-"&amp;PROPER(Units!D2256))</f>
        <v/>
      </c>
      <c r="F2256" t="str">
        <f t="shared" si="76"/>
        <v>x</v>
      </c>
      <c r="G2256">
        <f>IF(F2256="","",COUNTIF($F$2:F2256,F2256))</f>
        <v>75</v>
      </c>
      <c r="H2256" t="str">
        <f t="shared" si="77"/>
        <v/>
      </c>
    </row>
    <row r="2257" spans="5:8" x14ac:dyDescent="0.25">
      <c r="E2257" t="str">
        <f>IF(Units!A2257="","",Units!A2257&amp;Units!B2257&amp;Units!C2257&amp;"-"&amp;PROPER(Units!D2257))</f>
        <v/>
      </c>
      <c r="F2257" t="str">
        <f t="shared" si="76"/>
        <v>x</v>
      </c>
      <c r="G2257">
        <f>IF(F2257="","",COUNTIF($F$2:F2257,F2257))</f>
        <v>76</v>
      </c>
      <c r="H2257" t="str">
        <f t="shared" si="77"/>
        <v/>
      </c>
    </row>
    <row r="2258" spans="5:8" x14ac:dyDescent="0.25">
      <c r="E2258" t="str">
        <f>IF(Units!A2258="","",Units!A2258&amp;Units!B2258&amp;Units!C2258&amp;"-"&amp;PROPER(Units!D2258))</f>
        <v/>
      </c>
      <c r="F2258" t="str">
        <f t="shared" si="76"/>
        <v>x</v>
      </c>
      <c r="G2258">
        <f>IF(F2258="","",COUNTIF($F$2:F2258,F2258))</f>
        <v>77</v>
      </c>
      <c r="H2258" t="str">
        <f t="shared" si="77"/>
        <v/>
      </c>
    </row>
    <row r="2259" spans="5:8" x14ac:dyDescent="0.25">
      <c r="E2259" t="str">
        <f>IF(Units!A2259="","",Units!A2259&amp;Units!B2259&amp;Units!C2259&amp;"-"&amp;PROPER(Units!D2259))</f>
        <v/>
      </c>
      <c r="F2259" t="str">
        <f t="shared" si="76"/>
        <v>x</v>
      </c>
      <c r="G2259">
        <f>IF(F2259="","",COUNTIF($F$2:F2259,F2259))</f>
        <v>78</v>
      </c>
      <c r="H2259" t="str">
        <f t="shared" si="77"/>
        <v/>
      </c>
    </row>
    <row r="2260" spans="5:8" x14ac:dyDescent="0.25">
      <c r="E2260" t="str">
        <f>IF(Units!A2260="","",Units!A2260&amp;Units!B2260&amp;Units!C2260&amp;"-"&amp;PROPER(Units!D2260))</f>
        <v/>
      </c>
      <c r="F2260" t="str">
        <f t="shared" si="76"/>
        <v>x</v>
      </c>
      <c r="G2260">
        <f>IF(F2260="","",COUNTIF($F$2:F2260,F2260))</f>
        <v>79</v>
      </c>
      <c r="H2260" t="str">
        <f t="shared" si="77"/>
        <v/>
      </c>
    </row>
    <row r="2261" spans="5:8" x14ac:dyDescent="0.25">
      <c r="E2261" t="str">
        <f>IF(Units!A2261="","",Units!A2261&amp;Units!B2261&amp;Units!C2261&amp;"-"&amp;PROPER(Units!D2261))</f>
        <v/>
      </c>
      <c r="F2261" t="str">
        <f t="shared" si="76"/>
        <v>x</v>
      </c>
      <c r="G2261">
        <f>IF(F2261="","",COUNTIF($F$2:F2261,F2261))</f>
        <v>80</v>
      </c>
      <c r="H2261" t="str">
        <f t="shared" si="77"/>
        <v/>
      </c>
    </row>
    <row r="2262" spans="5:8" x14ac:dyDescent="0.25">
      <c r="E2262" t="str">
        <f>IF(Units!A2262="","",Units!A2262&amp;Units!B2262&amp;Units!C2262&amp;"-"&amp;PROPER(Units!D2262))</f>
        <v/>
      </c>
      <c r="F2262" t="str">
        <f t="shared" si="76"/>
        <v>x</v>
      </c>
      <c r="G2262">
        <f>IF(F2262="","",COUNTIF($F$2:F2262,F2262))</f>
        <v>81</v>
      </c>
      <c r="H2262" t="str">
        <f t="shared" si="77"/>
        <v/>
      </c>
    </row>
    <row r="2263" spans="5:8" x14ac:dyDescent="0.25">
      <c r="E2263" t="str">
        <f>IF(Units!A2263="","",Units!A2263&amp;Units!B2263&amp;Units!C2263&amp;"-"&amp;PROPER(Units!D2263))</f>
        <v/>
      </c>
      <c r="F2263" t="str">
        <f t="shared" si="76"/>
        <v>x</v>
      </c>
      <c r="G2263">
        <f>IF(F2263="","",COUNTIF($F$2:F2263,F2263))</f>
        <v>82</v>
      </c>
      <c r="H2263" t="str">
        <f t="shared" si="77"/>
        <v/>
      </c>
    </row>
    <row r="2264" spans="5:8" x14ac:dyDescent="0.25">
      <c r="E2264" t="str">
        <f>IF(Units!A2264="","",Units!A2264&amp;Units!B2264&amp;Units!C2264&amp;"-"&amp;PROPER(Units!D2264))</f>
        <v/>
      </c>
      <c r="F2264" t="str">
        <f t="shared" si="76"/>
        <v>x</v>
      </c>
      <c r="G2264">
        <f>IF(F2264="","",COUNTIF($F$2:F2264,F2264))</f>
        <v>83</v>
      </c>
      <c r="H2264" t="str">
        <f t="shared" si="77"/>
        <v/>
      </c>
    </row>
    <row r="2265" spans="5:8" x14ac:dyDescent="0.25">
      <c r="E2265" t="str">
        <f>IF(Units!A2265="","",Units!A2265&amp;Units!B2265&amp;Units!C2265&amp;"-"&amp;PROPER(Units!D2265))</f>
        <v/>
      </c>
      <c r="F2265" t="str">
        <f t="shared" si="76"/>
        <v>x</v>
      </c>
      <c r="G2265">
        <f>IF(F2265="","",COUNTIF($F$2:F2265,F2265))</f>
        <v>84</v>
      </c>
      <c r="H2265" t="str">
        <f t="shared" si="77"/>
        <v/>
      </c>
    </row>
    <row r="2266" spans="5:8" x14ac:dyDescent="0.25">
      <c r="E2266" t="str">
        <f>IF(Units!A2266="","",Units!A2266&amp;Units!B2266&amp;Units!C2266&amp;"-"&amp;PROPER(Units!D2266))</f>
        <v/>
      </c>
      <c r="F2266" t="str">
        <f t="shared" si="76"/>
        <v>x</v>
      </c>
      <c r="G2266">
        <f>IF(F2266="","",COUNTIF($F$2:F2266,F2266))</f>
        <v>85</v>
      </c>
      <c r="H2266" t="str">
        <f t="shared" si="77"/>
        <v/>
      </c>
    </row>
    <row r="2267" spans="5:8" x14ac:dyDescent="0.25">
      <c r="E2267" t="str">
        <f>IF(Units!A2267="","",Units!A2267&amp;Units!B2267&amp;Units!C2267&amp;"-"&amp;PROPER(Units!D2267))</f>
        <v/>
      </c>
      <c r="F2267" t="str">
        <f t="shared" si="76"/>
        <v>x</v>
      </c>
      <c r="G2267">
        <f>IF(F2267="","",COUNTIF($F$2:F2267,F2267))</f>
        <v>86</v>
      </c>
      <c r="H2267" t="str">
        <f t="shared" si="77"/>
        <v/>
      </c>
    </row>
    <row r="2268" spans="5:8" x14ac:dyDescent="0.25">
      <c r="E2268" t="str">
        <f>IF(Units!A2268="","",Units!A2268&amp;Units!B2268&amp;Units!C2268&amp;"-"&amp;PROPER(Units!D2268))</f>
        <v/>
      </c>
      <c r="F2268" t="str">
        <f t="shared" si="76"/>
        <v>x</v>
      </c>
      <c r="G2268">
        <f>IF(F2268="","",COUNTIF($F$2:F2268,F2268))</f>
        <v>87</v>
      </c>
      <c r="H2268" t="str">
        <f t="shared" si="77"/>
        <v/>
      </c>
    </row>
    <row r="2269" spans="5:8" x14ac:dyDescent="0.25">
      <c r="E2269" t="str">
        <f>IF(Units!A2269="","",Units!A2269&amp;Units!B2269&amp;Units!C2269&amp;"-"&amp;PROPER(Units!D2269))</f>
        <v/>
      </c>
      <c r="F2269" t="str">
        <f t="shared" si="76"/>
        <v>x</v>
      </c>
      <c r="G2269">
        <f>IF(F2269="","",COUNTIF($F$2:F2269,F2269))</f>
        <v>88</v>
      </c>
      <c r="H2269" t="str">
        <f t="shared" si="77"/>
        <v/>
      </c>
    </row>
    <row r="2270" spans="5:8" x14ac:dyDescent="0.25">
      <c r="E2270" t="str">
        <f>IF(Units!A2270="","",Units!A2270&amp;Units!B2270&amp;Units!C2270&amp;"-"&amp;PROPER(Units!D2270))</f>
        <v/>
      </c>
      <c r="F2270" t="str">
        <f t="shared" si="76"/>
        <v>x</v>
      </c>
      <c r="G2270">
        <f>IF(F2270="","",COUNTIF($F$2:F2270,F2270))</f>
        <v>89</v>
      </c>
      <c r="H2270" t="str">
        <f t="shared" si="77"/>
        <v/>
      </c>
    </row>
    <row r="2271" spans="5:8" x14ac:dyDescent="0.25">
      <c r="E2271" t="str">
        <f>IF(Units!A2271="","",Units!A2271&amp;Units!B2271&amp;Units!C2271&amp;"-"&amp;PROPER(Units!D2271))</f>
        <v/>
      </c>
      <c r="F2271" t="str">
        <f t="shared" si="76"/>
        <v>x</v>
      </c>
      <c r="G2271">
        <f>IF(F2271="","",COUNTIF($F$2:F2271,F2271))</f>
        <v>90</v>
      </c>
      <c r="H2271" t="str">
        <f t="shared" si="77"/>
        <v/>
      </c>
    </row>
    <row r="2272" spans="5:8" x14ac:dyDescent="0.25">
      <c r="E2272" t="str">
        <f>IF(Units!A2272="","",Units!A2272&amp;Units!B2272&amp;Units!C2272&amp;"-"&amp;PROPER(Units!D2272))</f>
        <v/>
      </c>
      <c r="F2272" t="str">
        <f t="shared" si="76"/>
        <v>x</v>
      </c>
      <c r="G2272">
        <f>IF(F2272="","",COUNTIF($F$2:F2272,F2272))</f>
        <v>91</v>
      </c>
      <c r="H2272" t="str">
        <f t="shared" si="77"/>
        <v/>
      </c>
    </row>
    <row r="2273" spans="5:8" x14ac:dyDescent="0.25">
      <c r="E2273" t="str">
        <f>IF(Units!A2273="","",Units!A2273&amp;Units!B2273&amp;Units!C2273&amp;"-"&amp;PROPER(Units!D2273))</f>
        <v/>
      </c>
      <c r="F2273" t="str">
        <f t="shared" si="76"/>
        <v>x</v>
      </c>
      <c r="G2273">
        <f>IF(F2273="","",COUNTIF($F$2:F2273,F2273))</f>
        <v>92</v>
      </c>
      <c r="H2273" t="str">
        <f t="shared" si="77"/>
        <v/>
      </c>
    </row>
    <row r="2274" spans="5:8" x14ac:dyDescent="0.25">
      <c r="E2274" t="str">
        <f>IF(Units!A2274="","",Units!A2274&amp;Units!B2274&amp;Units!C2274&amp;"-"&amp;PROPER(Units!D2274))</f>
        <v/>
      </c>
      <c r="F2274" t="str">
        <f t="shared" si="76"/>
        <v>x</v>
      </c>
      <c r="G2274">
        <f>IF(F2274="","",COUNTIF($F$2:F2274,F2274))</f>
        <v>93</v>
      </c>
      <c r="H2274" t="str">
        <f t="shared" si="77"/>
        <v/>
      </c>
    </row>
    <row r="2275" spans="5:8" x14ac:dyDescent="0.25">
      <c r="E2275" t="str">
        <f>IF(Units!A2275="","",Units!A2275&amp;Units!B2275&amp;Units!C2275&amp;"-"&amp;PROPER(Units!D2275))</f>
        <v/>
      </c>
      <c r="F2275" t="str">
        <f t="shared" si="76"/>
        <v>x</v>
      </c>
      <c r="G2275">
        <f>IF(F2275="","",COUNTIF($F$2:F2275,F2275))</f>
        <v>94</v>
      </c>
      <c r="H2275" t="str">
        <f t="shared" si="77"/>
        <v/>
      </c>
    </row>
    <row r="2276" spans="5:8" x14ac:dyDescent="0.25">
      <c r="E2276" t="str">
        <f>IF(Units!A2276="","",Units!A2276&amp;Units!B2276&amp;Units!C2276&amp;"-"&amp;PROPER(Units!D2276))</f>
        <v/>
      </c>
      <c r="F2276" t="str">
        <f t="shared" si="76"/>
        <v>x</v>
      </c>
      <c r="G2276">
        <f>IF(F2276="","",COUNTIF($F$2:F2276,F2276))</f>
        <v>95</v>
      </c>
      <c r="H2276" t="str">
        <f t="shared" si="77"/>
        <v/>
      </c>
    </row>
    <row r="2277" spans="5:8" x14ac:dyDescent="0.25">
      <c r="E2277" t="str">
        <f>IF(Units!A2277="","",Units!A2277&amp;Units!B2277&amp;Units!C2277&amp;"-"&amp;PROPER(Units!D2277))</f>
        <v/>
      </c>
      <c r="F2277" t="str">
        <f t="shared" si="76"/>
        <v>x</v>
      </c>
      <c r="G2277">
        <f>IF(F2277="","",COUNTIF($F$2:F2277,F2277))</f>
        <v>96</v>
      </c>
      <c r="H2277" t="str">
        <f t="shared" si="77"/>
        <v/>
      </c>
    </row>
    <row r="2278" spans="5:8" x14ac:dyDescent="0.25">
      <c r="E2278" t="str">
        <f>IF(Units!A2278="","",Units!A2278&amp;Units!B2278&amp;Units!C2278&amp;"-"&amp;PROPER(Units!D2278))</f>
        <v/>
      </c>
      <c r="F2278" t="str">
        <f t="shared" si="76"/>
        <v>x</v>
      </c>
      <c r="G2278">
        <f>IF(F2278="","",COUNTIF($F$2:F2278,F2278))</f>
        <v>97</v>
      </c>
      <c r="H2278" t="str">
        <f t="shared" si="77"/>
        <v/>
      </c>
    </row>
    <row r="2279" spans="5:8" x14ac:dyDescent="0.25">
      <c r="E2279" t="str">
        <f>IF(Units!A2279="","",Units!A2279&amp;Units!B2279&amp;Units!C2279&amp;"-"&amp;PROPER(Units!D2279))</f>
        <v/>
      </c>
      <c r="F2279" t="str">
        <f t="shared" si="76"/>
        <v>x</v>
      </c>
      <c r="G2279">
        <f>IF(F2279="","",COUNTIF($F$2:F2279,F2279))</f>
        <v>98</v>
      </c>
      <c r="H2279" t="str">
        <f t="shared" si="77"/>
        <v/>
      </c>
    </row>
    <row r="2280" spans="5:8" x14ac:dyDescent="0.25">
      <c r="E2280" t="str">
        <f>IF(Units!A2280="","",Units!A2280&amp;Units!B2280&amp;Units!C2280&amp;"-"&amp;PROPER(Units!D2280))</f>
        <v/>
      </c>
      <c r="F2280" t="str">
        <f t="shared" si="76"/>
        <v>x</v>
      </c>
      <c r="G2280">
        <f>IF(F2280="","",COUNTIF($F$2:F2280,F2280))</f>
        <v>99</v>
      </c>
      <c r="H2280" t="str">
        <f t="shared" si="77"/>
        <v/>
      </c>
    </row>
    <row r="2281" spans="5:8" x14ac:dyDescent="0.25">
      <c r="E2281" t="str">
        <f>IF(Units!A2281="","",Units!A2281&amp;Units!B2281&amp;Units!C2281&amp;"-"&amp;PROPER(Units!D2281))</f>
        <v/>
      </c>
      <c r="F2281" t="str">
        <f t="shared" si="76"/>
        <v>x</v>
      </c>
      <c r="G2281">
        <f>IF(F2281="","",COUNTIF($F$2:F2281,F2281))</f>
        <v>100</v>
      </c>
      <c r="H2281" t="str">
        <f t="shared" si="77"/>
        <v/>
      </c>
    </row>
    <row r="2282" spans="5:8" x14ac:dyDescent="0.25">
      <c r="E2282" t="str">
        <f>IF(Units!A2282="","",Units!A2282&amp;Units!B2282&amp;Units!C2282&amp;"-"&amp;PROPER(Units!D2282))</f>
        <v/>
      </c>
      <c r="F2282" t="str">
        <f t="shared" si="76"/>
        <v>x</v>
      </c>
      <c r="G2282">
        <f>IF(F2282="","",COUNTIF($F$2:F2282,F2282))</f>
        <v>101</v>
      </c>
      <c r="H2282" t="str">
        <f t="shared" si="77"/>
        <v/>
      </c>
    </row>
    <row r="2283" spans="5:8" x14ac:dyDescent="0.25">
      <c r="E2283" t="str">
        <f>IF(Units!A2283="","",Units!A2283&amp;Units!B2283&amp;Units!C2283&amp;"-"&amp;PROPER(Units!D2283))</f>
        <v/>
      </c>
      <c r="F2283" t="str">
        <f t="shared" si="76"/>
        <v>x</v>
      </c>
      <c r="G2283">
        <f>IF(F2283="","",COUNTIF($F$2:F2283,F2283))</f>
        <v>102</v>
      </c>
      <c r="H2283" t="str">
        <f t="shared" si="77"/>
        <v/>
      </c>
    </row>
    <row r="2284" spans="5:8" x14ac:dyDescent="0.25">
      <c r="E2284" t="str">
        <f>IF(Units!A2284="","",Units!A2284&amp;Units!B2284&amp;Units!C2284&amp;"-"&amp;PROPER(Units!D2284))</f>
        <v/>
      </c>
      <c r="F2284" t="str">
        <f t="shared" si="76"/>
        <v>x</v>
      </c>
      <c r="G2284">
        <f>IF(F2284="","",COUNTIF($F$2:F2284,F2284))</f>
        <v>103</v>
      </c>
      <c r="H2284" t="str">
        <f t="shared" si="77"/>
        <v/>
      </c>
    </row>
    <row r="2285" spans="5:8" x14ac:dyDescent="0.25">
      <c r="E2285" t="str">
        <f>IF(Units!A2285="","",Units!A2285&amp;Units!B2285&amp;Units!C2285&amp;"-"&amp;PROPER(Units!D2285))</f>
        <v/>
      </c>
      <c r="F2285" t="str">
        <f t="shared" si="76"/>
        <v>x</v>
      </c>
      <c r="G2285">
        <f>IF(F2285="","",COUNTIF($F$2:F2285,F2285))</f>
        <v>104</v>
      </c>
      <c r="H2285" t="str">
        <f t="shared" si="77"/>
        <v/>
      </c>
    </row>
    <row r="2286" spans="5:8" x14ac:dyDescent="0.25">
      <c r="E2286" t="str">
        <f>IF(Units!A2286="","",Units!A2286&amp;Units!B2286&amp;Units!C2286&amp;"-"&amp;PROPER(Units!D2286))</f>
        <v/>
      </c>
      <c r="F2286" t="str">
        <f t="shared" si="76"/>
        <v>x</v>
      </c>
      <c r="G2286">
        <f>IF(F2286="","",COUNTIF($F$2:F2286,F2286))</f>
        <v>105</v>
      </c>
      <c r="H2286" t="str">
        <f t="shared" si="77"/>
        <v/>
      </c>
    </row>
    <row r="2287" spans="5:8" x14ac:dyDescent="0.25">
      <c r="E2287" t="str">
        <f>IF(Units!A2287="","",Units!A2287&amp;Units!B2287&amp;Units!C2287&amp;"-"&amp;PROPER(Units!D2287))</f>
        <v/>
      </c>
      <c r="F2287" t="str">
        <f t="shared" si="76"/>
        <v>x</v>
      </c>
      <c r="G2287">
        <f>IF(F2287="","",COUNTIF($F$2:F2287,F2287))</f>
        <v>106</v>
      </c>
      <c r="H2287" t="str">
        <f t="shared" si="77"/>
        <v/>
      </c>
    </row>
    <row r="2288" spans="5:8" x14ac:dyDescent="0.25">
      <c r="E2288" t="str">
        <f>IF(Units!A2288="","",Units!A2288&amp;Units!B2288&amp;Units!C2288&amp;"-"&amp;PROPER(Units!D2288))</f>
        <v/>
      </c>
      <c r="F2288" t="str">
        <f t="shared" si="76"/>
        <v>x</v>
      </c>
      <c r="G2288">
        <f>IF(F2288="","",COUNTIF($F$2:F2288,F2288))</f>
        <v>107</v>
      </c>
      <c r="H2288" t="str">
        <f t="shared" si="77"/>
        <v/>
      </c>
    </row>
    <row r="2289" spans="5:8" x14ac:dyDescent="0.25">
      <c r="E2289" t="str">
        <f>IF(Units!A2289="","",Units!A2289&amp;Units!B2289&amp;Units!C2289&amp;"-"&amp;PROPER(Units!D2289))</f>
        <v/>
      </c>
      <c r="F2289" t="str">
        <f t="shared" si="76"/>
        <v>x</v>
      </c>
      <c r="G2289">
        <f>IF(F2289="","",COUNTIF($F$2:F2289,F2289))</f>
        <v>108</v>
      </c>
      <c r="H2289" t="str">
        <f t="shared" si="77"/>
        <v/>
      </c>
    </row>
    <row r="2290" spans="5:8" x14ac:dyDescent="0.25">
      <c r="E2290" t="str">
        <f>IF(Units!A2290="","",Units!A2290&amp;Units!B2290&amp;Units!C2290&amp;"-"&amp;PROPER(Units!D2290))</f>
        <v/>
      </c>
      <c r="F2290" t="str">
        <f t="shared" si="76"/>
        <v>x</v>
      </c>
      <c r="G2290">
        <f>IF(F2290="","",COUNTIF($F$2:F2290,F2290))</f>
        <v>109</v>
      </c>
      <c r="H2290" t="str">
        <f t="shared" si="77"/>
        <v/>
      </c>
    </row>
    <row r="2291" spans="5:8" x14ac:dyDescent="0.25">
      <c r="E2291" t="str">
        <f>IF(Units!A2291="","",Units!A2291&amp;Units!B2291&amp;Units!C2291&amp;"-"&amp;PROPER(Units!D2291))</f>
        <v/>
      </c>
      <c r="F2291" t="str">
        <f t="shared" si="76"/>
        <v>x</v>
      </c>
      <c r="G2291">
        <f>IF(F2291="","",COUNTIF($F$2:F2291,F2291))</f>
        <v>110</v>
      </c>
      <c r="H2291" t="str">
        <f t="shared" si="77"/>
        <v/>
      </c>
    </row>
    <row r="2292" spans="5:8" x14ac:dyDescent="0.25">
      <c r="E2292" t="str">
        <f>IF(Units!A2292="","",Units!A2292&amp;Units!B2292&amp;Units!C2292&amp;"-"&amp;PROPER(Units!D2292))</f>
        <v/>
      </c>
      <c r="F2292" t="str">
        <f t="shared" si="76"/>
        <v>x</v>
      </c>
      <c r="G2292">
        <f>IF(F2292="","",COUNTIF($F$2:F2292,F2292))</f>
        <v>111</v>
      </c>
      <c r="H2292" t="str">
        <f t="shared" si="77"/>
        <v/>
      </c>
    </row>
    <row r="2293" spans="5:8" x14ac:dyDescent="0.25">
      <c r="E2293" t="str">
        <f>IF(Units!A2293="","",Units!A2293&amp;Units!B2293&amp;Units!C2293&amp;"-"&amp;PROPER(Units!D2293))</f>
        <v/>
      </c>
      <c r="F2293" t="str">
        <f t="shared" si="76"/>
        <v>x</v>
      </c>
      <c r="G2293">
        <f>IF(F2293="","",COUNTIF($F$2:F2293,F2293))</f>
        <v>112</v>
      </c>
      <c r="H2293" t="str">
        <f t="shared" si="77"/>
        <v/>
      </c>
    </row>
    <row r="2294" spans="5:8" x14ac:dyDescent="0.25">
      <c r="E2294" t="str">
        <f>IF(Units!A2294="","",Units!A2294&amp;Units!B2294&amp;Units!C2294&amp;"-"&amp;PROPER(Units!D2294))</f>
        <v/>
      </c>
      <c r="F2294" t="str">
        <f t="shared" si="76"/>
        <v>x</v>
      </c>
      <c r="G2294">
        <f>IF(F2294="","",COUNTIF($F$2:F2294,F2294))</f>
        <v>113</v>
      </c>
      <c r="H2294" t="str">
        <f t="shared" si="77"/>
        <v/>
      </c>
    </row>
    <row r="2295" spans="5:8" x14ac:dyDescent="0.25">
      <c r="E2295" t="str">
        <f>IF(Units!A2295="","",Units!A2295&amp;Units!B2295&amp;Units!C2295&amp;"-"&amp;PROPER(Units!D2295))</f>
        <v/>
      </c>
      <c r="F2295" t="str">
        <f t="shared" si="76"/>
        <v>x</v>
      </c>
      <c r="G2295">
        <f>IF(F2295="","",COUNTIF($F$2:F2295,F2295))</f>
        <v>114</v>
      </c>
      <c r="H2295" t="str">
        <f t="shared" si="77"/>
        <v/>
      </c>
    </row>
    <row r="2296" spans="5:8" x14ac:dyDescent="0.25">
      <c r="E2296" t="str">
        <f>IF(Units!A2296="","",Units!A2296&amp;Units!B2296&amp;Units!C2296&amp;"-"&amp;PROPER(Units!D2296))</f>
        <v/>
      </c>
      <c r="F2296" t="str">
        <f t="shared" si="76"/>
        <v>x</v>
      </c>
      <c r="G2296">
        <f>IF(F2296="","",COUNTIF($F$2:F2296,F2296))</f>
        <v>115</v>
      </c>
      <c r="H2296" t="str">
        <f t="shared" si="77"/>
        <v/>
      </c>
    </row>
    <row r="2297" spans="5:8" x14ac:dyDescent="0.25">
      <c r="E2297" t="str">
        <f>IF(Units!A2297="","",Units!A2297&amp;Units!B2297&amp;Units!C2297&amp;"-"&amp;PROPER(Units!D2297))</f>
        <v/>
      </c>
      <c r="F2297" t="str">
        <f t="shared" si="76"/>
        <v>x</v>
      </c>
      <c r="G2297">
        <f>IF(F2297="","",COUNTIF($F$2:F2297,F2297))</f>
        <v>116</v>
      </c>
      <c r="H2297" t="str">
        <f t="shared" si="77"/>
        <v/>
      </c>
    </row>
    <row r="2298" spans="5:8" x14ac:dyDescent="0.25">
      <c r="E2298" t="str">
        <f>IF(Units!A2298="","",Units!A2298&amp;Units!B2298&amp;Units!C2298&amp;"-"&amp;PROPER(Units!D2298))</f>
        <v/>
      </c>
      <c r="F2298" t="str">
        <f t="shared" si="76"/>
        <v>x</v>
      </c>
      <c r="G2298">
        <f>IF(F2298="","",COUNTIF($F$2:F2298,F2298))</f>
        <v>117</v>
      </c>
      <c r="H2298" t="str">
        <f t="shared" si="77"/>
        <v/>
      </c>
    </row>
    <row r="2299" spans="5:8" x14ac:dyDescent="0.25">
      <c r="E2299" t="str">
        <f>IF(Units!A2299="","",Units!A2299&amp;Units!B2299&amp;Units!C2299&amp;"-"&amp;PROPER(Units!D2299))</f>
        <v/>
      </c>
      <c r="F2299" t="str">
        <f t="shared" si="76"/>
        <v>x</v>
      </c>
      <c r="G2299">
        <f>IF(F2299="","",COUNTIF($F$2:F2299,F2299))</f>
        <v>118</v>
      </c>
      <c r="H2299" t="str">
        <f t="shared" si="77"/>
        <v/>
      </c>
    </row>
    <row r="2300" spans="5:8" x14ac:dyDescent="0.25">
      <c r="E2300" t="str">
        <f>IF(Units!A2300="","",Units!A2300&amp;Units!B2300&amp;Units!C2300&amp;"-"&amp;PROPER(Units!D2300))</f>
        <v/>
      </c>
      <c r="F2300" t="str">
        <f t="shared" si="76"/>
        <v>x</v>
      </c>
      <c r="G2300">
        <f>IF(F2300="","",COUNTIF($F$2:F2300,F2300))</f>
        <v>119</v>
      </c>
      <c r="H2300" t="str">
        <f t="shared" si="77"/>
        <v/>
      </c>
    </row>
    <row r="2301" spans="5:8" x14ac:dyDescent="0.25">
      <c r="E2301" t="str">
        <f>IF(Units!A2301="","",Units!A2301&amp;Units!B2301&amp;Units!C2301&amp;"-"&amp;PROPER(Units!D2301))</f>
        <v/>
      </c>
      <c r="F2301" t="str">
        <f t="shared" si="76"/>
        <v>x</v>
      </c>
      <c r="G2301">
        <f>IF(F2301="","",COUNTIF($F$2:F2301,F2301))</f>
        <v>120</v>
      </c>
      <c r="H2301" t="str">
        <f t="shared" si="77"/>
        <v/>
      </c>
    </row>
    <row r="2302" spans="5:8" x14ac:dyDescent="0.25">
      <c r="E2302" t="str">
        <f>IF(Units!A2302="","",Units!A2302&amp;Units!B2302&amp;Units!C2302&amp;"-"&amp;PROPER(Units!D2302))</f>
        <v/>
      </c>
      <c r="F2302" t="str">
        <f t="shared" si="76"/>
        <v>x</v>
      </c>
      <c r="G2302">
        <f>IF(F2302="","",COUNTIF($F$2:F2302,F2302))</f>
        <v>121</v>
      </c>
      <c r="H2302" t="str">
        <f t="shared" si="77"/>
        <v/>
      </c>
    </row>
    <row r="2303" spans="5:8" x14ac:dyDescent="0.25">
      <c r="E2303" t="str">
        <f>IF(Units!A2303="","",Units!A2303&amp;Units!B2303&amp;Units!C2303&amp;"-"&amp;PROPER(Units!D2303))</f>
        <v/>
      </c>
      <c r="F2303" t="str">
        <f t="shared" si="76"/>
        <v>x</v>
      </c>
      <c r="G2303">
        <f>IF(F2303="","",COUNTIF($F$2:F2303,F2303))</f>
        <v>122</v>
      </c>
      <c r="H2303" t="str">
        <f t="shared" si="77"/>
        <v/>
      </c>
    </row>
    <row r="2304" spans="5:8" x14ac:dyDescent="0.25">
      <c r="E2304" t="str">
        <f>IF(Units!A2304="","",Units!A2304&amp;Units!B2304&amp;Units!C2304&amp;"-"&amp;PROPER(Units!D2304))</f>
        <v/>
      </c>
      <c r="F2304" t="str">
        <f t="shared" si="76"/>
        <v>x</v>
      </c>
      <c r="G2304">
        <f>IF(F2304="","",COUNTIF($F$2:F2304,F2304))</f>
        <v>123</v>
      </c>
      <c r="H2304" t="str">
        <f t="shared" si="77"/>
        <v/>
      </c>
    </row>
    <row r="2305" spans="5:8" x14ac:dyDescent="0.25">
      <c r="E2305" t="str">
        <f>IF(Units!A2305="","",Units!A2305&amp;Units!B2305&amp;Units!C2305&amp;"-"&amp;PROPER(Units!D2305))</f>
        <v/>
      </c>
      <c r="F2305" t="str">
        <f t="shared" si="76"/>
        <v>x</v>
      </c>
      <c r="G2305">
        <f>IF(F2305="","",COUNTIF($F$2:F2305,F2305))</f>
        <v>124</v>
      </c>
      <c r="H2305" t="str">
        <f t="shared" si="77"/>
        <v/>
      </c>
    </row>
    <row r="2306" spans="5:8" x14ac:dyDescent="0.25">
      <c r="E2306" t="str">
        <f>IF(Units!A2306="","",Units!A2306&amp;Units!B2306&amp;Units!C2306&amp;"-"&amp;PROPER(Units!D2306))</f>
        <v/>
      </c>
      <c r="F2306" t="str">
        <f t="shared" si="76"/>
        <v>x</v>
      </c>
      <c r="G2306">
        <f>IF(F2306="","",COUNTIF($F$2:F2306,F2306))</f>
        <v>125</v>
      </c>
      <c r="H2306" t="str">
        <f t="shared" si="77"/>
        <v/>
      </c>
    </row>
    <row r="2307" spans="5:8" x14ac:dyDescent="0.25">
      <c r="E2307" t="str">
        <f>IF(Units!A2307="","",Units!A2307&amp;Units!B2307&amp;Units!C2307&amp;"-"&amp;PROPER(Units!D2307))</f>
        <v/>
      </c>
      <c r="F2307" t="str">
        <f t="shared" ref="F2307:F2370" si="78">IF(LEFT(E2307,2)=$F$1,"x","")</f>
        <v>x</v>
      </c>
      <c r="G2307">
        <f>IF(F2307="","",COUNTIF($F$2:F2307,F2307))</f>
        <v>126</v>
      </c>
      <c r="H2307" t="str">
        <f t="shared" ref="H2307:H2370" si="79">IF(F2307="","",E2307)</f>
        <v/>
      </c>
    </row>
    <row r="2308" spans="5:8" x14ac:dyDescent="0.25">
      <c r="E2308" t="str">
        <f>IF(Units!A2308="","",Units!A2308&amp;Units!B2308&amp;Units!C2308&amp;"-"&amp;PROPER(Units!D2308))</f>
        <v/>
      </c>
      <c r="F2308" t="str">
        <f t="shared" si="78"/>
        <v>x</v>
      </c>
      <c r="G2308">
        <f>IF(F2308="","",COUNTIF($F$2:F2308,F2308))</f>
        <v>127</v>
      </c>
      <c r="H2308" t="str">
        <f t="shared" si="79"/>
        <v/>
      </c>
    </row>
    <row r="2309" spans="5:8" x14ac:dyDescent="0.25">
      <c r="E2309" t="str">
        <f>IF(Units!A2309="","",Units!A2309&amp;Units!B2309&amp;Units!C2309&amp;"-"&amp;PROPER(Units!D2309))</f>
        <v/>
      </c>
      <c r="F2309" t="str">
        <f t="shared" si="78"/>
        <v>x</v>
      </c>
      <c r="G2309">
        <f>IF(F2309="","",COUNTIF($F$2:F2309,F2309))</f>
        <v>128</v>
      </c>
      <c r="H2309" t="str">
        <f t="shared" si="79"/>
        <v/>
      </c>
    </row>
    <row r="2310" spans="5:8" x14ac:dyDescent="0.25">
      <c r="E2310" t="str">
        <f>IF(Units!A2310="","",Units!A2310&amp;Units!B2310&amp;Units!C2310&amp;"-"&amp;PROPER(Units!D2310))</f>
        <v/>
      </c>
      <c r="F2310" t="str">
        <f t="shared" si="78"/>
        <v>x</v>
      </c>
      <c r="G2310">
        <f>IF(F2310="","",COUNTIF($F$2:F2310,F2310))</f>
        <v>129</v>
      </c>
      <c r="H2310" t="str">
        <f t="shared" si="79"/>
        <v/>
      </c>
    </row>
    <row r="2311" spans="5:8" x14ac:dyDescent="0.25">
      <c r="E2311" t="str">
        <f>IF(Units!A2311="","",Units!A2311&amp;Units!B2311&amp;Units!C2311&amp;"-"&amp;PROPER(Units!D2311))</f>
        <v/>
      </c>
      <c r="F2311" t="str">
        <f t="shared" si="78"/>
        <v>x</v>
      </c>
      <c r="G2311">
        <f>IF(F2311="","",COUNTIF($F$2:F2311,F2311))</f>
        <v>130</v>
      </c>
      <c r="H2311" t="str">
        <f t="shared" si="79"/>
        <v/>
      </c>
    </row>
    <row r="2312" spans="5:8" x14ac:dyDescent="0.25">
      <c r="E2312" t="str">
        <f>IF(Units!A2312="","",Units!A2312&amp;Units!B2312&amp;Units!C2312&amp;"-"&amp;PROPER(Units!D2312))</f>
        <v/>
      </c>
      <c r="F2312" t="str">
        <f t="shared" si="78"/>
        <v>x</v>
      </c>
      <c r="G2312">
        <f>IF(F2312="","",COUNTIF($F$2:F2312,F2312))</f>
        <v>131</v>
      </c>
      <c r="H2312" t="str">
        <f t="shared" si="79"/>
        <v/>
      </c>
    </row>
    <row r="2313" spans="5:8" x14ac:dyDescent="0.25">
      <c r="E2313" t="str">
        <f>IF(Units!A2313="","",Units!A2313&amp;Units!B2313&amp;Units!C2313&amp;"-"&amp;PROPER(Units!D2313))</f>
        <v/>
      </c>
      <c r="F2313" t="str">
        <f t="shared" si="78"/>
        <v>x</v>
      </c>
      <c r="G2313">
        <f>IF(F2313="","",COUNTIF($F$2:F2313,F2313))</f>
        <v>132</v>
      </c>
      <c r="H2313" t="str">
        <f t="shared" si="79"/>
        <v/>
      </c>
    </row>
    <row r="2314" spans="5:8" x14ac:dyDescent="0.25">
      <c r="E2314" t="str">
        <f>IF(Units!A2314="","",Units!A2314&amp;Units!B2314&amp;Units!C2314&amp;"-"&amp;PROPER(Units!D2314))</f>
        <v/>
      </c>
      <c r="F2314" t="str">
        <f t="shared" si="78"/>
        <v>x</v>
      </c>
      <c r="G2314">
        <f>IF(F2314="","",COUNTIF($F$2:F2314,F2314))</f>
        <v>133</v>
      </c>
      <c r="H2314" t="str">
        <f t="shared" si="79"/>
        <v/>
      </c>
    </row>
    <row r="2315" spans="5:8" x14ac:dyDescent="0.25">
      <c r="E2315" t="str">
        <f>IF(Units!A2315="","",Units!A2315&amp;Units!B2315&amp;Units!C2315&amp;"-"&amp;PROPER(Units!D2315))</f>
        <v/>
      </c>
      <c r="F2315" t="str">
        <f t="shared" si="78"/>
        <v>x</v>
      </c>
      <c r="G2315">
        <f>IF(F2315="","",COUNTIF($F$2:F2315,F2315))</f>
        <v>134</v>
      </c>
      <c r="H2315" t="str">
        <f t="shared" si="79"/>
        <v/>
      </c>
    </row>
    <row r="2316" spans="5:8" x14ac:dyDescent="0.25">
      <c r="E2316" t="str">
        <f>IF(Units!A2316="","",Units!A2316&amp;Units!B2316&amp;Units!C2316&amp;"-"&amp;PROPER(Units!D2316))</f>
        <v/>
      </c>
      <c r="F2316" t="str">
        <f t="shared" si="78"/>
        <v>x</v>
      </c>
      <c r="G2316">
        <f>IF(F2316="","",COUNTIF($F$2:F2316,F2316))</f>
        <v>135</v>
      </c>
      <c r="H2316" t="str">
        <f t="shared" si="79"/>
        <v/>
      </c>
    </row>
    <row r="2317" spans="5:8" x14ac:dyDescent="0.25">
      <c r="E2317" t="str">
        <f>IF(Units!A2317="","",Units!A2317&amp;Units!B2317&amp;Units!C2317&amp;"-"&amp;PROPER(Units!D2317))</f>
        <v/>
      </c>
      <c r="F2317" t="str">
        <f t="shared" si="78"/>
        <v>x</v>
      </c>
      <c r="G2317">
        <f>IF(F2317="","",COUNTIF($F$2:F2317,F2317))</f>
        <v>136</v>
      </c>
      <c r="H2317" t="str">
        <f t="shared" si="79"/>
        <v/>
      </c>
    </row>
    <row r="2318" spans="5:8" x14ac:dyDescent="0.25">
      <c r="E2318" t="str">
        <f>IF(Units!A2318="","",Units!A2318&amp;Units!B2318&amp;Units!C2318&amp;"-"&amp;PROPER(Units!D2318))</f>
        <v/>
      </c>
      <c r="F2318" t="str">
        <f t="shared" si="78"/>
        <v>x</v>
      </c>
      <c r="G2318">
        <f>IF(F2318="","",COUNTIF($F$2:F2318,F2318))</f>
        <v>137</v>
      </c>
      <c r="H2318" t="str">
        <f t="shared" si="79"/>
        <v/>
      </c>
    </row>
    <row r="2319" spans="5:8" x14ac:dyDescent="0.25">
      <c r="E2319" t="str">
        <f>IF(Units!A2319="","",Units!A2319&amp;Units!B2319&amp;Units!C2319&amp;"-"&amp;PROPER(Units!D2319))</f>
        <v/>
      </c>
      <c r="F2319" t="str">
        <f t="shared" si="78"/>
        <v>x</v>
      </c>
      <c r="G2319">
        <f>IF(F2319="","",COUNTIF($F$2:F2319,F2319))</f>
        <v>138</v>
      </c>
      <c r="H2319" t="str">
        <f t="shared" si="79"/>
        <v/>
      </c>
    </row>
    <row r="2320" spans="5:8" x14ac:dyDescent="0.25">
      <c r="E2320" t="str">
        <f>IF(Units!A2320="","",Units!A2320&amp;Units!B2320&amp;Units!C2320&amp;"-"&amp;PROPER(Units!D2320))</f>
        <v/>
      </c>
      <c r="F2320" t="str">
        <f t="shared" si="78"/>
        <v>x</v>
      </c>
      <c r="G2320">
        <f>IF(F2320="","",COUNTIF($F$2:F2320,F2320))</f>
        <v>139</v>
      </c>
      <c r="H2320" t="str">
        <f t="shared" si="79"/>
        <v/>
      </c>
    </row>
    <row r="2321" spans="5:8" x14ac:dyDescent="0.25">
      <c r="E2321" t="str">
        <f>IF(Units!A2321="","",Units!A2321&amp;Units!B2321&amp;Units!C2321&amp;"-"&amp;PROPER(Units!D2321))</f>
        <v/>
      </c>
      <c r="F2321" t="str">
        <f t="shared" si="78"/>
        <v>x</v>
      </c>
      <c r="G2321">
        <f>IF(F2321="","",COUNTIF($F$2:F2321,F2321))</f>
        <v>140</v>
      </c>
      <c r="H2321" t="str">
        <f t="shared" si="79"/>
        <v/>
      </c>
    </row>
    <row r="2322" spans="5:8" x14ac:dyDescent="0.25">
      <c r="E2322" t="str">
        <f>IF(Units!A2322="","",Units!A2322&amp;Units!B2322&amp;Units!C2322&amp;"-"&amp;PROPER(Units!D2322))</f>
        <v/>
      </c>
      <c r="F2322" t="str">
        <f t="shared" si="78"/>
        <v>x</v>
      </c>
      <c r="G2322">
        <f>IF(F2322="","",COUNTIF($F$2:F2322,F2322))</f>
        <v>141</v>
      </c>
      <c r="H2322" t="str">
        <f t="shared" si="79"/>
        <v/>
      </c>
    </row>
    <row r="2323" spans="5:8" x14ac:dyDescent="0.25">
      <c r="E2323" t="str">
        <f>IF(Units!A2323="","",Units!A2323&amp;Units!B2323&amp;Units!C2323&amp;"-"&amp;PROPER(Units!D2323))</f>
        <v/>
      </c>
      <c r="F2323" t="str">
        <f t="shared" si="78"/>
        <v>x</v>
      </c>
      <c r="G2323">
        <f>IF(F2323="","",COUNTIF($F$2:F2323,F2323))</f>
        <v>142</v>
      </c>
      <c r="H2323" t="str">
        <f t="shared" si="79"/>
        <v/>
      </c>
    </row>
    <row r="2324" spans="5:8" x14ac:dyDescent="0.25">
      <c r="E2324" t="str">
        <f>IF(Units!A2324="","",Units!A2324&amp;Units!B2324&amp;Units!C2324&amp;"-"&amp;PROPER(Units!D2324))</f>
        <v/>
      </c>
      <c r="F2324" t="str">
        <f t="shared" si="78"/>
        <v>x</v>
      </c>
      <c r="G2324">
        <f>IF(F2324="","",COUNTIF($F$2:F2324,F2324))</f>
        <v>143</v>
      </c>
      <c r="H2324" t="str">
        <f t="shared" si="79"/>
        <v/>
      </c>
    </row>
    <row r="2325" spans="5:8" x14ac:dyDescent="0.25">
      <c r="E2325" t="str">
        <f>IF(Units!A2325="","",Units!A2325&amp;Units!B2325&amp;Units!C2325&amp;"-"&amp;PROPER(Units!D2325))</f>
        <v/>
      </c>
      <c r="F2325" t="str">
        <f t="shared" si="78"/>
        <v>x</v>
      </c>
      <c r="G2325">
        <f>IF(F2325="","",COUNTIF($F$2:F2325,F2325))</f>
        <v>144</v>
      </c>
      <c r="H2325" t="str">
        <f t="shared" si="79"/>
        <v/>
      </c>
    </row>
    <row r="2326" spans="5:8" x14ac:dyDescent="0.25">
      <c r="E2326" t="str">
        <f>IF(Units!A2326="","",Units!A2326&amp;Units!B2326&amp;Units!C2326&amp;"-"&amp;PROPER(Units!D2326))</f>
        <v/>
      </c>
      <c r="F2326" t="str">
        <f t="shared" si="78"/>
        <v>x</v>
      </c>
      <c r="G2326">
        <f>IF(F2326="","",COUNTIF($F$2:F2326,F2326))</f>
        <v>145</v>
      </c>
      <c r="H2326" t="str">
        <f t="shared" si="79"/>
        <v/>
      </c>
    </row>
    <row r="2327" spans="5:8" x14ac:dyDescent="0.25">
      <c r="E2327" t="str">
        <f>IF(Units!A2327="","",Units!A2327&amp;Units!B2327&amp;Units!C2327&amp;"-"&amp;PROPER(Units!D2327))</f>
        <v/>
      </c>
      <c r="F2327" t="str">
        <f t="shared" si="78"/>
        <v>x</v>
      </c>
      <c r="G2327">
        <f>IF(F2327="","",COUNTIF($F$2:F2327,F2327))</f>
        <v>146</v>
      </c>
      <c r="H2327" t="str">
        <f t="shared" si="79"/>
        <v/>
      </c>
    </row>
    <row r="2328" spans="5:8" x14ac:dyDescent="0.25">
      <c r="E2328" t="str">
        <f>IF(Units!A2328="","",Units!A2328&amp;Units!B2328&amp;Units!C2328&amp;"-"&amp;PROPER(Units!D2328))</f>
        <v/>
      </c>
      <c r="F2328" t="str">
        <f t="shared" si="78"/>
        <v>x</v>
      </c>
      <c r="G2328">
        <f>IF(F2328="","",COUNTIF($F$2:F2328,F2328))</f>
        <v>147</v>
      </c>
      <c r="H2328" t="str">
        <f t="shared" si="79"/>
        <v/>
      </c>
    </row>
    <row r="2329" spans="5:8" x14ac:dyDescent="0.25">
      <c r="E2329" t="str">
        <f>IF(Units!A2329="","",Units!A2329&amp;Units!B2329&amp;Units!C2329&amp;"-"&amp;PROPER(Units!D2329))</f>
        <v/>
      </c>
      <c r="F2329" t="str">
        <f t="shared" si="78"/>
        <v>x</v>
      </c>
      <c r="G2329">
        <f>IF(F2329="","",COUNTIF($F$2:F2329,F2329))</f>
        <v>148</v>
      </c>
      <c r="H2329" t="str">
        <f t="shared" si="79"/>
        <v/>
      </c>
    </row>
    <row r="2330" spans="5:8" x14ac:dyDescent="0.25">
      <c r="E2330" t="str">
        <f>IF(Units!A2330="","",Units!A2330&amp;Units!B2330&amp;Units!C2330&amp;"-"&amp;PROPER(Units!D2330))</f>
        <v/>
      </c>
      <c r="F2330" t="str">
        <f t="shared" si="78"/>
        <v>x</v>
      </c>
      <c r="G2330">
        <f>IF(F2330="","",COUNTIF($F$2:F2330,F2330))</f>
        <v>149</v>
      </c>
      <c r="H2330" t="str">
        <f t="shared" si="79"/>
        <v/>
      </c>
    </row>
    <row r="2331" spans="5:8" x14ac:dyDescent="0.25">
      <c r="E2331" t="str">
        <f>IF(Units!A2331="","",Units!A2331&amp;Units!B2331&amp;Units!C2331&amp;"-"&amp;PROPER(Units!D2331))</f>
        <v/>
      </c>
      <c r="F2331" t="str">
        <f t="shared" si="78"/>
        <v>x</v>
      </c>
      <c r="G2331">
        <f>IF(F2331="","",COUNTIF($F$2:F2331,F2331))</f>
        <v>150</v>
      </c>
      <c r="H2331" t="str">
        <f t="shared" si="79"/>
        <v/>
      </c>
    </row>
    <row r="2332" spans="5:8" x14ac:dyDescent="0.25">
      <c r="E2332" t="str">
        <f>IF(Units!A2332="","",Units!A2332&amp;Units!B2332&amp;Units!C2332&amp;"-"&amp;PROPER(Units!D2332))</f>
        <v/>
      </c>
      <c r="F2332" t="str">
        <f t="shared" si="78"/>
        <v>x</v>
      </c>
      <c r="G2332">
        <f>IF(F2332="","",COUNTIF($F$2:F2332,F2332))</f>
        <v>151</v>
      </c>
      <c r="H2332" t="str">
        <f t="shared" si="79"/>
        <v/>
      </c>
    </row>
    <row r="2333" spans="5:8" x14ac:dyDescent="0.25">
      <c r="E2333" t="str">
        <f>IF(Units!A2333="","",Units!A2333&amp;Units!B2333&amp;Units!C2333&amp;"-"&amp;PROPER(Units!D2333))</f>
        <v/>
      </c>
      <c r="F2333" t="str">
        <f t="shared" si="78"/>
        <v>x</v>
      </c>
      <c r="G2333">
        <f>IF(F2333="","",COUNTIF($F$2:F2333,F2333))</f>
        <v>152</v>
      </c>
      <c r="H2333" t="str">
        <f t="shared" si="79"/>
        <v/>
      </c>
    </row>
    <row r="2334" spans="5:8" x14ac:dyDescent="0.25">
      <c r="E2334" t="str">
        <f>IF(Units!A2334="","",Units!A2334&amp;Units!B2334&amp;Units!C2334&amp;"-"&amp;PROPER(Units!D2334))</f>
        <v/>
      </c>
      <c r="F2334" t="str">
        <f t="shared" si="78"/>
        <v>x</v>
      </c>
      <c r="G2334">
        <f>IF(F2334="","",COUNTIF($F$2:F2334,F2334))</f>
        <v>153</v>
      </c>
      <c r="H2334" t="str">
        <f t="shared" si="79"/>
        <v/>
      </c>
    </row>
    <row r="2335" spans="5:8" x14ac:dyDescent="0.25">
      <c r="E2335" t="str">
        <f>IF(Units!A2335="","",Units!A2335&amp;Units!B2335&amp;Units!C2335&amp;"-"&amp;PROPER(Units!D2335))</f>
        <v/>
      </c>
      <c r="F2335" t="str">
        <f t="shared" si="78"/>
        <v>x</v>
      </c>
      <c r="G2335">
        <f>IF(F2335="","",COUNTIF($F$2:F2335,F2335))</f>
        <v>154</v>
      </c>
      <c r="H2335" t="str">
        <f t="shared" si="79"/>
        <v/>
      </c>
    </row>
    <row r="2336" spans="5:8" x14ac:dyDescent="0.25">
      <c r="E2336" t="str">
        <f>IF(Units!A2336="","",Units!A2336&amp;Units!B2336&amp;Units!C2336&amp;"-"&amp;PROPER(Units!D2336))</f>
        <v/>
      </c>
      <c r="F2336" t="str">
        <f t="shared" si="78"/>
        <v>x</v>
      </c>
      <c r="G2336">
        <f>IF(F2336="","",COUNTIF($F$2:F2336,F2336))</f>
        <v>155</v>
      </c>
      <c r="H2336" t="str">
        <f t="shared" si="79"/>
        <v/>
      </c>
    </row>
    <row r="2337" spans="5:8" x14ac:dyDescent="0.25">
      <c r="E2337" t="str">
        <f>IF(Units!A2337="","",Units!A2337&amp;Units!B2337&amp;Units!C2337&amp;"-"&amp;PROPER(Units!D2337))</f>
        <v/>
      </c>
      <c r="F2337" t="str">
        <f t="shared" si="78"/>
        <v>x</v>
      </c>
      <c r="G2337">
        <f>IF(F2337="","",COUNTIF($F$2:F2337,F2337))</f>
        <v>156</v>
      </c>
      <c r="H2337" t="str">
        <f t="shared" si="79"/>
        <v/>
      </c>
    </row>
    <row r="2338" spans="5:8" x14ac:dyDescent="0.25">
      <c r="E2338" t="str">
        <f>IF(Units!A2338="","",Units!A2338&amp;Units!B2338&amp;Units!C2338&amp;"-"&amp;PROPER(Units!D2338))</f>
        <v/>
      </c>
      <c r="F2338" t="str">
        <f t="shared" si="78"/>
        <v>x</v>
      </c>
      <c r="G2338">
        <f>IF(F2338="","",COUNTIF($F$2:F2338,F2338))</f>
        <v>157</v>
      </c>
      <c r="H2338" t="str">
        <f t="shared" si="79"/>
        <v/>
      </c>
    </row>
    <row r="2339" spans="5:8" x14ac:dyDescent="0.25">
      <c r="E2339" t="str">
        <f>IF(Units!A2339="","",Units!A2339&amp;Units!B2339&amp;Units!C2339&amp;"-"&amp;PROPER(Units!D2339))</f>
        <v/>
      </c>
      <c r="F2339" t="str">
        <f t="shared" si="78"/>
        <v>x</v>
      </c>
      <c r="G2339">
        <f>IF(F2339="","",COUNTIF($F$2:F2339,F2339))</f>
        <v>158</v>
      </c>
      <c r="H2339" t="str">
        <f t="shared" si="79"/>
        <v/>
      </c>
    </row>
    <row r="2340" spans="5:8" x14ac:dyDescent="0.25">
      <c r="E2340" t="str">
        <f>IF(Units!A2340="","",Units!A2340&amp;Units!B2340&amp;Units!C2340&amp;"-"&amp;PROPER(Units!D2340))</f>
        <v/>
      </c>
      <c r="F2340" t="str">
        <f t="shared" si="78"/>
        <v>x</v>
      </c>
      <c r="G2340">
        <f>IF(F2340="","",COUNTIF($F$2:F2340,F2340))</f>
        <v>159</v>
      </c>
      <c r="H2340" t="str">
        <f t="shared" si="79"/>
        <v/>
      </c>
    </row>
    <row r="2341" spans="5:8" x14ac:dyDescent="0.25">
      <c r="E2341" t="str">
        <f>IF(Units!A2341="","",Units!A2341&amp;Units!B2341&amp;Units!C2341&amp;"-"&amp;PROPER(Units!D2341))</f>
        <v/>
      </c>
      <c r="F2341" t="str">
        <f t="shared" si="78"/>
        <v>x</v>
      </c>
      <c r="G2341">
        <f>IF(F2341="","",COUNTIF($F$2:F2341,F2341))</f>
        <v>160</v>
      </c>
      <c r="H2341" t="str">
        <f t="shared" si="79"/>
        <v/>
      </c>
    </row>
    <row r="2342" spans="5:8" x14ac:dyDescent="0.25">
      <c r="E2342" t="str">
        <f>IF(Units!A2342="","",Units!A2342&amp;Units!B2342&amp;Units!C2342&amp;"-"&amp;PROPER(Units!D2342))</f>
        <v/>
      </c>
      <c r="F2342" t="str">
        <f t="shared" si="78"/>
        <v>x</v>
      </c>
      <c r="G2342">
        <f>IF(F2342="","",COUNTIF($F$2:F2342,F2342))</f>
        <v>161</v>
      </c>
      <c r="H2342" t="str">
        <f t="shared" si="79"/>
        <v/>
      </c>
    </row>
    <row r="2343" spans="5:8" x14ac:dyDescent="0.25">
      <c r="E2343" t="str">
        <f>IF(Units!A2343="","",Units!A2343&amp;Units!B2343&amp;Units!C2343&amp;"-"&amp;PROPER(Units!D2343))</f>
        <v/>
      </c>
      <c r="F2343" t="str">
        <f t="shared" si="78"/>
        <v>x</v>
      </c>
      <c r="G2343">
        <f>IF(F2343="","",COUNTIF($F$2:F2343,F2343))</f>
        <v>162</v>
      </c>
      <c r="H2343" t="str">
        <f t="shared" si="79"/>
        <v/>
      </c>
    </row>
    <row r="2344" spans="5:8" x14ac:dyDescent="0.25">
      <c r="E2344" t="str">
        <f>IF(Units!A2344="","",Units!A2344&amp;Units!B2344&amp;Units!C2344&amp;"-"&amp;PROPER(Units!D2344))</f>
        <v/>
      </c>
      <c r="F2344" t="str">
        <f t="shared" si="78"/>
        <v>x</v>
      </c>
      <c r="G2344">
        <f>IF(F2344="","",COUNTIF($F$2:F2344,F2344))</f>
        <v>163</v>
      </c>
      <c r="H2344" t="str">
        <f t="shared" si="79"/>
        <v/>
      </c>
    </row>
    <row r="2345" spans="5:8" x14ac:dyDescent="0.25">
      <c r="E2345" t="str">
        <f>IF(Units!A2345="","",Units!A2345&amp;Units!B2345&amp;Units!C2345&amp;"-"&amp;PROPER(Units!D2345))</f>
        <v/>
      </c>
      <c r="F2345" t="str">
        <f t="shared" si="78"/>
        <v>x</v>
      </c>
      <c r="G2345">
        <f>IF(F2345="","",COUNTIF($F$2:F2345,F2345))</f>
        <v>164</v>
      </c>
      <c r="H2345" t="str">
        <f t="shared" si="79"/>
        <v/>
      </c>
    </row>
    <row r="2346" spans="5:8" x14ac:dyDescent="0.25">
      <c r="E2346" t="str">
        <f>IF(Units!A2346="","",Units!A2346&amp;Units!B2346&amp;Units!C2346&amp;"-"&amp;PROPER(Units!D2346))</f>
        <v/>
      </c>
      <c r="F2346" t="str">
        <f t="shared" si="78"/>
        <v>x</v>
      </c>
      <c r="G2346">
        <f>IF(F2346="","",COUNTIF($F$2:F2346,F2346))</f>
        <v>165</v>
      </c>
      <c r="H2346" t="str">
        <f t="shared" si="79"/>
        <v/>
      </c>
    </row>
    <row r="2347" spans="5:8" x14ac:dyDescent="0.25">
      <c r="E2347" t="str">
        <f>IF(Units!A2347="","",Units!A2347&amp;Units!B2347&amp;Units!C2347&amp;"-"&amp;PROPER(Units!D2347))</f>
        <v/>
      </c>
      <c r="F2347" t="str">
        <f t="shared" si="78"/>
        <v>x</v>
      </c>
      <c r="G2347">
        <f>IF(F2347="","",COUNTIF($F$2:F2347,F2347))</f>
        <v>166</v>
      </c>
      <c r="H2347" t="str">
        <f t="shared" si="79"/>
        <v/>
      </c>
    </row>
    <row r="2348" spans="5:8" x14ac:dyDescent="0.25">
      <c r="E2348" t="str">
        <f>IF(Units!A2348="","",Units!A2348&amp;Units!B2348&amp;Units!C2348&amp;"-"&amp;PROPER(Units!D2348))</f>
        <v/>
      </c>
      <c r="F2348" t="str">
        <f t="shared" si="78"/>
        <v>x</v>
      </c>
      <c r="G2348">
        <f>IF(F2348="","",COUNTIF($F$2:F2348,F2348))</f>
        <v>167</v>
      </c>
      <c r="H2348" t="str">
        <f t="shared" si="79"/>
        <v/>
      </c>
    </row>
    <row r="2349" spans="5:8" x14ac:dyDescent="0.25">
      <c r="E2349" t="str">
        <f>IF(Units!A2349="","",Units!A2349&amp;Units!B2349&amp;Units!C2349&amp;"-"&amp;PROPER(Units!D2349))</f>
        <v/>
      </c>
      <c r="F2349" t="str">
        <f t="shared" si="78"/>
        <v>x</v>
      </c>
      <c r="G2349">
        <f>IF(F2349="","",COUNTIF($F$2:F2349,F2349))</f>
        <v>168</v>
      </c>
      <c r="H2349" t="str">
        <f t="shared" si="79"/>
        <v/>
      </c>
    </row>
    <row r="2350" spans="5:8" x14ac:dyDescent="0.25">
      <c r="E2350" t="str">
        <f>IF(Units!A2350="","",Units!A2350&amp;Units!B2350&amp;Units!C2350&amp;"-"&amp;PROPER(Units!D2350))</f>
        <v/>
      </c>
      <c r="F2350" t="str">
        <f t="shared" si="78"/>
        <v>x</v>
      </c>
      <c r="G2350">
        <f>IF(F2350="","",COUNTIF($F$2:F2350,F2350))</f>
        <v>169</v>
      </c>
      <c r="H2350" t="str">
        <f t="shared" si="79"/>
        <v/>
      </c>
    </row>
    <row r="2351" spans="5:8" x14ac:dyDescent="0.25">
      <c r="E2351" t="str">
        <f>IF(Units!A2351="","",Units!A2351&amp;Units!B2351&amp;Units!C2351&amp;"-"&amp;PROPER(Units!D2351))</f>
        <v/>
      </c>
      <c r="F2351" t="str">
        <f t="shared" si="78"/>
        <v>x</v>
      </c>
      <c r="G2351">
        <f>IF(F2351="","",COUNTIF($F$2:F2351,F2351))</f>
        <v>170</v>
      </c>
      <c r="H2351" t="str">
        <f t="shared" si="79"/>
        <v/>
      </c>
    </row>
    <row r="2352" spans="5:8" x14ac:dyDescent="0.25">
      <c r="E2352" t="str">
        <f>IF(Units!A2352="","",Units!A2352&amp;Units!B2352&amp;Units!C2352&amp;"-"&amp;PROPER(Units!D2352))</f>
        <v/>
      </c>
      <c r="F2352" t="str">
        <f t="shared" si="78"/>
        <v>x</v>
      </c>
      <c r="G2352">
        <f>IF(F2352="","",COUNTIF($F$2:F2352,F2352))</f>
        <v>171</v>
      </c>
      <c r="H2352" t="str">
        <f t="shared" si="79"/>
        <v/>
      </c>
    </row>
    <row r="2353" spans="5:8" x14ac:dyDescent="0.25">
      <c r="E2353" t="str">
        <f>IF(Units!A2353="","",Units!A2353&amp;Units!B2353&amp;Units!C2353&amp;"-"&amp;PROPER(Units!D2353))</f>
        <v/>
      </c>
      <c r="F2353" t="str">
        <f t="shared" si="78"/>
        <v>x</v>
      </c>
      <c r="G2353">
        <f>IF(F2353="","",COUNTIF($F$2:F2353,F2353))</f>
        <v>172</v>
      </c>
      <c r="H2353" t="str">
        <f t="shared" si="79"/>
        <v/>
      </c>
    </row>
    <row r="2354" spans="5:8" x14ac:dyDescent="0.25">
      <c r="E2354" t="str">
        <f>IF(Units!A2354="","",Units!A2354&amp;Units!B2354&amp;Units!C2354&amp;"-"&amp;PROPER(Units!D2354))</f>
        <v/>
      </c>
      <c r="F2354" t="str">
        <f t="shared" si="78"/>
        <v>x</v>
      </c>
      <c r="G2354">
        <f>IF(F2354="","",COUNTIF($F$2:F2354,F2354))</f>
        <v>173</v>
      </c>
      <c r="H2354" t="str">
        <f t="shared" si="79"/>
        <v/>
      </c>
    </row>
    <row r="2355" spans="5:8" x14ac:dyDescent="0.25">
      <c r="E2355" t="str">
        <f>IF(Units!A2355="","",Units!A2355&amp;Units!B2355&amp;Units!C2355&amp;"-"&amp;PROPER(Units!D2355))</f>
        <v/>
      </c>
      <c r="F2355" t="str">
        <f t="shared" si="78"/>
        <v>x</v>
      </c>
      <c r="G2355">
        <f>IF(F2355="","",COUNTIF($F$2:F2355,F2355))</f>
        <v>174</v>
      </c>
      <c r="H2355" t="str">
        <f t="shared" si="79"/>
        <v/>
      </c>
    </row>
    <row r="2356" spans="5:8" x14ac:dyDescent="0.25">
      <c r="E2356" t="str">
        <f>IF(Units!A2356="","",Units!A2356&amp;Units!B2356&amp;Units!C2356&amp;"-"&amp;PROPER(Units!D2356))</f>
        <v/>
      </c>
      <c r="F2356" t="str">
        <f t="shared" si="78"/>
        <v>x</v>
      </c>
      <c r="G2356">
        <f>IF(F2356="","",COUNTIF($F$2:F2356,F2356))</f>
        <v>175</v>
      </c>
      <c r="H2356" t="str">
        <f t="shared" si="79"/>
        <v/>
      </c>
    </row>
    <row r="2357" spans="5:8" x14ac:dyDescent="0.25">
      <c r="E2357" t="str">
        <f>IF(Units!A2357="","",Units!A2357&amp;Units!B2357&amp;Units!C2357&amp;"-"&amp;PROPER(Units!D2357))</f>
        <v/>
      </c>
      <c r="F2357" t="str">
        <f t="shared" si="78"/>
        <v>x</v>
      </c>
      <c r="G2357">
        <f>IF(F2357="","",COUNTIF($F$2:F2357,F2357))</f>
        <v>176</v>
      </c>
      <c r="H2357" t="str">
        <f t="shared" si="79"/>
        <v/>
      </c>
    </row>
    <row r="2358" spans="5:8" x14ac:dyDescent="0.25">
      <c r="E2358" t="str">
        <f>IF(Units!A2358="","",Units!A2358&amp;Units!B2358&amp;Units!C2358&amp;"-"&amp;PROPER(Units!D2358))</f>
        <v/>
      </c>
      <c r="F2358" t="str">
        <f t="shared" si="78"/>
        <v>x</v>
      </c>
      <c r="G2358">
        <f>IF(F2358="","",COUNTIF($F$2:F2358,F2358))</f>
        <v>177</v>
      </c>
      <c r="H2358" t="str">
        <f t="shared" si="79"/>
        <v/>
      </c>
    </row>
    <row r="2359" spans="5:8" x14ac:dyDescent="0.25">
      <c r="E2359" t="str">
        <f>IF(Units!A2359="","",Units!A2359&amp;Units!B2359&amp;Units!C2359&amp;"-"&amp;PROPER(Units!D2359))</f>
        <v/>
      </c>
      <c r="F2359" t="str">
        <f t="shared" si="78"/>
        <v>x</v>
      </c>
      <c r="G2359">
        <f>IF(F2359="","",COUNTIF($F$2:F2359,F2359))</f>
        <v>178</v>
      </c>
      <c r="H2359" t="str">
        <f t="shared" si="79"/>
        <v/>
      </c>
    </row>
    <row r="2360" spans="5:8" x14ac:dyDescent="0.25">
      <c r="E2360" t="str">
        <f>IF(Units!A2360="","",Units!A2360&amp;Units!B2360&amp;Units!C2360&amp;"-"&amp;PROPER(Units!D2360))</f>
        <v/>
      </c>
      <c r="F2360" t="str">
        <f t="shared" si="78"/>
        <v>x</v>
      </c>
      <c r="G2360">
        <f>IF(F2360="","",COUNTIF($F$2:F2360,F2360))</f>
        <v>179</v>
      </c>
      <c r="H2360" t="str">
        <f t="shared" si="79"/>
        <v/>
      </c>
    </row>
    <row r="2361" spans="5:8" x14ac:dyDescent="0.25">
      <c r="E2361" t="str">
        <f>IF(Units!A2361="","",Units!A2361&amp;Units!B2361&amp;Units!C2361&amp;"-"&amp;PROPER(Units!D2361))</f>
        <v/>
      </c>
      <c r="F2361" t="str">
        <f t="shared" si="78"/>
        <v>x</v>
      </c>
      <c r="G2361">
        <f>IF(F2361="","",COUNTIF($F$2:F2361,F2361))</f>
        <v>180</v>
      </c>
      <c r="H2361" t="str">
        <f t="shared" si="79"/>
        <v/>
      </c>
    </row>
    <row r="2362" spans="5:8" x14ac:dyDescent="0.25">
      <c r="E2362" t="str">
        <f>IF(Units!A2362="","",Units!A2362&amp;Units!B2362&amp;Units!C2362&amp;"-"&amp;PROPER(Units!D2362))</f>
        <v/>
      </c>
      <c r="F2362" t="str">
        <f t="shared" si="78"/>
        <v>x</v>
      </c>
      <c r="G2362">
        <f>IF(F2362="","",COUNTIF($F$2:F2362,F2362))</f>
        <v>181</v>
      </c>
      <c r="H2362" t="str">
        <f t="shared" si="79"/>
        <v/>
      </c>
    </row>
    <row r="2363" spans="5:8" x14ac:dyDescent="0.25">
      <c r="E2363" t="str">
        <f>IF(Units!A2363="","",Units!A2363&amp;Units!B2363&amp;Units!C2363&amp;"-"&amp;PROPER(Units!D2363))</f>
        <v/>
      </c>
      <c r="F2363" t="str">
        <f t="shared" si="78"/>
        <v>x</v>
      </c>
      <c r="G2363">
        <f>IF(F2363="","",COUNTIF($F$2:F2363,F2363))</f>
        <v>182</v>
      </c>
      <c r="H2363" t="str">
        <f t="shared" si="79"/>
        <v/>
      </c>
    </row>
    <row r="2364" spans="5:8" x14ac:dyDescent="0.25">
      <c r="E2364" t="str">
        <f>IF(Units!A2364="","",Units!A2364&amp;Units!B2364&amp;Units!C2364&amp;"-"&amp;PROPER(Units!D2364))</f>
        <v/>
      </c>
      <c r="F2364" t="str">
        <f t="shared" si="78"/>
        <v>x</v>
      </c>
      <c r="G2364">
        <f>IF(F2364="","",COUNTIF($F$2:F2364,F2364))</f>
        <v>183</v>
      </c>
      <c r="H2364" t="str">
        <f t="shared" si="79"/>
        <v/>
      </c>
    </row>
    <row r="2365" spans="5:8" x14ac:dyDescent="0.25">
      <c r="E2365" t="str">
        <f>IF(Units!A2365="","",Units!A2365&amp;Units!B2365&amp;Units!C2365&amp;"-"&amp;PROPER(Units!D2365))</f>
        <v/>
      </c>
      <c r="F2365" t="str">
        <f t="shared" si="78"/>
        <v>x</v>
      </c>
      <c r="G2365">
        <f>IF(F2365="","",COUNTIF($F$2:F2365,F2365))</f>
        <v>184</v>
      </c>
      <c r="H2365" t="str">
        <f t="shared" si="79"/>
        <v/>
      </c>
    </row>
    <row r="2366" spans="5:8" x14ac:dyDescent="0.25">
      <c r="E2366" t="str">
        <f>IF(Units!A2366="","",Units!A2366&amp;Units!B2366&amp;Units!C2366&amp;"-"&amp;PROPER(Units!D2366))</f>
        <v/>
      </c>
      <c r="F2366" t="str">
        <f t="shared" si="78"/>
        <v>x</v>
      </c>
      <c r="G2366">
        <f>IF(F2366="","",COUNTIF($F$2:F2366,F2366))</f>
        <v>185</v>
      </c>
      <c r="H2366" t="str">
        <f t="shared" si="79"/>
        <v/>
      </c>
    </row>
    <row r="2367" spans="5:8" x14ac:dyDescent="0.25">
      <c r="E2367" t="str">
        <f>IF(Units!A2367="","",Units!A2367&amp;Units!B2367&amp;Units!C2367&amp;"-"&amp;PROPER(Units!D2367))</f>
        <v/>
      </c>
      <c r="F2367" t="str">
        <f t="shared" si="78"/>
        <v>x</v>
      </c>
      <c r="G2367">
        <f>IF(F2367="","",COUNTIF($F$2:F2367,F2367))</f>
        <v>186</v>
      </c>
      <c r="H2367" t="str">
        <f t="shared" si="79"/>
        <v/>
      </c>
    </row>
    <row r="2368" spans="5:8" x14ac:dyDescent="0.25">
      <c r="E2368" t="str">
        <f>IF(Units!A2368="","",Units!A2368&amp;Units!B2368&amp;Units!C2368&amp;"-"&amp;PROPER(Units!D2368))</f>
        <v/>
      </c>
      <c r="F2368" t="str">
        <f t="shared" si="78"/>
        <v>x</v>
      </c>
      <c r="G2368">
        <f>IF(F2368="","",COUNTIF($F$2:F2368,F2368))</f>
        <v>187</v>
      </c>
      <c r="H2368" t="str">
        <f t="shared" si="79"/>
        <v/>
      </c>
    </row>
    <row r="2369" spans="5:8" x14ac:dyDescent="0.25">
      <c r="E2369" t="str">
        <f>IF(Units!A2369="","",Units!A2369&amp;Units!B2369&amp;Units!C2369&amp;"-"&amp;PROPER(Units!D2369))</f>
        <v/>
      </c>
      <c r="F2369" t="str">
        <f t="shared" si="78"/>
        <v>x</v>
      </c>
      <c r="G2369">
        <f>IF(F2369="","",COUNTIF($F$2:F2369,F2369))</f>
        <v>188</v>
      </c>
      <c r="H2369" t="str">
        <f t="shared" si="79"/>
        <v/>
      </c>
    </row>
    <row r="2370" spans="5:8" x14ac:dyDescent="0.25">
      <c r="E2370" t="str">
        <f>IF(Units!A2370="","",Units!A2370&amp;Units!B2370&amp;Units!C2370&amp;"-"&amp;PROPER(Units!D2370))</f>
        <v/>
      </c>
      <c r="F2370" t="str">
        <f t="shared" si="78"/>
        <v>x</v>
      </c>
      <c r="G2370">
        <f>IF(F2370="","",COUNTIF($F$2:F2370,F2370))</f>
        <v>189</v>
      </c>
      <c r="H2370" t="str">
        <f t="shared" si="79"/>
        <v/>
      </c>
    </row>
    <row r="2371" spans="5:8" x14ac:dyDescent="0.25">
      <c r="E2371" t="str">
        <f>IF(Units!A2371="","",Units!A2371&amp;Units!B2371&amp;Units!C2371&amp;"-"&amp;PROPER(Units!D2371))</f>
        <v/>
      </c>
      <c r="F2371" t="str">
        <f t="shared" ref="F2371:F2434" si="80">IF(LEFT(E2371,2)=$F$1,"x","")</f>
        <v>x</v>
      </c>
      <c r="G2371">
        <f>IF(F2371="","",COUNTIF($F$2:F2371,F2371))</f>
        <v>190</v>
      </c>
      <c r="H2371" t="str">
        <f t="shared" ref="H2371:H2434" si="81">IF(F2371="","",E2371)</f>
        <v/>
      </c>
    </row>
    <row r="2372" spans="5:8" x14ac:dyDescent="0.25">
      <c r="E2372" t="str">
        <f>IF(Units!A2372="","",Units!A2372&amp;Units!B2372&amp;Units!C2372&amp;"-"&amp;PROPER(Units!D2372))</f>
        <v/>
      </c>
      <c r="F2372" t="str">
        <f t="shared" si="80"/>
        <v>x</v>
      </c>
      <c r="G2372">
        <f>IF(F2372="","",COUNTIF($F$2:F2372,F2372))</f>
        <v>191</v>
      </c>
      <c r="H2372" t="str">
        <f t="shared" si="81"/>
        <v/>
      </c>
    </row>
    <row r="2373" spans="5:8" x14ac:dyDescent="0.25">
      <c r="E2373" t="str">
        <f>IF(Units!A2373="","",Units!A2373&amp;Units!B2373&amp;Units!C2373&amp;"-"&amp;PROPER(Units!D2373))</f>
        <v/>
      </c>
      <c r="F2373" t="str">
        <f t="shared" si="80"/>
        <v>x</v>
      </c>
      <c r="G2373">
        <f>IF(F2373="","",COUNTIF($F$2:F2373,F2373))</f>
        <v>192</v>
      </c>
      <c r="H2373" t="str">
        <f t="shared" si="81"/>
        <v/>
      </c>
    </row>
    <row r="2374" spans="5:8" x14ac:dyDescent="0.25">
      <c r="E2374" t="str">
        <f>IF(Units!A2374="","",Units!A2374&amp;Units!B2374&amp;Units!C2374&amp;"-"&amp;PROPER(Units!D2374))</f>
        <v/>
      </c>
      <c r="F2374" t="str">
        <f t="shared" si="80"/>
        <v>x</v>
      </c>
      <c r="G2374">
        <f>IF(F2374="","",COUNTIF($F$2:F2374,F2374))</f>
        <v>193</v>
      </c>
      <c r="H2374" t="str">
        <f t="shared" si="81"/>
        <v/>
      </c>
    </row>
    <row r="2375" spans="5:8" x14ac:dyDescent="0.25">
      <c r="E2375" t="str">
        <f>IF(Units!A2375="","",Units!A2375&amp;Units!B2375&amp;Units!C2375&amp;"-"&amp;PROPER(Units!D2375))</f>
        <v/>
      </c>
      <c r="F2375" t="str">
        <f t="shared" si="80"/>
        <v>x</v>
      </c>
      <c r="G2375">
        <f>IF(F2375="","",COUNTIF($F$2:F2375,F2375))</f>
        <v>194</v>
      </c>
      <c r="H2375" t="str">
        <f t="shared" si="81"/>
        <v/>
      </c>
    </row>
    <row r="2376" spans="5:8" x14ac:dyDescent="0.25">
      <c r="E2376" t="str">
        <f>IF(Units!A2376="","",Units!A2376&amp;Units!B2376&amp;Units!C2376&amp;"-"&amp;PROPER(Units!D2376))</f>
        <v/>
      </c>
      <c r="F2376" t="str">
        <f t="shared" si="80"/>
        <v>x</v>
      </c>
      <c r="G2376">
        <f>IF(F2376="","",COUNTIF($F$2:F2376,F2376))</f>
        <v>195</v>
      </c>
      <c r="H2376" t="str">
        <f t="shared" si="81"/>
        <v/>
      </c>
    </row>
    <row r="2377" spans="5:8" x14ac:dyDescent="0.25">
      <c r="E2377" t="str">
        <f>IF(Units!A2377="","",Units!A2377&amp;Units!B2377&amp;Units!C2377&amp;"-"&amp;PROPER(Units!D2377))</f>
        <v/>
      </c>
      <c r="F2377" t="str">
        <f t="shared" si="80"/>
        <v>x</v>
      </c>
      <c r="G2377">
        <f>IF(F2377="","",COUNTIF($F$2:F2377,F2377))</f>
        <v>196</v>
      </c>
      <c r="H2377" t="str">
        <f t="shared" si="81"/>
        <v/>
      </c>
    </row>
    <row r="2378" spans="5:8" x14ac:dyDescent="0.25">
      <c r="E2378" t="str">
        <f>IF(Units!A2378="","",Units!A2378&amp;Units!B2378&amp;Units!C2378&amp;"-"&amp;PROPER(Units!D2378))</f>
        <v/>
      </c>
      <c r="F2378" t="str">
        <f t="shared" si="80"/>
        <v>x</v>
      </c>
      <c r="G2378">
        <f>IF(F2378="","",COUNTIF($F$2:F2378,F2378))</f>
        <v>197</v>
      </c>
      <c r="H2378" t="str">
        <f t="shared" si="81"/>
        <v/>
      </c>
    </row>
    <row r="2379" spans="5:8" x14ac:dyDescent="0.25">
      <c r="E2379" t="str">
        <f>IF(Units!A2379="","",Units!A2379&amp;Units!B2379&amp;Units!C2379&amp;"-"&amp;PROPER(Units!D2379))</f>
        <v/>
      </c>
      <c r="F2379" t="str">
        <f t="shared" si="80"/>
        <v>x</v>
      </c>
      <c r="G2379">
        <f>IF(F2379="","",COUNTIF($F$2:F2379,F2379))</f>
        <v>198</v>
      </c>
      <c r="H2379" t="str">
        <f t="shared" si="81"/>
        <v/>
      </c>
    </row>
    <row r="2380" spans="5:8" x14ac:dyDescent="0.25">
      <c r="E2380" t="str">
        <f>IF(Units!A2380="","",Units!A2380&amp;Units!B2380&amp;Units!C2380&amp;"-"&amp;PROPER(Units!D2380))</f>
        <v/>
      </c>
      <c r="F2380" t="str">
        <f t="shared" si="80"/>
        <v>x</v>
      </c>
      <c r="G2380">
        <f>IF(F2380="","",COUNTIF($F$2:F2380,F2380))</f>
        <v>199</v>
      </c>
      <c r="H2380" t="str">
        <f t="shared" si="81"/>
        <v/>
      </c>
    </row>
    <row r="2381" spans="5:8" x14ac:dyDescent="0.25">
      <c r="E2381" t="str">
        <f>IF(Units!A2381="","",Units!A2381&amp;Units!B2381&amp;Units!C2381&amp;"-"&amp;PROPER(Units!D2381))</f>
        <v/>
      </c>
      <c r="F2381" t="str">
        <f t="shared" si="80"/>
        <v>x</v>
      </c>
      <c r="G2381">
        <f>IF(F2381="","",COUNTIF($F$2:F2381,F2381))</f>
        <v>200</v>
      </c>
      <c r="H2381" t="str">
        <f t="shared" si="81"/>
        <v/>
      </c>
    </row>
    <row r="2382" spans="5:8" x14ac:dyDescent="0.25">
      <c r="E2382" t="str">
        <f>IF(Units!A2382="","",Units!A2382&amp;Units!B2382&amp;Units!C2382&amp;"-"&amp;PROPER(Units!D2382))</f>
        <v/>
      </c>
      <c r="F2382" t="str">
        <f t="shared" si="80"/>
        <v>x</v>
      </c>
      <c r="G2382">
        <f>IF(F2382="","",COUNTIF($F$2:F2382,F2382))</f>
        <v>201</v>
      </c>
      <c r="H2382" t="str">
        <f t="shared" si="81"/>
        <v/>
      </c>
    </row>
    <row r="2383" spans="5:8" x14ac:dyDescent="0.25">
      <c r="E2383" t="str">
        <f>IF(Units!A2383="","",Units!A2383&amp;Units!B2383&amp;Units!C2383&amp;"-"&amp;PROPER(Units!D2383))</f>
        <v/>
      </c>
      <c r="F2383" t="str">
        <f t="shared" si="80"/>
        <v>x</v>
      </c>
      <c r="G2383">
        <f>IF(F2383="","",COUNTIF($F$2:F2383,F2383))</f>
        <v>202</v>
      </c>
      <c r="H2383" t="str">
        <f t="shared" si="81"/>
        <v/>
      </c>
    </row>
    <row r="2384" spans="5:8" x14ac:dyDescent="0.25">
      <c r="E2384" t="str">
        <f>IF(Units!A2384="","",Units!A2384&amp;Units!B2384&amp;Units!C2384&amp;"-"&amp;PROPER(Units!D2384))</f>
        <v/>
      </c>
      <c r="F2384" t="str">
        <f t="shared" si="80"/>
        <v>x</v>
      </c>
      <c r="G2384">
        <f>IF(F2384="","",COUNTIF($F$2:F2384,F2384))</f>
        <v>203</v>
      </c>
      <c r="H2384" t="str">
        <f t="shared" si="81"/>
        <v/>
      </c>
    </row>
    <row r="2385" spans="5:8" x14ac:dyDescent="0.25">
      <c r="E2385" t="str">
        <f>IF(Units!A2385="","",Units!A2385&amp;Units!B2385&amp;Units!C2385&amp;"-"&amp;PROPER(Units!D2385))</f>
        <v/>
      </c>
      <c r="F2385" t="str">
        <f t="shared" si="80"/>
        <v>x</v>
      </c>
      <c r="G2385">
        <f>IF(F2385="","",COUNTIF($F$2:F2385,F2385))</f>
        <v>204</v>
      </c>
      <c r="H2385" t="str">
        <f t="shared" si="81"/>
        <v/>
      </c>
    </row>
    <row r="2386" spans="5:8" x14ac:dyDescent="0.25">
      <c r="E2386" t="str">
        <f>IF(Units!A2386="","",Units!A2386&amp;Units!B2386&amp;Units!C2386&amp;"-"&amp;PROPER(Units!D2386))</f>
        <v/>
      </c>
      <c r="F2386" t="str">
        <f t="shared" si="80"/>
        <v>x</v>
      </c>
      <c r="G2386">
        <f>IF(F2386="","",COUNTIF($F$2:F2386,F2386))</f>
        <v>205</v>
      </c>
      <c r="H2386" t="str">
        <f t="shared" si="81"/>
        <v/>
      </c>
    </row>
    <row r="2387" spans="5:8" x14ac:dyDescent="0.25">
      <c r="E2387" t="str">
        <f>IF(Units!A2387="","",Units!A2387&amp;Units!B2387&amp;Units!C2387&amp;"-"&amp;PROPER(Units!D2387))</f>
        <v/>
      </c>
      <c r="F2387" t="str">
        <f t="shared" si="80"/>
        <v>x</v>
      </c>
      <c r="G2387">
        <f>IF(F2387="","",COUNTIF($F$2:F2387,F2387))</f>
        <v>206</v>
      </c>
      <c r="H2387" t="str">
        <f t="shared" si="81"/>
        <v/>
      </c>
    </row>
    <row r="2388" spans="5:8" x14ac:dyDescent="0.25">
      <c r="E2388" t="str">
        <f>IF(Units!A2388="","",Units!A2388&amp;Units!B2388&amp;Units!C2388&amp;"-"&amp;PROPER(Units!D2388))</f>
        <v/>
      </c>
      <c r="F2388" t="str">
        <f t="shared" si="80"/>
        <v>x</v>
      </c>
      <c r="G2388">
        <f>IF(F2388="","",COUNTIF($F$2:F2388,F2388))</f>
        <v>207</v>
      </c>
      <c r="H2388" t="str">
        <f t="shared" si="81"/>
        <v/>
      </c>
    </row>
    <row r="2389" spans="5:8" x14ac:dyDescent="0.25">
      <c r="E2389" t="str">
        <f>IF(Units!A2389="","",Units!A2389&amp;Units!B2389&amp;Units!C2389&amp;"-"&amp;PROPER(Units!D2389))</f>
        <v/>
      </c>
      <c r="F2389" t="str">
        <f t="shared" si="80"/>
        <v>x</v>
      </c>
      <c r="G2389">
        <f>IF(F2389="","",COUNTIF($F$2:F2389,F2389))</f>
        <v>208</v>
      </c>
      <c r="H2389" t="str">
        <f t="shared" si="81"/>
        <v/>
      </c>
    </row>
    <row r="2390" spans="5:8" x14ac:dyDescent="0.25">
      <c r="E2390" t="str">
        <f>IF(Units!A2390="","",Units!A2390&amp;Units!B2390&amp;Units!C2390&amp;"-"&amp;PROPER(Units!D2390))</f>
        <v/>
      </c>
      <c r="F2390" t="str">
        <f t="shared" si="80"/>
        <v>x</v>
      </c>
      <c r="G2390">
        <f>IF(F2390="","",COUNTIF($F$2:F2390,F2390))</f>
        <v>209</v>
      </c>
      <c r="H2390" t="str">
        <f t="shared" si="81"/>
        <v/>
      </c>
    </row>
    <row r="2391" spans="5:8" x14ac:dyDescent="0.25">
      <c r="E2391" t="str">
        <f>IF(Units!A2391="","",Units!A2391&amp;Units!B2391&amp;Units!C2391&amp;"-"&amp;PROPER(Units!D2391))</f>
        <v/>
      </c>
      <c r="F2391" t="str">
        <f t="shared" si="80"/>
        <v>x</v>
      </c>
      <c r="G2391">
        <f>IF(F2391="","",COUNTIF($F$2:F2391,F2391))</f>
        <v>210</v>
      </c>
      <c r="H2391" t="str">
        <f t="shared" si="81"/>
        <v/>
      </c>
    </row>
    <row r="2392" spans="5:8" x14ac:dyDescent="0.25">
      <c r="E2392" t="str">
        <f>IF(Units!A2392="","",Units!A2392&amp;Units!B2392&amp;Units!C2392&amp;"-"&amp;PROPER(Units!D2392))</f>
        <v/>
      </c>
      <c r="F2392" t="str">
        <f t="shared" si="80"/>
        <v>x</v>
      </c>
      <c r="G2392">
        <f>IF(F2392="","",COUNTIF($F$2:F2392,F2392))</f>
        <v>211</v>
      </c>
      <c r="H2392" t="str">
        <f t="shared" si="81"/>
        <v/>
      </c>
    </row>
    <row r="2393" spans="5:8" x14ac:dyDescent="0.25">
      <c r="E2393" t="str">
        <f>IF(Units!A2393="","",Units!A2393&amp;Units!B2393&amp;Units!C2393&amp;"-"&amp;PROPER(Units!D2393))</f>
        <v/>
      </c>
      <c r="F2393" t="str">
        <f t="shared" si="80"/>
        <v>x</v>
      </c>
      <c r="G2393">
        <f>IF(F2393="","",COUNTIF($F$2:F2393,F2393))</f>
        <v>212</v>
      </c>
      <c r="H2393" t="str">
        <f t="shared" si="81"/>
        <v/>
      </c>
    </row>
    <row r="2394" spans="5:8" x14ac:dyDescent="0.25">
      <c r="E2394" t="str">
        <f>IF(Units!A2394="","",Units!A2394&amp;Units!B2394&amp;Units!C2394&amp;"-"&amp;PROPER(Units!D2394))</f>
        <v/>
      </c>
      <c r="F2394" t="str">
        <f t="shared" si="80"/>
        <v>x</v>
      </c>
      <c r="G2394">
        <f>IF(F2394="","",COUNTIF($F$2:F2394,F2394))</f>
        <v>213</v>
      </c>
      <c r="H2394" t="str">
        <f t="shared" si="81"/>
        <v/>
      </c>
    </row>
    <row r="2395" spans="5:8" x14ac:dyDescent="0.25">
      <c r="E2395" t="str">
        <f>IF(Units!A2395="","",Units!A2395&amp;Units!B2395&amp;Units!C2395&amp;"-"&amp;PROPER(Units!D2395))</f>
        <v/>
      </c>
      <c r="F2395" t="str">
        <f t="shared" si="80"/>
        <v>x</v>
      </c>
      <c r="G2395">
        <f>IF(F2395="","",COUNTIF($F$2:F2395,F2395))</f>
        <v>214</v>
      </c>
      <c r="H2395" t="str">
        <f t="shared" si="81"/>
        <v/>
      </c>
    </row>
    <row r="2396" spans="5:8" x14ac:dyDescent="0.25">
      <c r="E2396" t="str">
        <f>IF(Units!A2396="","",Units!A2396&amp;Units!B2396&amp;Units!C2396&amp;"-"&amp;PROPER(Units!D2396))</f>
        <v/>
      </c>
      <c r="F2396" t="str">
        <f t="shared" si="80"/>
        <v>x</v>
      </c>
      <c r="G2396">
        <f>IF(F2396="","",COUNTIF($F$2:F2396,F2396))</f>
        <v>215</v>
      </c>
      <c r="H2396" t="str">
        <f t="shared" si="81"/>
        <v/>
      </c>
    </row>
    <row r="2397" spans="5:8" x14ac:dyDescent="0.25">
      <c r="E2397" t="str">
        <f>IF(Units!A2397="","",Units!A2397&amp;Units!B2397&amp;Units!C2397&amp;"-"&amp;PROPER(Units!D2397))</f>
        <v/>
      </c>
      <c r="F2397" t="str">
        <f t="shared" si="80"/>
        <v>x</v>
      </c>
      <c r="G2397">
        <f>IF(F2397="","",COUNTIF($F$2:F2397,F2397))</f>
        <v>216</v>
      </c>
      <c r="H2397" t="str">
        <f t="shared" si="81"/>
        <v/>
      </c>
    </row>
    <row r="2398" spans="5:8" x14ac:dyDescent="0.25">
      <c r="E2398" t="str">
        <f>IF(Units!A2398="","",Units!A2398&amp;Units!B2398&amp;Units!C2398&amp;"-"&amp;PROPER(Units!D2398))</f>
        <v/>
      </c>
      <c r="F2398" t="str">
        <f t="shared" si="80"/>
        <v>x</v>
      </c>
      <c r="G2398">
        <f>IF(F2398="","",COUNTIF($F$2:F2398,F2398))</f>
        <v>217</v>
      </c>
      <c r="H2398" t="str">
        <f t="shared" si="81"/>
        <v/>
      </c>
    </row>
    <row r="2399" spans="5:8" x14ac:dyDescent="0.25">
      <c r="E2399" t="str">
        <f>IF(Units!A2399="","",Units!A2399&amp;Units!B2399&amp;Units!C2399&amp;"-"&amp;PROPER(Units!D2399))</f>
        <v/>
      </c>
      <c r="F2399" t="str">
        <f t="shared" si="80"/>
        <v>x</v>
      </c>
      <c r="G2399">
        <f>IF(F2399="","",COUNTIF($F$2:F2399,F2399))</f>
        <v>218</v>
      </c>
      <c r="H2399" t="str">
        <f t="shared" si="81"/>
        <v/>
      </c>
    </row>
    <row r="2400" spans="5:8" x14ac:dyDescent="0.25">
      <c r="E2400" t="str">
        <f>IF(Units!A2400="","",Units!A2400&amp;Units!B2400&amp;Units!C2400&amp;"-"&amp;PROPER(Units!D2400))</f>
        <v/>
      </c>
      <c r="F2400" t="str">
        <f t="shared" si="80"/>
        <v>x</v>
      </c>
      <c r="G2400">
        <f>IF(F2400="","",COUNTIF($F$2:F2400,F2400))</f>
        <v>219</v>
      </c>
      <c r="H2400" t="str">
        <f t="shared" si="81"/>
        <v/>
      </c>
    </row>
    <row r="2401" spans="5:8" x14ac:dyDescent="0.25">
      <c r="E2401" t="str">
        <f>IF(Units!A2401="","",Units!A2401&amp;Units!B2401&amp;Units!C2401&amp;"-"&amp;PROPER(Units!D2401))</f>
        <v/>
      </c>
      <c r="F2401" t="str">
        <f t="shared" si="80"/>
        <v>x</v>
      </c>
      <c r="G2401">
        <f>IF(F2401="","",COUNTIF($F$2:F2401,F2401))</f>
        <v>220</v>
      </c>
      <c r="H2401" t="str">
        <f t="shared" si="81"/>
        <v/>
      </c>
    </row>
    <row r="2402" spans="5:8" x14ac:dyDescent="0.25">
      <c r="E2402" t="str">
        <f>IF(Units!A2402="","",Units!A2402&amp;Units!B2402&amp;Units!C2402&amp;"-"&amp;PROPER(Units!D2402))</f>
        <v/>
      </c>
      <c r="F2402" t="str">
        <f t="shared" si="80"/>
        <v>x</v>
      </c>
      <c r="G2402">
        <f>IF(F2402="","",COUNTIF($F$2:F2402,F2402))</f>
        <v>221</v>
      </c>
      <c r="H2402" t="str">
        <f t="shared" si="81"/>
        <v/>
      </c>
    </row>
    <row r="2403" spans="5:8" x14ac:dyDescent="0.25">
      <c r="E2403" t="str">
        <f>IF(Units!A2403="","",Units!A2403&amp;Units!B2403&amp;Units!C2403&amp;"-"&amp;PROPER(Units!D2403))</f>
        <v/>
      </c>
      <c r="F2403" t="str">
        <f t="shared" si="80"/>
        <v>x</v>
      </c>
      <c r="G2403">
        <f>IF(F2403="","",COUNTIF($F$2:F2403,F2403))</f>
        <v>222</v>
      </c>
      <c r="H2403" t="str">
        <f t="shared" si="81"/>
        <v/>
      </c>
    </row>
    <row r="2404" spans="5:8" x14ac:dyDescent="0.25">
      <c r="E2404" t="str">
        <f>IF(Units!A2404="","",Units!A2404&amp;Units!B2404&amp;Units!C2404&amp;"-"&amp;PROPER(Units!D2404))</f>
        <v/>
      </c>
      <c r="F2404" t="str">
        <f t="shared" si="80"/>
        <v>x</v>
      </c>
      <c r="G2404">
        <f>IF(F2404="","",COUNTIF($F$2:F2404,F2404))</f>
        <v>223</v>
      </c>
      <c r="H2404" t="str">
        <f t="shared" si="81"/>
        <v/>
      </c>
    </row>
    <row r="2405" spans="5:8" x14ac:dyDescent="0.25">
      <c r="E2405" t="str">
        <f>IF(Units!A2405="","",Units!A2405&amp;Units!B2405&amp;Units!C2405&amp;"-"&amp;PROPER(Units!D2405))</f>
        <v/>
      </c>
      <c r="F2405" t="str">
        <f t="shared" si="80"/>
        <v>x</v>
      </c>
      <c r="G2405">
        <f>IF(F2405="","",COUNTIF($F$2:F2405,F2405))</f>
        <v>224</v>
      </c>
      <c r="H2405" t="str">
        <f t="shared" si="81"/>
        <v/>
      </c>
    </row>
    <row r="2406" spans="5:8" x14ac:dyDescent="0.25">
      <c r="E2406" t="str">
        <f>IF(Units!A2406="","",Units!A2406&amp;Units!B2406&amp;Units!C2406&amp;"-"&amp;PROPER(Units!D2406))</f>
        <v/>
      </c>
      <c r="F2406" t="str">
        <f t="shared" si="80"/>
        <v>x</v>
      </c>
      <c r="G2406">
        <f>IF(F2406="","",COUNTIF($F$2:F2406,F2406))</f>
        <v>225</v>
      </c>
      <c r="H2406" t="str">
        <f t="shared" si="81"/>
        <v/>
      </c>
    </row>
    <row r="2407" spans="5:8" x14ac:dyDescent="0.25">
      <c r="E2407" t="str">
        <f>IF(Units!A2407="","",Units!A2407&amp;Units!B2407&amp;Units!C2407&amp;"-"&amp;PROPER(Units!D2407))</f>
        <v/>
      </c>
      <c r="F2407" t="str">
        <f t="shared" si="80"/>
        <v>x</v>
      </c>
      <c r="G2407">
        <f>IF(F2407="","",COUNTIF($F$2:F2407,F2407))</f>
        <v>226</v>
      </c>
      <c r="H2407" t="str">
        <f t="shared" si="81"/>
        <v/>
      </c>
    </row>
    <row r="2408" spans="5:8" x14ac:dyDescent="0.25">
      <c r="E2408" t="str">
        <f>IF(Units!A2408="","",Units!A2408&amp;Units!B2408&amp;Units!C2408&amp;"-"&amp;PROPER(Units!D2408))</f>
        <v/>
      </c>
      <c r="F2408" t="str">
        <f t="shared" si="80"/>
        <v>x</v>
      </c>
      <c r="G2408">
        <f>IF(F2408="","",COUNTIF($F$2:F2408,F2408))</f>
        <v>227</v>
      </c>
      <c r="H2408" t="str">
        <f t="shared" si="81"/>
        <v/>
      </c>
    </row>
    <row r="2409" spans="5:8" x14ac:dyDescent="0.25">
      <c r="E2409" t="str">
        <f>IF(Units!A2409="","",Units!A2409&amp;Units!B2409&amp;Units!C2409&amp;"-"&amp;PROPER(Units!D2409))</f>
        <v/>
      </c>
      <c r="F2409" t="str">
        <f t="shared" si="80"/>
        <v>x</v>
      </c>
      <c r="G2409">
        <f>IF(F2409="","",COUNTIF($F$2:F2409,F2409))</f>
        <v>228</v>
      </c>
      <c r="H2409" t="str">
        <f t="shared" si="81"/>
        <v/>
      </c>
    </row>
    <row r="2410" spans="5:8" x14ac:dyDescent="0.25">
      <c r="E2410" t="str">
        <f>IF(Units!A2410="","",Units!A2410&amp;Units!B2410&amp;Units!C2410&amp;"-"&amp;PROPER(Units!D2410))</f>
        <v/>
      </c>
      <c r="F2410" t="str">
        <f t="shared" si="80"/>
        <v>x</v>
      </c>
      <c r="G2410">
        <f>IF(F2410="","",COUNTIF($F$2:F2410,F2410))</f>
        <v>229</v>
      </c>
      <c r="H2410" t="str">
        <f t="shared" si="81"/>
        <v/>
      </c>
    </row>
    <row r="2411" spans="5:8" x14ac:dyDescent="0.25">
      <c r="E2411" t="str">
        <f>IF(Units!A2411="","",Units!A2411&amp;Units!B2411&amp;Units!C2411&amp;"-"&amp;PROPER(Units!D2411))</f>
        <v/>
      </c>
      <c r="F2411" t="str">
        <f t="shared" si="80"/>
        <v>x</v>
      </c>
      <c r="G2411">
        <f>IF(F2411="","",COUNTIF($F$2:F2411,F2411))</f>
        <v>230</v>
      </c>
      <c r="H2411" t="str">
        <f t="shared" si="81"/>
        <v/>
      </c>
    </row>
    <row r="2412" spans="5:8" x14ac:dyDescent="0.25">
      <c r="E2412" t="str">
        <f>IF(Units!A2412="","",Units!A2412&amp;Units!B2412&amp;Units!C2412&amp;"-"&amp;PROPER(Units!D2412))</f>
        <v/>
      </c>
      <c r="F2412" t="str">
        <f t="shared" si="80"/>
        <v>x</v>
      </c>
      <c r="G2412">
        <f>IF(F2412="","",COUNTIF($F$2:F2412,F2412))</f>
        <v>231</v>
      </c>
      <c r="H2412" t="str">
        <f t="shared" si="81"/>
        <v/>
      </c>
    </row>
    <row r="2413" spans="5:8" x14ac:dyDescent="0.25">
      <c r="E2413" t="str">
        <f>IF(Units!A2413="","",Units!A2413&amp;Units!B2413&amp;Units!C2413&amp;"-"&amp;PROPER(Units!D2413))</f>
        <v/>
      </c>
      <c r="F2413" t="str">
        <f t="shared" si="80"/>
        <v>x</v>
      </c>
      <c r="G2413">
        <f>IF(F2413="","",COUNTIF($F$2:F2413,F2413))</f>
        <v>232</v>
      </c>
      <c r="H2413" t="str">
        <f t="shared" si="81"/>
        <v/>
      </c>
    </row>
    <row r="2414" spans="5:8" x14ac:dyDescent="0.25">
      <c r="E2414" t="str">
        <f>IF(Units!A2414="","",Units!A2414&amp;Units!B2414&amp;Units!C2414&amp;"-"&amp;PROPER(Units!D2414))</f>
        <v/>
      </c>
      <c r="F2414" t="str">
        <f t="shared" si="80"/>
        <v>x</v>
      </c>
      <c r="G2414">
        <f>IF(F2414="","",COUNTIF($F$2:F2414,F2414))</f>
        <v>233</v>
      </c>
      <c r="H2414" t="str">
        <f t="shared" si="81"/>
        <v/>
      </c>
    </row>
    <row r="2415" spans="5:8" x14ac:dyDescent="0.25">
      <c r="E2415" t="str">
        <f>IF(Units!A2415="","",Units!A2415&amp;Units!B2415&amp;Units!C2415&amp;"-"&amp;PROPER(Units!D2415))</f>
        <v/>
      </c>
      <c r="F2415" t="str">
        <f t="shared" si="80"/>
        <v>x</v>
      </c>
      <c r="G2415">
        <f>IF(F2415="","",COUNTIF($F$2:F2415,F2415))</f>
        <v>234</v>
      </c>
      <c r="H2415" t="str">
        <f t="shared" si="81"/>
        <v/>
      </c>
    </row>
    <row r="2416" spans="5:8" x14ac:dyDescent="0.25">
      <c r="E2416" t="str">
        <f>IF(Units!A2416="","",Units!A2416&amp;Units!B2416&amp;Units!C2416&amp;"-"&amp;PROPER(Units!D2416))</f>
        <v/>
      </c>
      <c r="F2416" t="str">
        <f t="shared" si="80"/>
        <v>x</v>
      </c>
      <c r="G2416">
        <f>IF(F2416="","",COUNTIF($F$2:F2416,F2416))</f>
        <v>235</v>
      </c>
      <c r="H2416" t="str">
        <f t="shared" si="81"/>
        <v/>
      </c>
    </row>
    <row r="2417" spans="5:8" x14ac:dyDescent="0.25">
      <c r="E2417" t="str">
        <f>IF(Units!A2417="","",Units!A2417&amp;Units!B2417&amp;Units!C2417&amp;"-"&amp;PROPER(Units!D2417))</f>
        <v/>
      </c>
      <c r="F2417" t="str">
        <f t="shared" si="80"/>
        <v>x</v>
      </c>
      <c r="G2417">
        <f>IF(F2417="","",COUNTIF($F$2:F2417,F2417))</f>
        <v>236</v>
      </c>
      <c r="H2417" t="str">
        <f t="shared" si="81"/>
        <v/>
      </c>
    </row>
    <row r="2418" spans="5:8" x14ac:dyDescent="0.25">
      <c r="E2418" t="str">
        <f>IF(Units!A2418="","",Units!A2418&amp;Units!B2418&amp;Units!C2418&amp;"-"&amp;PROPER(Units!D2418))</f>
        <v/>
      </c>
      <c r="F2418" t="str">
        <f t="shared" si="80"/>
        <v>x</v>
      </c>
      <c r="G2418">
        <f>IF(F2418="","",COUNTIF($F$2:F2418,F2418))</f>
        <v>237</v>
      </c>
      <c r="H2418" t="str">
        <f t="shared" si="81"/>
        <v/>
      </c>
    </row>
    <row r="2419" spans="5:8" x14ac:dyDescent="0.25">
      <c r="E2419" t="str">
        <f>IF(Units!A2419="","",Units!A2419&amp;Units!B2419&amp;Units!C2419&amp;"-"&amp;PROPER(Units!D2419))</f>
        <v/>
      </c>
      <c r="F2419" t="str">
        <f t="shared" si="80"/>
        <v>x</v>
      </c>
      <c r="G2419">
        <f>IF(F2419="","",COUNTIF($F$2:F2419,F2419))</f>
        <v>238</v>
      </c>
      <c r="H2419" t="str">
        <f t="shared" si="81"/>
        <v/>
      </c>
    </row>
    <row r="2420" spans="5:8" x14ac:dyDescent="0.25">
      <c r="E2420" t="str">
        <f>IF(Units!A2420="","",Units!A2420&amp;Units!B2420&amp;Units!C2420&amp;"-"&amp;PROPER(Units!D2420))</f>
        <v/>
      </c>
      <c r="F2420" t="str">
        <f t="shared" si="80"/>
        <v>x</v>
      </c>
      <c r="G2420">
        <f>IF(F2420="","",COUNTIF($F$2:F2420,F2420))</f>
        <v>239</v>
      </c>
      <c r="H2420" t="str">
        <f t="shared" si="81"/>
        <v/>
      </c>
    </row>
    <row r="2421" spans="5:8" x14ac:dyDescent="0.25">
      <c r="E2421" t="str">
        <f>IF(Units!A2421="","",Units!A2421&amp;Units!B2421&amp;Units!C2421&amp;"-"&amp;PROPER(Units!D2421))</f>
        <v/>
      </c>
      <c r="F2421" t="str">
        <f t="shared" si="80"/>
        <v>x</v>
      </c>
      <c r="G2421">
        <f>IF(F2421="","",COUNTIF($F$2:F2421,F2421))</f>
        <v>240</v>
      </c>
      <c r="H2421" t="str">
        <f t="shared" si="81"/>
        <v/>
      </c>
    </row>
    <row r="2422" spans="5:8" x14ac:dyDescent="0.25">
      <c r="E2422" t="str">
        <f>IF(Units!A2422="","",Units!A2422&amp;Units!B2422&amp;Units!C2422&amp;"-"&amp;PROPER(Units!D2422))</f>
        <v/>
      </c>
      <c r="F2422" t="str">
        <f t="shared" si="80"/>
        <v>x</v>
      </c>
      <c r="G2422">
        <f>IF(F2422="","",COUNTIF($F$2:F2422,F2422))</f>
        <v>241</v>
      </c>
      <c r="H2422" t="str">
        <f t="shared" si="81"/>
        <v/>
      </c>
    </row>
    <row r="2423" spans="5:8" x14ac:dyDescent="0.25">
      <c r="E2423" t="str">
        <f>IF(Units!A2423="","",Units!A2423&amp;Units!B2423&amp;Units!C2423&amp;"-"&amp;PROPER(Units!D2423))</f>
        <v/>
      </c>
      <c r="F2423" t="str">
        <f t="shared" si="80"/>
        <v>x</v>
      </c>
      <c r="G2423">
        <f>IF(F2423="","",COUNTIF($F$2:F2423,F2423))</f>
        <v>242</v>
      </c>
      <c r="H2423" t="str">
        <f t="shared" si="81"/>
        <v/>
      </c>
    </row>
    <row r="2424" spans="5:8" x14ac:dyDescent="0.25">
      <c r="E2424" t="str">
        <f>IF(Units!A2424="","",Units!A2424&amp;Units!B2424&amp;Units!C2424&amp;"-"&amp;PROPER(Units!D2424))</f>
        <v/>
      </c>
      <c r="F2424" t="str">
        <f t="shared" si="80"/>
        <v>x</v>
      </c>
      <c r="G2424">
        <f>IF(F2424="","",COUNTIF($F$2:F2424,F2424))</f>
        <v>243</v>
      </c>
      <c r="H2424" t="str">
        <f t="shared" si="81"/>
        <v/>
      </c>
    </row>
    <row r="2425" spans="5:8" x14ac:dyDescent="0.25">
      <c r="E2425" t="str">
        <f>IF(Units!A2425="","",Units!A2425&amp;Units!B2425&amp;Units!C2425&amp;"-"&amp;PROPER(Units!D2425))</f>
        <v/>
      </c>
      <c r="F2425" t="str">
        <f t="shared" si="80"/>
        <v>x</v>
      </c>
      <c r="G2425">
        <f>IF(F2425="","",COUNTIF($F$2:F2425,F2425))</f>
        <v>244</v>
      </c>
      <c r="H2425" t="str">
        <f t="shared" si="81"/>
        <v/>
      </c>
    </row>
    <row r="2426" spans="5:8" x14ac:dyDescent="0.25">
      <c r="E2426" t="str">
        <f>IF(Units!A2426="","",Units!A2426&amp;Units!B2426&amp;Units!C2426&amp;"-"&amp;PROPER(Units!D2426))</f>
        <v/>
      </c>
      <c r="F2426" t="str">
        <f t="shared" si="80"/>
        <v>x</v>
      </c>
      <c r="G2426">
        <f>IF(F2426="","",COUNTIF($F$2:F2426,F2426))</f>
        <v>245</v>
      </c>
      <c r="H2426" t="str">
        <f t="shared" si="81"/>
        <v/>
      </c>
    </row>
    <row r="2427" spans="5:8" x14ac:dyDescent="0.25">
      <c r="E2427" t="str">
        <f>IF(Units!A2427="","",Units!A2427&amp;Units!B2427&amp;Units!C2427&amp;"-"&amp;PROPER(Units!D2427))</f>
        <v/>
      </c>
      <c r="F2427" t="str">
        <f t="shared" si="80"/>
        <v>x</v>
      </c>
      <c r="G2427">
        <f>IF(F2427="","",COUNTIF($F$2:F2427,F2427))</f>
        <v>246</v>
      </c>
      <c r="H2427" t="str">
        <f t="shared" si="81"/>
        <v/>
      </c>
    </row>
    <row r="2428" spans="5:8" x14ac:dyDescent="0.25">
      <c r="E2428" t="str">
        <f>IF(Units!A2428="","",Units!A2428&amp;Units!B2428&amp;Units!C2428&amp;"-"&amp;PROPER(Units!D2428))</f>
        <v/>
      </c>
      <c r="F2428" t="str">
        <f t="shared" si="80"/>
        <v>x</v>
      </c>
      <c r="G2428">
        <f>IF(F2428="","",COUNTIF($F$2:F2428,F2428))</f>
        <v>247</v>
      </c>
      <c r="H2428" t="str">
        <f t="shared" si="81"/>
        <v/>
      </c>
    </row>
    <row r="2429" spans="5:8" x14ac:dyDescent="0.25">
      <c r="E2429" t="str">
        <f>IF(Units!A2429="","",Units!A2429&amp;Units!B2429&amp;Units!C2429&amp;"-"&amp;PROPER(Units!D2429))</f>
        <v/>
      </c>
      <c r="F2429" t="str">
        <f t="shared" si="80"/>
        <v>x</v>
      </c>
      <c r="G2429">
        <f>IF(F2429="","",COUNTIF($F$2:F2429,F2429))</f>
        <v>248</v>
      </c>
      <c r="H2429" t="str">
        <f t="shared" si="81"/>
        <v/>
      </c>
    </row>
    <row r="2430" spans="5:8" x14ac:dyDescent="0.25">
      <c r="E2430" t="str">
        <f>IF(Units!A2430="","",Units!A2430&amp;Units!B2430&amp;Units!C2430&amp;"-"&amp;PROPER(Units!D2430))</f>
        <v/>
      </c>
      <c r="F2430" t="str">
        <f t="shared" si="80"/>
        <v>x</v>
      </c>
      <c r="G2430">
        <f>IF(F2430="","",COUNTIF($F$2:F2430,F2430))</f>
        <v>249</v>
      </c>
      <c r="H2430" t="str">
        <f t="shared" si="81"/>
        <v/>
      </c>
    </row>
    <row r="2431" spans="5:8" x14ac:dyDescent="0.25">
      <c r="E2431" t="str">
        <f>IF(Units!A2431="","",Units!A2431&amp;Units!B2431&amp;Units!C2431&amp;"-"&amp;PROPER(Units!D2431))</f>
        <v/>
      </c>
      <c r="F2431" t="str">
        <f t="shared" si="80"/>
        <v>x</v>
      </c>
      <c r="G2431">
        <f>IF(F2431="","",COUNTIF($F$2:F2431,F2431))</f>
        <v>250</v>
      </c>
      <c r="H2431" t="str">
        <f t="shared" si="81"/>
        <v/>
      </c>
    </row>
    <row r="2432" spans="5:8" x14ac:dyDescent="0.25">
      <c r="E2432" t="str">
        <f>IF(Units!A2432="","",Units!A2432&amp;Units!B2432&amp;Units!C2432&amp;"-"&amp;PROPER(Units!D2432))</f>
        <v/>
      </c>
      <c r="F2432" t="str">
        <f t="shared" si="80"/>
        <v>x</v>
      </c>
      <c r="G2432">
        <f>IF(F2432="","",COUNTIF($F$2:F2432,F2432))</f>
        <v>251</v>
      </c>
      <c r="H2432" t="str">
        <f t="shared" si="81"/>
        <v/>
      </c>
    </row>
    <row r="2433" spans="5:8" x14ac:dyDescent="0.25">
      <c r="E2433" t="str">
        <f>IF(Units!A2433="","",Units!A2433&amp;Units!B2433&amp;Units!C2433&amp;"-"&amp;PROPER(Units!D2433))</f>
        <v/>
      </c>
      <c r="F2433" t="str">
        <f t="shared" si="80"/>
        <v>x</v>
      </c>
      <c r="G2433">
        <f>IF(F2433="","",COUNTIF($F$2:F2433,F2433))</f>
        <v>252</v>
      </c>
      <c r="H2433" t="str">
        <f t="shared" si="81"/>
        <v/>
      </c>
    </row>
    <row r="2434" spans="5:8" x14ac:dyDescent="0.25">
      <c r="E2434" t="str">
        <f>IF(Units!A2434="","",Units!A2434&amp;Units!B2434&amp;Units!C2434&amp;"-"&amp;PROPER(Units!D2434))</f>
        <v/>
      </c>
      <c r="F2434" t="str">
        <f t="shared" si="80"/>
        <v>x</v>
      </c>
      <c r="G2434">
        <f>IF(F2434="","",COUNTIF($F$2:F2434,F2434))</f>
        <v>253</v>
      </c>
      <c r="H2434" t="str">
        <f t="shared" si="81"/>
        <v/>
      </c>
    </row>
    <row r="2435" spans="5:8" x14ac:dyDescent="0.25">
      <c r="E2435" t="str">
        <f>IF(Units!A2435="","",Units!A2435&amp;Units!B2435&amp;Units!C2435&amp;"-"&amp;PROPER(Units!D2435))</f>
        <v/>
      </c>
      <c r="F2435" t="str">
        <f t="shared" ref="F2435:F2498" si="82">IF(LEFT(E2435,2)=$F$1,"x","")</f>
        <v>x</v>
      </c>
      <c r="G2435">
        <f>IF(F2435="","",COUNTIF($F$2:F2435,F2435))</f>
        <v>254</v>
      </c>
      <c r="H2435" t="str">
        <f t="shared" ref="H2435:H2498" si="83">IF(F2435="","",E2435)</f>
        <v/>
      </c>
    </row>
    <row r="2436" spans="5:8" x14ac:dyDescent="0.25">
      <c r="E2436" t="str">
        <f>IF(Units!A2436="","",Units!A2436&amp;Units!B2436&amp;Units!C2436&amp;"-"&amp;PROPER(Units!D2436))</f>
        <v/>
      </c>
      <c r="F2436" t="str">
        <f t="shared" si="82"/>
        <v>x</v>
      </c>
      <c r="G2436">
        <f>IF(F2436="","",COUNTIF($F$2:F2436,F2436))</f>
        <v>255</v>
      </c>
      <c r="H2436" t="str">
        <f t="shared" si="83"/>
        <v/>
      </c>
    </row>
    <row r="2437" spans="5:8" x14ac:dyDescent="0.25">
      <c r="E2437" t="str">
        <f>IF(Units!A2437="","",Units!A2437&amp;Units!B2437&amp;Units!C2437&amp;"-"&amp;PROPER(Units!D2437))</f>
        <v/>
      </c>
      <c r="F2437" t="str">
        <f t="shared" si="82"/>
        <v>x</v>
      </c>
      <c r="G2437">
        <f>IF(F2437="","",COUNTIF($F$2:F2437,F2437))</f>
        <v>256</v>
      </c>
      <c r="H2437" t="str">
        <f t="shared" si="83"/>
        <v/>
      </c>
    </row>
    <row r="2438" spans="5:8" x14ac:dyDescent="0.25">
      <c r="E2438" t="str">
        <f>IF(Units!A2438="","",Units!A2438&amp;Units!B2438&amp;Units!C2438&amp;"-"&amp;PROPER(Units!D2438))</f>
        <v/>
      </c>
      <c r="F2438" t="str">
        <f t="shared" si="82"/>
        <v>x</v>
      </c>
      <c r="G2438">
        <f>IF(F2438="","",COUNTIF($F$2:F2438,F2438))</f>
        <v>257</v>
      </c>
      <c r="H2438" t="str">
        <f t="shared" si="83"/>
        <v/>
      </c>
    </row>
    <row r="2439" spans="5:8" x14ac:dyDescent="0.25">
      <c r="E2439" t="str">
        <f>IF(Units!A2439="","",Units!A2439&amp;Units!B2439&amp;Units!C2439&amp;"-"&amp;PROPER(Units!D2439))</f>
        <v/>
      </c>
      <c r="F2439" t="str">
        <f t="shared" si="82"/>
        <v>x</v>
      </c>
      <c r="G2439">
        <f>IF(F2439="","",COUNTIF($F$2:F2439,F2439))</f>
        <v>258</v>
      </c>
      <c r="H2439" t="str">
        <f t="shared" si="83"/>
        <v/>
      </c>
    </row>
    <row r="2440" spans="5:8" x14ac:dyDescent="0.25">
      <c r="E2440" t="str">
        <f>IF(Units!A2440="","",Units!A2440&amp;Units!B2440&amp;Units!C2440&amp;"-"&amp;PROPER(Units!D2440))</f>
        <v/>
      </c>
      <c r="F2440" t="str">
        <f t="shared" si="82"/>
        <v>x</v>
      </c>
      <c r="G2440">
        <f>IF(F2440="","",COUNTIF($F$2:F2440,F2440))</f>
        <v>259</v>
      </c>
      <c r="H2440" t="str">
        <f t="shared" si="83"/>
        <v/>
      </c>
    </row>
    <row r="2441" spans="5:8" x14ac:dyDescent="0.25">
      <c r="E2441" t="str">
        <f>IF(Units!A2441="","",Units!A2441&amp;Units!B2441&amp;Units!C2441&amp;"-"&amp;PROPER(Units!D2441))</f>
        <v/>
      </c>
      <c r="F2441" t="str">
        <f t="shared" si="82"/>
        <v>x</v>
      </c>
      <c r="G2441">
        <f>IF(F2441="","",COUNTIF($F$2:F2441,F2441))</f>
        <v>260</v>
      </c>
      <c r="H2441" t="str">
        <f t="shared" si="83"/>
        <v/>
      </c>
    </row>
    <row r="2442" spans="5:8" x14ac:dyDescent="0.25">
      <c r="E2442" t="str">
        <f>IF(Units!A2442="","",Units!A2442&amp;Units!B2442&amp;Units!C2442&amp;"-"&amp;PROPER(Units!D2442))</f>
        <v/>
      </c>
      <c r="F2442" t="str">
        <f t="shared" si="82"/>
        <v>x</v>
      </c>
      <c r="G2442">
        <f>IF(F2442="","",COUNTIF($F$2:F2442,F2442))</f>
        <v>261</v>
      </c>
      <c r="H2442" t="str">
        <f t="shared" si="83"/>
        <v/>
      </c>
    </row>
    <row r="2443" spans="5:8" x14ac:dyDescent="0.25">
      <c r="E2443" t="str">
        <f>IF(Units!A2443="","",Units!A2443&amp;Units!B2443&amp;Units!C2443&amp;"-"&amp;PROPER(Units!D2443))</f>
        <v/>
      </c>
      <c r="F2443" t="str">
        <f t="shared" si="82"/>
        <v>x</v>
      </c>
      <c r="G2443">
        <f>IF(F2443="","",COUNTIF($F$2:F2443,F2443))</f>
        <v>262</v>
      </c>
      <c r="H2443" t="str">
        <f t="shared" si="83"/>
        <v/>
      </c>
    </row>
    <row r="2444" spans="5:8" x14ac:dyDescent="0.25">
      <c r="E2444" t="str">
        <f>IF(Units!A2444="","",Units!A2444&amp;Units!B2444&amp;Units!C2444&amp;"-"&amp;PROPER(Units!D2444))</f>
        <v/>
      </c>
      <c r="F2444" t="str">
        <f t="shared" si="82"/>
        <v>x</v>
      </c>
      <c r="G2444">
        <f>IF(F2444="","",COUNTIF($F$2:F2444,F2444))</f>
        <v>263</v>
      </c>
      <c r="H2444" t="str">
        <f t="shared" si="83"/>
        <v/>
      </c>
    </row>
    <row r="2445" spans="5:8" x14ac:dyDescent="0.25">
      <c r="E2445" t="str">
        <f>IF(Units!A2445="","",Units!A2445&amp;Units!B2445&amp;Units!C2445&amp;"-"&amp;PROPER(Units!D2445))</f>
        <v/>
      </c>
      <c r="F2445" t="str">
        <f t="shared" si="82"/>
        <v>x</v>
      </c>
      <c r="G2445">
        <f>IF(F2445="","",COUNTIF($F$2:F2445,F2445))</f>
        <v>264</v>
      </c>
      <c r="H2445" t="str">
        <f t="shared" si="83"/>
        <v/>
      </c>
    </row>
    <row r="2446" spans="5:8" x14ac:dyDescent="0.25">
      <c r="E2446" t="str">
        <f>IF(Units!A2446="","",Units!A2446&amp;Units!B2446&amp;Units!C2446&amp;"-"&amp;PROPER(Units!D2446))</f>
        <v/>
      </c>
      <c r="F2446" t="str">
        <f t="shared" si="82"/>
        <v>x</v>
      </c>
      <c r="G2446">
        <f>IF(F2446="","",COUNTIF($F$2:F2446,F2446))</f>
        <v>265</v>
      </c>
      <c r="H2446" t="str">
        <f t="shared" si="83"/>
        <v/>
      </c>
    </row>
    <row r="2447" spans="5:8" x14ac:dyDescent="0.25">
      <c r="E2447" t="str">
        <f>IF(Units!A2447="","",Units!A2447&amp;Units!B2447&amp;Units!C2447&amp;"-"&amp;PROPER(Units!D2447))</f>
        <v/>
      </c>
      <c r="F2447" t="str">
        <f t="shared" si="82"/>
        <v>x</v>
      </c>
      <c r="G2447">
        <f>IF(F2447="","",COUNTIF($F$2:F2447,F2447))</f>
        <v>266</v>
      </c>
      <c r="H2447" t="str">
        <f t="shared" si="83"/>
        <v/>
      </c>
    </row>
    <row r="2448" spans="5:8" x14ac:dyDescent="0.25">
      <c r="E2448" t="str">
        <f>IF(Units!A2448="","",Units!A2448&amp;Units!B2448&amp;Units!C2448&amp;"-"&amp;PROPER(Units!D2448))</f>
        <v/>
      </c>
      <c r="F2448" t="str">
        <f t="shared" si="82"/>
        <v>x</v>
      </c>
      <c r="G2448">
        <f>IF(F2448="","",COUNTIF($F$2:F2448,F2448))</f>
        <v>267</v>
      </c>
      <c r="H2448" t="str">
        <f t="shared" si="83"/>
        <v/>
      </c>
    </row>
    <row r="2449" spans="5:8" x14ac:dyDescent="0.25">
      <c r="E2449" t="str">
        <f>IF(Units!A2449="","",Units!A2449&amp;Units!B2449&amp;Units!C2449&amp;"-"&amp;PROPER(Units!D2449))</f>
        <v/>
      </c>
      <c r="F2449" t="str">
        <f t="shared" si="82"/>
        <v>x</v>
      </c>
      <c r="G2449">
        <f>IF(F2449="","",COUNTIF($F$2:F2449,F2449))</f>
        <v>268</v>
      </c>
      <c r="H2449" t="str">
        <f t="shared" si="83"/>
        <v/>
      </c>
    </row>
    <row r="2450" spans="5:8" x14ac:dyDescent="0.25">
      <c r="E2450" t="str">
        <f>IF(Units!A2450="","",Units!A2450&amp;Units!B2450&amp;Units!C2450&amp;"-"&amp;PROPER(Units!D2450))</f>
        <v/>
      </c>
      <c r="F2450" t="str">
        <f t="shared" si="82"/>
        <v>x</v>
      </c>
      <c r="G2450">
        <f>IF(F2450="","",COUNTIF($F$2:F2450,F2450))</f>
        <v>269</v>
      </c>
      <c r="H2450" t="str">
        <f t="shared" si="83"/>
        <v/>
      </c>
    </row>
    <row r="2451" spans="5:8" x14ac:dyDescent="0.25">
      <c r="E2451" t="str">
        <f>IF(Units!A2451="","",Units!A2451&amp;Units!B2451&amp;Units!C2451&amp;"-"&amp;PROPER(Units!D2451))</f>
        <v/>
      </c>
      <c r="F2451" t="str">
        <f t="shared" si="82"/>
        <v>x</v>
      </c>
      <c r="G2451">
        <f>IF(F2451="","",COUNTIF($F$2:F2451,F2451))</f>
        <v>270</v>
      </c>
      <c r="H2451" t="str">
        <f t="shared" si="83"/>
        <v/>
      </c>
    </row>
    <row r="2452" spans="5:8" x14ac:dyDescent="0.25">
      <c r="E2452" t="str">
        <f>IF(Units!A2452="","",Units!A2452&amp;Units!B2452&amp;Units!C2452&amp;"-"&amp;PROPER(Units!D2452))</f>
        <v/>
      </c>
      <c r="F2452" t="str">
        <f t="shared" si="82"/>
        <v>x</v>
      </c>
      <c r="G2452">
        <f>IF(F2452="","",COUNTIF($F$2:F2452,F2452))</f>
        <v>271</v>
      </c>
      <c r="H2452" t="str">
        <f t="shared" si="83"/>
        <v/>
      </c>
    </row>
    <row r="2453" spans="5:8" x14ac:dyDescent="0.25">
      <c r="E2453" t="str">
        <f>IF(Units!A2453="","",Units!A2453&amp;Units!B2453&amp;Units!C2453&amp;"-"&amp;PROPER(Units!D2453))</f>
        <v/>
      </c>
      <c r="F2453" t="str">
        <f t="shared" si="82"/>
        <v>x</v>
      </c>
      <c r="G2453">
        <f>IF(F2453="","",COUNTIF($F$2:F2453,F2453))</f>
        <v>272</v>
      </c>
      <c r="H2453" t="str">
        <f t="shared" si="83"/>
        <v/>
      </c>
    </row>
    <row r="2454" spans="5:8" x14ac:dyDescent="0.25">
      <c r="E2454" t="str">
        <f>IF(Units!A2454="","",Units!A2454&amp;Units!B2454&amp;Units!C2454&amp;"-"&amp;PROPER(Units!D2454))</f>
        <v/>
      </c>
      <c r="F2454" t="str">
        <f t="shared" si="82"/>
        <v>x</v>
      </c>
      <c r="G2454">
        <f>IF(F2454="","",COUNTIF($F$2:F2454,F2454))</f>
        <v>273</v>
      </c>
      <c r="H2454" t="str">
        <f t="shared" si="83"/>
        <v/>
      </c>
    </row>
    <row r="2455" spans="5:8" x14ac:dyDescent="0.25">
      <c r="E2455" t="str">
        <f>IF(Units!A2455="","",Units!A2455&amp;Units!B2455&amp;Units!C2455&amp;"-"&amp;PROPER(Units!D2455))</f>
        <v/>
      </c>
      <c r="F2455" t="str">
        <f t="shared" si="82"/>
        <v>x</v>
      </c>
      <c r="G2455">
        <f>IF(F2455="","",COUNTIF($F$2:F2455,F2455))</f>
        <v>274</v>
      </c>
      <c r="H2455" t="str">
        <f t="shared" si="83"/>
        <v/>
      </c>
    </row>
    <row r="2456" spans="5:8" x14ac:dyDescent="0.25">
      <c r="E2456" t="str">
        <f>IF(Units!A2456="","",Units!A2456&amp;Units!B2456&amp;Units!C2456&amp;"-"&amp;PROPER(Units!D2456))</f>
        <v/>
      </c>
      <c r="F2456" t="str">
        <f t="shared" si="82"/>
        <v>x</v>
      </c>
      <c r="G2456">
        <f>IF(F2456="","",COUNTIF($F$2:F2456,F2456))</f>
        <v>275</v>
      </c>
      <c r="H2456" t="str">
        <f t="shared" si="83"/>
        <v/>
      </c>
    </row>
    <row r="2457" spans="5:8" x14ac:dyDescent="0.25">
      <c r="E2457" t="str">
        <f>IF(Units!A2457="","",Units!A2457&amp;Units!B2457&amp;Units!C2457&amp;"-"&amp;PROPER(Units!D2457))</f>
        <v/>
      </c>
      <c r="F2457" t="str">
        <f t="shared" si="82"/>
        <v>x</v>
      </c>
      <c r="G2457">
        <f>IF(F2457="","",COUNTIF($F$2:F2457,F2457))</f>
        <v>276</v>
      </c>
      <c r="H2457" t="str">
        <f t="shared" si="83"/>
        <v/>
      </c>
    </row>
    <row r="2458" spans="5:8" x14ac:dyDescent="0.25">
      <c r="E2458" t="str">
        <f>IF(Units!A2458="","",Units!A2458&amp;Units!B2458&amp;Units!C2458&amp;"-"&amp;PROPER(Units!D2458))</f>
        <v/>
      </c>
      <c r="F2458" t="str">
        <f t="shared" si="82"/>
        <v>x</v>
      </c>
      <c r="G2458">
        <f>IF(F2458="","",COUNTIF($F$2:F2458,F2458))</f>
        <v>277</v>
      </c>
      <c r="H2458" t="str">
        <f t="shared" si="83"/>
        <v/>
      </c>
    </row>
    <row r="2459" spans="5:8" x14ac:dyDescent="0.25">
      <c r="E2459" t="str">
        <f>IF(Units!A2459="","",Units!A2459&amp;Units!B2459&amp;Units!C2459&amp;"-"&amp;PROPER(Units!D2459))</f>
        <v/>
      </c>
      <c r="F2459" t="str">
        <f t="shared" si="82"/>
        <v>x</v>
      </c>
      <c r="G2459">
        <f>IF(F2459="","",COUNTIF($F$2:F2459,F2459))</f>
        <v>278</v>
      </c>
      <c r="H2459" t="str">
        <f t="shared" si="83"/>
        <v/>
      </c>
    </row>
    <row r="2460" spans="5:8" x14ac:dyDescent="0.25">
      <c r="E2460" t="str">
        <f>IF(Units!A2460="","",Units!A2460&amp;Units!B2460&amp;Units!C2460&amp;"-"&amp;PROPER(Units!D2460))</f>
        <v/>
      </c>
      <c r="F2460" t="str">
        <f t="shared" si="82"/>
        <v>x</v>
      </c>
      <c r="G2460">
        <f>IF(F2460="","",COUNTIF($F$2:F2460,F2460))</f>
        <v>279</v>
      </c>
      <c r="H2460" t="str">
        <f t="shared" si="83"/>
        <v/>
      </c>
    </row>
    <row r="2461" spans="5:8" x14ac:dyDescent="0.25">
      <c r="E2461" t="str">
        <f>IF(Units!A2461="","",Units!A2461&amp;Units!B2461&amp;Units!C2461&amp;"-"&amp;PROPER(Units!D2461))</f>
        <v/>
      </c>
      <c r="F2461" t="str">
        <f t="shared" si="82"/>
        <v>x</v>
      </c>
      <c r="G2461">
        <f>IF(F2461="","",COUNTIF($F$2:F2461,F2461))</f>
        <v>280</v>
      </c>
      <c r="H2461" t="str">
        <f t="shared" si="83"/>
        <v/>
      </c>
    </row>
    <row r="2462" spans="5:8" x14ac:dyDescent="0.25">
      <c r="E2462" t="str">
        <f>IF(Units!A2462="","",Units!A2462&amp;Units!B2462&amp;Units!C2462&amp;"-"&amp;PROPER(Units!D2462))</f>
        <v/>
      </c>
      <c r="F2462" t="str">
        <f t="shared" si="82"/>
        <v>x</v>
      </c>
      <c r="G2462">
        <f>IF(F2462="","",COUNTIF($F$2:F2462,F2462))</f>
        <v>281</v>
      </c>
      <c r="H2462" t="str">
        <f t="shared" si="83"/>
        <v/>
      </c>
    </row>
    <row r="2463" spans="5:8" x14ac:dyDescent="0.25">
      <c r="E2463" t="str">
        <f>IF(Units!A2463="","",Units!A2463&amp;Units!B2463&amp;Units!C2463&amp;"-"&amp;PROPER(Units!D2463))</f>
        <v/>
      </c>
      <c r="F2463" t="str">
        <f t="shared" si="82"/>
        <v>x</v>
      </c>
      <c r="G2463">
        <f>IF(F2463="","",COUNTIF($F$2:F2463,F2463))</f>
        <v>282</v>
      </c>
      <c r="H2463" t="str">
        <f t="shared" si="83"/>
        <v/>
      </c>
    </row>
    <row r="2464" spans="5:8" x14ac:dyDescent="0.25">
      <c r="E2464" t="str">
        <f>IF(Units!A2464="","",Units!A2464&amp;Units!B2464&amp;Units!C2464&amp;"-"&amp;PROPER(Units!D2464))</f>
        <v/>
      </c>
      <c r="F2464" t="str">
        <f t="shared" si="82"/>
        <v>x</v>
      </c>
      <c r="G2464">
        <f>IF(F2464="","",COUNTIF($F$2:F2464,F2464))</f>
        <v>283</v>
      </c>
      <c r="H2464" t="str">
        <f t="shared" si="83"/>
        <v/>
      </c>
    </row>
    <row r="2465" spans="5:8" x14ac:dyDescent="0.25">
      <c r="E2465" t="str">
        <f>IF(Units!A2465="","",Units!A2465&amp;Units!B2465&amp;Units!C2465&amp;"-"&amp;PROPER(Units!D2465))</f>
        <v/>
      </c>
      <c r="F2465" t="str">
        <f t="shared" si="82"/>
        <v>x</v>
      </c>
      <c r="G2465">
        <f>IF(F2465="","",COUNTIF($F$2:F2465,F2465))</f>
        <v>284</v>
      </c>
      <c r="H2465" t="str">
        <f t="shared" si="83"/>
        <v/>
      </c>
    </row>
    <row r="2466" spans="5:8" x14ac:dyDescent="0.25">
      <c r="E2466" t="str">
        <f>IF(Units!A2466="","",Units!A2466&amp;Units!B2466&amp;Units!C2466&amp;"-"&amp;PROPER(Units!D2466))</f>
        <v/>
      </c>
      <c r="F2466" t="str">
        <f t="shared" si="82"/>
        <v>x</v>
      </c>
      <c r="G2466">
        <f>IF(F2466="","",COUNTIF($F$2:F2466,F2466))</f>
        <v>285</v>
      </c>
      <c r="H2466" t="str">
        <f t="shared" si="83"/>
        <v/>
      </c>
    </row>
    <row r="2467" spans="5:8" x14ac:dyDescent="0.25">
      <c r="E2467" t="str">
        <f>IF(Units!A2467="","",Units!A2467&amp;Units!B2467&amp;Units!C2467&amp;"-"&amp;PROPER(Units!D2467))</f>
        <v/>
      </c>
      <c r="F2467" t="str">
        <f t="shared" si="82"/>
        <v>x</v>
      </c>
      <c r="G2467">
        <f>IF(F2467="","",COUNTIF($F$2:F2467,F2467))</f>
        <v>286</v>
      </c>
      <c r="H2467" t="str">
        <f t="shared" si="83"/>
        <v/>
      </c>
    </row>
    <row r="2468" spans="5:8" x14ac:dyDescent="0.25">
      <c r="E2468" t="str">
        <f>IF(Units!A2468="","",Units!A2468&amp;Units!B2468&amp;Units!C2468&amp;"-"&amp;PROPER(Units!D2468))</f>
        <v/>
      </c>
      <c r="F2468" t="str">
        <f t="shared" si="82"/>
        <v>x</v>
      </c>
      <c r="G2468">
        <f>IF(F2468="","",COUNTIF($F$2:F2468,F2468))</f>
        <v>287</v>
      </c>
      <c r="H2468" t="str">
        <f t="shared" si="83"/>
        <v/>
      </c>
    </row>
    <row r="2469" spans="5:8" x14ac:dyDescent="0.25">
      <c r="E2469" t="str">
        <f>IF(Units!A2469="","",Units!A2469&amp;Units!B2469&amp;Units!C2469&amp;"-"&amp;PROPER(Units!D2469))</f>
        <v/>
      </c>
      <c r="F2469" t="str">
        <f t="shared" si="82"/>
        <v>x</v>
      </c>
      <c r="G2469">
        <f>IF(F2469="","",COUNTIF($F$2:F2469,F2469))</f>
        <v>288</v>
      </c>
      <c r="H2469" t="str">
        <f t="shared" si="83"/>
        <v/>
      </c>
    </row>
    <row r="2470" spans="5:8" x14ac:dyDescent="0.25">
      <c r="E2470" t="str">
        <f>IF(Units!A2470="","",Units!A2470&amp;Units!B2470&amp;Units!C2470&amp;"-"&amp;PROPER(Units!D2470))</f>
        <v/>
      </c>
      <c r="F2470" t="str">
        <f t="shared" si="82"/>
        <v>x</v>
      </c>
      <c r="G2470">
        <f>IF(F2470="","",COUNTIF($F$2:F2470,F2470))</f>
        <v>289</v>
      </c>
      <c r="H2470" t="str">
        <f t="shared" si="83"/>
        <v/>
      </c>
    </row>
    <row r="2471" spans="5:8" x14ac:dyDescent="0.25">
      <c r="E2471" t="str">
        <f>IF(Units!A2471="","",Units!A2471&amp;Units!B2471&amp;Units!C2471&amp;"-"&amp;PROPER(Units!D2471))</f>
        <v/>
      </c>
      <c r="F2471" t="str">
        <f t="shared" si="82"/>
        <v>x</v>
      </c>
      <c r="G2471">
        <f>IF(F2471="","",COUNTIF($F$2:F2471,F2471))</f>
        <v>290</v>
      </c>
      <c r="H2471" t="str">
        <f t="shared" si="83"/>
        <v/>
      </c>
    </row>
    <row r="2472" spans="5:8" x14ac:dyDescent="0.25">
      <c r="E2472" t="str">
        <f>IF(Units!A2472="","",Units!A2472&amp;Units!B2472&amp;Units!C2472&amp;"-"&amp;PROPER(Units!D2472))</f>
        <v/>
      </c>
      <c r="F2472" t="str">
        <f t="shared" si="82"/>
        <v>x</v>
      </c>
      <c r="G2472">
        <f>IF(F2472="","",COUNTIF($F$2:F2472,F2472))</f>
        <v>291</v>
      </c>
      <c r="H2472" t="str">
        <f t="shared" si="83"/>
        <v/>
      </c>
    </row>
    <row r="2473" spans="5:8" x14ac:dyDescent="0.25">
      <c r="E2473" t="str">
        <f>IF(Units!A2473="","",Units!A2473&amp;Units!B2473&amp;Units!C2473&amp;"-"&amp;PROPER(Units!D2473))</f>
        <v/>
      </c>
      <c r="F2473" t="str">
        <f t="shared" si="82"/>
        <v>x</v>
      </c>
      <c r="G2473">
        <f>IF(F2473="","",COUNTIF($F$2:F2473,F2473))</f>
        <v>292</v>
      </c>
      <c r="H2473" t="str">
        <f t="shared" si="83"/>
        <v/>
      </c>
    </row>
    <row r="2474" spans="5:8" x14ac:dyDescent="0.25">
      <c r="E2474" t="str">
        <f>IF(Units!A2474="","",Units!A2474&amp;Units!B2474&amp;Units!C2474&amp;"-"&amp;PROPER(Units!D2474))</f>
        <v/>
      </c>
      <c r="F2474" t="str">
        <f t="shared" si="82"/>
        <v>x</v>
      </c>
      <c r="G2474">
        <f>IF(F2474="","",COUNTIF($F$2:F2474,F2474))</f>
        <v>293</v>
      </c>
      <c r="H2474" t="str">
        <f t="shared" si="83"/>
        <v/>
      </c>
    </row>
    <row r="2475" spans="5:8" x14ac:dyDescent="0.25">
      <c r="E2475" t="str">
        <f>IF(Units!A2475="","",Units!A2475&amp;Units!B2475&amp;Units!C2475&amp;"-"&amp;PROPER(Units!D2475))</f>
        <v/>
      </c>
      <c r="F2475" t="str">
        <f t="shared" si="82"/>
        <v>x</v>
      </c>
      <c r="G2475">
        <f>IF(F2475="","",COUNTIF($F$2:F2475,F2475))</f>
        <v>294</v>
      </c>
      <c r="H2475" t="str">
        <f t="shared" si="83"/>
        <v/>
      </c>
    </row>
    <row r="2476" spans="5:8" x14ac:dyDescent="0.25">
      <c r="E2476" t="str">
        <f>IF(Units!A2476="","",Units!A2476&amp;Units!B2476&amp;Units!C2476&amp;"-"&amp;PROPER(Units!D2476))</f>
        <v/>
      </c>
      <c r="F2476" t="str">
        <f t="shared" si="82"/>
        <v>x</v>
      </c>
      <c r="G2476">
        <f>IF(F2476="","",COUNTIF($F$2:F2476,F2476))</f>
        <v>295</v>
      </c>
      <c r="H2476" t="str">
        <f t="shared" si="83"/>
        <v/>
      </c>
    </row>
    <row r="2477" spans="5:8" x14ac:dyDescent="0.25">
      <c r="E2477" t="str">
        <f>IF(Units!A2477="","",Units!A2477&amp;Units!B2477&amp;Units!C2477&amp;"-"&amp;PROPER(Units!D2477))</f>
        <v/>
      </c>
      <c r="F2477" t="str">
        <f t="shared" si="82"/>
        <v>x</v>
      </c>
      <c r="G2477">
        <f>IF(F2477="","",COUNTIF($F$2:F2477,F2477))</f>
        <v>296</v>
      </c>
      <c r="H2477" t="str">
        <f t="shared" si="83"/>
        <v/>
      </c>
    </row>
    <row r="2478" spans="5:8" x14ac:dyDescent="0.25">
      <c r="E2478" t="str">
        <f>IF(Units!A2478="","",Units!A2478&amp;Units!B2478&amp;Units!C2478&amp;"-"&amp;PROPER(Units!D2478))</f>
        <v/>
      </c>
      <c r="F2478" t="str">
        <f t="shared" si="82"/>
        <v>x</v>
      </c>
      <c r="G2478">
        <f>IF(F2478="","",COUNTIF($F$2:F2478,F2478))</f>
        <v>297</v>
      </c>
      <c r="H2478" t="str">
        <f t="shared" si="83"/>
        <v/>
      </c>
    </row>
    <row r="2479" spans="5:8" x14ac:dyDescent="0.25">
      <c r="E2479" t="str">
        <f>IF(Units!A2479="","",Units!A2479&amp;Units!B2479&amp;Units!C2479&amp;"-"&amp;PROPER(Units!D2479))</f>
        <v/>
      </c>
      <c r="F2479" t="str">
        <f t="shared" si="82"/>
        <v>x</v>
      </c>
      <c r="G2479">
        <f>IF(F2479="","",COUNTIF($F$2:F2479,F2479))</f>
        <v>298</v>
      </c>
      <c r="H2479" t="str">
        <f t="shared" si="83"/>
        <v/>
      </c>
    </row>
    <row r="2480" spans="5:8" x14ac:dyDescent="0.25">
      <c r="E2480" t="str">
        <f>IF(Units!A2480="","",Units!A2480&amp;Units!B2480&amp;Units!C2480&amp;"-"&amp;PROPER(Units!D2480))</f>
        <v/>
      </c>
      <c r="F2480" t="str">
        <f t="shared" si="82"/>
        <v>x</v>
      </c>
      <c r="G2480">
        <f>IF(F2480="","",COUNTIF($F$2:F2480,F2480))</f>
        <v>299</v>
      </c>
      <c r="H2480" t="str">
        <f t="shared" si="83"/>
        <v/>
      </c>
    </row>
    <row r="2481" spans="5:8" x14ac:dyDescent="0.25">
      <c r="E2481" t="str">
        <f>IF(Units!A2481="","",Units!A2481&amp;Units!B2481&amp;Units!C2481&amp;"-"&amp;PROPER(Units!D2481))</f>
        <v/>
      </c>
      <c r="F2481" t="str">
        <f t="shared" si="82"/>
        <v>x</v>
      </c>
      <c r="G2481">
        <f>IF(F2481="","",COUNTIF($F$2:F2481,F2481))</f>
        <v>300</v>
      </c>
      <c r="H2481" t="str">
        <f t="shared" si="83"/>
        <v/>
      </c>
    </row>
    <row r="2482" spans="5:8" x14ac:dyDescent="0.25">
      <c r="E2482" t="str">
        <f>IF(Units!A2482="","",Units!A2482&amp;Units!B2482&amp;Units!C2482&amp;"-"&amp;PROPER(Units!D2482))</f>
        <v/>
      </c>
      <c r="F2482" t="str">
        <f t="shared" si="82"/>
        <v>x</v>
      </c>
      <c r="G2482">
        <f>IF(F2482="","",COUNTIF($F$2:F2482,F2482))</f>
        <v>301</v>
      </c>
      <c r="H2482" t="str">
        <f t="shared" si="83"/>
        <v/>
      </c>
    </row>
    <row r="2483" spans="5:8" x14ac:dyDescent="0.25">
      <c r="E2483" t="str">
        <f>IF(Units!A2483="","",Units!A2483&amp;Units!B2483&amp;Units!C2483&amp;"-"&amp;PROPER(Units!D2483))</f>
        <v/>
      </c>
      <c r="F2483" t="str">
        <f t="shared" si="82"/>
        <v>x</v>
      </c>
      <c r="G2483">
        <f>IF(F2483="","",COUNTIF($F$2:F2483,F2483))</f>
        <v>302</v>
      </c>
      <c r="H2483" t="str">
        <f t="shared" si="83"/>
        <v/>
      </c>
    </row>
    <row r="2484" spans="5:8" x14ac:dyDescent="0.25">
      <c r="E2484" t="str">
        <f>IF(Units!A2484="","",Units!A2484&amp;Units!B2484&amp;Units!C2484&amp;"-"&amp;PROPER(Units!D2484))</f>
        <v/>
      </c>
      <c r="F2484" t="str">
        <f t="shared" si="82"/>
        <v>x</v>
      </c>
      <c r="G2484">
        <f>IF(F2484="","",COUNTIF($F$2:F2484,F2484))</f>
        <v>303</v>
      </c>
      <c r="H2484" t="str">
        <f t="shared" si="83"/>
        <v/>
      </c>
    </row>
    <row r="2485" spans="5:8" x14ac:dyDescent="0.25">
      <c r="E2485" t="str">
        <f>IF(Units!A2485="","",Units!A2485&amp;Units!B2485&amp;Units!C2485&amp;"-"&amp;PROPER(Units!D2485))</f>
        <v/>
      </c>
      <c r="F2485" t="str">
        <f t="shared" si="82"/>
        <v>x</v>
      </c>
      <c r="G2485">
        <f>IF(F2485="","",COUNTIF($F$2:F2485,F2485))</f>
        <v>304</v>
      </c>
      <c r="H2485" t="str">
        <f t="shared" si="83"/>
        <v/>
      </c>
    </row>
    <row r="2486" spans="5:8" x14ac:dyDescent="0.25">
      <c r="E2486" t="str">
        <f>IF(Units!A2486="","",Units!A2486&amp;Units!B2486&amp;Units!C2486&amp;"-"&amp;PROPER(Units!D2486))</f>
        <v/>
      </c>
      <c r="F2486" t="str">
        <f t="shared" si="82"/>
        <v>x</v>
      </c>
      <c r="G2486">
        <f>IF(F2486="","",COUNTIF($F$2:F2486,F2486))</f>
        <v>305</v>
      </c>
      <c r="H2486" t="str">
        <f t="shared" si="83"/>
        <v/>
      </c>
    </row>
    <row r="2487" spans="5:8" x14ac:dyDescent="0.25">
      <c r="E2487" t="str">
        <f>IF(Units!A2487="","",Units!A2487&amp;Units!B2487&amp;Units!C2487&amp;"-"&amp;PROPER(Units!D2487))</f>
        <v/>
      </c>
      <c r="F2487" t="str">
        <f t="shared" si="82"/>
        <v>x</v>
      </c>
      <c r="G2487">
        <f>IF(F2487="","",COUNTIF($F$2:F2487,F2487))</f>
        <v>306</v>
      </c>
      <c r="H2487" t="str">
        <f t="shared" si="83"/>
        <v/>
      </c>
    </row>
    <row r="2488" spans="5:8" x14ac:dyDescent="0.25">
      <c r="E2488" t="str">
        <f>IF(Units!A2488="","",Units!A2488&amp;Units!B2488&amp;Units!C2488&amp;"-"&amp;PROPER(Units!D2488))</f>
        <v/>
      </c>
      <c r="F2488" t="str">
        <f t="shared" si="82"/>
        <v>x</v>
      </c>
      <c r="G2488">
        <f>IF(F2488="","",COUNTIF($F$2:F2488,F2488))</f>
        <v>307</v>
      </c>
      <c r="H2488" t="str">
        <f t="shared" si="83"/>
        <v/>
      </c>
    </row>
    <row r="2489" spans="5:8" x14ac:dyDescent="0.25">
      <c r="E2489" t="str">
        <f>IF(Units!A2489="","",Units!A2489&amp;Units!B2489&amp;Units!C2489&amp;"-"&amp;PROPER(Units!D2489))</f>
        <v/>
      </c>
      <c r="F2489" t="str">
        <f t="shared" si="82"/>
        <v>x</v>
      </c>
      <c r="G2489">
        <f>IF(F2489="","",COUNTIF($F$2:F2489,F2489))</f>
        <v>308</v>
      </c>
      <c r="H2489" t="str">
        <f t="shared" si="83"/>
        <v/>
      </c>
    </row>
    <row r="2490" spans="5:8" x14ac:dyDescent="0.25">
      <c r="E2490" t="str">
        <f>IF(Units!A2490="","",Units!A2490&amp;Units!B2490&amp;Units!C2490&amp;"-"&amp;PROPER(Units!D2490))</f>
        <v/>
      </c>
      <c r="F2490" t="str">
        <f t="shared" si="82"/>
        <v>x</v>
      </c>
      <c r="G2490">
        <f>IF(F2490="","",COUNTIF($F$2:F2490,F2490))</f>
        <v>309</v>
      </c>
      <c r="H2490" t="str">
        <f t="shared" si="83"/>
        <v/>
      </c>
    </row>
    <row r="2491" spans="5:8" x14ac:dyDescent="0.25">
      <c r="E2491" t="str">
        <f>IF(Units!A2491="","",Units!A2491&amp;Units!B2491&amp;Units!C2491&amp;"-"&amp;PROPER(Units!D2491))</f>
        <v/>
      </c>
      <c r="F2491" t="str">
        <f t="shared" si="82"/>
        <v>x</v>
      </c>
      <c r="G2491">
        <f>IF(F2491="","",COUNTIF($F$2:F2491,F2491))</f>
        <v>310</v>
      </c>
      <c r="H2491" t="str">
        <f t="shared" si="83"/>
        <v/>
      </c>
    </row>
    <row r="2492" spans="5:8" x14ac:dyDescent="0.25">
      <c r="E2492" t="str">
        <f>IF(Units!A2492="","",Units!A2492&amp;Units!B2492&amp;Units!C2492&amp;"-"&amp;PROPER(Units!D2492))</f>
        <v/>
      </c>
      <c r="F2492" t="str">
        <f t="shared" si="82"/>
        <v>x</v>
      </c>
      <c r="G2492">
        <f>IF(F2492="","",COUNTIF($F$2:F2492,F2492))</f>
        <v>311</v>
      </c>
      <c r="H2492" t="str">
        <f t="shared" si="83"/>
        <v/>
      </c>
    </row>
    <row r="2493" spans="5:8" x14ac:dyDescent="0.25">
      <c r="E2493" t="str">
        <f>IF(Units!A2493="","",Units!A2493&amp;Units!B2493&amp;Units!C2493&amp;"-"&amp;PROPER(Units!D2493))</f>
        <v/>
      </c>
      <c r="F2493" t="str">
        <f t="shared" si="82"/>
        <v>x</v>
      </c>
      <c r="G2493">
        <f>IF(F2493="","",COUNTIF($F$2:F2493,F2493))</f>
        <v>312</v>
      </c>
      <c r="H2493" t="str">
        <f t="shared" si="83"/>
        <v/>
      </c>
    </row>
    <row r="2494" spans="5:8" x14ac:dyDescent="0.25">
      <c r="E2494" t="str">
        <f>IF(Units!A2494="","",Units!A2494&amp;Units!B2494&amp;Units!C2494&amp;"-"&amp;PROPER(Units!D2494))</f>
        <v/>
      </c>
      <c r="F2494" t="str">
        <f t="shared" si="82"/>
        <v>x</v>
      </c>
      <c r="G2494">
        <f>IF(F2494="","",COUNTIF($F$2:F2494,F2494))</f>
        <v>313</v>
      </c>
      <c r="H2494" t="str">
        <f t="shared" si="83"/>
        <v/>
      </c>
    </row>
    <row r="2495" spans="5:8" x14ac:dyDescent="0.25">
      <c r="E2495" t="str">
        <f>IF(Units!A2495="","",Units!A2495&amp;Units!B2495&amp;Units!C2495&amp;"-"&amp;PROPER(Units!D2495))</f>
        <v/>
      </c>
      <c r="F2495" t="str">
        <f t="shared" si="82"/>
        <v>x</v>
      </c>
      <c r="G2495">
        <f>IF(F2495="","",COUNTIF($F$2:F2495,F2495))</f>
        <v>314</v>
      </c>
      <c r="H2495" t="str">
        <f t="shared" si="83"/>
        <v/>
      </c>
    </row>
    <row r="2496" spans="5:8" x14ac:dyDescent="0.25">
      <c r="E2496" t="str">
        <f>IF(Units!A2496="","",Units!A2496&amp;Units!B2496&amp;Units!C2496&amp;"-"&amp;PROPER(Units!D2496))</f>
        <v/>
      </c>
      <c r="F2496" t="str">
        <f t="shared" si="82"/>
        <v>x</v>
      </c>
      <c r="G2496">
        <f>IF(F2496="","",COUNTIF($F$2:F2496,F2496))</f>
        <v>315</v>
      </c>
      <c r="H2496" t="str">
        <f t="shared" si="83"/>
        <v/>
      </c>
    </row>
    <row r="2497" spans="5:8" x14ac:dyDescent="0.25">
      <c r="E2497" t="str">
        <f>IF(Units!A2497="","",Units!A2497&amp;Units!B2497&amp;Units!C2497&amp;"-"&amp;PROPER(Units!D2497))</f>
        <v/>
      </c>
      <c r="F2497" t="str">
        <f t="shared" si="82"/>
        <v>x</v>
      </c>
      <c r="G2497">
        <f>IF(F2497="","",COUNTIF($F$2:F2497,F2497))</f>
        <v>316</v>
      </c>
      <c r="H2497" t="str">
        <f t="shared" si="83"/>
        <v/>
      </c>
    </row>
    <row r="2498" spans="5:8" x14ac:dyDescent="0.25">
      <c r="E2498" t="str">
        <f>IF(Units!A2498="","",Units!A2498&amp;Units!B2498&amp;Units!C2498&amp;"-"&amp;PROPER(Units!D2498))</f>
        <v/>
      </c>
      <c r="F2498" t="str">
        <f t="shared" si="82"/>
        <v>x</v>
      </c>
      <c r="G2498">
        <f>IF(F2498="","",COUNTIF($F$2:F2498,F2498))</f>
        <v>317</v>
      </c>
      <c r="H2498" t="str">
        <f t="shared" si="83"/>
        <v/>
      </c>
    </row>
    <row r="2499" spans="5:8" x14ac:dyDescent="0.25">
      <c r="E2499" t="str">
        <f>IF(Units!A2499="","",Units!A2499&amp;Units!B2499&amp;Units!C2499&amp;"-"&amp;PROPER(Units!D2499))</f>
        <v/>
      </c>
      <c r="F2499" t="str">
        <f t="shared" ref="F2499:F2500" si="84">IF(LEFT(E2499,2)=$F$1,"x","")</f>
        <v>x</v>
      </c>
      <c r="G2499">
        <f>IF(F2499="","",COUNTIF($F$2:F2499,F2499))</f>
        <v>318</v>
      </c>
      <c r="H2499" t="str">
        <f t="shared" ref="H2499:H2500" si="85">IF(F2499="","",E2499)</f>
        <v/>
      </c>
    </row>
    <row r="2500" spans="5:8" x14ac:dyDescent="0.25">
      <c r="E2500" t="str">
        <f>IF(Units!A2500="","",Units!A2500&amp;Units!B2500&amp;Units!C2500&amp;"-"&amp;PROPER(Units!D2500))</f>
        <v/>
      </c>
      <c r="F2500" t="str">
        <f t="shared" si="84"/>
        <v>x</v>
      </c>
      <c r="G2500">
        <f>IF(F2500="","",COUNTIF($F$2:F2500,F2500))</f>
        <v>319</v>
      </c>
      <c r="H2500" t="str">
        <f t="shared" si="85"/>
        <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0BC4-3EF7-42A3-8544-A16A2930A6C2}">
  <sheetPr>
    <tabColor rgb="FF7030A0"/>
  </sheetPr>
  <dimension ref="A1:M76"/>
  <sheetViews>
    <sheetView workbookViewId="0">
      <selection activeCell="A19" sqref="A19:XFD2467"/>
    </sheetView>
  </sheetViews>
  <sheetFormatPr defaultColWidth="8.7109375" defaultRowHeight="18.75" x14ac:dyDescent="0.3"/>
  <cols>
    <col min="1" max="1" width="8.7109375" style="15" customWidth="1"/>
    <col min="2" max="2" width="6.140625" style="18" customWidth="1"/>
    <col min="3" max="3" width="9.42578125" style="18" bestFit="1" customWidth="1"/>
    <col min="4" max="4" width="61.140625" style="15" bestFit="1" customWidth="1"/>
    <col min="5" max="5" width="79.42578125" style="15" bestFit="1" customWidth="1"/>
    <col min="6" max="6" width="18" style="15" bestFit="1" customWidth="1"/>
    <col min="7" max="7" width="17.85546875" style="15" bestFit="1" customWidth="1"/>
    <col min="8" max="8" width="16.28515625" style="15" bestFit="1" customWidth="1"/>
    <col min="9" max="9" width="18.85546875" style="15" bestFit="1" customWidth="1"/>
    <col min="10" max="10" width="12.5703125" style="15" bestFit="1" customWidth="1"/>
    <col min="11" max="11" width="8.140625" style="15" bestFit="1" customWidth="1"/>
    <col min="12" max="12" width="143" style="61" bestFit="1" customWidth="1"/>
    <col min="13" max="13" width="255.7109375" style="15" bestFit="1" customWidth="1"/>
    <col min="14" max="16384" width="8.7109375" style="15"/>
  </cols>
  <sheetData>
    <row r="1" spans="1:13" x14ac:dyDescent="0.3">
      <c r="B1" s="95" t="s">
        <v>2635</v>
      </c>
      <c r="C1" s="95"/>
      <c r="D1" s="95"/>
      <c r="E1" s="95"/>
      <c r="F1" s="95"/>
      <c r="G1" s="95"/>
      <c r="H1" s="95"/>
      <c r="I1" s="95"/>
      <c r="J1" s="95"/>
      <c r="K1" s="95"/>
      <c r="L1" s="16"/>
    </row>
    <row r="2" spans="1:13" x14ac:dyDescent="0.3">
      <c r="B2" s="95" t="s">
        <v>2636</v>
      </c>
      <c r="C2" s="95"/>
      <c r="D2" s="95"/>
      <c r="E2" s="95"/>
      <c r="F2" s="95"/>
      <c r="G2" s="95"/>
      <c r="H2" s="95"/>
      <c r="I2" s="95"/>
      <c r="J2" s="95"/>
      <c r="K2" s="95"/>
      <c r="L2" s="16"/>
    </row>
    <row r="3" spans="1:13" x14ac:dyDescent="0.3">
      <c r="B3" s="95" t="s">
        <v>2637</v>
      </c>
      <c r="C3" s="95"/>
      <c r="D3" s="95"/>
      <c r="E3" s="95"/>
      <c r="F3" s="95"/>
      <c r="G3" s="95"/>
      <c r="H3" s="95"/>
      <c r="I3" s="95"/>
      <c r="J3" s="95"/>
      <c r="K3" s="95"/>
      <c r="L3" s="16"/>
    </row>
    <row r="4" spans="1:13" x14ac:dyDescent="0.3">
      <c r="B4" s="70"/>
      <c r="C4" s="70"/>
      <c r="D4" s="17"/>
      <c r="E4" s="17"/>
      <c r="F4" s="17"/>
      <c r="G4" s="17"/>
      <c r="H4" s="17"/>
      <c r="I4" s="17"/>
      <c r="J4" s="17"/>
      <c r="K4" s="17"/>
      <c r="L4" s="16"/>
    </row>
    <row r="5" spans="1:13" s="18" customFormat="1" ht="111" x14ac:dyDescent="0.3">
      <c r="B5" s="19" t="s">
        <v>6</v>
      </c>
      <c r="C5" s="19" t="s">
        <v>2638</v>
      </c>
      <c r="D5" s="20" t="s">
        <v>2639</v>
      </c>
      <c r="E5" s="19" t="s">
        <v>2640</v>
      </c>
      <c r="F5" s="20" t="s">
        <v>2641</v>
      </c>
      <c r="G5" s="21" t="s">
        <v>2642</v>
      </c>
      <c r="H5" s="22" t="s">
        <v>2643</v>
      </c>
      <c r="I5" s="22" t="s">
        <v>2644</v>
      </c>
      <c r="J5" s="22" t="s">
        <v>2645</v>
      </c>
      <c r="K5" s="21" t="s">
        <v>2646</v>
      </c>
      <c r="L5" s="20" t="s">
        <v>2647</v>
      </c>
      <c r="M5" s="23" t="s">
        <v>2648</v>
      </c>
    </row>
    <row r="6" spans="1:13" ht="17.25" customHeight="1" x14ac:dyDescent="0.3">
      <c r="B6" s="70"/>
      <c r="C6" s="24"/>
      <c r="D6" s="25" t="s">
        <v>2649</v>
      </c>
      <c r="E6" s="25"/>
      <c r="F6" s="20"/>
      <c r="G6" s="19"/>
      <c r="H6" s="19"/>
      <c r="I6" s="20"/>
      <c r="J6" s="20"/>
      <c r="K6" s="26"/>
      <c r="L6" s="27"/>
      <c r="M6" s="28"/>
    </row>
    <row r="7" spans="1:13" x14ac:dyDescent="0.3">
      <c r="A7" s="15" t="str">
        <f>B7&amp;C7</f>
        <v>10790</v>
      </c>
      <c r="B7" s="70">
        <v>1</v>
      </c>
      <c r="C7" s="24" t="s">
        <v>1733</v>
      </c>
      <c r="D7" s="17" t="s">
        <v>2650</v>
      </c>
      <c r="E7" s="17" t="s">
        <v>2651</v>
      </c>
      <c r="F7" s="70" t="s">
        <v>2652</v>
      </c>
      <c r="G7" s="70">
        <v>30</v>
      </c>
      <c r="H7" s="70">
        <v>25</v>
      </c>
      <c r="I7" s="70">
        <v>0.1</v>
      </c>
      <c r="J7" s="70" t="s">
        <v>6</v>
      </c>
      <c r="K7" s="70" t="s">
        <v>2653</v>
      </c>
      <c r="L7" s="27" t="s">
        <v>2654</v>
      </c>
      <c r="M7" s="29" t="s">
        <v>2655</v>
      </c>
    </row>
    <row r="8" spans="1:13" x14ac:dyDescent="0.3">
      <c r="A8" s="15" t="str">
        <f t="shared" ref="A8:A74" si="0">B8&amp;C8</f>
        <v>10792</v>
      </c>
      <c r="B8" s="70">
        <v>1</v>
      </c>
      <c r="C8" s="24" t="s">
        <v>1737</v>
      </c>
      <c r="D8" s="17" t="s">
        <v>2656</v>
      </c>
      <c r="E8" s="17" t="s">
        <v>2657</v>
      </c>
      <c r="F8" s="70" t="s">
        <v>2658</v>
      </c>
      <c r="G8" s="70">
        <v>30</v>
      </c>
      <c r="H8" s="70">
        <v>25</v>
      </c>
      <c r="I8" s="70">
        <v>3.3300000000000003E-2</v>
      </c>
      <c r="J8" s="70">
        <v>0</v>
      </c>
      <c r="K8" s="70" t="s">
        <v>2653</v>
      </c>
      <c r="L8" s="27" t="s">
        <v>2654</v>
      </c>
      <c r="M8" s="28"/>
    </row>
    <row r="9" spans="1:13" x14ac:dyDescent="0.3">
      <c r="A9" s="15" t="str">
        <f t="shared" si="0"/>
        <v>10590</v>
      </c>
      <c r="B9" s="70">
        <v>1</v>
      </c>
      <c r="C9" s="24" t="s">
        <v>514</v>
      </c>
      <c r="D9" s="17" t="s">
        <v>2659</v>
      </c>
      <c r="E9" s="17" t="s">
        <v>2660</v>
      </c>
      <c r="F9" s="70" t="s">
        <v>2661</v>
      </c>
      <c r="G9" s="70">
        <v>30</v>
      </c>
      <c r="H9" s="70">
        <v>25</v>
      </c>
      <c r="I9" s="70">
        <v>0.16669999999999999</v>
      </c>
      <c r="J9" s="70" t="s">
        <v>6</v>
      </c>
      <c r="K9" s="70" t="s">
        <v>2653</v>
      </c>
      <c r="L9" s="27" t="s">
        <v>2662</v>
      </c>
      <c r="M9" s="28"/>
    </row>
    <row r="10" spans="1:13" x14ac:dyDescent="0.3">
      <c r="A10" s="15" t="str">
        <f t="shared" si="0"/>
        <v>11192</v>
      </c>
      <c r="B10" s="70">
        <v>1</v>
      </c>
      <c r="C10" s="24" t="s">
        <v>103</v>
      </c>
      <c r="D10" s="17" t="s">
        <v>2663</v>
      </c>
      <c r="E10" s="17" t="s">
        <v>2664</v>
      </c>
      <c r="F10" s="70" t="s">
        <v>2665</v>
      </c>
      <c r="G10" s="70">
        <v>30</v>
      </c>
      <c r="H10" s="70">
        <v>25</v>
      </c>
      <c r="I10" s="70" t="s">
        <v>2666</v>
      </c>
      <c r="J10" s="70" t="s">
        <v>6</v>
      </c>
      <c r="K10" s="70" t="s">
        <v>2653</v>
      </c>
      <c r="L10" s="27" t="s">
        <v>2662</v>
      </c>
      <c r="M10" s="28"/>
    </row>
    <row r="11" spans="1:13" ht="57" customHeight="1" x14ac:dyDescent="0.3">
      <c r="A11" s="15" t="str">
        <f t="shared" si="0"/>
        <v>12391</v>
      </c>
      <c r="B11" s="30">
        <v>1</v>
      </c>
      <c r="C11" s="31" t="s">
        <v>2667</v>
      </c>
      <c r="D11" s="32" t="s">
        <v>2668</v>
      </c>
      <c r="E11" s="32" t="s">
        <v>2669</v>
      </c>
      <c r="F11" s="70" t="s">
        <v>2670</v>
      </c>
      <c r="G11" s="70">
        <v>30</v>
      </c>
      <c r="H11" s="70">
        <v>25</v>
      </c>
      <c r="I11" s="33">
        <v>3.3300000000000003E-2</v>
      </c>
      <c r="J11" s="70" t="s">
        <v>6</v>
      </c>
      <c r="K11" s="70" t="s">
        <v>2653</v>
      </c>
      <c r="L11" s="27" t="s">
        <v>2671</v>
      </c>
      <c r="M11" s="29" t="s">
        <v>2672</v>
      </c>
    </row>
    <row r="12" spans="1:13" x14ac:dyDescent="0.3">
      <c r="A12" s="15" t="str">
        <f t="shared" si="0"/>
        <v>11390</v>
      </c>
      <c r="B12" s="70">
        <v>1</v>
      </c>
      <c r="C12" s="24" t="s">
        <v>2673</v>
      </c>
      <c r="D12" s="17" t="s">
        <v>2674</v>
      </c>
      <c r="E12" s="17" t="s">
        <v>2675</v>
      </c>
      <c r="F12" s="70" t="s">
        <v>2676</v>
      </c>
      <c r="G12" s="70">
        <v>30</v>
      </c>
      <c r="H12" s="70">
        <v>25</v>
      </c>
      <c r="I12" s="70">
        <v>1.67E-2</v>
      </c>
      <c r="J12" s="70" t="s">
        <v>6</v>
      </c>
      <c r="K12" s="70" t="s">
        <v>2653</v>
      </c>
      <c r="L12" s="27" t="s">
        <v>2677</v>
      </c>
      <c r="M12" s="28"/>
    </row>
    <row r="13" spans="1:13" x14ac:dyDescent="0.3">
      <c r="A13" s="15" t="str">
        <f t="shared" si="0"/>
        <v>10991</v>
      </c>
      <c r="B13" s="70">
        <v>1</v>
      </c>
      <c r="C13" s="24" t="s">
        <v>1254</v>
      </c>
      <c r="D13" s="17" t="s">
        <v>2678</v>
      </c>
      <c r="E13" s="17" t="s">
        <v>2679</v>
      </c>
      <c r="F13" s="70" t="s">
        <v>2680</v>
      </c>
      <c r="G13" s="70">
        <v>30</v>
      </c>
      <c r="H13" s="70">
        <v>25</v>
      </c>
      <c r="I13" s="70">
        <v>0.05</v>
      </c>
      <c r="J13" s="70" t="s">
        <v>6</v>
      </c>
      <c r="K13" s="70" t="s">
        <v>2653</v>
      </c>
      <c r="L13" s="27" t="s">
        <v>2662</v>
      </c>
      <c r="M13" s="28"/>
    </row>
    <row r="14" spans="1:13" x14ac:dyDescent="0.3">
      <c r="A14" s="15" t="str">
        <f t="shared" si="0"/>
        <v/>
      </c>
      <c r="B14" s="70"/>
      <c r="C14" s="24"/>
      <c r="D14" s="17" t="s">
        <v>2681</v>
      </c>
      <c r="E14" s="17"/>
      <c r="F14" s="70" t="s">
        <v>2682</v>
      </c>
      <c r="G14" s="70">
        <v>10</v>
      </c>
      <c r="H14" s="70">
        <v>25</v>
      </c>
      <c r="I14" s="70">
        <v>0.1167</v>
      </c>
      <c r="J14" s="70" t="s">
        <v>6</v>
      </c>
      <c r="K14" s="70" t="s">
        <v>2653</v>
      </c>
      <c r="L14" s="27" t="s">
        <v>2654</v>
      </c>
      <c r="M14" s="28" t="s">
        <v>2683</v>
      </c>
    </row>
    <row r="15" spans="1:13" x14ac:dyDescent="0.3">
      <c r="A15" s="15" t="str">
        <f t="shared" si="0"/>
        <v>12190</v>
      </c>
      <c r="B15" s="70">
        <v>1</v>
      </c>
      <c r="C15" s="24" t="s">
        <v>2684</v>
      </c>
      <c r="D15" s="17" t="s">
        <v>2685</v>
      </c>
      <c r="E15" s="17" t="s">
        <v>2686</v>
      </c>
      <c r="F15" s="70" t="s">
        <v>2687</v>
      </c>
      <c r="G15" s="70">
        <v>30</v>
      </c>
      <c r="H15" s="70">
        <v>25</v>
      </c>
      <c r="I15" s="70">
        <v>1.67E-2</v>
      </c>
      <c r="J15" s="70" t="s">
        <v>6</v>
      </c>
      <c r="K15" s="70" t="s">
        <v>2653</v>
      </c>
      <c r="L15" s="27" t="s">
        <v>2688</v>
      </c>
      <c r="M15" s="28" t="s">
        <v>2689</v>
      </c>
    </row>
    <row r="16" spans="1:13" x14ac:dyDescent="0.3">
      <c r="A16" s="15" t="str">
        <f t="shared" si="0"/>
        <v>10191</v>
      </c>
      <c r="B16" s="70">
        <v>1</v>
      </c>
      <c r="C16" s="24" t="s">
        <v>2026</v>
      </c>
      <c r="D16" s="17" t="s">
        <v>2690</v>
      </c>
      <c r="E16" s="17" t="s">
        <v>2691</v>
      </c>
      <c r="F16" s="70" t="s">
        <v>2692</v>
      </c>
      <c r="G16" s="70">
        <v>30</v>
      </c>
      <c r="H16" s="70">
        <v>25</v>
      </c>
      <c r="I16" s="70">
        <v>1.67E-2</v>
      </c>
      <c r="J16" s="70" t="s">
        <v>6</v>
      </c>
      <c r="K16" s="70" t="s">
        <v>2653</v>
      </c>
      <c r="L16" s="27" t="s">
        <v>2654</v>
      </c>
      <c r="M16" s="28" t="s">
        <v>2693</v>
      </c>
    </row>
    <row r="17" spans="1:13" x14ac:dyDescent="0.3">
      <c r="A17" s="15" t="str">
        <f t="shared" si="0"/>
        <v>11092</v>
      </c>
      <c r="B17" s="70">
        <v>1</v>
      </c>
      <c r="C17" s="24" t="s">
        <v>177</v>
      </c>
      <c r="D17" s="17" t="s">
        <v>2694</v>
      </c>
      <c r="E17" s="17" t="s">
        <v>2695</v>
      </c>
      <c r="F17" s="70" t="s">
        <v>2696</v>
      </c>
      <c r="G17" s="70">
        <v>10</v>
      </c>
      <c r="H17" s="70">
        <v>25</v>
      </c>
      <c r="I17" s="70">
        <v>0.33</v>
      </c>
      <c r="J17" s="70" t="s">
        <v>6</v>
      </c>
      <c r="K17" s="70" t="s">
        <v>2653</v>
      </c>
      <c r="L17" s="27" t="s">
        <v>2654</v>
      </c>
      <c r="M17" s="28" t="s">
        <v>2697</v>
      </c>
    </row>
    <row r="18" spans="1:13" x14ac:dyDescent="0.3">
      <c r="A18" s="15" t="str">
        <f t="shared" si="0"/>
        <v>12390</v>
      </c>
      <c r="B18" s="70">
        <v>1</v>
      </c>
      <c r="C18" s="24">
        <v>2390</v>
      </c>
      <c r="D18" s="17" t="s">
        <v>2698</v>
      </c>
      <c r="E18" s="17" t="s">
        <v>2699</v>
      </c>
      <c r="F18" s="70" t="s">
        <v>2700</v>
      </c>
      <c r="G18" s="70">
        <v>10</v>
      </c>
      <c r="H18" s="70">
        <v>25</v>
      </c>
      <c r="I18" s="70">
        <v>0.33</v>
      </c>
      <c r="J18" s="70" t="s">
        <v>6</v>
      </c>
      <c r="K18" s="70" t="s">
        <v>2653</v>
      </c>
      <c r="L18" s="27" t="s">
        <v>2654</v>
      </c>
      <c r="M18" s="28" t="s">
        <v>2697</v>
      </c>
    </row>
    <row r="19" spans="1:13" x14ac:dyDescent="0.3">
      <c r="A19" s="15" t="str">
        <f t="shared" si="0"/>
        <v>1</v>
      </c>
      <c r="B19" s="70">
        <v>1</v>
      </c>
      <c r="C19" s="34"/>
      <c r="D19" s="17" t="s">
        <v>2701</v>
      </c>
      <c r="E19" s="35"/>
      <c r="F19" s="70" t="s">
        <v>2702</v>
      </c>
      <c r="G19" s="70">
        <v>30</v>
      </c>
      <c r="H19" s="70">
        <v>25</v>
      </c>
      <c r="I19" s="36">
        <v>6.7000000000000002E-3</v>
      </c>
      <c r="J19" s="70" t="s">
        <v>6</v>
      </c>
      <c r="K19" s="70" t="s">
        <v>2653</v>
      </c>
      <c r="L19" s="27" t="s">
        <v>2703</v>
      </c>
      <c r="M19" s="37"/>
    </row>
    <row r="20" spans="1:13" x14ac:dyDescent="0.3">
      <c r="A20" s="15" t="str">
        <f t="shared" si="0"/>
        <v>1</v>
      </c>
      <c r="B20" s="70">
        <v>1</v>
      </c>
      <c r="C20" s="34"/>
      <c r="D20" s="17" t="s">
        <v>2704</v>
      </c>
      <c r="E20" s="35"/>
      <c r="F20" s="70" t="s">
        <v>2705</v>
      </c>
      <c r="G20" s="70">
        <v>30</v>
      </c>
      <c r="H20" s="70">
        <v>25</v>
      </c>
      <c r="I20" s="38" t="s">
        <v>2666</v>
      </c>
      <c r="J20" s="70" t="s">
        <v>6</v>
      </c>
      <c r="K20" s="70" t="s">
        <v>2653</v>
      </c>
      <c r="L20" s="27" t="s">
        <v>2706</v>
      </c>
      <c r="M20" s="28"/>
    </row>
    <row r="21" spans="1:13" x14ac:dyDescent="0.3">
      <c r="A21" s="15" t="str">
        <f t="shared" si="0"/>
        <v>18790</v>
      </c>
      <c r="B21" s="70">
        <v>1</v>
      </c>
      <c r="C21" s="24" t="s">
        <v>2707</v>
      </c>
      <c r="D21" s="17" t="s">
        <v>2708</v>
      </c>
      <c r="E21" s="17" t="s">
        <v>2709</v>
      </c>
      <c r="F21" s="70" t="s">
        <v>2710</v>
      </c>
      <c r="G21" s="70">
        <v>30</v>
      </c>
      <c r="H21" s="70">
        <v>25</v>
      </c>
      <c r="I21" s="70">
        <v>6.6699999999999995E-2</v>
      </c>
      <c r="J21" s="70" t="s">
        <v>6</v>
      </c>
      <c r="K21" s="70" t="s">
        <v>2653</v>
      </c>
      <c r="L21" s="27" t="s">
        <v>2711</v>
      </c>
      <c r="M21" s="28"/>
    </row>
    <row r="22" spans="1:13" x14ac:dyDescent="0.3">
      <c r="A22" s="15" t="str">
        <f t="shared" si="0"/>
        <v>10990</v>
      </c>
      <c r="B22" s="70">
        <v>1</v>
      </c>
      <c r="C22" s="24" t="s">
        <v>1724</v>
      </c>
      <c r="D22" s="17" t="s">
        <v>2712</v>
      </c>
      <c r="E22" s="17" t="s">
        <v>2713</v>
      </c>
      <c r="F22" s="70" t="s">
        <v>2714</v>
      </c>
      <c r="G22" s="70">
        <v>30</v>
      </c>
      <c r="H22" s="70">
        <v>25</v>
      </c>
      <c r="I22" s="70">
        <v>3.3300000000000003E-2</v>
      </c>
      <c r="J22" s="70" t="s">
        <v>6</v>
      </c>
      <c r="K22" s="70" t="s">
        <v>2653</v>
      </c>
      <c r="L22" s="27" t="s">
        <v>2662</v>
      </c>
      <c r="M22" s="28" t="s">
        <v>2693</v>
      </c>
    </row>
    <row r="23" spans="1:13" x14ac:dyDescent="0.3">
      <c r="A23" s="15" t="str">
        <f t="shared" si="0"/>
        <v>10193</v>
      </c>
      <c r="B23" s="70">
        <v>1</v>
      </c>
      <c r="C23" s="24" t="s">
        <v>2047</v>
      </c>
      <c r="D23" s="17" t="s">
        <v>2715</v>
      </c>
      <c r="E23" s="17" t="s">
        <v>2716</v>
      </c>
      <c r="F23" s="70" t="s">
        <v>2717</v>
      </c>
      <c r="G23" s="70"/>
      <c r="H23" s="70"/>
      <c r="I23" s="70" t="s">
        <v>2666</v>
      </c>
      <c r="J23" s="70">
        <v>0</v>
      </c>
      <c r="K23" s="70" t="s">
        <v>2653</v>
      </c>
      <c r="L23" s="27" t="s">
        <v>2654</v>
      </c>
      <c r="M23" s="39"/>
    </row>
    <row r="24" spans="1:13" x14ac:dyDescent="0.3">
      <c r="A24" s="15" t="str">
        <f t="shared" si="0"/>
        <v/>
      </c>
      <c r="B24" s="40"/>
      <c r="C24" s="40"/>
      <c r="D24" s="41"/>
      <c r="E24" s="41"/>
      <c r="F24" s="40"/>
      <c r="G24" s="40"/>
      <c r="H24" s="40"/>
      <c r="I24" s="40"/>
      <c r="J24" s="40"/>
      <c r="K24" s="40"/>
      <c r="L24" s="42"/>
      <c r="M24" s="43"/>
    </row>
    <row r="25" spans="1:13" x14ac:dyDescent="0.3">
      <c r="A25" s="15" t="str">
        <f t="shared" si="0"/>
        <v/>
      </c>
      <c r="B25" s="70"/>
      <c r="C25" s="70"/>
      <c r="D25" s="44" t="s">
        <v>2718</v>
      </c>
      <c r="E25" s="44"/>
      <c r="F25" s="45"/>
      <c r="G25" s="45"/>
      <c r="H25" s="45"/>
      <c r="I25" s="45"/>
      <c r="J25" s="45"/>
      <c r="K25" s="45"/>
      <c r="L25" s="46"/>
      <c r="M25" s="29" t="s">
        <v>2719</v>
      </c>
    </row>
    <row r="26" spans="1:13" x14ac:dyDescent="0.3">
      <c r="A26" s="15" t="str">
        <f t="shared" si="0"/>
        <v>32391</v>
      </c>
      <c r="B26" s="30">
        <v>3</v>
      </c>
      <c r="C26" s="31" t="s">
        <v>2667</v>
      </c>
      <c r="D26" s="32" t="s">
        <v>2668</v>
      </c>
      <c r="E26" s="32" t="s">
        <v>2669</v>
      </c>
      <c r="F26" s="70" t="s">
        <v>2720</v>
      </c>
      <c r="G26" s="70">
        <v>30</v>
      </c>
      <c r="H26" s="70">
        <v>25</v>
      </c>
      <c r="I26" s="33">
        <v>0.05</v>
      </c>
      <c r="J26" s="70" t="s">
        <v>6</v>
      </c>
      <c r="K26" s="70" t="s">
        <v>2653</v>
      </c>
      <c r="L26" s="27" t="s">
        <v>2721</v>
      </c>
      <c r="M26" s="28" t="s">
        <v>2722</v>
      </c>
    </row>
    <row r="27" spans="1:13" x14ac:dyDescent="0.3">
      <c r="A27" s="15" t="str">
        <f t="shared" si="0"/>
        <v>31092</v>
      </c>
      <c r="B27" s="70">
        <v>3</v>
      </c>
      <c r="C27" s="24" t="s">
        <v>177</v>
      </c>
      <c r="D27" s="17" t="s">
        <v>2723</v>
      </c>
      <c r="E27" s="17" t="s">
        <v>2695</v>
      </c>
      <c r="F27" s="70" t="s">
        <v>2696</v>
      </c>
      <c r="G27" s="70">
        <v>10</v>
      </c>
      <c r="H27" s="70">
        <v>25</v>
      </c>
      <c r="I27" s="70">
        <v>0.33</v>
      </c>
      <c r="J27" s="70" t="s">
        <v>6</v>
      </c>
      <c r="K27" s="70" t="s">
        <v>2653</v>
      </c>
      <c r="L27" s="27" t="s">
        <v>2721</v>
      </c>
      <c r="M27" s="28" t="s">
        <v>2697</v>
      </c>
    </row>
    <row r="28" spans="1:13" x14ac:dyDescent="0.3">
      <c r="A28" s="15" t="str">
        <f t="shared" si="0"/>
        <v>32390</v>
      </c>
      <c r="B28" s="70">
        <v>3</v>
      </c>
      <c r="C28" s="24">
        <v>2390</v>
      </c>
      <c r="D28" s="17" t="s">
        <v>2698</v>
      </c>
      <c r="E28" s="17" t="s">
        <v>2699</v>
      </c>
      <c r="F28" s="70" t="s">
        <v>2700</v>
      </c>
      <c r="G28" s="70">
        <v>10</v>
      </c>
      <c r="H28" s="70">
        <v>25</v>
      </c>
      <c r="I28" s="70">
        <v>0.33</v>
      </c>
      <c r="J28" s="70" t="s">
        <v>6</v>
      </c>
      <c r="K28" s="70" t="s">
        <v>2653</v>
      </c>
      <c r="L28" s="27" t="s">
        <v>2654</v>
      </c>
      <c r="M28" s="28"/>
    </row>
    <row r="29" spans="1:13" x14ac:dyDescent="0.3">
      <c r="A29" s="15" t="str">
        <f t="shared" si="0"/>
        <v>31191</v>
      </c>
      <c r="B29" s="70">
        <v>3</v>
      </c>
      <c r="C29" s="24" t="s">
        <v>1787</v>
      </c>
      <c r="D29" s="17" t="s">
        <v>2724</v>
      </c>
      <c r="E29" s="17" t="s">
        <v>2725</v>
      </c>
      <c r="F29" s="70" t="s">
        <v>2726</v>
      </c>
      <c r="G29" s="70">
        <v>30</v>
      </c>
      <c r="H29" s="70">
        <v>25</v>
      </c>
      <c r="I29" s="70">
        <v>3.3300000000000003E-2</v>
      </c>
      <c r="J29" s="70" t="s">
        <v>6</v>
      </c>
      <c r="K29" s="70" t="s">
        <v>2653</v>
      </c>
      <c r="L29" s="27" t="s">
        <v>2721</v>
      </c>
      <c r="M29" s="28" t="s">
        <v>2693</v>
      </c>
    </row>
    <row r="30" spans="1:13" x14ac:dyDescent="0.3">
      <c r="A30" s="15" t="str">
        <f t="shared" si="0"/>
        <v>30990</v>
      </c>
      <c r="B30" s="70">
        <v>3</v>
      </c>
      <c r="C30" s="24" t="s">
        <v>1724</v>
      </c>
      <c r="D30" s="17" t="s">
        <v>2727</v>
      </c>
      <c r="E30" s="17" t="s">
        <v>2728</v>
      </c>
      <c r="F30" s="70" t="s">
        <v>2714</v>
      </c>
      <c r="G30" s="70">
        <v>30</v>
      </c>
      <c r="H30" s="70">
        <v>25</v>
      </c>
      <c r="I30" s="70">
        <v>3.3300000000000003E-2</v>
      </c>
      <c r="J30" s="70" t="s">
        <v>6</v>
      </c>
      <c r="K30" s="70" t="s">
        <v>2653</v>
      </c>
      <c r="L30" s="27" t="s">
        <v>2729</v>
      </c>
      <c r="M30" s="28" t="s">
        <v>2730</v>
      </c>
    </row>
    <row r="31" spans="1:13" x14ac:dyDescent="0.3">
      <c r="A31" s="15" t="str">
        <f t="shared" si="0"/>
        <v>31390</v>
      </c>
      <c r="B31" s="70">
        <v>3</v>
      </c>
      <c r="C31" s="24" t="s">
        <v>2673</v>
      </c>
      <c r="D31" s="17" t="s">
        <v>2674</v>
      </c>
      <c r="E31" s="17" t="s">
        <v>2675</v>
      </c>
      <c r="F31" s="70" t="s">
        <v>2676</v>
      </c>
      <c r="G31" s="70">
        <v>30</v>
      </c>
      <c r="H31" s="70">
        <v>25</v>
      </c>
      <c r="I31" s="70">
        <v>1.67E-2</v>
      </c>
      <c r="J31" s="70" t="s">
        <v>6</v>
      </c>
      <c r="K31" s="70" t="s">
        <v>2653</v>
      </c>
      <c r="L31" s="27" t="s">
        <v>2731</v>
      </c>
      <c r="M31" s="28" t="s">
        <v>2732</v>
      </c>
    </row>
    <row r="32" spans="1:13" ht="37.5" x14ac:dyDescent="0.3">
      <c r="A32" s="15" t="str">
        <f t="shared" si="0"/>
        <v>31390</v>
      </c>
      <c r="B32" s="70">
        <v>3</v>
      </c>
      <c r="C32" s="24" t="s">
        <v>2673</v>
      </c>
      <c r="D32" s="17" t="s">
        <v>2674</v>
      </c>
      <c r="E32" s="17" t="s">
        <v>2675</v>
      </c>
      <c r="F32" s="70" t="s">
        <v>2733</v>
      </c>
      <c r="G32" s="70">
        <v>30</v>
      </c>
      <c r="H32" s="70">
        <v>25</v>
      </c>
      <c r="I32" s="70">
        <v>3.3300000000000003E-2</v>
      </c>
      <c r="J32" s="70" t="s">
        <v>6</v>
      </c>
      <c r="K32" s="70" t="s">
        <v>2653</v>
      </c>
      <c r="L32" s="27" t="s">
        <v>2734</v>
      </c>
      <c r="M32" s="29" t="s">
        <v>2735</v>
      </c>
    </row>
    <row r="33" spans="1:13" x14ac:dyDescent="0.3">
      <c r="A33" s="15" t="str">
        <f t="shared" si="0"/>
        <v>30790</v>
      </c>
      <c r="B33" s="30">
        <v>3</v>
      </c>
      <c r="C33" s="31" t="s">
        <v>1733</v>
      </c>
      <c r="D33" s="32" t="s">
        <v>2650</v>
      </c>
      <c r="E33" s="32" t="s">
        <v>2651</v>
      </c>
      <c r="F33" s="70" t="s">
        <v>2652</v>
      </c>
      <c r="G33" s="70">
        <v>30</v>
      </c>
      <c r="H33" s="70">
        <v>25</v>
      </c>
      <c r="I33" s="70">
        <v>0.1</v>
      </c>
      <c r="J33" s="70" t="s">
        <v>6</v>
      </c>
      <c r="K33" s="70" t="s">
        <v>2653</v>
      </c>
      <c r="L33" s="27" t="s">
        <v>2721</v>
      </c>
      <c r="M33" s="28" t="s">
        <v>2736</v>
      </c>
    </row>
    <row r="34" spans="1:13" x14ac:dyDescent="0.3">
      <c r="A34" s="15" t="str">
        <f t="shared" si="0"/>
        <v>32190</v>
      </c>
      <c r="B34" s="70">
        <v>3</v>
      </c>
      <c r="C34" s="24" t="s">
        <v>2684</v>
      </c>
      <c r="D34" s="17" t="s">
        <v>2685</v>
      </c>
      <c r="E34" s="17" t="s">
        <v>2686</v>
      </c>
      <c r="F34" s="70" t="s">
        <v>2687</v>
      </c>
      <c r="G34" s="70">
        <v>30</v>
      </c>
      <c r="H34" s="70">
        <v>25</v>
      </c>
      <c r="I34" s="70">
        <v>1.67E-2</v>
      </c>
      <c r="J34" s="70">
        <v>0</v>
      </c>
      <c r="K34" s="70" t="s">
        <v>2653</v>
      </c>
      <c r="L34" s="27" t="s">
        <v>2688</v>
      </c>
      <c r="M34" s="28" t="s">
        <v>2737</v>
      </c>
    </row>
    <row r="35" spans="1:13" x14ac:dyDescent="0.3">
      <c r="A35" s="15" t="str">
        <f t="shared" si="0"/>
        <v>3</v>
      </c>
      <c r="B35" s="70">
        <v>3</v>
      </c>
      <c r="C35" s="47"/>
      <c r="D35" s="17" t="s">
        <v>2738</v>
      </c>
      <c r="E35" s="35"/>
      <c r="F35" s="70" t="s">
        <v>2739</v>
      </c>
      <c r="G35" s="70" t="s">
        <v>2740</v>
      </c>
      <c r="H35" s="70">
        <v>25</v>
      </c>
      <c r="I35" s="70" t="s">
        <v>2666</v>
      </c>
      <c r="J35" s="70" t="s">
        <v>6</v>
      </c>
      <c r="K35" s="70" t="s">
        <v>2653</v>
      </c>
      <c r="L35" s="27" t="s">
        <v>2741</v>
      </c>
      <c r="M35" s="29" t="s">
        <v>2742</v>
      </c>
    </row>
    <row r="36" spans="1:13" s="49" customFormat="1" x14ac:dyDescent="0.3">
      <c r="A36" s="15" t="str">
        <f t="shared" si="0"/>
        <v>38090</v>
      </c>
      <c r="B36" s="70">
        <v>3</v>
      </c>
      <c r="C36" s="24" t="s">
        <v>2743</v>
      </c>
      <c r="D36" s="17" t="s">
        <v>2744</v>
      </c>
      <c r="E36" s="17" t="s">
        <v>2745</v>
      </c>
      <c r="F36" s="70" t="s">
        <v>2746</v>
      </c>
      <c r="G36" s="70">
        <v>30</v>
      </c>
      <c r="H36" s="70">
        <v>25</v>
      </c>
      <c r="I36" s="70">
        <v>6.6699999999999995E-2</v>
      </c>
      <c r="J36" s="70" t="s">
        <v>6</v>
      </c>
      <c r="K36" s="70" t="s">
        <v>2653</v>
      </c>
      <c r="L36" s="27" t="s">
        <v>2747</v>
      </c>
      <c r="M36" s="48" t="s">
        <v>2748</v>
      </c>
    </row>
    <row r="37" spans="1:13" x14ac:dyDescent="0.3">
      <c r="A37" s="15" t="str">
        <f t="shared" si="0"/>
        <v>32392</v>
      </c>
      <c r="B37" s="70">
        <v>3</v>
      </c>
      <c r="C37" s="31" t="s">
        <v>2749</v>
      </c>
      <c r="D37" s="32" t="s">
        <v>2750</v>
      </c>
      <c r="E37" s="32" t="s">
        <v>2750</v>
      </c>
      <c r="F37" s="30" t="s">
        <v>2751</v>
      </c>
      <c r="G37" s="30">
        <v>30</v>
      </c>
      <c r="H37" s="70">
        <v>25</v>
      </c>
      <c r="I37" s="30">
        <v>0.16669999999999999</v>
      </c>
      <c r="J37" s="30" t="s">
        <v>6</v>
      </c>
      <c r="K37" s="30" t="s">
        <v>2653</v>
      </c>
      <c r="L37" s="50" t="s">
        <v>2721</v>
      </c>
      <c r="M37" s="28"/>
    </row>
    <row r="38" spans="1:13" x14ac:dyDescent="0.3">
      <c r="A38" s="15" t="str">
        <f t="shared" si="0"/>
        <v>30991</v>
      </c>
      <c r="B38" s="70">
        <v>3</v>
      </c>
      <c r="C38" s="24" t="s">
        <v>1254</v>
      </c>
      <c r="D38" s="17" t="s">
        <v>2678</v>
      </c>
      <c r="E38" s="17" t="s">
        <v>2679</v>
      </c>
      <c r="F38" s="70" t="s">
        <v>2680</v>
      </c>
      <c r="G38" s="70">
        <v>30</v>
      </c>
      <c r="H38" s="70">
        <v>25</v>
      </c>
      <c r="I38" s="70">
        <v>0.05</v>
      </c>
      <c r="J38" s="70" t="s">
        <v>6</v>
      </c>
      <c r="K38" s="70" t="s">
        <v>2653</v>
      </c>
      <c r="L38" s="27" t="s">
        <v>2721</v>
      </c>
      <c r="M38" s="28"/>
    </row>
    <row r="39" spans="1:13" x14ac:dyDescent="0.3">
      <c r="A39" s="15" t="str">
        <f t="shared" si="0"/>
        <v>36290</v>
      </c>
      <c r="B39" s="70">
        <v>3</v>
      </c>
      <c r="C39" s="24" t="s">
        <v>2752</v>
      </c>
      <c r="D39" s="17" t="s">
        <v>2753</v>
      </c>
      <c r="E39" s="17" t="s">
        <v>2754</v>
      </c>
      <c r="F39" s="70" t="s">
        <v>2755</v>
      </c>
      <c r="G39" s="70">
        <v>30</v>
      </c>
      <c r="H39" s="70">
        <v>25</v>
      </c>
      <c r="I39" s="51">
        <v>1</v>
      </c>
      <c r="J39" s="70" t="s">
        <v>6</v>
      </c>
      <c r="K39" s="70" t="s">
        <v>2653</v>
      </c>
      <c r="L39" s="27" t="s">
        <v>2721</v>
      </c>
      <c r="M39" s="28"/>
    </row>
    <row r="40" spans="1:13" x14ac:dyDescent="0.3">
      <c r="A40" s="15" t="str">
        <f t="shared" si="0"/>
        <v>31390</v>
      </c>
      <c r="B40" s="70">
        <v>3</v>
      </c>
      <c r="C40" s="24" t="s">
        <v>2673</v>
      </c>
      <c r="D40" s="17" t="s">
        <v>2756</v>
      </c>
      <c r="E40" s="17" t="s">
        <v>2675</v>
      </c>
      <c r="F40" s="70" t="s">
        <v>2733</v>
      </c>
      <c r="G40" s="70">
        <v>30</v>
      </c>
      <c r="H40" s="70">
        <v>25</v>
      </c>
      <c r="I40" s="70">
        <v>3.3300000000000003E-2</v>
      </c>
      <c r="J40" s="70" t="s">
        <v>6</v>
      </c>
      <c r="K40" s="70" t="s">
        <v>2653</v>
      </c>
      <c r="L40" s="27" t="s">
        <v>2721</v>
      </c>
      <c r="M40" s="28"/>
    </row>
    <row r="41" spans="1:13" x14ac:dyDescent="0.3">
      <c r="A41" s="15" t="str">
        <f t="shared" si="0"/>
        <v>30791</v>
      </c>
      <c r="B41" s="70">
        <v>3</v>
      </c>
      <c r="C41" s="24" t="s">
        <v>1735</v>
      </c>
      <c r="D41" s="17" t="s">
        <v>2757</v>
      </c>
      <c r="E41" s="17" t="s">
        <v>2758</v>
      </c>
      <c r="F41" s="70" t="s">
        <v>2759</v>
      </c>
      <c r="G41" s="70" t="s">
        <v>2760</v>
      </c>
      <c r="H41" s="70" t="s">
        <v>2760</v>
      </c>
      <c r="I41" s="70" t="s">
        <v>2666</v>
      </c>
      <c r="J41" s="70" t="s">
        <v>6</v>
      </c>
      <c r="K41" s="70" t="s">
        <v>2653</v>
      </c>
      <c r="L41" s="27" t="s">
        <v>2721</v>
      </c>
      <c r="M41" s="28" t="s">
        <v>2761</v>
      </c>
    </row>
    <row r="42" spans="1:13" x14ac:dyDescent="0.3">
      <c r="A42" s="15" t="str">
        <f t="shared" si="0"/>
        <v>30193</v>
      </c>
      <c r="B42" s="70">
        <v>3</v>
      </c>
      <c r="C42" s="24" t="s">
        <v>2047</v>
      </c>
      <c r="D42" s="17" t="s">
        <v>2715</v>
      </c>
      <c r="E42" s="17" t="s">
        <v>2716</v>
      </c>
      <c r="F42" s="70" t="s">
        <v>2717</v>
      </c>
      <c r="G42" s="70"/>
      <c r="H42" s="70"/>
      <c r="I42" s="70" t="s">
        <v>2666</v>
      </c>
      <c r="J42" s="70">
        <v>0</v>
      </c>
      <c r="K42" s="70" t="s">
        <v>2653</v>
      </c>
      <c r="L42" s="27" t="s">
        <v>2762</v>
      </c>
      <c r="M42" s="39"/>
    </row>
    <row r="43" spans="1:13" x14ac:dyDescent="0.3">
      <c r="A43" s="15" t="str">
        <f t="shared" si="0"/>
        <v/>
      </c>
      <c r="B43" s="40"/>
      <c r="C43" s="40"/>
      <c r="D43" s="41"/>
      <c r="E43" s="41"/>
      <c r="F43" s="40"/>
      <c r="G43" s="40"/>
      <c r="H43" s="40"/>
      <c r="I43" s="40"/>
      <c r="J43" s="40"/>
      <c r="K43" s="40"/>
      <c r="L43" s="42"/>
      <c r="M43" s="28"/>
    </row>
    <row r="44" spans="1:13" x14ac:dyDescent="0.3">
      <c r="A44" s="15" t="str">
        <f t="shared" si="0"/>
        <v/>
      </c>
      <c r="B44" s="70"/>
      <c r="C44" s="70"/>
      <c r="D44" s="25" t="s">
        <v>2763</v>
      </c>
      <c r="E44" s="25"/>
      <c r="F44" s="70"/>
      <c r="G44" s="70"/>
      <c r="H44" s="70"/>
      <c r="I44" s="70"/>
      <c r="J44" s="70"/>
      <c r="K44" s="70"/>
      <c r="L44" s="27"/>
      <c r="M44" s="28" t="s">
        <v>2764</v>
      </c>
    </row>
    <row r="45" spans="1:13" x14ac:dyDescent="0.3">
      <c r="A45" s="15" t="str">
        <f t="shared" si="0"/>
        <v>21190</v>
      </c>
      <c r="B45" s="70">
        <v>2</v>
      </c>
      <c r="C45" s="24" t="s">
        <v>2358</v>
      </c>
      <c r="D45" s="17" t="s">
        <v>2724</v>
      </c>
      <c r="E45" s="17" t="s">
        <v>2765</v>
      </c>
      <c r="F45" s="70" t="s">
        <v>2726</v>
      </c>
      <c r="G45" s="70">
        <v>30</v>
      </c>
      <c r="H45" s="70">
        <v>25</v>
      </c>
      <c r="I45" s="70">
        <v>3.3300000000000003E-2</v>
      </c>
      <c r="J45" s="70">
        <v>0</v>
      </c>
      <c r="K45" s="70" t="s">
        <v>2653</v>
      </c>
      <c r="L45" s="27" t="s">
        <v>2766</v>
      </c>
      <c r="M45" s="28"/>
    </row>
    <row r="46" spans="1:13" x14ac:dyDescent="0.3">
      <c r="A46" s="15" t="str">
        <f t="shared" si="0"/>
        <v>21090</v>
      </c>
      <c r="B46" s="70">
        <v>2</v>
      </c>
      <c r="C46" s="24" t="s">
        <v>1188</v>
      </c>
      <c r="D46" s="17" t="s">
        <v>2767</v>
      </c>
      <c r="E46" s="17" t="s">
        <v>2768</v>
      </c>
      <c r="F46" s="70" t="s">
        <v>2769</v>
      </c>
      <c r="G46" s="70">
        <v>30</v>
      </c>
      <c r="H46" s="70">
        <v>25</v>
      </c>
      <c r="I46" s="70">
        <v>1.67E-2</v>
      </c>
      <c r="J46" s="70" t="s">
        <v>6</v>
      </c>
      <c r="K46" s="70" t="s">
        <v>2653</v>
      </c>
      <c r="L46" s="27" t="s">
        <v>2766</v>
      </c>
      <c r="M46" s="28"/>
    </row>
    <row r="47" spans="1:13" x14ac:dyDescent="0.3">
      <c r="A47" s="15" t="str">
        <f t="shared" si="0"/>
        <v>21390</v>
      </c>
      <c r="B47" s="70">
        <v>2</v>
      </c>
      <c r="C47" s="24" t="s">
        <v>2673</v>
      </c>
      <c r="D47" s="17" t="s">
        <v>2770</v>
      </c>
      <c r="E47" s="17" t="s">
        <v>2675</v>
      </c>
      <c r="F47" s="70" t="s">
        <v>2771</v>
      </c>
      <c r="G47" s="70">
        <v>30</v>
      </c>
      <c r="H47" s="70">
        <v>25</v>
      </c>
      <c r="I47" s="70">
        <v>1.67E-2</v>
      </c>
      <c r="J47" s="70" t="s">
        <v>6</v>
      </c>
      <c r="K47" s="70" t="s">
        <v>2653</v>
      </c>
      <c r="L47" s="27" t="s">
        <v>2766</v>
      </c>
      <c r="M47" s="39"/>
    </row>
    <row r="48" spans="1:13" x14ac:dyDescent="0.3">
      <c r="A48" s="15" t="str">
        <f t="shared" si="0"/>
        <v/>
      </c>
      <c r="B48" s="40"/>
      <c r="C48" s="40"/>
      <c r="D48" s="41"/>
      <c r="E48" s="41"/>
      <c r="F48" s="40"/>
      <c r="G48" s="40"/>
      <c r="H48" s="40"/>
      <c r="I48" s="40"/>
      <c r="J48" s="40"/>
      <c r="K48" s="40"/>
      <c r="L48" s="42"/>
      <c r="M48" s="28"/>
    </row>
    <row r="49" spans="1:13" x14ac:dyDescent="0.3">
      <c r="A49" s="15" t="str">
        <f t="shared" si="0"/>
        <v/>
      </c>
      <c r="B49" s="70"/>
      <c r="C49" s="70"/>
      <c r="D49" s="25" t="s">
        <v>2772</v>
      </c>
      <c r="E49" s="25"/>
      <c r="F49" s="70"/>
      <c r="G49" s="70"/>
      <c r="H49" s="70"/>
      <c r="I49" s="70"/>
      <c r="J49" s="70"/>
      <c r="K49" s="70"/>
      <c r="L49" s="27"/>
      <c r="M49" s="15" t="s">
        <v>2773</v>
      </c>
    </row>
    <row r="50" spans="1:13" x14ac:dyDescent="0.3">
      <c r="A50" s="15" t="str">
        <f t="shared" si="0"/>
        <v>12190</v>
      </c>
      <c r="B50" s="52">
        <v>1</v>
      </c>
      <c r="C50" s="53" t="s">
        <v>2684</v>
      </c>
      <c r="D50" s="54" t="s">
        <v>2774</v>
      </c>
      <c r="E50" s="54" t="s">
        <v>2775</v>
      </c>
      <c r="F50" s="52" t="s">
        <v>2687</v>
      </c>
      <c r="G50" s="52">
        <v>30</v>
      </c>
      <c r="H50" s="52">
        <v>25</v>
      </c>
      <c r="I50" s="52">
        <v>3.3E-3</v>
      </c>
      <c r="J50" s="52">
        <v>0</v>
      </c>
      <c r="K50" s="52" t="s">
        <v>2653</v>
      </c>
      <c r="L50" s="55" t="s">
        <v>2776</v>
      </c>
      <c r="M50" s="56" t="s">
        <v>2777</v>
      </c>
    </row>
    <row r="51" spans="1:13" x14ac:dyDescent="0.3">
      <c r="A51" s="15" t="str">
        <f t="shared" si="0"/>
        <v>18190</v>
      </c>
      <c r="B51" s="52">
        <v>1</v>
      </c>
      <c r="C51" s="53" t="s">
        <v>2778</v>
      </c>
      <c r="D51" s="54" t="s">
        <v>2779</v>
      </c>
      <c r="E51" s="54" t="s">
        <v>2780</v>
      </c>
      <c r="F51" s="57" t="s">
        <v>2781</v>
      </c>
      <c r="G51" s="52" t="s">
        <v>2782</v>
      </c>
      <c r="H51" s="52">
        <v>25</v>
      </c>
      <c r="I51" s="52">
        <v>3.3E-3</v>
      </c>
      <c r="J51" s="52">
        <v>0</v>
      </c>
      <c r="K51" s="52" t="s">
        <v>2653</v>
      </c>
      <c r="L51" s="55" t="s">
        <v>2776</v>
      </c>
      <c r="M51" s="28"/>
    </row>
    <row r="52" spans="1:13" x14ac:dyDescent="0.3">
      <c r="A52" s="15" t="str">
        <f t="shared" si="0"/>
        <v/>
      </c>
      <c r="B52" s="40"/>
      <c r="C52" s="58"/>
      <c r="D52" s="17"/>
      <c r="E52" s="17"/>
      <c r="F52" s="70"/>
      <c r="G52" s="70"/>
      <c r="H52" s="70"/>
      <c r="I52" s="70"/>
      <c r="J52" s="70"/>
      <c r="K52" s="70"/>
      <c r="L52" s="27"/>
      <c r="M52" s="43"/>
    </row>
    <row r="53" spans="1:13" x14ac:dyDescent="0.3">
      <c r="A53" s="15" t="str">
        <f t="shared" si="0"/>
        <v/>
      </c>
      <c r="B53" s="70"/>
      <c r="C53" s="70"/>
      <c r="D53" s="44" t="s">
        <v>2783</v>
      </c>
      <c r="E53" s="44"/>
      <c r="F53" s="45"/>
      <c r="G53" s="45"/>
      <c r="H53" s="45"/>
      <c r="I53" s="45"/>
      <c r="J53" s="45"/>
      <c r="K53" s="45"/>
      <c r="L53" s="46"/>
      <c r="M53" s="28" t="s">
        <v>2764</v>
      </c>
    </row>
    <row r="54" spans="1:13" x14ac:dyDescent="0.3">
      <c r="A54" s="15" t="str">
        <f t="shared" si="0"/>
        <v>68691</v>
      </c>
      <c r="B54" s="52">
        <v>6</v>
      </c>
      <c r="C54" s="53">
        <v>8691</v>
      </c>
      <c r="D54" s="54" t="s">
        <v>2724</v>
      </c>
      <c r="E54" s="54" t="s">
        <v>2784</v>
      </c>
      <c r="F54" s="52" t="s">
        <v>2726</v>
      </c>
      <c r="G54" s="52">
        <v>30</v>
      </c>
      <c r="H54" s="52">
        <v>25</v>
      </c>
      <c r="I54" s="52">
        <v>3.3300000000000003E-2</v>
      </c>
      <c r="J54" s="52">
        <v>0</v>
      </c>
      <c r="K54" s="52" t="s">
        <v>2653</v>
      </c>
      <c r="L54" s="55" t="s">
        <v>2785</v>
      </c>
      <c r="M54" s="28"/>
    </row>
    <row r="55" spans="1:13" x14ac:dyDescent="0.3">
      <c r="A55" s="15" t="str">
        <f t="shared" si="0"/>
        <v/>
      </c>
      <c r="B55" s="40"/>
      <c r="C55" s="40"/>
      <c r="D55" s="17"/>
      <c r="E55" s="17"/>
      <c r="F55" s="70"/>
      <c r="G55" s="70"/>
      <c r="H55" s="70"/>
      <c r="I55" s="70"/>
      <c r="J55" s="70"/>
      <c r="K55" s="70"/>
      <c r="L55" s="27"/>
      <c r="M55" s="43"/>
    </row>
    <row r="56" spans="1:13" x14ac:dyDescent="0.3">
      <c r="A56" s="15" t="str">
        <f t="shared" si="0"/>
        <v/>
      </c>
      <c r="B56" s="70"/>
      <c r="C56" s="70"/>
      <c r="D56" s="44" t="s">
        <v>2786</v>
      </c>
      <c r="E56" s="44"/>
      <c r="F56" s="45"/>
      <c r="G56" s="45"/>
      <c r="H56" s="45"/>
      <c r="I56" s="45"/>
      <c r="J56" s="45"/>
      <c r="K56" s="45"/>
      <c r="L56" s="46"/>
      <c r="M56" s="28" t="s">
        <v>2764</v>
      </c>
    </row>
    <row r="57" spans="1:13" x14ac:dyDescent="0.3">
      <c r="A57" s="15" t="str">
        <f t="shared" si="0"/>
        <v>28692</v>
      </c>
      <c r="B57" s="52">
        <v>2</v>
      </c>
      <c r="C57" s="53" t="s">
        <v>2787</v>
      </c>
      <c r="D57" s="54" t="s">
        <v>2788</v>
      </c>
      <c r="E57" s="54" t="s">
        <v>2789</v>
      </c>
      <c r="F57" s="52" t="s">
        <v>2790</v>
      </c>
      <c r="G57" s="52">
        <v>30</v>
      </c>
      <c r="H57" s="52">
        <v>25</v>
      </c>
      <c r="I57" s="52">
        <v>3.3300000000000003E-2</v>
      </c>
      <c r="J57" s="52">
        <v>0</v>
      </c>
      <c r="K57" s="52" t="s">
        <v>2653</v>
      </c>
      <c r="L57" s="55" t="s">
        <v>2791</v>
      </c>
      <c r="M57" s="28"/>
    </row>
    <row r="58" spans="1:13" x14ac:dyDescent="0.3">
      <c r="A58" s="15" t="str">
        <f t="shared" si="0"/>
        <v>38692</v>
      </c>
      <c r="B58" s="52">
        <v>3</v>
      </c>
      <c r="C58" s="53" t="s">
        <v>2787</v>
      </c>
      <c r="D58" s="54" t="s">
        <v>2788</v>
      </c>
      <c r="E58" s="54" t="s">
        <v>2789</v>
      </c>
      <c r="F58" s="52" t="s">
        <v>2790</v>
      </c>
      <c r="G58" s="52">
        <v>30</v>
      </c>
      <c r="H58" s="52">
        <v>25</v>
      </c>
      <c r="I58" s="52">
        <v>3.3300000000000003E-2</v>
      </c>
      <c r="J58" s="52">
        <v>0</v>
      </c>
      <c r="K58" s="52" t="s">
        <v>2653</v>
      </c>
      <c r="L58" s="55" t="s">
        <v>2791</v>
      </c>
      <c r="M58" s="39"/>
    </row>
    <row r="59" spans="1:13" x14ac:dyDescent="0.3">
      <c r="A59" s="15" t="str">
        <f t="shared" si="0"/>
        <v>28792</v>
      </c>
      <c r="B59" s="52">
        <v>2</v>
      </c>
      <c r="C59" s="53" t="s">
        <v>2792</v>
      </c>
      <c r="D59" s="54" t="s">
        <v>2788</v>
      </c>
      <c r="E59" s="54" t="s">
        <v>2793</v>
      </c>
      <c r="F59" s="52" t="s">
        <v>2790</v>
      </c>
      <c r="G59" s="52">
        <v>30</v>
      </c>
      <c r="H59" s="52">
        <v>25</v>
      </c>
      <c r="I59" s="52">
        <v>3.3300000000000003E-2</v>
      </c>
      <c r="J59" s="52">
        <v>0</v>
      </c>
      <c r="K59" s="52" t="s">
        <v>2653</v>
      </c>
      <c r="L59" s="55" t="s">
        <v>2791</v>
      </c>
      <c r="M59" s="28"/>
    </row>
    <row r="60" spans="1:13" x14ac:dyDescent="0.3">
      <c r="A60" s="15" t="str">
        <f t="shared" si="0"/>
        <v>38792</v>
      </c>
      <c r="B60" s="52">
        <v>3</v>
      </c>
      <c r="C60" s="53" t="s">
        <v>2792</v>
      </c>
      <c r="D60" s="54" t="s">
        <v>2788</v>
      </c>
      <c r="E60" s="54" t="s">
        <v>2793</v>
      </c>
      <c r="F60" s="52" t="s">
        <v>2790</v>
      </c>
      <c r="G60" s="52">
        <v>30</v>
      </c>
      <c r="H60" s="52">
        <v>25</v>
      </c>
      <c r="I60" s="52">
        <v>3.3300000000000003E-2</v>
      </c>
      <c r="J60" s="52">
        <v>0</v>
      </c>
      <c r="K60" s="52" t="s">
        <v>2653</v>
      </c>
      <c r="L60" s="55" t="s">
        <v>2791</v>
      </c>
      <c r="M60" s="28"/>
    </row>
    <row r="61" spans="1:13" x14ac:dyDescent="0.3">
      <c r="A61" s="15" t="str">
        <f t="shared" si="0"/>
        <v/>
      </c>
      <c r="B61" s="40"/>
      <c r="C61" s="58"/>
      <c r="D61" s="41"/>
      <c r="E61" s="41"/>
      <c r="F61" s="40"/>
      <c r="G61" s="40"/>
      <c r="H61" s="40"/>
      <c r="I61" s="40"/>
      <c r="J61" s="40"/>
      <c r="K61" s="40"/>
      <c r="L61" s="42"/>
      <c r="M61" s="28"/>
    </row>
    <row r="62" spans="1:13" x14ac:dyDescent="0.3">
      <c r="A62" s="15" t="str">
        <f t="shared" si="0"/>
        <v/>
      </c>
      <c r="B62" s="70"/>
      <c r="C62" s="24"/>
      <c r="D62" s="25" t="s">
        <v>2794</v>
      </c>
      <c r="E62" s="25"/>
      <c r="F62" s="70"/>
      <c r="G62" s="70"/>
      <c r="H62" s="70"/>
      <c r="I62" s="70"/>
      <c r="J62" s="70"/>
      <c r="K62" s="70"/>
      <c r="L62" s="27"/>
      <c r="M62" s="59" t="s">
        <v>2795</v>
      </c>
    </row>
    <row r="63" spans="1:13" x14ac:dyDescent="0.3">
      <c r="A63" s="15" t="str">
        <f t="shared" si="0"/>
        <v>68290</v>
      </c>
      <c r="B63" s="70">
        <v>6</v>
      </c>
      <c r="C63" s="24" t="s">
        <v>2796</v>
      </c>
      <c r="D63" s="17" t="s">
        <v>2797</v>
      </c>
      <c r="E63" s="17" t="s">
        <v>2798</v>
      </c>
      <c r="F63" s="47" t="s">
        <v>2799</v>
      </c>
      <c r="G63" s="70"/>
      <c r="H63" s="70"/>
      <c r="I63" s="70"/>
      <c r="J63" s="70" t="s">
        <v>6</v>
      </c>
      <c r="K63" s="70" t="s">
        <v>2653</v>
      </c>
      <c r="L63" s="16"/>
      <c r="M63" s="28"/>
    </row>
    <row r="64" spans="1:13" x14ac:dyDescent="0.3">
      <c r="A64" s="15" t="str">
        <f t="shared" si="0"/>
        <v/>
      </c>
      <c r="B64" s="40"/>
      <c r="C64" s="58"/>
      <c r="D64" s="17"/>
      <c r="E64" s="17"/>
      <c r="F64" s="70"/>
      <c r="G64" s="70"/>
      <c r="H64" s="70"/>
      <c r="I64" s="70"/>
      <c r="J64" s="70"/>
      <c r="K64" s="70"/>
      <c r="L64" s="27"/>
      <c r="M64" s="43"/>
    </row>
    <row r="65" spans="1:13" x14ac:dyDescent="0.3">
      <c r="A65" s="15" t="str">
        <f t="shared" si="0"/>
        <v/>
      </c>
      <c r="B65" s="70"/>
      <c r="C65" s="70"/>
      <c r="D65" s="44" t="s">
        <v>2800</v>
      </c>
      <c r="E65" s="44"/>
      <c r="F65" s="45"/>
      <c r="G65" s="45"/>
      <c r="H65" s="45"/>
      <c r="I65" s="45"/>
      <c r="J65" s="45"/>
      <c r="K65" s="45"/>
      <c r="L65" s="46"/>
      <c r="M65" s="29" t="s">
        <v>2801</v>
      </c>
    </row>
    <row r="66" spans="1:13" x14ac:dyDescent="0.3">
      <c r="A66" s="15" t="str">
        <f t="shared" si="0"/>
        <v>70990</v>
      </c>
      <c r="B66" s="70">
        <v>7</v>
      </c>
      <c r="C66" s="24" t="s">
        <v>1724</v>
      </c>
      <c r="D66" s="17" t="s">
        <v>2802</v>
      </c>
      <c r="E66" s="17" t="s">
        <v>2728</v>
      </c>
      <c r="F66" s="70" t="s">
        <v>2803</v>
      </c>
      <c r="G66" s="70">
        <v>30</v>
      </c>
      <c r="H66" s="70">
        <v>25</v>
      </c>
      <c r="I66" s="70" t="s">
        <v>2804</v>
      </c>
      <c r="J66" s="70"/>
      <c r="K66" s="70" t="s">
        <v>2653</v>
      </c>
      <c r="L66" s="27" t="s">
        <v>2805</v>
      </c>
      <c r="M66" s="29" t="s">
        <v>2806</v>
      </c>
    </row>
    <row r="67" spans="1:13" x14ac:dyDescent="0.3">
      <c r="A67" s="15" t="str">
        <f t="shared" si="0"/>
        <v>72393</v>
      </c>
      <c r="B67" s="70">
        <v>7</v>
      </c>
      <c r="C67" s="24" t="s">
        <v>2807</v>
      </c>
      <c r="D67" s="17" t="s">
        <v>2808</v>
      </c>
      <c r="E67" s="17" t="s">
        <v>2809</v>
      </c>
      <c r="F67" s="70" t="s">
        <v>2810</v>
      </c>
      <c r="G67" s="70">
        <v>30</v>
      </c>
      <c r="H67" s="70">
        <v>25</v>
      </c>
      <c r="I67" s="70">
        <v>3.3300000000000003E-2</v>
      </c>
      <c r="J67" s="70"/>
      <c r="K67" s="70" t="s">
        <v>2653</v>
      </c>
      <c r="L67" s="27" t="s">
        <v>2805</v>
      </c>
      <c r="M67" s="39"/>
    </row>
    <row r="68" spans="1:13" x14ac:dyDescent="0.3">
      <c r="A68" s="15" t="str">
        <f t="shared" si="0"/>
        <v/>
      </c>
      <c r="B68" s="40"/>
      <c r="C68" s="40"/>
      <c r="D68" s="41"/>
      <c r="E68" s="41"/>
      <c r="F68" s="40"/>
      <c r="G68" s="40"/>
      <c r="H68" s="40"/>
      <c r="I68" s="40"/>
      <c r="J68" s="40"/>
      <c r="K68" s="40"/>
      <c r="L68" s="42"/>
      <c r="M68" s="28"/>
    </row>
    <row r="69" spans="1:13" x14ac:dyDescent="0.3">
      <c r="A69" s="15" t="str">
        <f t="shared" si="0"/>
        <v/>
      </c>
      <c r="B69" s="70"/>
      <c r="C69" s="70"/>
      <c r="D69" s="25" t="s">
        <v>2811</v>
      </c>
      <c r="E69" s="25"/>
      <c r="F69" s="70"/>
      <c r="G69" s="70"/>
      <c r="H69" s="70"/>
      <c r="I69" s="70"/>
      <c r="J69" s="70"/>
      <c r="K69" s="70"/>
      <c r="L69" s="27"/>
      <c r="M69" s="56" t="s">
        <v>2812</v>
      </c>
    </row>
    <row r="70" spans="1:13" x14ac:dyDescent="0.3">
      <c r="A70" s="15" t="str">
        <f t="shared" si="0"/>
        <v>9090</v>
      </c>
      <c r="B70" s="70"/>
      <c r="C70" s="24" t="s">
        <v>2813</v>
      </c>
      <c r="D70" s="17" t="s">
        <v>2814</v>
      </c>
      <c r="E70" s="17" t="s">
        <v>2815</v>
      </c>
      <c r="F70" s="47" t="s">
        <v>2816</v>
      </c>
      <c r="G70" s="70">
        <v>30</v>
      </c>
      <c r="H70" s="70">
        <v>25</v>
      </c>
      <c r="I70" s="70">
        <v>3.3300000000000003E-2</v>
      </c>
      <c r="J70" s="70"/>
      <c r="K70" s="70" t="s">
        <v>2653</v>
      </c>
      <c r="L70" s="27"/>
      <c r="M70" s="28"/>
    </row>
    <row r="71" spans="1:13" x14ac:dyDescent="0.3">
      <c r="A71" s="15" t="str">
        <f t="shared" si="0"/>
        <v>2491</v>
      </c>
      <c r="B71" s="70"/>
      <c r="C71" s="24" t="s">
        <v>2817</v>
      </c>
      <c r="D71" s="17" t="s">
        <v>2818</v>
      </c>
      <c r="E71" s="17" t="s">
        <v>2819</v>
      </c>
      <c r="F71" s="47" t="s">
        <v>2799</v>
      </c>
      <c r="G71" s="70"/>
      <c r="H71" s="70"/>
      <c r="I71" s="70"/>
      <c r="J71" s="70"/>
      <c r="K71" s="70"/>
      <c r="L71" s="27"/>
      <c r="M71" s="39"/>
    </row>
    <row r="72" spans="1:13" x14ac:dyDescent="0.3">
      <c r="A72" s="15" t="str">
        <f t="shared" si="0"/>
        <v/>
      </c>
      <c r="B72" s="40"/>
      <c r="C72" s="58"/>
      <c r="D72" s="41"/>
      <c r="E72" s="41"/>
      <c r="F72" s="40"/>
      <c r="G72" s="40"/>
      <c r="H72" s="40"/>
      <c r="I72" s="40"/>
      <c r="J72" s="40"/>
      <c r="K72" s="40"/>
      <c r="L72" s="42"/>
      <c r="M72" s="28"/>
    </row>
    <row r="73" spans="1:13" x14ac:dyDescent="0.3">
      <c r="A73" s="15" t="str">
        <f t="shared" si="0"/>
        <v/>
      </c>
      <c r="B73" s="70"/>
      <c r="C73" s="70"/>
      <c r="D73" s="25" t="s">
        <v>1586</v>
      </c>
      <c r="E73" s="25"/>
      <c r="F73" s="70"/>
      <c r="G73" s="70"/>
      <c r="H73" s="70"/>
      <c r="I73" s="70"/>
      <c r="J73" s="70"/>
      <c r="K73" s="70"/>
      <c r="L73" s="27"/>
      <c r="M73" s="56" t="s">
        <v>2820</v>
      </c>
    </row>
    <row r="74" spans="1:13" x14ac:dyDescent="0.3">
      <c r="A74" s="15" t="str">
        <f t="shared" si="0"/>
        <v>8693</v>
      </c>
      <c r="B74" s="70"/>
      <c r="C74" s="24" t="s">
        <v>2821</v>
      </c>
      <c r="D74" s="17" t="s">
        <v>2822</v>
      </c>
      <c r="E74" s="17" t="s">
        <v>2823</v>
      </c>
      <c r="F74" s="47" t="s">
        <v>2824</v>
      </c>
      <c r="G74" s="70"/>
      <c r="H74" s="70"/>
      <c r="I74" s="70"/>
      <c r="J74" s="70"/>
      <c r="K74" s="70" t="s">
        <v>2653</v>
      </c>
      <c r="L74" s="27" t="s">
        <v>2825</v>
      </c>
      <c r="M74" s="60" t="s">
        <v>2826</v>
      </c>
    </row>
    <row r="75" spans="1:13" x14ac:dyDescent="0.3">
      <c r="B75" s="40"/>
      <c r="C75" s="58" t="s">
        <v>2707</v>
      </c>
      <c r="D75" s="41" t="s">
        <v>2827</v>
      </c>
      <c r="E75" s="41" t="s">
        <v>2828</v>
      </c>
      <c r="F75" s="40" t="s">
        <v>2710</v>
      </c>
      <c r="G75" s="40">
        <v>30</v>
      </c>
      <c r="H75" s="40">
        <v>25</v>
      </c>
      <c r="I75" s="40">
        <v>6.6699999999999995E-2</v>
      </c>
      <c r="J75" s="40" t="s">
        <v>6</v>
      </c>
      <c r="K75" s="40" t="s">
        <v>2653</v>
      </c>
      <c r="L75" s="42" t="s">
        <v>2829</v>
      </c>
      <c r="M75" s="28"/>
    </row>
    <row r="76" spans="1:13" x14ac:dyDescent="0.3">
      <c r="B76" s="70"/>
      <c r="C76" s="70"/>
      <c r="D76" s="96" t="s">
        <v>2830</v>
      </c>
      <c r="E76" s="96"/>
      <c r="F76" s="96"/>
      <c r="G76" s="96"/>
      <c r="H76" s="96"/>
      <c r="I76" s="96"/>
      <c r="J76" s="70"/>
      <c r="K76" s="70"/>
      <c r="L76" s="27"/>
      <c r="M76" s="28"/>
    </row>
  </sheetData>
  <mergeCells count="4">
    <mergeCell ref="B1:K1"/>
    <mergeCell ref="B2:K2"/>
    <mergeCell ref="B3:K3"/>
    <mergeCell ref="D76:I7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2D4D-EAB3-43EA-ABF8-E2C5B3F1EE5B}">
  <sheetPr>
    <tabColor rgb="FF92D050"/>
  </sheetPr>
  <dimension ref="A1:G1329"/>
  <sheetViews>
    <sheetView topLeftCell="A689" workbookViewId="0">
      <selection activeCell="A19" sqref="A19:XFD2467"/>
    </sheetView>
  </sheetViews>
  <sheetFormatPr defaultRowHeight="15" x14ac:dyDescent="0.25"/>
  <cols>
    <col min="1" max="1" width="7.85546875" bestFit="1" customWidth="1"/>
    <col min="2" max="2" width="9" bestFit="1" customWidth="1"/>
    <col min="3" max="3" width="14" bestFit="1" customWidth="1"/>
    <col min="4" max="4" width="8.7109375" bestFit="1" customWidth="1"/>
    <col min="5" max="5" width="9.42578125" bestFit="1" customWidth="1"/>
    <col min="6" max="6" width="16.7109375" bestFit="1" customWidth="1"/>
    <col min="7" max="7" width="22.5703125" bestFit="1" customWidth="1"/>
  </cols>
  <sheetData>
    <row r="1" spans="1:7" x14ac:dyDescent="0.25">
      <c r="A1" t="s">
        <v>2831</v>
      </c>
      <c r="B1" t="s">
        <v>2832</v>
      </c>
      <c r="C1" t="s">
        <v>2833</v>
      </c>
      <c r="D1" t="s">
        <v>2834</v>
      </c>
      <c r="E1" t="s">
        <v>2835</v>
      </c>
      <c r="F1" t="s">
        <v>2836</v>
      </c>
      <c r="G1" t="s">
        <v>2837</v>
      </c>
    </row>
    <row r="2" spans="1:7" x14ac:dyDescent="0.25">
      <c r="A2" t="s">
        <v>2838</v>
      </c>
      <c r="B2" t="s">
        <v>9</v>
      </c>
      <c r="C2" t="s">
        <v>10</v>
      </c>
      <c r="D2" t="s">
        <v>11</v>
      </c>
      <c r="E2" t="s">
        <v>514</v>
      </c>
      <c r="F2" t="s">
        <v>2839</v>
      </c>
      <c r="G2">
        <v>3.8E-3</v>
      </c>
    </row>
    <row r="3" spans="1:7" x14ac:dyDescent="0.25">
      <c r="A3" t="s">
        <v>2838</v>
      </c>
      <c r="B3" t="s">
        <v>9</v>
      </c>
      <c r="C3" t="s">
        <v>10</v>
      </c>
      <c r="D3" t="s">
        <v>11</v>
      </c>
      <c r="E3" t="s">
        <v>1733</v>
      </c>
      <c r="F3" t="s">
        <v>2839</v>
      </c>
      <c r="G3">
        <v>4.8599999999999997E-2</v>
      </c>
    </row>
    <row r="4" spans="1:7" x14ac:dyDescent="0.25">
      <c r="A4" t="s">
        <v>2838</v>
      </c>
      <c r="B4" t="s">
        <v>9</v>
      </c>
      <c r="C4" t="s">
        <v>10</v>
      </c>
      <c r="D4" t="s">
        <v>11</v>
      </c>
      <c r="E4" t="s">
        <v>103</v>
      </c>
      <c r="F4" t="s">
        <v>2839</v>
      </c>
      <c r="G4">
        <v>0.03</v>
      </c>
    </row>
    <row r="5" spans="1:7" x14ac:dyDescent="0.25">
      <c r="A5" t="s">
        <v>2838</v>
      </c>
      <c r="B5" t="s">
        <v>9</v>
      </c>
      <c r="C5" t="s">
        <v>10</v>
      </c>
      <c r="D5" t="s">
        <v>11</v>
      </c>
      <c r="E5" t="s">
        <v>2667</v>
      </c>
      <c r="F5" t="s">
        <v>2839</v>
      </c>
      <c r="G5">
        <v>3.0700000000000002E-2</v>
      </c>
    </row>
    <row r="6" spans="1:7" x14ac:dyDescent="0.25">
      <c r="A6" t="s">
        <v>2838</v>
      </c>
      <c r="B6" t="s">
        <v>9</v>
      </c>
      <c r="C6" t="s">
        <v>13</v>
      </c>
      <c r="D6" t="s">
        <v>22</v>
      </c>
      <c r="E6" t="s">
        <v>2358</v>
      </c>
      <c r="F6" t="s">
        <v>2839</v>
      </c>
      <c r="G6">
        <v>2.81E-2</v>
      </c>
    </row>
    <row r="7" spans="1:7" x14ac:dyDescent="0.25">
      <c r="A7" t="s">
        <v>2838</v>
      </c>
      <c r="B7" t="s">
        <v>9</v>
      </c>
      <c r="C7" t="s">
        <v>13</v>
      </c>
      <c r="D7" t="s">
        <v>24</v>
      </c>
      <c r="E7" t="s">
        <v>2358</v>
      </c>
      <c r="F7" t="s">
        <v>2839</v>
      </c>
      <c r="G7">
        <v>3.1099999999999999E-2</v>
      </c>
    </row>
    <row r="8" spans="1:7" x14ac:dyDescent="0.25">
      <c r="A8" t="s">
        <v>2838</v>
      </c>
      <c r="B8" t="s">
        <v>9</v>
      </c>
      <c r="C8" t="s">
        <v>13</v>
      </c>
      <c r="D8" t="s">
        <v>32</v>
      </c>
      <c r="E8" t="s">
        <v>2358</v>
      </c>
      <c r="F8" t="s">
        <v>2839</v>
      </c>
      <c r="G8">
        <v>3.3300000000000003E-2</v>
      </c>
    </row>
    <row r="9" spans="1:7" x14ac:dyDescent="0.25">
      <c r="A9" t="s">
        <v>2838</v>
      </c>
      <c r="B9" t="s">
        <v>9</v>
      </c>
      <c r="C9" t="s">
        <v>38</v>
      </c>
      <c r="D9" t="s">
        <v>39</v>
      </c>
      <c r="E9" t="s">
        <v>2667</v>
      </c>
      <c r="F9" t="s">
        <v>2839</v>
      </c>
      <c r="G9">
        <v>4.8099999999999997E-2</v>
      </c>
    </row>
    <row r="10" spans="1:7" x14ac:dyDescent="0.25">
      <c r="A10" t="s">
        <v>2838</v>
      </c>
      <c r="B10" t="s">
        <v>9</v>
      </c>
      <c r="C10" t="s">
        <v>38</v>
      </c>
      <c r="D10" t="s">
        <v>41</v>
      </c>
      <c r="E10" t="s">
        <v>2667</v>
      </c>
      <c r="F10" t="s">
        <v>2839</v>
      </c>
      <c r="G10">
        <v>4.1200000000000001E-2</v>
      </c>
    </row>
    <row r="11" spans="1:7" x14ac:dyDescent="0.25">
      <c r="A11" t="s">
        <v>2838</v>
      </c>
      <c r="B11" t="s">
        <v>9</v>
      </c>
      <c r="C11" t="s">
        <v>38</v>
      </c>
      <c r="D11" t="s">
        <v>43</v>
      </c>
      <c r="E11" t="s">
        <v>1787</v>
      </c>
      <c r="F11" t="s">
        <v>2839</v>
      </c>
      <c r="G11">
        <v>3.3300000000000003E-2</v>
      </c>
    </row>
    <row r="12" spans="1:7" x14ac:dyDescent="0.25">
      <c r="A12" t="s">
        <v>2838</v>
      </c>
      <c r="B12" t="s">
        <v>9</v>
      </c>
      <c r="C12" t="s">
        <v>38</v>
      </c>
      <c r="D12" t="s">
        <v>43</v>
      </c>
      <c r="E12" t="s">
        <v>2667</v>
      </c>
      <c r="F12" t="s">
        <v>2839</v>
      </c>
      <c r="G12">
        <v>4.4499999999999998E-2</v>
      </c>
    </row>
    <row r="13" spans="1:7" x14ac:dyDescent="0.25">
      <c r="A13" t="s">
        <v>2838</v>
      </c>
      <c r="B13" t="s">
        <v>9</v>
      </c>
      <c r="C13" t="s">
        <v>38</v>
      </c>
      <c r="D13" t="s">
        <v>45</v>
      </c>
      <c r="E13" t="s">
        <v>2667</v>
      </c>
      <c r="F13" t="s">
        <v>2839</v>
      </c>
      <c r="G13">
        <v>4.8399999999999999E-2</v>
      </c>
    </row>
    <row r="14" spans="1:7" x14ac:dyDescent="0.25">
      <c r="A14" t="s">
        <v>2838</v>
      </c>
      <c r="B14" t="s">
        <v>54</v>
      </c>
      <c r="C14" t="s">
        <v>10</v>
      </c>
      <c r="D14" t="s">
        <v>11</v>
      </c>
      <c r="E14" t="s">
        <v>1737</v>
      </c>
      <c r="F14" t="s">
        <v>2839</v>
      </c>
      <c r="G14">
        <v>2.24E-2</v>
      </c>
    </row>
    <row r="15" spans="1:7" x14ac:dyDescent="0.25">
      <c r="A15" t="s">
        <v>2838</v>
      </c>
      <c r="B15" t="s">
        <v>54</v>
      </c>
      <c r="C15" t="s">
        <v>10</v>
      </c>
      <c r="D15" t="s">
        <v>11</v>
      </c>
      <c r="E15" t="s">
        <v>2667</v>
      </c>
      <c r="F15" t="s">
        <v>2839</v>
      </c>
      <c r="G15">
        <v>1.8100000000000002E-2</v>
      </c>
    </row>
    <row r="16" spans="1:7" x14ac:dyDescent="0.25">
      <c r="A16" t="s">
        <v>2838</v>
      </c>
      <c r="B16" t="s">
        <v>54</v>
      </c>
      <c r="C16" t="s">
        <v>13</v>
      </c>
      <c r="D16" t="s">
        <v>14</v>
      </c>
      <c r="E16" t="s">
        <v>2358</v>
      </c>
      <c r="F16" t="s">
        <v>2839</v>
      </c>
      <c r="G16">
        <v>0</v>
      </c>
    </row>
    <row r="17" spans="1:7" x14ac:dyDescent="0.25">
      <c r="A17" t="s">
        <v>2838</v>
      </c>
      <c r="B17" t="s">
        <v>54</v>
      </c>
      <c r="C17" t="s">
        <v>13</v>
      </c>
      <c r="D17" t="s">
        <v>18</v>
      </c>
      <c r="E17" t="s">
        <v>2787</v>
      </c>
      <c r="F17" t="s">
        <v>2839</v>
      </c>
      <c r="G17">
        <v>0</v>
      </c>
    </row>
    <row r="18" spans="1:7" x14ac:dyDescent="0.25">
      <c r="A18" t="s">
        <v>2838</v>
      </c>
      <c r="B18" t="s">
        <v>54</v>
      </c>
      <c r="C18" t="s">
        <v>13</v>
      </c>
      <c r="D18" t="s">
        <v>22</v>
      </c>
      <c r="E18" t="s">
        <v>2358</v>
      </c>
      <c r="F18" t="s">
        <v>2839</v>
      </c>
      <c r="G18">
        <v>0.01</v>
      </c>
    </row>
    <row r="19" spans="1:7" x14ac:dyDescent="0.25">
      <c r="A19" t="s">
        <v>2838</v>
      </c>
      <c r="B19" t="s">
        <v>54</v>
      </c>
      <c r="C19" t="s">
        <v>13</v>
      </c>
      <c r="D19" t="s">
        <v>28</v>
      </c>
      <c r="E19" t="s">
        <v>2358</v>
      </c>
      <c r="F19" t="s">
        <v>2839</v>
      </c>
      <c r="G19">
        <v>0</v>
      </c>
    </row>
    <row r="20" spans="1:7" x14ac:dyDescent="0.25">
      <c r="A20" t="s">
        <v>2838</v>
      </c>
      <c r="B20" t="s">
        <v>54</v>
      </c>
      <c r="C20" t="s">
        <v>13</v>
      </c>
      <c r="D20" t="s">
        <v>30</v>
      </c>
      <c r="E20" t="s">
        <v>2358</v>
      </c>
      <c r="F20" t="s">
        <v>2839</v>
      </c>
      <c r="G20">
        <v>1.23E-2</v>
      </c>
    </row>
    <row r="21" spans="1:7" x14ac:dyDescent="0.25">
      <c r="A21" t="s">
        <v>2838</v>
      </c>
      <c r="B21" t="s">
        <v>54</v>
      </c>
      <c r="C21" t="s">
        <v>13</v>
      </c>
      <c r="D21" t="s">
        <v>32</v>
      </c>
      <c r="E21" t="s">
        <v>2358</v>
      </c>
      <c r="F21" t="s">
        <v>2839</v>
      </c>
      <c r="G21">
        <v>0</v>
      </c>
    </row>
    <row r="22" spans="1:7" x14ac:dyDescent="0.25">
      <c r="A22" t="s">
        <v>2838</v>
      </c>
      <c r="B22" t="s">
        <v>54</v>
      </c>
      <c r="C22" t="s">
        <v>13</v>
      </c>
      <c r="D22" t="s">
        <v>67</v>
      </c>
      <c r="E22" t="s">
        <v>2358</v>
      </c>
      <c r="F22" t="s">
        <v>2839</v>
      </c>
      <c r="G22">
        <v>1.2500000000000001E-2</v>
      </c>
    </row>
    <row r="23" spans="1:7" x14ac:dyDescent="0.25">
      <c r="A23" t="s">
        <v>2838</v>
      </c>
      <c r="B23" t="s">
        <v>54</v>
      </c>
      <c r="C23" t="s">
        <v>13</v>
      </c>
      <c r="D23" t="s">
        <v>68</v>
      </c>
      <c r="E23" t="s">
        <v>2787</v>
      </c>
      <c r="F23" t="s">
        <v>2839</v>
      </c>
      <c r="G23">
        <v>0</v>
      </c>
    </row>
    <row r="24" spans="1:7" x14ac:dyDescent="0.25">
      <c r="A24" t="s">
        <v>2838</v>
      </c>
      <c r="B24" t="s">
        <v>54</v>
      </c>
      <c r="C24" t="s">
        <v>13</v>
      </c>
      <c r="D24" t="s">
        <v>76</v>
      </c>
      <c r="E24" t="s">
        <v>2358</v>
      </c>
      <c r="F24" t="s">
        <v>2839</v>
      </c>
      <c r="G24">
        <v>9.1000000000000004E-3</v>
      </c>
    </row>
    <row r="25" spans="1:7" x14ac:dyDescent="0.25">
      <c r="A25" t="s">
        <v>2838</v>
      </c>
      <c r="B25" t="s">
        <v>54</v>
      </c>
      <c r="C25" t="s">
        <v>13</v>
      </c>
      <c r="D25" t="s">
        <v>78</v>
      </c>
      <c r="E25" t="s">
        <v>2358</v>
      </c>
      <c r="F25" t="s">
        <v>2839</v>
      </c>
      <c r="G25">
        <v>0</v>
      </c>
    </row>
    <row r="26" spans="1:7" x14ac:dyDescent="0.25">
      <c r="A26" t="s">
        <v>2838</v>
      </c>
      <c r="B26" t="s">
        <v>54</v>
      </c>
      <c r="C26" t="s">
        <v>38</v>
      </c>
      <c r="D26" t="s">
        <v>81</v>
      </c>
      <c r="E26" t="s">
        <v>2667</v>
      </c>
      <c r="F26" t="s">
        <v>2839</v>
      </c>
      <c r="G26">
        <v>4.4400000000000002E-2</v>
      </c>
    </row>
    <row r="27" spans="1:7" x14ac:dyDescent="0.25">
      <c r="A27" t="s">
        <v>2838</v>
      </c>
      <c r="B27" t="s">
        <v>54</v>
      </c>
      <c r="C27" t="s">
        <v>38</v>
      </c>
      <c r="D27" t="s">
        <v>83</v>
      </c>
      <c r="E27" t="s">
        <v>2667</v>
      </c>
      <c r="F27" t="s">
        <v>2839</v>
      </c>
      <c r="G27">
        <v>0.05</v>
      </c>
    </row>
    <row r="28" spans="1:7" x14ac:dyDescent="0.25">
      <c r="A28" t="s">
        <v>2838</v>
      </c>
      <c r="B28" t="s">
        <v>54</v>
      </c>
      <c r="C28" t="s">
        <v>38</v>
      </c>
      <c r="D28" t="s">
        <v>83</v>
      </c>
      <c r="E28" t="s">
        <v>2787</v>
      </c>
      <c r="F28" t="s">
        <v>2839</v>
      </c>
      <c r="G28">
        <v>3.3300000000000003E-2</v>
      </c>
    </row>
    <row r="29" spans="1:7" x14ac:dyDescent="0.25">
      <c r="A29" t="s">
        <v>2838</v>
      </c>
      <c r="B29" t="s">
        <v>54</v>
      </c>
      <c r="C29" t="s">
        <v>38</v>
      </c>
      <c r="D29" t="s">
        <v>85</v>
      </c>
      <c r="E29" t="s">
        <v>2667</v>
      </c>
      <c r="F29" t="s">
        <v>2839</v>
      </c>
      <c r="G29">
        <v>4.2099999999999999E-2</v>
      </c>
    </row>
    <row r="30" spans="1:7" x14ac:dyDescent="0.25">
      <c r="A30" t="s">
        <v>2838</v>
      </c>
      <c r="B30" t="s">
        <v>54</v>
      </c>
      <c r="C30" t="s">
        <v>38</v>
      </c>
      <c r="D30" t="s">
        <v>2568</v>
      </c>
      <c r="E30" t="s">
        <v>2667</v>
      </c>
      <c r="F30" t="s">
        <v>2839</v>
      </c>
      <c r="G30">
        <v>0.05</v>
      </c>
    </row>
    <row r="31" spans="1:7" x14ac:dyDescent="0.25">
      <c r="A31" t="s">
        <v>2838</v>
      </c>
      <c r="B31" t="s">
        <v>54</v>
      </c>
      <c r="C31" t="s">
        <v>38</v>
      </c>
      <c r="D31" t="s">
        <v>87</v>
      </c>
      <c r="E31" t="s">
        <v>2667</v>
      </c>
      <c r="F31" t="s">
        <v>2839</v>
      </c>
      <c r="G31">
        <v>4.9099999999999998E-2</v>
      </c>
    </row>
    <row r="32" spans="1:7" x14ac:dyDescent="0.25">
      <c r="A32" t="s">
        <v>2838</v>
      </c>
      <c r="B32" t="s">
        <v>54</v>
      </c>
      <c r="C32" t="s">
        <v>38</v>
      </c>
      <c r="D32" t="s">
        <v>89</v>
      </c>
      <c r="E32" t="s">
        <v>2667</v>
      </c>
      <c r="F32" t="s">
        <v>2839</v>
      </c>
      <c r="G32">
        <v>0.05</v>
      </c>
    </row>
    <row r="33" spans="1:7" x14ac:dyDescent="0.25">
      <c r="A33" t="s">
        <v>2838</v>
      </c>
      <c r="B33" t="s">
        <v>54</v>
      </c>
      <c r="C33" t="s">
        <v>38</v>
      </c>
      <c r="D33" t="s">
        <v>93</v>
      </c>
      <c r="E33" t="s">
        <v>1787</v>
      </c>
      <c r="F33" t="s">
        <v>2839</v>
      </c>
      <c r="G33">
        <v>0</v>
      </c>
    </row>
    <row r="34" spans="1:7" x14ac:dyDescent="0.25">
      <c r="A34" t="s">
        <v>2838</v>
      </c>
      <c r="B34" t="s">
        <v>54</v>
      </c>
      <c r="C34" t="s">
        <v>38</v>
      </c>
      <c r="D34" t="s">
        <v>93</v>
      </c>
      <c r="E34" t="s">
        <v>2667</v>
      </c>
      <c r="F34" t="s">
        <v>2839</v>
      </c>
      <c r="G34">
        <v>4.82E-2</v>
      </c>
    </row>
    <row r="35" spans="1:7" x14ac:dyDescent="0.25">
      <c r="A35" t="s">
        <v>2838</v>
      </c>
      <c r="B35" t="s">
        <v>54</v>
      </c>
      <c r="C35" t="s">
        <v>51</v>
      </c>
      <c r="D35" t="s">
        <v>97</v>
      </c>
      <c r="E35" t="s">
        <v>2743</v>
      </c>
      <c r="F35" t="s">
        <v>2839</v>
      </c>
      <c r="G35">
        <v>0</v>
      </c>
    </row>
    <row r="36" spans="1:7" x14ac:dyDescent="0.25">
      <c r="A36" t="s">
        <v>2838</v>
      </c>
      <c r="B36" t="s">
        <v>54</v>
      </c>
      <c r="C36" t="s">
        <v>51</v>
      </c>
      <c r="D36" t="s">
        <v>99</v>
      </c>
      <c r="E36" t="s">
        <v>2778</v>
      </c>
      <c r="F36" t="s">
        <v>2839</v>
      </c>
      <c r="G36">
        <v>3.0000000000000001E-3</v>
      </c>
    </row>
    <row r="37" spans="1:7" x14ac:dyDescent="0.25">
      <c r="A37" t="s">
        <v>2838</v>
      </c>
      <c r="B37" t="s">
        <v>54</v>
      </c>
      <c r="C37" t="s">
        <v>51</v>
      </c>
      <c r="D37" t="s">
        <v>101</v>
      </c>
      <c r="E37" t="s">
        <v>2840</v>
      </c>
      <c r="F37" t="s">
        <v>2839</v>
      </c>
      <c r="G37">
        <v>3.3300000000000003E-2</v>
      </c>
    </row>
    <row r="38" spans="1:7" x14ac:dyDescent="0.25">
      <c r="A38" t="s">
        <v>2838</v>
      </c>
      <c r="B38" t="s">
        <v>54</v>
      </c>
      <c r="C38" t="s">
        <v>51</v>
      </c>
      <c r="D38" t="s">
        <v>103</v>
      </c>
      <c r="E38" t="s">
        <v>2840</v>
      </c>
      <c r="F38" t="s">
        <v>2839</v>
      </c>
      <c r="G38">
        <v>3.3300000000000003E-2</v>
      </c>
    </row>
    <row r="39" spans="1:7" x14ac:dyDescent="0.25">
      <c r="A39" t="s">
        <v>2838</v>
      </c>
      <c r="B39" t="s">
        <v>54</v>
      </c>
      <c r="C39" t="s">
        <v>51</v>
      </c>
      <c r="D39" t="s">
        <v>105</v>
      </c>
      <c r="E39" t="s">
        <v>2840</v>
      </c>
      <c r="F39" t="s">
        <v>2839</v>
      </c>
      <c r="G39">
        <v>3.3300000000000003E-2</v>
      </c>
    </row>
    <row r="40" spans="1:7" x14ac:dyDescent="0.25">
      <c r="A40" t="s">
        <v>2838</v>
      </c>
      <c r="B40" t="s">
        <v>54</v>
      </c>
      <c r="C40" t="s">
        <v>51</v>
      </c>
      <c r="D40" t="s">
        <v>107</v>
      </c>
      <c r="E40" t="s">
        <v>2840</v>
      </c>
      <c r="F40" t="s">
        <v>2839</v>
      </c>
      <c r="G40">
        <v>3.3300000000000003E-2</v>
      </c>
    </row>
    <row r="41" spans="1:7" x14ac:dyDescent="0.25">
      <c r="A41" t="s">
        <v>2838</v>
      </c>
      <c r="B41" t="s">
        <v>109</v>
      </c>
      <c r="C41" t="s">
        <v>10</v>
      </c>
      <c r="D41" t="s">
        <v>11</v>
      </c>
      <c r="E41" t="s">
        <v>1733</v>
      </c>
      <c r="F41" t="s">
        <v>2839</v>
      </c>
      <c r="G41">
        <v>3.7600000000000001E-2</v>
      </c>
    </row>
    <row r="42" spans="1:7" x14ac:dyDescent="0.25">
      <c r="A42" t="s">
        <v>2838</v>
      </c>
      <c r="B42" t="s">
        <v>109</v>
      </c>
      <c r="C42" t="s">
        <v>13</v>
      </c>
      <c r="D42" t="s">
        <v>18</v>
      </c>
      <c r="E42" t="s">
        <v>2358</v>
      </c>
      <c r="F42" t="s">
        <v>2839</v>
      </c>
      <c r="G42">
        <v>1.67E-2</v>
      </c>
    </row>
    <row r="43" spans="1:7" x14ac:dyDescent="0.25">
      <c r="A43" t="s">
        <v>2838</v>
      </c>
      <c r="B43" t="s">
        <v>109</v>
      </c>
      <c r="C43" t="s">
        <v>13</v>
      </c>
      <c r="D43" t="s">
        <v>20</v>
      </c>
      <c r="E43" t="s">
        <v>2358</v>
      </c>
      <c r="F43" t="s">
        <v>2839</v>
      </c>
      <c r="G43">
        <v>3.3300000000000003E-2</v>
      </c>
    </row>
    <row r="44" spans="1:7" x14ac:dyDescent="0.25">
      <c r="A44" t="s">
        <v>2838</v>
      </c>
      <c r="B44" t="s">
        <v>109</v>
      </c>
      <c r="C44" t="s">
        <v>13</v>
      </c>
      <c r="D44" t="s">
        <v>22</v>
      </c>
      <c r="E44" t="s">
        <v>2358</v>
      </c>
      <c r="F44" t="s">
        <v>2839</v>
      </c>
      <c r="G44">
        <v>2.9600000000000001E-2</v>
      </c>
    </row>
    <row r="45" spans="1:7" x14ac:dyDescent="0.25">
      <c r="A45" t="s">
        <v>2838</v>
      </c>
      <c r="B45" t="s">
        <v>109</v>
      </c>
      <c r="C45" t="s">
        <v>13</v>
      </c>
      <c r="D45" t="s">
        <v>24</v>
      </c>
      <c r="E45" t="s">
        <v>2358</v>
      </c>
      <c r="F45" t="s">
        <v>2839</v>
      </c>
      <c r="G45">
        <v>2.9000000000000001E-2</v>
      </c>
    </row>
    <row r="46" spans="1:7" x14ac:dyDescent="0.25">
      <c r="A46" t="s">
        <v>2838</v>
      </c>
      <c r="B46" t="s">
        <v>109</v>
      </c>
      <c r="C46" t="s">
        <v>13</v>
      </c>
      <c r="D46" t="s">
        <v>30</v>
      </c>
      <c r="E46" t="s">
        <v>2787</v>
      </c>
      <c r="F46" t="s">
        <v>2839</v>
      </c>
      <c r="G46">
        <v>3.09E-2</v>
      </c>
    </row>
    <row r="47" spans="1:7" x14ac:dyDescent="0.25">
      <c r="A47" t="s">
        <v>2838</v>
      </c>
      <c r="B47" t="s">
        <v>109</v>
      </c>
      <c r="C47" t="s">
        <v>13</v>
      </c>
      <c r="D47" t="s">
        <v>32</v>
      </c>
      <c r="E47" t="s">
        <v>2358</v>
      </c>
      <c r="F47" t="s">
        <v>2839</v>
      </c>
      <c r="G47">
        <v>3.1600000000000003E-2</v>
      </c>
    </row>
    <row r="48" spans="1:7" x14ac:dyDescent="0.25">
      <c r="A48" t="s">
        <v>2838</v>
      </c>
      <c r="B48" t="s">
        <v>109</v>
      </c>
      <c r="C48" t="s">
        <v>13</v>
      </c>
      <c r="D48" t="s">
        <v>36</v>
      </c>
      <c r="E48" t="s">
        <v>2358</v>
      </c>
      <c r="F48" t="s">
        <v>2839</v>
      </c>
      <c r="G48">
        <v>3.3300000000000003E-2</v>
      </c>
    </row>
    <row r="49" spans="1:7" x14ac:dyDescent="0.25">
      <c r="A49" t="s">
        <v>2838</v>
      </c>
      <c r="B49" t="s">
        <v>109</v>
      </c>
      <c r="C49" t="s">
        <v>38</v>
      </c>
      <c r="D49" t="s">
        <v>121</v>
      </c>
      <c r="E49" t="s">
        <v>2667</v>
      </c>
      <c r="F49" t="s">
        <v>2839</v>
      </c>
      <c r="G49">
        <v>4.65E-2</v>
      </c>
    </row>
    <row r="50" spans="1:7" x14ac:dyDescent="0.25">
      <c r="A50" t="s">
        <v>2838</v>
      </c>
      <c r="B50" t="s">
        <v>109</v>
      </c>
      <c r="C50" t="s">
        <v>38</v>
      </c>
      <c r="D50" t="s">
        <v>129</v>
      </c>
      <c r="E50" t="s">
        <v>2667</v>
      </c>
      <c r="F50" t="s">
        <v>2839</v>
      </c>
      <c r="G50">
        <v>3.6400000000000002E-2</v>
      </c>
    </row>
    <row r="51" spans="1:7" x14ac:dyDescent="0.25">
      <c r="A51" t="s">
        <v>2838</v>
      </c>
      <c r="B51" t="s">
        <v>109</v>
      </c>
      <c r="C51" t="s">
        <v>38</v>
      </c>
      <c r="D51" t="s">
        <v>1233</v>
      </c>
      <c r="E51" t="s">
        <v>2667</v>
      </c>
      <c r="F51" t="s">
        <v>2839</v>
      </c>
      <c r="G51">
        <v>2.3E-2</v>
      </c>
    </row>
    <row r="52" spans="1:7" x14ac:dyDescent="0.25">
      <c r="A52" t="s">
        <v>2838</v>
      </c>
      <c r="B52" t="s">
        <v>136</v>
      </c>
      <c r="C52" t="s">
        <v>10</v>
      </c>
      <c r="D52" t="s">
        <v>11</v>
      </c>
      <c r="E52" t="s">
        <v>1733</v>
      </c>
      <c r="F52" t="s">
        <v>2839</v>
      </c>
      <c r="G52">
        <v>1.95E-2</v>
      </c>
    </row>
    <row r="53" spans="1:7" x14ac:dyDescent="0.25">
      <c r="A53" t="s">
        <v>2838</v>
      </c>
      <c r="B53" t="s">
        <v>136</v>
      </c>
      <c r="C53" t="s">
        <v>10</v>
      </c>
      <c r="D53" t="s">
        <v>11</v>
      </c>
      <c r="E53" t="s">
        <v>103</v>
      </c>
      <c r="F53" t="s">
        <v>2839</v>
      </c>
      <c r="G53">
        <v>2.3999999999999998E-3</v>
      </c>
    </row>
    <row r="54" spans="1:7" x14ac:dyDescent="0.25">
      <c r="A54" t="s">
        <v>2838</v>
      </c>
      <c r="B54" t="s">
        <v>136</v>
      </c>
      <c r="C54" t="s">
        <v>10</v>
      </c>
      <c r="D54" t="s">
        <v>11</v>
      </c>
      <c r="E54" t="s">
        <v>2667</v>
      </c>
      <c r="F54" t="s">
        <v>2839</v>
      </c>
      <c r="G54">
        <v>1.24E-2</v>
      </c>
    </row>
    <row r="55" spans="1:7" x14ac:dyDescent="0.25">
      <c r="A55" t="s">
        <v>2838</v>
      </c>
      <c r="B55" t="s">
        <v>136</v>
      </c>
      <c r="C55" t="s">
        <v>13</v>
      </c>
      <c r="D55" t="s">
        <v>16</v>
      </c>
      <c r="E55" t="s">
        <v>2358</v>
      </c>
      <c r="F55" t="s">
        <v>2839</v>
      </c>
      <c r="G55">
        <v>1.03E-2</v>
      </c>
    </row>
    <row r="56" spans="1:7" x14ac:dyDescent="0.25">
      <c r="A56" t="s">
        <v>2838</v>
      </c>
      <c r="B56" t="s">
        <v>136</v>
      </c>
      <c r="C56" t="s">
        <v>13</v>
      </c>
      <c r="D56" t="s">
        <v>20</v>
      </c>
      <c r="E56" t="s">
        <v>2358</v>
      </c>
      <c r="F56" t="s">
        <v>2839</v>
      </c>
      <c r="G56">
        <v>3.3300000000000003E-2</v>
      </c>
    </row>
    <row r="57" spans="1:7" x14ac:dyDescent="0.25">
      <c r="A57" t="s">
        <v>2838</v>
      </c>
      <c r="B57" t="s">
        <v>136</v>
      </c>
      <c r="C57" t="s">
        <v>13</v>
      </c>
      <c r="D57" t="s">
        <v>22</v>
      </c>
      <c r="E57" t="s">
        <v>2358</v>
      </c>
      <c r="F57" t="s">
        <v>2839</v>
      </c>
      <c r="G57">
        <v>1.24E-2</v>
      </c>
    </row>
    <row r="58" spans="1:7" x14ac:dyDescent="0.25">
      <c r="A58" t="s">
        <v>2838</v>
      </c>
      <c r="B58" t="s">
        <v>136</v>
      </c>
      <c r="C58" t="s">
        <v>13</v>
      </c>
      <c r="D58" t="s">
        <v>24</v>
      </c>
      <c r="E58" t="s">
        <v>2358</v>
      </c>
      <c r="F58" t="s">
        <v>2839</v>
      </c>
      <c r="G58">
        <v>3.3300000000000003E-2</v>
      </c>
    </row>
    <row r="59" spans="1:7" x14ac:dyDescent="0.25">
      <c r="A59" t="s">
        <v>2838</v>
      </c>
      <c r="B59" t="s">
        <v>136</v>
      </c>
      <c r="C59" t="s">
        <v>38</v>
      </c>
      <c r="D59" t="s">
        <v>154</v>
      </c>
      <c r="E59" t="s">
        <v>2667</v>
      </c>
      <c r="F59" t="s">
        <v>2839</v>
      </c>
      <c r="G59">
        <v>0.05</v>
      </c>
    </row>
    <row r="60" spans="1:7" x14ac:dyDescent="0.25">
      <c r="A60" t="s">
        <v>2838</v>
      </c>
      <c r="B60" t="s">
        <v>136</v>
      </c>
      <c r="C60" t="s">
        <v>38</v>
      </c>
      <c r="D60" t="s">
        <v>156</v>
      </c>
      <c r="E60" t="s">
        <v>2667</v>
      </c>
      <c r="F60" t="s">
        <v>2839</v>
      </c>
      <c r="G60">
        <v>0.05</v>
      </c>
    </row>
    <row r="61" spans="1:7" x14ac:dyDescent="0.25">
      <c r="A61" t="s">
        <v>2838</v>
      </c>
      <c r="B61" t="s">
        <v>136</v>
      </c>
      <c r="C61" t="s">
        <v>38</v>
      </c>
      <c r="D61" t="s">
        <v>158</v>
      </c>
      <c r="E61" t="s">
        <v>2667</v>
      </c>
      <c r="F61" t="s">
        <v>2839</v>
      </c>
      <c r="G61">
        <v>0.05</v>
      </c>
    </row>
    <row r="62" spans="1:7" x14ac:dyDescent="0.25">
      <c r="A62" t="s">
        <v>2838</v>
      </c>
      <c r="B62" t="s">
        <v>136</v>
      </c>
      <c r="C62" t="s">
        <v>51</v>
      </c>
      <c r="D62" t="s">
        <v>2316</v>
      </c>
      <c r="E62" t="s">
        <v>2787</v>
      </c>
      <c r="F62" t="s">
        <v>2839</v>
      </c>
      <c r="G62">
        <v>3.3300000000000003E-2</v>
      </c>
    </row>
    <row r="63" spans="1:7" x14ac:dyDescent="0.25">
      <c r="A63" t="s">
        <v>2838</v>
      </c>
      <c r="B63" t="s">
        <v>166</v>
      </c>
      <c r="C63" t="s">
        <v>10</v>
      </c>
      <c r="D63" t="s">
        <v>11</v>
      </c>
      <c r="E63" t="s">
        <v>514</v>
      </c>
      <c r="F63" t="s">
        <v>2839</v>
      </c>
      <c r="G63">
        <v>1.3899999999999999E-2</v>
      </c>
    </row>
    <row r="64" spans="1:7" x14ac:dyDescent="0.25">
      <c r="A64" t="s">
        <v>2838</v>
      </c>
      <c r="B64" t="s">
        <v>166</v>
      </c>
      <c r="C64" t="s">
        <v>10</v>
      </c>
      <c r="D64" t="s">
        <v>11</v>
      </c>
      <c r="E64" t="s">
        <v>1733</v>
      </c>
      <c r="F64" t="s">
        <v>2839</v>
      </c>
      <c r="G64">
        <v>3.6700000000000003E-2</v>
      </c>
    </row>
    <row r="65" spans="1:7" x14ac:dyDescent="0.25">
      <c r="A65" t="s">
        <v>2838</v>
      </c>
      <c r="B65" t="s">
        <v>166</v>
      </c>
      <c r="C65" t="s">
        <v>10</v>
      </c>
      <c r="D65" t="s">
        <v>11</v>
      </c>
      <c r="E65" t="s">
        <v>1254</v>
      </c>
      <c r="F65" t="s">
        <v>2839</v>
      </c>
      <c r="G65">
        <v>0.05</v>
      </c>
    </row>
    <row r="66" spans="1:7" x14ac:dyDescent="0.25">
      <c r="A66" t="s">
        <v>2838</v>
      </c>
      <c r="B66" t="s">
        <v>166</v>
      </c>
      <c r="C66" t="s">
        <v>10</v>
      </c>
      <c r="D66" t="s">
        <v>11</v>
      </c>
      <c r="E66" t="s">
        <v>103</v>
      </c>
      <c r="F66" t="s">
        <v>2839</v>
      </c>
      <c r="G66">
        <v>1.0200000000000001E-2</v>
      </c>
    </row>
    <row r="67" spans="1:7" x14ac:dyDescent="0.25">
      <c r="A67" t="s">
        <v>2838</v>
      </c>
      <c r="B67" t="s">
        <v>166</v>
      </c>
      <c r="C67" t="s">
        <v>10</v>
      </c>
      <c r="D67" t="s">
        <v>11</v>
      </c>
      <c r="E67" t="s">
        <v>2667</v>
      </c>
      <c r="F67" t="s">
        <v>2839</v>
      </c>
      <c r="G67">
        <v>1.8100000000000002E-2</v>
      </c>
    </row>
    <row r="68" spans="1:7" x14ac:dyDescent="0.25">
      <c r="A68" t="s">
        <v>2838</v>
      </c>
      <c r="B68" t="s">
        <v>166</v>
      </c>
      <c r="C68" t="s">
        <v>38</v>
      </c>
      <c r="D68" t="s">
        <v>169</v>
      </c>
      <c r="E68" t="s">
        <v>1787</v>
      </c>
      <c r="F68" t="s">
        <v>2839</v>
      </c>
      <c r="G68">
        <v>0</v>
      </c>
    </row>
    <row r="69" spans="1:7" x14ac:dyDescent="0.25">
      <c r="A69" t="s">
        <v>2838</v>
      </c>
      <c r="B69" t="s">
        <v>166</v>
      </c>
      <c r="C69" t="s">
        <v>38</v>
      </c>
      <c r="D69" t="s">
        <v>169</v>
      </c>
      <c r="E69" t="s">
        <v>2667</v>
      </c>
      <c r="F69" t="s">
        <v>2839</v>
      </c>
      <c r="G69">
        <v>3.4700000000000002E-2</v>
      </c>
    </row>
    <row r="70" spans="1:7" x14ac:dyDescent="0.25">
      <c r="A70" t="s">
        <v>2838</v>
      </c>
      <c r="B70" t="s">
        <v>166</v>
      </c>
      <c r="C70" t="s">
        <v>38</v>
      </c>
      <c r="D70" t="s">
        <v>171</v>
      </c>
      <c r="E70" t="s">
        <v>2667</v>
      </c>
      <c r="F70" t="s">
        <v>2839</v>
      </c>
      <c r="G70">
        <v>0.05</v>
      </c>
    </row>
    <row r="71" spans="1:7" x14ac:dyDescent="0.25">
      <c r="A71" t="s">
        <v>2838</v>
      </c>
      <c r="B71" t="s">
        <v>179</v>
      </c>
      <c r="C71" t="s">
        <v>10</v>
      </c>
      <c r="D71" t="s">
        <v>11</v>
      </c>
      <c r="E71" t="s">
        <v>1733</v>
      </c>
      <c r="F71" t="s">
        <v>2839</v>
      </c>
      <c r="G71">
        <v>1.67E-2</v>
      </c>
    </row>
    <row r="72" spans="1:7" x14ac:dyDescent="0.25">
      <c r="A72" t="s">
        <v>2838</v>
      </c>
      <c r="B72" t="s">
        <v>179</v>
      </c>
      <c r="C72" t="s">
        <v>10</v>
      </c>
      <c r="D72" t="s">
        <v>11</v>
      </c>
      <c r="E72" t="s">
        <v>2667</v>
      </c>
      <c r="F72" t="s">
        <v>2839</v>
      </c>
      <c r="G72">
        <v>3.2599999999999997E-2</v>
      </c>
    </row>
    <row r="73" spans="1:7" x14ac:dyDescent="0.25">
      <c r="A73" t="s">
        <v>2838</v>
      </c>
      <c r="B73" t="s">
        <v>179</v>
      </c>
      <c r="C73" t="s">
        <v>13</v>
      </c>
      <c r="D73" t="s">
        <v>30</v>
      </c>
      <c r="E73" t="s">
        <v>2358</v>
      </c>
      <c r="F73" t="s">
        <v>2839</v>
      </c>
      <c r="G73">
        <v>1.1900000000000001E-2</v>
      </c>
    </row>
    <row r="74" spans="1:7" x14ac:dyDescent="0.25">
      <c r="A74" t="s">
        <v>2838</v>
      </c>
      <c r="B74" t="s">
        <v>179</v>
      </c>
      <c r="C74" t="s">
        <v>38</v>
      </c>
      <c r="D74" t="s">
        <v>184</v>
      </c>
      <c r="E74" t="s">
        <v>2667</v>
      </c>
      <c r="F74" t="s">
        <v>2839</v>
      </c>
      <c r="G74">
        <v>0.05</v>
      </c>
    </row>
    <row r="75" spans="1:7" x14ac:dyDescent="0.25">
      <c r="A75" t="s">
        <v>2838</v>
      </c>
      <c r="B75" t="s">
        <v>179</v>
      </c>
      <c r="C75" t="s">
        <v>38</v>
      </c>
      <c r="D75" t="s">
        <v>186</v>
      </c>
      <c r="E75" t="s">
        <v>2667</v>
      </c>
      <c r="F75" t="s">
        <v>2839</v>
      </c>
      <c r="G75">
        <v>0.05</v>
      </c>
    </row>
    <row r="76" spans="1:7" x14ac:dyDescent="0.25">
      <c r="A76" t="s">
        <v>2838</v>
      </c>
      <c r="B76" t="s">
        <v>179</v>
      </c>
      <c r="C76" t="s">
        <v>38</v>
      </c>
      <c r="D76" t="s">
        <v>188</v>
      </c>
      <c r="E76" t="s">
        <v>1787</v>
      </c>
      <c r="F76" t="s">
        <v>2839</v>
      </c>
      <c r="G76">
        <v>1.77E-2</v>
      </c>
    </row>
    <row r="77" spans="1:7" x14ac:dyDescent="0.25">
      <c r="A77" t="s">
        <v>2838</v>
      </c>
      <c r="B77" t="s">
        <v>179</v>
      </c>
      <c r="C77" t="s">
        <v>38</v>
      </c>
      <c r="D77" t="s">
        <v>188</v>
      </c>
      <c r="E77" t="s">
        <v>2667</v>
      </c>
      <c r="F77" t="s">
        <v>2839</v>
      </c>
      <c r="G77">
        <v>0.05</v>
      </c>
    </row>
    <row r="78" spans="1:7" x14ac:dyDescent="0.25">
      <c r="A78" t="s">
        <v>2838</v>
      </c>
      <c r="B78" t="s">
        <v>179</v>
      </c>
      <c r="C78" t="s">
        <v>38</v>
      </c>
      <c r="D78" t="s">
        <v>190</v>
      </c>
      <c r="E78" t="s">
        <v>2667</v>
      </c>
      <c r="F78" t="s">
        <v>2839</v>
      </c>
      <c r="G78">
        <v>0.05</v>
      </c>
    </row>
    <row r="79" spans="1:7" x14ac:dyDescent="0.25">
      <c r="A79" t="s">
        <v>2838</v>
      </c>
      <c r="B79" t="s">
        <v>179</v>
      </c>
      <c r="C79" t="s">
        <v>38</v>
      </c>
      <c r="D79" t="s">
        <v>192</v>
      </c>
      <c r="E79" t="s">
        <v>2667</v>
      </c>
      <c r="F79" t="s">
        <v>2839</v>
      </c>
      <c r="G79">
        <v>0.05</v>
      </c>
    </row>
    <row r="80" spans="1:7" x14ac:dyDescent="0.25">
      <c r="A80" t="s">
        <v>2838</v>
      </c>
      <c r="B80" t="s">
        <v>179</v>
      </c>
      <c r="C80" t="s">
        <v>38</v>
      </c>
      <c r="D80" t="s">
        <v>194</v>
      </c>
      <c r="E80" t="s">
        <v>2667</v>
      </c>
      <c r="F80" t="s">
        <v>2839</v>
      </c>
      <c r="G80">
        <v>2.0899999999999998E-2</v>
      </c>
    </row>
    <row r="81" spans="1:7" x14ac:dyDescent="0.25">
      <c r="A81" t="s">
        <v>2838</v>
      </c>
      <c r="B81" t="s">
        <v>179</v>
      </c>
      <c r="C81" t="s">
        <v>38</v>
      </c>
      <c r="D81" t="s">
        <v>196</v>
      </c>
      <c r="E81" t="s">
        <v>1787</v>
      </c>
      <c r="F81" t="s">
        <v>2839</v>
      </c>
      <c r="G81">
        <v>3.3300000000000003E-2</v>
      </c>
    </row>
    <row r="82" spans="1:7" x14ac:dyDescent="0.25">
      <c r="A82" t="s">
        <v>2838</v>
      </c>
      <c r="B82" t="s">
        <v>179</v>
      </c>
      <c r="C82" t="s">
        <v>38</v>
      </c>
      <c r="D82" t="s">
        <v>196</v>
      </c>
      <c r="E82" t="s">
        <v>2667</v>
      </c>
      <c r="F82" t="s">
        <v>2839</v>
      </c>
      <c r="G82">
        <v>0.05</v>
      </c>
    </row>
    <row r="83" spans="1:7" x14ac:dyDescent="0.25">
      <c r="A83" t="s">
        <v>2838</v>
      </c>
      <c r="B83" t="s">
        <v>204</v>
      </c>
      <c r="C83" t="s">
        <v>10</v>
      </c>
      <c r="D83" t="s">
        <v>11</v>
      </c>
      <c r="E83" t="s">
        <v>1733</v>
      </c>
      <c r="F83" t="s">
        <v>2839</v>
      </c>
      <c r="G83">
        <v>2.46E-2</v>
      </c>
    </row>
    <row r="84" spans="1:7" x14ac:dyDescent="0.25">
      <c r="A84" t="s">
        <v>2838</v>
      </c>
      <c r="B84" t="s">
        <v>204</v>
      </c>
      <c r="C84" t="s">
        <v>10</v>
      </c>
      <c r="D84" t="s">
        <v>11</v>
      </c>
      <c r="E84" t="s">
        <v>2667</v>
      </c>
      <c r="F84" t="s">
        <v>2839</v>
      </c>
      <c r="G84">
        <v>3.3300000000000003E-2</v>
      </c>
    </row>
    <row r="85" spans="1:7" x14ac:dyDescent="0.25">
      <c r="A85" t="s">
        <v>2838</v>
      </c>
      <c r="B85" t="s">
        <v>204</v>
      </c>
      <c r="C85" t="s">
        <v>13</v>
      </c>
      <c r="D85" t="s">
        <v>14</v>
      </c>
      <c r="E85" t="s">
        <v>2358</v>
      </c>
      <c r="F85" t="s">
        <v>2839</v>
      </c>
      <c r="G85">
        <v>2.8500000000000001E-2</v>
      </c>
    </row>
    <row r="86" spans="1:7" x14ac:dyDescent="0.25">
      <c r="A86" t="s">
        <v>2838</v>
      </c>
      <c r="B86" t="s">
        <v>204</v>
      </c>
      <c r="C86" t="s">
        <v>13</v>
      </c>
      <c r="D86" t="s">
        <v>16</v>
      </c>
      <c r="E86" t="s">
        <v>2358</v>
      </c>
      <c r="F86" t="s">
        <v>2839</v>
      </c>
      <c r="G86">
        <v>3.2099999999999997E-2</v>
      </c>
    </row>
    <row r="87" spans="1:7" x14ac:dyDescent="0.25">
      <c r="A87" t="s">
        <v>2838</v>
      </c>
      <c r="B87" t="s">
        <v>204</v>
      </c>
      <c r="C87" t="s">
        <v>13</v>
      </c>
      <c r="D87" t="s">
        <v>18</v>
      </c>
      <c r="E87" t="s">
        <v>2358</v>
      </c>
      <c r="F87" t="s">
        <v>2839</v>
      </c>
      <c r="G87">
        <v>3.3300000000000003E-2</v>
      </c>
    </row>
    <row r="88" spans="1:7" x14ac:dyDescent="0.25">
      <c r="A88" t="s">
        <v>2838</v>
      </c>
      <c r="B88" t="s">
        <v>204</v>
      </c>
      <c r="C88" t="s">
        <v>13</v>
      </c>
      <c r="D88" t="s">
        <v>20</v>
      </c>
      <c r="E88" t="s">
        <v>2358</v>
      </c>
      <c r="F88" t="s">
        <v>2839</v>
      </c>
      <c r="G88">
        <v>2.98E-2</v>
      </c>
    </row>
    <row r="89" spans="1:7" x14ac:dyDescent="0.25">
      <c r="A89" t="s">
        <v>2838</v>
      </c>
      <c r="B89" t="s">
        <v>204</v>
      </c>
      <c r="C89" t="s">
        <v>38</v>
      </c>
      <c r="D89" t="s">
        <v>208</v>
      </c>
      <c r="E89" t="s">
        <v>2667</v>
      </c>
      <c r="F89" t="s">
        <v>2839</v>
      </c>
      <c r="G89">
        <v>4.6199999999999998E-2</v>
      </c>
    </row>
    <row r="90" spans="1:7" x14ac:dyDescent="0.25">
      <c r="A90" t="s">
        <v>2838</v>
      </c>
      <c r="B90" t="s">
        <v>204</v>
      </c>
      <c r="C90" t="s">
        <v>51</v>
      </c>
      <c r="D90" t="s">
        <v>99</v>
      </c>
      <c r="E90" t="s">
        <v>2840</v>
      </c>
      <c r="F90" t="s">
        <v>2839</v>
      </c>
      <c r="G90">
        <v>3.0599999999999999E-2</v>
      </c>
    </row>
    <row r="91" spans="1:7" x14ac:dyDescent="0.25">
      <c r="A91" t="s">
        <v>2838</v>
      </c>
      <c r="B91" t="s">
        <v>204</v>
      </c>
      <c r="C91" t="s">
        <v>214</v>
      </c>
      <c r="D91" t="s">
        <v>731</v>
      </c>
      <c r="E91" t="s">
        <v>2807</v>
      </c>
      <c r="F91" t="s">
        <v>2839</v>
      </c>
      <c r="G91">
        <v>3.3000000000000002E-2</v>
      </c>
    </row>
    <row r="92" spans="1:7" x14ac:dyDescent="0.25">
      <c r="A92" t="s">
        <v>2838</v>
      </c>
      <c r="B92" t="s">
        <v>217</v>
      </c>
      <c r="C92" t="s">
        <v>10</v>
      </c>
      <c r="D92" t="s">
        <v>11</v>
      </c>
      <c r="E92" t="s">
        <v>1733</v>
      </c>
      <c r="F92" t="s">
        <v>2839</v>
      </c>
      <c r="G92">
        <v>4.4900000000000002E-2</v>
      </c>
    </row>
    <row r="93" spans="1:7" x14ac:dyDescent="0.25">
      <c r="A93" t="s">
        <v>2838</v>
      </c>
      <c r="B93" t="s">
        <v>217</v>
      </c>
      <c r="C93" t="s">
        <v>10</v>
      </c>
      <c r="D93" t="s">
        <v>11</v>
      </c>
      <c r="E93" t="s">
        <v>2667</v>
      </c>
      <c r="F93" t="s">
        <v>2839</v>
      </c>
      <c r="G93">
        <v>3.1600000000000003E-2</v>
      </c>
    </row>
    <row r="94" spans="1:7" x14ac:dyDescent="0.25">
      <c r="A94" t="s">
        <v>2838</v>
      </c>
      <c r="B94" t="s">
        <v>217</v>
      </c>
      <c r="C94" t="s">
        <v>13</v>
      </c>
      <c r="D94" t="s">
        <v>16</v>
      </c>
      <c r="E94" t="s">
        <v>2358</v>
      </c>
      <c r="F94" t="s">
        <v>2839</v>
      </c>
      <c r="G94">
        <v>1.4E-2</v>
      </c>
    </row>
    <row r="95" spans="1:7" x14ac:dyDescent="0.25">
      <c r="A95" t="s">
        <v>2838</v>
      </c>
      <c r="B95" t="s">
        <v>217</v>
      </c>
      <c r="C95" t="s">
        <v>13</v>
      </c>
      <c r="D95" t="s">
        <v>20</v>
      </c>
      <c r="E95" t="s">
        <v>2358</v>
      </c>
      <c r="F95" t="s">
        <v>2839</v>
      </c>
      <c r="G95">
        <v>1E-4</v>
      </c>
    </row>
    <row r="96" spans="1:7" x14ac:dyDescent="0.25">
      <c r="A96" t="s">
        <v>2838</v>
      </c>
      <c r="B96" t="s">
        <v>217</v>
      </c>
      <c r="C96" t="s">
        <v>13</v>
      </c>
      <c r="D96" t="s">
        <v>24</v>
      </c>
      <c r="E96" t="s">
        <v>2358</v>
      </c>
      <c r="F96" t="s">
        <v>2839</v>
      </c>
      <c r="G96">
        <v>3.3300000000000003E-2</v>
      </c>
    </row>
    <row r="97" spans="1:7" x14ac:dyDescent="0.25">
      <c r="A97" t="s">
        <v>2838</v>
      </c>
      <c r="B97" t="s">
        <v>217</v>
      </c>
      <c r="C97" t="s">
        <v>13</v>
      </c>
      <c r="D97" t="s">
        <v>26</v>
      </c>
      <c r="E97" t="s">
        <v>2358</v>
      </c>
      <c r="F97" t="s">
        <v>2839</v>
      </c>
      <c r="G97">
        <v>3.3300000000000003E-2</v>
      </c>
    </row>
    <row r="98" spans="1:7" x14ac:dyDescent="0.25">
      <c r="A98" t="s">
        <v>2838</v>
      </c>
      <c r="B98" t="s">
        <v>217</v>
      </c>
      <c r="C98" t="s">
        <v>13</v>
      </c>
      <c r="D98" t="s">
        <v>28</v>
      </c>
      <c r="E98" t="s">
        <v>2358</v>
      </c>
      <c r="F98" t="s">
        <v>2839</v>
      </c>
      <c r="G98">
        <v>3.1300000000000001E-2</v>
      </c>
    </row>
    <row r="99" spans="1:7" x14ac:dyDescent="0.25">
      <c r="A99" t="s">
        <v>2838</v>
      </c>
      <c r="B99" t="s">
        <v>217</v>
      </c>
      <c r="C99" t="s">
        <v>13</v>
      </c>
      <c r="D99" t="s">
        <v>34</v>
      </c>
      <c r="E99" t="s">
        <v>2358</v>
      </c>
      <c r="F99" t="s">
        <v>2839</v>
      </c>
      <c r="G99">
        <v>1.32E-2</v>
      </c>
    </row>
    <row r="100" spans="1:7" x14ac:dyDescent="0.25">
      <c r="A100" t="s">
        <v>2838</v>
      </c>
      <c r="B100" t="s">
        <v>217</v>
      </c>
      <c r="C100" t="s">
        <v>13</v>
      </c>
      <c r="D100" t="s">
        <v>68</v>
      </c>
      <c r="E100" t="s">
        <v>2358</v>
      </c>
      <c r="F100" t="s">
        <v>2839</v>
      </c>
      <c r="G100">
        <v>2.24E-2</v>
      </c>
    </row>
    <row r="101" spans="1:7" x14ac:dyDescent="0.25">
      <c r="A101" t="s">
        <v>2838</v>
      </c>
      <c r="B101" t="s">
        <v>217</v>
      </c>
      <c r="C101" t="s">
        <v>38</v>
      </c>
      <c r="D101" t="s">
        <v>226</v>
      </c>
      <c r="E101" t="s">
        <v>2787</v>
      </c>
      <c r="F101" t="s">
        <v>2839</v>
      </c>
      <c r="G101">
        <v>1.7299999999999999E-2</v>
      </c>
    </row>
    <row r="102" spans="1:7" x14ac:dyDescent="0.25">
      <c r="A102" t="s">
        <v>2838</v>
      </c>
      <c r="B102" t="s">
        <v>217</v>
      </c>
      <c r="C102" t="s">
        <v>38</v>
      </c>
      <c r="D102" t="s">
        <v>228</v>
      </c>
      <c r="E102" t="s">
        <v>1787</v>
      </c>
      <c r="F102" t="s">
        <v>2839</v>
      </c>
      <c r="G102">
        <v>1.5100000000000001E-2</v>
      </c>
    </row>
    <row r="103" spans="1:7" x14ac:dyDescent="0.25">
      <c r="A103" t="s">
        <v>2838</v>
      </c>
      <c r="B103" t="s">
        <v>217</v>
      </c>
      <c r="C103" t="s">
        <v>38</v>
      </c>
      <c r="D103" t="s">
        <v>228</v>
      </c>
      <c r="E103" t="s">
        <v>2667</v>
      </c>
      <c r="F103" t="s">
        <v>2839</v>
      </c>
      <c r="G103">
        <v>2.1700000000000001E-2</v>
      </c>
    </row>
    <row r="104" spans="1:7" x14ac:dyDescent="0.25">
      <c r="A104" t="s">
        <v>2838</v>
      </c>
      <c r="B104" t="s">
        <v>217</v>
      </c>
      <c r="C104" t="s">
        <v>38</v>
      </c>
      <c r="D104" t="s">
        <v>230</v>
      </c>
      <c r="E104" t="s">
        <v>2667</v>
      </c>
      <c r="F104" t="s">
        <v>2839</v>
      </c>
      <c r="G104">
        <v>1.5100000000000001E-2</v>
      </c>
    </row>
    <row r="105" spans="1:7" x14ac:dyDescent="0.25">
      <c r="A105" t="s">
        <v>2838</v>
      </c>
      <c r="B105" t="s">
        <v>217</v>
      </c>
      <c r="C105" t="s">
        <v>38</v>
      </c>
      <c r="D105" t="s">
        <v>230</v>
      </c>
      <c r="E105" t="s">
        <v>2752</v>
      </c>
      <c r="F105" t="s">
        <v>2839</v>
      </c>
      <c r="G105">
        <v>0.04</v>
      </c>
    </row>
    <row r="106" spans="1:7" x14ac:dyDescent="0.25">
      <c r="A106" t="s">
        <v>2838</v>
      </c>
      <c r="B106" t="s">
        <v>217</v>
      </c>
      <c r="C106" t="s">
        <v>38</v>
      </c>
      <c r="D106" t="s">
        <v>232</v>
      </c>
      <c r="E106" t="s">
        <v>2667</v>
      </c>
      <c r="F106" t="s">
        <v>2839</v>
      </c>
      <c r="G106">
        <v>4.4999999999999998E-2</v>
      </c>
    </row>
    <row r="107" spans="1:7" x14ac:dyDescent="0.25">
      <c r="A107" t="s">
        <v>2838</v>
      </c>
      <c r="B107" t="s">
        <v>217</v>
      </c>
      <c r="C107" t="s">
        <v>38</v>
      </c>
      <c r="D107" t="s">
        <v>232</v>
      </c>
      <c r="E107" t="s">
        <v>2752</v>
      </c>
      <c r="F107" t="s">
        <v>2839</v>
      </c>
      <c r="G107">
        <v>7.1499999999999994E-2</v>
      </c>
    </row>
    <row r="108" spans="1:7" x14ac:dyDescent="0.25">
      <c r="A108" t="s">
        <v>2838</v>
      </c>
      <c r="B108" t="s">
        <v>240</v>
      </c>
      <c r="C108" t="s">
        <v>10</v>
      </c>
      <c r="D108" t="s">
        <v>11</v>
      </c>
      <c r="E108" t="s">
        <v>1733</v>
      </c>
      <c r="F108" t="s">
        <v>2839</v>
      </c>
      <c r="G108">
        <v>3.3300000000000003E-2</v>
      </c>
    </row>
    <row r="109" spans="1:7" x14ac:dyDescent="0.25">
      <c r="A109" t="s">
        <v>2838</v>
      </c>
      <c r="B109" t="s">
        <v>240</v>
      </c>
      <c r="C109" t="s">
        <v>10</v>
      </c>
      <c r="D109" t="s">
        <v>11</v>
      </c>
      <c r="E109" t="s">
        <v>2667</v>
      </c>
      <c r="F109" t="s">
        <v>2839</v>
      </c>
      <c r="G109">
        <v>3.2099999999999997E-2</v>
      </c>
    </row>
    <row r="110" spans="1:7" x14ac:dyDescent="0.25">
      <c r="A110" t="s">
        <v>2838</v>
      </c>
      <c r="B110" t="s">
        <v>240</v>
      </c>
      <c r="C110" t="s">
        <v>13</v>
      </c>
      <c r="D110" t="s">
        <v>14</v>
      </c>
      <c r="E110" t="s">
        <v>2358</v>
      </c>
      <c r="F110" t="s">
        <v>2839</v>
      </c>
      <c r="G110">
        <v>0</v>
      </c>
    </row>
    <row r="111" spans="1:7" x14ac:dyDescent="0.25">
      <c r="A111" t="s">
        <v>2838</v>
      </c>
      <c r="B111" t="s">
        <v>240</v>
      </c>
      <c r="C111" t="s">
        <v>13</v>
      </c>
      <c r="D111" t="s">
        <v>16</v>
      </c>
      <c r="E111" t="s">
        <v>2358</v>
      </c>
      <c r="F111" t="s">
        <v>2839</v>
      </c>
      <c r="G111">
        <v>0</v>
      </c>
    </row>
    <row r="112" spans="1:7" x14ac:dyDescent="0.25">
      <c r="A112" t="s">
        <v>2838</v>
      </c>
      <c r="B112" t="s">
        <v>240</v>
      </c>
      <c r="C112" t="s">
        <v>13</v>
      </c>
      <c r="D112" t="s">
        <v>18</v>
      </c>
      <c r="E112" t="s">
        <v>2358</v>
      </c>
      <c r="F112" t="s">
        <v>2839</v>
      </c>
      <c r="G112">
        <v>3.3300000000000003E-2</v>
      </c>
    </row>
    <row r="113" spans="1:7" x14ac:dyDescent="0.25">
      <c r="A113" t="s">
        <v>2838</v>
      </c>
      <c r="B113" t="s">
        <v>240</v>
      </c>
      <c r="C113" t="s">
        <v>13</v>
      </c>
      <c r="D113" t="s">
        <v>22</v>
      </c>
      <c r="E113" t="s">
        <v>2358</v>
      </c>
      <c r="F113" t="s">
        <v>2839</v>
      </c>
      <c r="G113">
        <v>3.3300000000000003E-2</v>
      </c>
    </row>
    <row r="114" spans="1:7" x14ac:dyDescent="0.25">
      <c r="A114" t="s">
        <v>2838</v>
      </c>
      <c r="B114" t="s">
        <v>240</v>
      </c>
      <c r="C114" t="s">
        <v>13</v>
      </c>
      <c r="D114" t="s">
        <v>28</v>
      </c>
      <c r="E114" t="s">
        <v>2358</v>
      </c>
      <c r="F114" t="s">
        <v>2839</v>
      </c>
      <c r="G114">
        <v>3.3300000000000003E-2</v>
      </c>
    </row>
    <row r="115" spans="1:7" x14ac:dyDescent="0.25">
      <c r="A115" t="s">
        <v>2838</v>
      </c>
      <c r="B115" t="s">
        <v>240</v>
      </c>
      <c r="C115" t="s">
        <v>13</v>
      </c>
      <c r="D115" t="s">
        <v>32</v>
      </c>
      <c r="E115" t="s">
        <v>2358</v>
      </c>
      <c r="F115" t="s">
        <v>2839</v>
      </c>
      <c r="G115">
        <v>1.67E-2</v>
      </c>
    </row>
    <row r="116" spans="1:7" x14ac:dyDescent="0.25">
      <c r="A116" t="s">
        <v>2838</v>
      </c>
      <c r="B116" t="s">
        <v>240</v>
      </c>
      <c r="C116" t="s">
        <v>13</v>
      </c>
      <c r="D116" t="s">
        <v>34</v>
      </c>
      <c r="E116" t="s">
        <v>2358</v>
      </c>
      <c r="F116" t="s">
        <v>2839</v>
      </c>
      <c r="G116">
        <v>3.3300000000000003E-2</v>
      </c>
    </row>
    <row r="117" spans="1:7" x14ac:dyDescent="0.25">
      <c r="A117" t="s">
        <v>2838</v>
      </c>
      <c r="B117" t="s">
        <v>240</v>
      </c>
      <c r="C117" t="s">
        <v>38</v>
      </c>
      <c r="D117" t="s">
        <v>250</v>
      </c>
      <c r="E117" t="s">
        <v>2667</v>
      </c>
      <c r="F117" t="s">
        <v>2839</v>
      </c>
      <c r="G117">
        <v>4.7500000000000001E-2</v>
      </c>
    </row>
    <row r="118" spans="1:7" x14ac:dyDescent="0.25">
      <c r="A118" t="s">
        <v>2838</v>
      </c>
      <c r="B118" t="s">
        <v>240</v>
      </c>
      <c r="C118" t="s">
        <v>38</v>
      </c>
      <c r="D118" t="s">
        <v>254</v>
      </c>
      <c r="E118" t="s">
        <v>2667</v>
      </c>
      <c r="F118" t="s">
        <v>2839</v>
      </c>
      <c r="G118">
        <v>0.05</v>
      </c>
    </row>
    <row r="119" spans="1:7" x14ac:dyDescent="0.25">
      <c r="A119" t="s">
        <v>2838</v>
      </c>
      <c r="B119" t="s">
        <v>240</v>
      </c>
      <c r="C119" t="s">
        <v>38</v>
      </c>
      <c r="D119" t="s">
        <v>256</v>
      </c>
      <c r="E119" t="s">
        <v>2667</v>
      </c>
      <c r="F119" t="s">
        <v>2839</v>
      </c>
      <c r="G119">
        <v>1.67E-2</v>
      </c>
    </row>
    <row r="120" spans="1:7" x14ac:dyDescent="0.25">
      <c r="A120" t="s">
        <v>2838</v>
      </c>
      <c r="B120" t="s">
        <v>240</v>
      </c>
      <c r="C120" t="s">
        <v>51</v>
      </c>
      <c r="D120" t="s">
        <v>266</v>
      </c>
      <c r="E120" t="s">
        <v>177</v>
      </c>
      <c r="F120" t="s">
        <v>2839</v>
      </c>
      <c r="G120">
        <v>3.3E-3</v>
      </c>
    </row>
    <row r="121" spans="1:7" x14ac:dyDescent="0.25">
      <c r="A121" t="s">
        <v>2838</v>
      </c>
      <c r="B121" t="s">
        <v>240</v>
      </c>
      <c r="C121" t="s">
        <v>51</v>
      </c>
      <c r="D121" t="s">
        <v>268</v>
      </c>
      <c r="E121" t="s">
        <v>2840</v>
      </c>
      <c r="F121" t="s">
        <v>2839</v>
      </c>
      <c r="G121">
        <v>3.09E-2</v>
      </c>
    </row>
    <row r="122" spans="1:7" x14ac:dyDescent="0.25">
      <c r="A122" t="s">
        <v>2838</v>
      </c>
      <c r="B122" t="s">
        <v>271</v>
      </c>
      <c r="C122" t="s">
        <v>10</v>
      </c>
      <c r="D122" t="s">
        <v>11</v>
      </c>
      <c r="E122" t="s">
        <v>1733</v>
      </c>
      <c r="F122" t="s">
        <v>2839</v>
      </c>
      <c r="G122">
        <v>3.85E-2</v>
      </c>
    </row>
    <row r="123" spans="1:7" x14ac:dyDescent="0.25">
      <c r="A123" t="s">
        <v>2838</v>
      </c>
      <c r="B123" t="s">
        <v>271</v>
      </c>
      <c r="C123" t="s">
        <v>10</v>
      </c>
      <c r="D123" t="s">
        <v>11</v>
      </c>
      <c r="E123" t="s">
        <v>2667</v>
      </c>
      <c r="F123" t="s">
        <v>2839</v>
      </c>
      <c r="G123">
        <v>2.3400000000000001E-2</v>
      </c>
    </row>
    <row r="124" spans="1:7" x14ac:dyDescent="0.25">
      <c r="A124" t="s">
        <v>2838</v>
      </c>
      <c r="B124" t="s">
        <v>271</v>
      </c>
      <c r="C124" t="s">
        <v>13</v>
      </c>
      <c r="D124" t="s">
        <v>36</v>
      </c>
      <c r="E124" t="s">
        <v>2358</v>
      </c>
      <c r="F124" t="s">
        <v>2839</v>
      </c>
      <c r="G124">
        <v>3.1399999999999997E-2</v>
      </c>
    </row>
    <row r="125" spans="1:7" x14ac:dyDescent="0.25">
      <c r="A125" t="s">
        <v>2838</v>
      </c>
      <c r="B125" t="s">
        <v>271</v>
      </c>
      <c r="C125" t="s">
        <v>38</v>
      </c>
      <c r="D125" t="s">
        <v>281</v>
      </c>
      <c r="E125" t="s">
        <v>2667</v>
      </c>
      <c r="F125" t="s">
        <v>2839</v>
      </c>
      <c r="G125">
        <v>1.2E-2</v>
      </c>
    </row>
    <row r="126" spans="1:7" x14ac:dyDescent="0.25">
      <c r="A126" t="s">
        <v>2838</v>
      </c>
      <c r="B126" t="s">
        <v>271</v>
      </c>
      <c r="C126" t="s">
        <v>38</v>
      </c>
      <c r="D126" t="s">
        <v>285</v>
      </c>
      <c r="E126" t="s">
        <v>2673</v>
      </c>
      <c r="F126" t="s">
        <v>2839</v>
      </c>
      <c r="G126">
        <v>0</v>
      </c>
    </row>
    <row r="127" spans="1:7" x14ac:dyDescent="0.25">
      <c r="A127" t="s">
        <v>2838</v>
      </c>
      <c r="B127" t="s">
        <v>271</v>
      </c>
      <c r="C127" t="s">
        <v>38</v>
      </c>
      <c r="D127" t="s">
        <v>285</v>
      </c>
      <c r="E127" t="s">
        <v>2667</v>
      </c>
      <c r="F127" t="s">
        <v>2839</v>
      </c>
      <c r="G127">
        <v>0.05</v>
      </c>
    </row>
    <row r="128" spans="1:7" x14ac:dyDescent="0.25">
      <c r="A128" t="s">
        <v>2838</v>
      </c>
      <c r="B128" t="s">
        <v>271</v>
      </c>
      <c r="C128" t="s">
        <v>38</v>
      </c>
      <c r="D128" t="s">
        <v>285</v>
      </c>
      <c r="E128" t="s">
        <v>2787</v>
      </c>
      <c r="F128" t="s">
        <v>2839</v>
      </c>
      <c r="G128">
        <v>1.6299999999999999E-2</v>
      </c>
    </row>
    <row r="129" spans="1:7" x14ac:dyDescent="0.25">
      <c r="A129" t="s">
        <v>2838</v>
      </c>
      <c r="B129" t="s">
        <v>271</v>
      </c>
      <c r="C129" t="s">
        <v>51</v>
      </c>
      <c r="D129" t="s">
        <v>291</v>
      </c>
      <c r="E129" t="s">
        <v>1787</v>
      </c>
      <c r="F129" t="s">
        <v>2839</v>
      </c>
      <c r="G129">
        <v>3.3300000000000003E-2</v>
      </c>
    </row>
    <row r="130" spans="1:7" x14ac:dyDescent="0.25">
      <c r="A130" t="s">
        <v>2838</v>
      </c>
      <c r="B130" t="s">
        <v>271</v>
      </c>
      <c r="C130" t="s">
        <v>51</v>
      </c>
      <c r="D130" t="s">
        <v>300</v>
      </c>
      <c r="E130" t="s">
        <v>1787</v>
      </c>
      <c r="F130" t="s">
        <v>2839</v>
      </c>
      <c r="G130">
        <v>3.3300000000000003E-2</v>
      </c>
    </row>
    <row r="131" spans="1:7" x14ac:dyDescent="0.25">
      <c r="A131" t="s">
        <v>2838</v>
      </c>
      <c r="B131" t="s">
        <v>271</v>
      </c>
      <c r="C131" t="s">
        <v>51</v>
      </c>
      <c r="D131" t="s">
        <v>302</v>
      </c>
      <c r="E131" t="s">
        <v>2840</v>
      </c>
      <c r="F131" t="s">
        <v>2839</v>
      </c>
      <c r="G131">
        <v>3.1300000000000001E-2</v>
      </c>
    </row>
    <row r="132" spans="1:7" x14ac:dyDescent="0.25">
      <c r="A132" t="s">
        <v>2838</v>
      </c>
      <c r="B132" t="s">
        <v>271</v>
      </c>
      <c r="C132" t="s">
        <v>51</v>
      </c>
      <c r="D132" t="s">
        <v>304</v>
      </c>
      <c r="E132" t="s">
        <v>1787</v>
      </c>
      <c r="F132" t="s">
        <v>2839</v>
      </c>
      <c r="G132">
        <v>3.3300000000000003E-2</v>
      </c>
    </row>
    <row r="133" spans="1:7" x14ac:dyDescent="0.25">
      <c r="A133" t="s">
        <v>2838</v>
      </c>
      <c r="B133" t="s">
        <v>271</v>
      </c>
      <c r="C133" t="s">
        <v>51</v>
      </c>
      <c r="D133" t="s">
        <v>306</v>
      </c>
      <c r="E133" t="s">
        <v>2840</v>
      </c>
      <c r="F133" t="s">
        <v>2839</v>
      </c>
      <c r="G133">
        <v>3.3300000000000003E-2</v>
      </c>
    </row>
    <row r="134" spans="1:7" x14ac:dyDescent="0.25">
      <c r="A134" t="s">
        <v>2838</v>
      </c>
      <c r="B134" t="s">
        <v>271</v>
      </c>
      <c r="C134" t="s">
        <v>214</v>
      </c>
      <c r="D134" t="s">
        <v>20</v>
      </c>
      <c r="E134" t="s">
        <v>2807</v>
      </c>
      <c r="F134" t="s">
        <v>2839</v>
      </c>
      <c r="G134">
        <v>2.9600000000000001E-2</v>
      </c>
    </row>
    <row r="135" spans="1:7" x14ac:dyDescent="0.25">
      <c r="A135" t="s">
        <v>2838</v>
      </c>
      <c r="B135" t="s">
        <v>271</v>
      </c>
      <c r="C135" t="s">
        <v>214</v>
      </c>
      <c r="D135" t="s">
        <v>311</v>
      </c>
      <c r="E135" t="s">
        <v>1724</v>
      </c>
      <c r="F135" t="s">
        <v>2839</v>
      </c>
      <c r="G135">
        <v>3.3E-3</v>
      </c>
    </row>
    <row r="136" spans="1:7" x14ac:dyDescent="0.25">
      <c r="A136" t="s">
        <v>2838</v>
      </c>
      <c r="B136" t="s">
        <v>313</v>
      </c>
      <c r="C136" t="s">
        <v>10</v>
      </c>
      <c r="D136" t="s">
        <v>11</v>
      </c>
      <c r="E136" t="s">
        <v>1733</v>
      </c>
      <c r="F136" t="s">
        <v>2839</v>
      </c>
      <c r="G136">
        <v>2.18E-2</v>
      </c>
    </row>
    <row r="137" spans="1:7" x14ac:dyDescent="0.25">
      <c r="A137" t="s">
        <v>2838</v>
      </c>
      <c r="B137" t="s">
        <v>313</v>
      </c>
      <c r="C137" t="s">
        <v>10</v>
      </c>
      <c r="D137" t="s">
        <v>11</v>
      </c>
      <c r="E137" t="s">
        <v>2667</v>
      </c>
      <c r="F137" t="s">
        <v>2839</v>
      </c>
      <c r="G137">
        <v>3.3300000000000003E-2</v>
      </c>
    </row>
    <row r="138" spans="1:7" x14ac:dyDescent="0.25">
      <c r="A138" t="s">
        <v>2838</v>
      </c>
      <c r="B138" t="s">
        <v>313</v>
      </c>
      <c r="C138" t="s">
        <v>13</v>
      </c>
      <c r="D138" t="s">
        <v>20</v>
      </c>
      <c r="E138" t="s">
        <v>2358</v>
      </c>
      <c r="F138" t="s">
        <v>2839</v>
      </c>
      <c r="G138">
        <v>1.12E-2</v>
      </c>
    </row>
    <row r="139" spans="1:7" x14ac:dyDescent="0.25">
      <c r="A139" t="s">
        <v>2838</v>
      </c>
      <c r="B139" t="s">
        <v>313</v>
      </c>
      <c r="C139" t="s">
        <v>38</v>
      </c>
      <c r="D139" t="s">
        <v>321</v>
      </c>
      <c r="E139" t="s">
        <v>2667</v>
      </c>
      <c r="F139" t="s">
        <v>2839</v>
      </c>
      <c r="G139">
        <v>4.7899999999999998E-2</v>
      </c>
    </row>
    <row r="140" spans="1:7" x14ac:dyDescent="0.25">
      <c r="A140" t="s">
        <v>2838</v>
      </c>
      <c r="B140" t="s">
        <v>313</v>
      </c>
      <c r="C140" t="s">
        <v>38</v>
      </c>
      <c r="D140" t="s">
        <v>323</v>
      </c>
      <c r="E140" t="s">
        <v>2667</v>
      </c>
      <c r="F140" t="s">
        <v>2839</v>
      </c>
      <c r="G140">
        <v>0</v>
      </c>
    </row>
    <row r="141" spans="1:7" x14ac:dyDescent="0.25">
      <c r="A141" t="s">
        <v>2838</v>
      </c>
      <c r="B141" t="s">
        <v>313</v>
      </c>
      <c r="C141" t="s">
        <v>38</v>
      </c>
      <c r="D141" t="s">
        <v>325</v>
      </c>
      <c r="E141" t="s">
        <v>2667</v>
      </c>
      <c r="F141" t="s">
        <v>2839</v>
      </c>
      <c r="G141">
        <v>0.05</v>
      </c>
    </row>
    <row r="142" spans="1:7" x14ac:dyDescent="0.25">
      <c r="A142" t="s">
        <v>2838</v>
      </c>
      <c r="B142" t="s">
        <v>313</v>
      </c>
      <c r="C142" t="s">
        <v>38</v>
      </c>
      <c r="D142" t="s">
        <v>329</v>
      </c>
      <c r="E142" t="s">
        <v>2667</v>
      </c>
      <c r="F142" t="s">
        <v>2839</v>
      </c>
      <c r="G142">
        <v>2.8400000000000002E-2</v>
      </c>
    </row>
    <row r="143" spans="1:7" x14ac:dyDescent="0.25">
      <c r="A143" t="s">
        <v>2838</v>
      </c>
      <c r="B143" t="s">
        <v>313</v>
      </c>
      <c r="C143" t="s">
        <v>38</v>
      </c>
      <c r="D143" t="s">
        <v>333</v>
      </c>
      <c r="E143" t="s">
        <v>2667</v>
      </c>
      <c r="F143" t="s">
        <v>2839</v>
      </c>
      <c r="G143">
        <v>4.3200000000000002E-2</v>
      </c>
    </row>
    <row r="144" spans="1:7" x14ac:dyDescent="0.25">
      <c r="A144" t="s">
        <v>2838</v>
      </c>
      <c r="B144" t="s">
        <v>313</v>
      </c>
      <c r="C144" t="s">
        <v>51</v>
      </c>
      <c r="D144" t="s">
        <v>341</v>
      </c>
      <c r="E144" t="s">
        <v>2840</v>
      </c>
      <c r="F144" t="s">
        <v>2839</v>
      </c>
      <c r="G144">
        <v>2.87E-2</v>
      </c>
    </row>
    <row r="145" spans="1:7" x14ac:dyDescent="0.25">
      <c r="A145" t="s">
        <v>2838</v>
      </c>
      <c r="B145" t="s">
        <v>313</v>
      </c>
      <c r="C145" t="s">
        <v>51</v>
      </c>
      <c r="D145" t="s">
        <v>1879</v>
      </c>
      <c r="E145" t="s">
        <v>2787</v>
      </c>
      <c r="F145" t="s">
        <v>2839</v>
      </c>
      <c r="G145">
        <v>2.98E-2</v>
      </c>
    </row>
    <row r="146" spans="1:7" x14ac:dyDescent="0.25">
      <c r="A146" t="s">
        <v>2838</v>
      </c>
      <c r="B146" t="s">
        <v>345</v>
      </c>
      <c r="C146" t="s">
        <v>10</v>
      </c>
      <c r="D146" t="s">
        <v>11</v>
      </c>
      <c r="E146" t="s">
        <v>514</v>
      </c>
      <c r="F146" t="s">
        <v>2839</v>
      </c>
      <c r="G146">
        <v>1.67E-2</v>
      </c>
    </row>
    <row r="147" spans="1:7" x14ac:dyDescent="0.25">
      <c r="A147" t="s">
        <v>2838</v>
      </c>
      <c r="B147" t="s">
        <v>345</v>
      </c>
      <c r="C147" t="s">
        <v>10</v>
      </c>
      <c r="D147" t="s">
        <v>11</v>
      </c>
      <c r="E147" t="s">
        <v>1733</v>
      </c>
      <c r="F147" t="s">
        <v>2839</v>
      </c>
      <c r="G147">
        <v>2.52E-2</v>
      </c>
    </row>
    <row r="148" spans="1:7" x14ac:dyDescent="0.25">
      <c r="A148" t="s">
        <v>2838</v>
      </c>
      <c r="B148" t="s">
        <v>345</v>
      </c>
      <c r="C148" t="s">
        <v>10</v>
      </c>
      <c r="D148" t="s">
        <v>11</v>
      </c>
      <c r="E148" t="s">
        <v>2667</v>
      </c>
      <c r="F148" t="s">
        <v>2839</v>
      </c>
      <c r="G148">
        <v>1.47E-2</v>
      </c>
    </row>
    <row r="149" spans="1:7" x14ac:dyDescent="0.25">
      <c r="A149" t="s">
        <v>2838</v>
      </c>
      <c r="B149" t="s">
        <v>345</v>
      </c>
      <c r="C149" t="s">
        <v>13</v>
      </c>
      <c r="D149" t="s">
        <v>14</v>
      </c>
      <c r="E149" t="s">
        <v>2358</v>
      </c>
      <c r="F149" t="s">
        <v>2839</v>
      </c>
      <c r="G149">
        <v>3.3300000000000003E-2</v>
      </c>
    </row>
    <row r="150" spans="1:7" x14ac:dyDescent="0.25">
      <c r="A150" t="s">
        <v>2838</v>
      </c>
      <c r="B150" t="s">
        <v>345</v>
      </c>
      <c r="C150" t="s">
        <v>13</v>
      </c>
      <c r="D150" t="s">
        <v>18</v>
      </c>
      <c r="E150" t="s">
        <v>2358</v>
      </c>
      <c r="F150" t="s">
        <v>2839</v>
      </c>
      <c r="G150">
        <v>3.3300000000000003E-2</v>
      </c>
    </row>
    <row r="151" spans="1:7" x14ac:dyDescent="0.25">
      <c r="A151" t="s">
        <v>2838</v>
      </c>
      <c r="B151" t="s">
        <v>345</v>
      </c>
      <c r="C151" t="s">
        <v>13</v>
      </c>
      <c r="D151" t="s">
        <v>22</v>
      </c>
      <c r="E151" t="s">
        <v>2787</v>
      </c>
      <c r="F151" t="s">
        <v>2839</v>
      </c>
      <c r="G151">
        <v>3.2000000000000001E-2</v>
      </c>
    </row>
    <row r="152" spans="1:7" x14ac:dyDescent="0.25">
      <c r="A152" t="s">
        <v>2838</v>
      </c>
      <c r="B152" t="s">
        <v>345</v>
      </c>
      <c r="C152" t="s">
        <v>13</v>
      </c>
      <c r="D152" t="s">
        <v>24</v>
      </c>
      <c r="E152" t="s">
        <v>2358</v>
      </c>
      <c r="F152" t="s">
        <v>2839</v>
      </c>
      <c r="G152">
        <v>1.3100000000000001E-2</v>
      </c>
    </row>
    <row r="153" spans="1:7" x14ac:dyDescent="0.25">
      <c r="A153" t="s">
        <v>2838</v>
      </c>
      <c r="B153" t="s">
        <v>345</v>
      </c>
      <c r="C153" t="s">
        <v>13</v>
      </c>
      <c r="D153" t="s">
        <v>26</v>
      </c>
      <c r="E153" t="s">
        <v>2787</v>
      </c>
      <c r="F153" t="s">
        <v>2839</v>
      </c>
      <c r="G153">
        <v>2.75E-2</v>
      </c>
    </row>
    <row r="154" spans="1:7" x14ac:dyDescent="0.25">
      <c r="A154" t="s">
        <v>2838</v>
      </c>
      <c r="B154" t="s">
        <v>345</v>
      </c>
      <c r="C154" t="s">
        <v>13</v>
      </c>
      <c r="D154" t="s">
        <v>28</v>
      </c>
      <c r="E154" t="s">
        <v>2358</v>
      </c>
      <c r="F154" t="s">
        <v>2839</v>
      </c>
      <c r="G154">
        <v>3.3300000000000003E-2</v>
      </c>
    </row>
    <row r="155" spans="1:7" x14ac:dyDescent="0.25">
      <c r="A155" t="s">
        <v>2838</v>
      </c>
      <c r="B155" t="s">
        <v>345</v>
      </c>
      <c r="C155" t="s">
        <v>13</v>
      </c>
      <c r="D155" t="s">
        <v>30</v>
      </c>
      <c r="E155" t="s">
        <v>2358</v>
      </c>
      <c r="F155" t="s">
        <v>2839</v>
      </c>
      <c r="G155">
        <v>3.3300000000000003E-2</v>
      </c>
    </row>
    <row r="156" spans="1:7" x14ac:dyDescent="0.25">
      <c r="A156" t="s">
        <v>2838</v>
      </c>
      <c r="B156" t="s">
        <v>345</v>
      </c>
      <c r="C156" t="s">
        <v>13</v>
      </c>
      <c r="D156" t="s">
        <v>32</v>
      </c>
      <c r="E156" t="s">
        <v>2358</v>
      </c>
      <c r="F156" t="s">
        <v>2839</v>
      </c>
      <c r="G156">
        <v>3.3300000000000003E-2</v>
      </c>
    </row>
    <row r="157" spans="1:7" x14ac:dyDescent="0.25">
      <c r="A157" t="s">
        <v>2838</v>
      </c>
      <c r="B157" t="s">
        <v>345</v>
      </c>
      <c r="C157" t="s">
        <v>13</v>
      </c>
      <c r="D157" t="s">
        <v>36</v>
      </c>
      <c r="E157" t="s">
        <v>2358</v>
      </c>
      <c r="F157" t="s">
        <v>2839</v>
      </c>
      <c r="G157">
        <v>3.3300000000000003E-2</v>
      </c>
    </row>
    <row r="158" spans="1:7" x14ac:dyDescent="0.25">
      <c r="A158" t="s">
        <v>2838</v>
      </c>
      <c r="B158" t="s">
        <v>345</v>
      </c>
      <c r="C158" t="s">
        <v>13</v>
      </c>
      <c r="D158" t="s">
        <v>68</v>
      </c>
      <c r="E158" t="s">
        <v>2358</v>
      </c>
      <c r="F158" t="s">
        <v>2839</v>
      </c>
      <c r="G158">
        <v>3.3300000000000003E-2</v>
      </c>
    </row>
    <row r="159" spans="1:7" x14ac:dyDescent="0.25">
      <c r="A159" t="s">
        <v>2838</v>
      </c>
      <c r="B159" t="s">
        <v>345</v>
      </c>
      <c r="C159" t="s">
        <v>38</v>
      </c>
      <c r="D159" t="s">
        <v>353</v>
      </c>
      <c r="E159" t="s">
        <v>1787</v>
      </c>
      <c r="F159" t="s">
        <v>2839</v>
      </c>
      <c r="G159">
        <v>9.7999999999999997E-3</v>
      </c>
    </row>
    <row r="160" spans="1:7" x14ac:dyDescent="0.25">
      <c r="A160" t="s">
        <v>2838</v>
      </c>
      <c r="B160" t="s">
        <v>345</v>
      </c>
      <c r="C160" t="s">
        <v>38</v>
      </c>
      <c r="D160" t="s">
        <v>353</v>
      </c>
      <c r="E160" t="s">
        <v>2667</v>
      </c>
      <c r="F160" t="s">
        <v>2839</v>
      </c>
      <c r="G160">
        <v>4.8399999999999999E-2</v>
      </c>
    </row>
    <row r="161" spans="1:7" x14ac:dyDescent="0.25">
      <c r="A161" t="s">
        <v>2838</v>
      </c>
      <c r="B161" t="s">
        <v>345</v>
      </c>
      <c r="C161" t="s">
        <v>38</v>
      </c>
      <c r="D161" t="s">
        <v>355</v>
      </c>
      <c r="E161" t="s">
        <v>2667</v>
      </c>
      <c r="F161" t="s">
        <v>2839</v>
      </c>
      <c r="G161">
        <v>4.3200000000000002E-2</v>
      </c>
    </row>
    <row r="162" spans="1:7" x14ac:dyDescent="0.25">
      <c r="A162" t="s">
        <v>2838</v>
      </c>
      <c r="B162" t="s">
        <v>345</v>
      </c>
      <c r="C162" t="s">
        <v>38</v>
      </c>
      <c r="D162" t="s">
        <v>357</v>
      </c>
      <c r="E162" t="s">
        <v>2667</v>
      </c>
      <c r="F162" t="s">
        <v>2839</v>
      </c>
      <c r="G162">
        <v>4.0599999999999997E-2</v>
      </c>
    </row>
    <row r="163" spans="1:7" x14ac:dyDescent="0.25">
      <c r="A163" t="s">
        <v>2838</v>
      </c>
      <c r="B163" t="s">
        <v>345</v>
      </c>
      <c r="C163" t="s">
        <v>38</v>
      </c>
      <c r="D163" t="s">
        <v>359</v>
      </c>
      <c r="E163" t="s">
        <v>2667</v>
      </c>
      <c r="F163" t="s">
        <v>2839</v>
      </c>
      <c r="G163">
        <v>2.1100000000000001E-2</v>
      </c>
    </row>
    <row r="164" spans="1:7" x14ac:dyDescent="0.25">
      <c r="A164" t="s">
        <v>2838</v>
      </c>
      <c r="B164" t="s">
        <v>345</v>
      </c>
      <c r="C164" t="s">
        <v>38</v>
      </c>
      <c r="D164" t="s">
        <v>361</v>
      </c>
      <c r="E164" t="s">
        <v>2667</v>
      </c>
      <c r="F164" t="s">
        <v>2839</v>
      </c>
      <c r="G164">
        <v>3.78E-2</v>
      </c>
    </row>
    <row r="165" spans="1:7" x14ac:dyDescent="0.25">
      <c r="A165" t="s">
        <v>2838</v>
      </c>
      <c r="B165" t="s">
        <v>345</v>
      </c>
      <c r="C165" t="s">
        <v>38</v>
      </c>
      <c r="D165" t="s">
        <v>363</v>
      </c>
      <c r="E165" t="s">
        <v>2667</v>
      </c>
      <c r="F165" t="s">
        <v>2839</v>
      </c>
      <c r="G165">
        <v>0.05</v>
      </c>
    </row>
    <row r="166" spans="1:7" x14ac:dyDescent="0.25">
      <c r="A166" t="s">
        <v>2838</v>
      </c>
      <c r="B166" t="s">
        <v>345</v>
      </c>
      <c r="C166" t="s">
        <v>51</v>
      </c>
      <c r="D166" t="s">
        <v>373</v>
      </c>
      <c r="E166" t="s">
        <v>2684</v>
      </c>
      <c r="F166" t="s">
        <v>2839</v>
      </c>
      <c r="G166">
        <v>6.6E-3</v>
      </c>
    </row>
    <row r="167" spans="1:7" x14ac:dyDescent="0.25">
      <c r="A167" t="s">
        <v>2838</v>
      </c>
      <c r="B167" t="s">
        <v>377</v>
      </c>
      <c r="C167" t="s">
        <v>10</v>
      </c>
      <c r="D167" t="s">
        <v>11</v>
      </c>
      <c r="E167" t="s">
        <v>2667</v>
      </c>
      <c r="F167" t="s">
        <v>2839</v>
      </c>
      <c r="G167">
        <v>1.8599999999999998E-2</v>
      </c>
    </row>
    <row r="168" spans="1:7" x14ac:dyDescent="0.25">
      <c r="A168" t="s">
        <v>2838</v>
      </c>
      <c r="B168" t="s">
        <v>377</v>
      </c>
      <c r="C168" t="s">
        <v>38</v>
      </c>
      <c r="D168" t="s">
        <v>385</v>
      </c>
      <c r="E168" t="s">
        <v>2667</v>
      </c>
      <c r="F168" t="s">
        <v>2839</v>
      </c>
      <c r="G168">
        <v>4.4999999999999998E-2</v>
      </c>
    </row>
    <row r="169" spans="1:7" x14ac:dyDescent="0.25">
      <c r="A169" t="s">
        <v>2838</v>
      </c>
      <c r="B169" t="s">
        <v>377</v>
      </c>
      <c r="C169" t="s">
        <v>51</v>
      </c>
      <c r="D169" t="s">
        <v>393</v>
      </c>
      <c r="E169" t="s">
        <v>2840</v>
      </c>
      <c r="F169" t="s">
        <v>2839</v>
      </c>
      <c r="G169">
        <v>3.3300000000000003E-2</v>
      </c>
    </row>
    <row r="170" spans="1:7" x14ac:dyDescent="0.25">
      <c r="A170" t="s">
        <v>2838</v>
      </c>
      <c r="B170" t="s">
        <v>377</v>
      </c>
      <c r="C170" t="s">
        <v>51</v>
      </c>
      <c r="D170" t="s">
        <v>395</v>
      </c>
      <c r="E170" t="s">
        <v>2840</v>
      </c>
      <c r="F170" t="s">
        <v>2839</v>
      </c>
      <c r="G170">
        <v>3.1699999999999999E-2</v>
      </c>
    </row>
    <row r="171" spans="1:7" x14ac:dyDescent="0.25">
      <c r="A171" t="s">
        <v>2838</v>
      </c>
      <c r="B171" t="s">
        <v>377</v>
      </c>
      <c r="C171" t="s">
        <v>51</v>
      </c>
      <c r="D171" t="s">
        <v>300</v>
      </c>
      <c r="E171" t="s">
        <v>2840</v>
      </c>
      <c r="F171" t="s">
        <v>2839</v>
      </c>
      <c r="G171">
        <v>3.0700000000000002E-2</v>
      </c>
    </row>
    <row r="172" spans="1:7" x14ac:dyDescent="0.25">
      <c r="A172" t="s">
        <v>2838</v>
      </c>
      <c r="B172" t="s">
        <v>377</v>
      </c>
      <c r="C172" t="s">
        <v>51</v>
      </c>
      <c r="D172" t="s">
        <v>93</v>
      </c>
      <c r="E172" t="s">
        <v>2840</v>
      </c>
      <c r="F172" t="s">
        <v>2839</v>
      </c>
      <c r="G172">
        <v>3.3300000000000003E-2</v>
      </c>
    </row>
    <row r="173" spans="1:7" x14ac:dyDescent="0.25">
      <c r="A173" t="s">
        <v>2838</v>
      </c>
      <c r="B173" t="s">
        <v>401</v>
      </c>
      <c r="C173" t="s">
        <v>10</v>
      </c>
      <c r="D173" t="s">
        <v>11</v>
      </c>
      <c r="E173" t="s">
        <v>1733</v>
      </c>
      <c r="F173" t="s">
        <v>2839</v>
      </c>
      <c r="G173">
        <v>8.9800000000000005E-2</v>
      </c>
    </row>
    <row r="174" spans="1:7" x14ac:dyDescent="0.25">
      <c r="A174" t="s">
        <v>2838</v>
      </c>
      <c r="B174" t="s">
        <v>401</v>
      </c>
      <c r="C174" t="s">
        <v>10</v>
      </c>
      <c r="D174" t="s">
        <v>11</v>
      </c>
      <c r="E174" t="s">
        <v>2667</v>
      </c>
      <c r="F174" t="s">
        <v>2839</v>
      </c>
      <c r="G174">
        <v>2.2700000000000001E-2</v>
      </c>
    </row>
    <row r="175" spans="1:7" x14ac:dyDescent="0.25">
      <c r="A175" t="s">
        <v>2838</v>
      </c>
      <c r="B175" t="s">
        <v>401</v>
      </c>
      <c r="C175" t="s">
        <v>13</v>
      </c>
      <c r="D175" t="s">
        <v>18</v>
      </c>
      <c r="E175" t="s">
        <v>2358</v>
      </c>
      <c r="F175" t="s">
        <v>2839</v>
      </c>
      <c r="G175">
        <v>1.52E-2</v>
      </c>
    </row>
    <row r="176" spans="1:7" x14ac:dyDescent="0.25">
      <c r="A176" t="s">
        <v>2838</v>
      </c>
      <c r="B176" t="s">
        <v>401</v>
      </c>
      <c r="C176" t="s">
        <v>13</v>
      </c>
      <c r="D176" t="s">
        <v>32</v>
      </c>
      <c r="E176" t="s">
        <v>2358</v>
      </c>
      <c r="F176" t="s">
        <v>2839</v>
      </c>
      <c r="G176">
        <v>1.01E-2</v>
      </c>
    </row>
    <row r="177" spans="1:7" x14ac:dyDescent="0.25">
      <c r="A177" t="s">
        <v>2838</v>
      </c>
      <c r="B177" t="s">
        <v>401</v>
      </c>
      <c r="C177" t="s">
        <v>38</v>
      </c>
      <c r="D177" t="s">
        <v>409</v>
      </c>
      <c r="E177" t="s">
        <v>2667</v>
      </c>
      <c r="F177" t="s">
        <v>2839</v>
      </c>
      <c r="G177">
        <v>0.05</v>
      </c>
    </row>
    <row r="178" spans="1:7" x14ac:dyDescent="0.25">
      <c r="A178" t="s">
        <v>2838</v>
      </c>
      <c r="B178" t="s">
        <v>401</v>
      </c>
      <c r="C178" t="s">
        <v>38</v>
      </c>
      <c r="D178" t="s">
        <v>415</v>
      </c>
      <c r="E178" t="s">
        <v>2667</v>
      </c>
      <c r="F178" t="s">
        <v>2839</v>
      </c>
      <c r="G178">
        <v>1.6899999999999998E-2</v>
      </c>
    </row>
    <row r="179" spans="1:7" x14ac:dyDescent="0.25">
      <c r="A179" t="s">
        <v>2838</v>
      </c>
      <c r="B179" t="s">
        <v>401</v>
      </c>
      <c r="C179" t="s">
        <v>38</v>
      </c>
      <c r="D179" t="s">
        <v>419</v>
      </c>
      <c r="E179" t="s">
        <v>2667</v>
      </c>
      <c r="F179" t="s">
        <v>2839</v>
      </c>
      <c r="G179">
        <v>4.7899999999999998E-2</v>
      </c>
    </row>
    <row r="180" spans="1:7" x14ac:dyDescent="0.25">
      <c r="A180" t="s">
        <v>2838</v>
      </c>
      <c r="B180" t="s">
        <v>401</v>
      </c>
      <c r="C180" t="s">
        <v>38</v>
      </c>
      <c r="D180" t="s">
        <v>421</v>
      </c>
      <c r="E180" t="s">
        <v>2667</v>
      </c>
      <c r="F180" t="s">
        <v>2839</v>
      </c>
      <c r="G180">
        <v>2.47E-2</v>
      </c>
    </row>
    <row r="181" spans="1:7" x14ac:dyDescent="0.25">
      <c r="A181" t="s">
        <v>2838</v>
      </c>
      <c r="B181" t="s">
        <v>434</v>
      </c>
      <c r="C181" t="s">
        <v>10</v>
      </c>
      <c r="D181" t="s">
        <v>11</v>
      </c>
      <c r="E181" t="s">
        <v>514</v>
      </c>
      <c r="F181" t="s">
        <v>2839</v>
      </c>
      <c r="G181">
        <v>1.49E-2</v>
      </c>
    </row>
    <row r="182" spans="1:7" x14ac:dyDescent="0.25">
      <c r="A182" t="s">
        <v>2838</v>
      </c>
      <c r="B182" t="s">
        <v>434</v>
      </c>
      <c r="C182" t="s">
        <v>10</v>
      </c>
      <c r="D182" t="s">
        <v>11</v>
      </c>
      <c r="E182" t="s">
        <v>1733</v>
      </c>
      <c r="F182" t="s">
        <v>2839</v>
      </c>
      <c r="G182">
        <v>3.15E-2</v>
      </c>
    </row>
    <row r="183" spans="1:7" x14ac:dyDescent="0.25">
      <c r="A183" t="s">
        <v>2838</v>
      </c>
      <c r="B183" t="s">
        <v>434</v>
      </c>
      <c r="C183" t="s">
        <v>10</v>
      </c>
      <c r="D183" t="s">
        <v>11</v>
      </c>
      <c r="E183" t="s">
        <v>2667</v>
      </c>
      <c r="F183" t="s">
        <v>2839</v>
      </c>
      <c r="G183">
        <v>3.3300000000000003E-2</v>
      </c>
    </row>
    <row r="184" spans="1:7" x14ac:dyDescent="0.25">
      <c r="A184" t="s">
        <v>2838</v>
      </c>
      <c r="B184" t="s">
        <v>434</v>
      </c>
      <c r="C184" t="s">
        <v>13</v>
      </c>
      <c r="D184" t="s">
        <v>34</v>
      </c>
      <c r="E184" t="s">
        <v>2358</v>
      </c>
      <c r="F184" t="s">
        <v>2839</v>
      </c>
      <c r="G184">
        <v>3.3300000000000003E-2</v>
      </c>
    </row>
    <row r="185" spans="1:7" x14ac:dyDescent="0.25">
      <c r="A185" t="s">
        <v>2838</v>
      </c>
      <c r="B185" t="s">
        <v>434</v>
      </c>
      <c r="C185" t="s">
        <v>13</v>
      </c>
      <c r="D185" t="s">
        <v>36</v>
      </c>
      <c r="E185" t="s">
        <v>2358</v>
      </c>
      <c r="F185" t="s">
        <v>2839</v>
      </c>
      <c r="G185">
        <v>2.9100000000000001E-2</v>
      </c>
    </row>
    <row r="186" spans="1:7" x14ac:dyDescent="0.25">
      <c r="A186" t="s">
        <v>2838</v>
      </c>
      <c r="B186" t="s">
        <v>434</v>
      </c>
      <c r="C186" t="s">
        <v>38</v>
      </c>
      <c r="D186" t="s">
        <v>446</v>
      </c>
      <c r="E186" t="s">
        <v>2841</v>
      </c>
      <c r="F186" t="s">
        <v>2839</v>
      </c>
      <c r="G186">
        <v>3.3300000000000003E-2</v>
      </c>
    </row>
    <row r="187" spans="1:7" x14ac:dyDescent="0.25">
      <c r="A187" t="s">
        <v>2838</v>
      </c>
      <c r="B187" t="s">
        <v>434</v>
      </c>
      <c r="C187" t="s">
        <v>38</v>
      </c>
      <c r="D187" t="s">
        <v>446</v>
      </c>
      <c r="E187" t="s">
        <v>2667</v>
      </c>
      <c r="F187" t="s">
        <v>2839</v>
      </c>
      <c r="G187">
        <v>0.05</v>
      </c>
    </row>
    <row r="188" spans="1:7" x14ac:dyDescent="0.25">
      <c r="A188" t="s">
        <v>2838</v>
      </c>
      <c r="B188" t="s">
        <v>434</v>
      </c>
      <c r="C188" t="s">
        <v>38</v>
      </c>
      <c r="D188" t="s">
        <v>448</v>
      </c>
      <c r="E188" t="s">
        <v>1787</v>
      </c>
      <c r="F188" t="s">
        <v>2839</v>
      </c>
      <c r="G188">
        <v>0.01</v>
      </c>
    </row>
    <row r="189" spans="1:7" x14ac:dyDescent="0.25">
      <c r="A189" t="s">
        <v>2838</v>
      </c>
      <c r="B189" t="s">
        <v>434</v>
      </c>
      <c r="C189" t="s">
        <v>38</v>
      </c>
      <c r="D189" t="s">
        <v>450</v>
      </c>
      <c r="E189" t="s">
        <v>2667</v>
      </c>
      <c r="F189" t="s">
        <v>2839</v>
      </c>
      <c r="G189">
        <v>1.5800000000000002E-2</v>
      </c>
    </row>
    <row r="190" spans="1:7" x14ac:dyDescent="0.25">
      <c r="A190" t="s">
        <v>2838</v>
      </c>
      <c r="B190" t="s">
        <v>465</v>
      </c>
      <c r="C190" t="s">
        <v>10</v>
      </c>
      <c r="D190" t="s">
        <v>11</v>
      </c>
      <c r="E190" t="s">
        <v>1733</v>
      </c>
      <c r="F190" t="s">
        <v>2839</v>
      </c>
      <c r="G190">
        <v>3.3300000000000003E-2</v>
      </c>
    </row>
    <row r="191" spans="1:7" x14ac:dyDescent="0.25">
      <c r="A191" t="s">
        <v>2838</v>
      </c>
      <c r="B191" t="s">
        <v>465</v>
      </c>
      <c r="C191" t="s">
        <v>10</v>
      </c>
      <c r="D191" t="s">
        <v>11</v>
      </c>
      <c r="E191" t="s">
        <v>2667</v>
      </c>
      <c r="F191" t="s">
        <v>2839</v>
      </c>
      <c r="G191">
        <v>3.3300000000000003E-2</v>
      </c>
    </row>
    <row r="192" spans="1:7" x14ac:dyDescent="0.25">
      <c r="A192" t="s">
        <v>2838</v>
      </c>
      <c r="B192" t="s">
        <v>465</v>
      </c>
      <c r="C192" t="s">
        <v>13</v>
      </c>
      <c r="D192" t="s">
        <v>14</v>
      </c>
      <c r="E192" t="s">
        <v>2358</v>
      </c>
      <c r="F192" t="s">
        <v>2839</v>
      </c>
      <c r="G192">
        <v>3.3099999999999997E-2</v>
      </c>
    </row>
    <row r="193" spans="1:7" x14ac:dyDescent="0.25">
      <c r="A193" t="s">
        <v>2838</v>
      </c>
      <c r="B193" t="s">
        <v>465</v>
      </c>
      <c r="C193" t="s">
        <v>13</v>
      </c>
      <c r="D193" t="s">
        <v>20</v>
      </c>
      <c r="E193" t="s">
        <v>2358</v>
      </c>
      <c r="F193" t="s">
        <v>2839</v>
      </c>
      <c r="G193">
        <v>1.11E-2</v>
      </c>
    </row>
    <row r="194" spans="1:7" x14ac:dyDescent="0.25">
      <c r="A194" t="s">
        <v>2838</v>
      </c>
      <c r="B194" t="s">
        <v>465</v>
      </c>
      <c r="C194" t="s">
        <v>13</v>
      </c>
      <c r="D194" t="s">
        <v>24</v>
      </c>
      <c r="E194" t="s">
        <v>2358</v>
      </c>
      <c r="F194" t="s">
        <v>2839</v>
      </c>
      <c r="G194">
        <v>1.2999999999999999E-2</v>
      </c>
    </row>
    <row r="195" spans="1:7" x14ac:dyDescent="0.25">
      <c r="A195" t="s">
        <v>2838</v>
      </c>
      <c r="B195" t="s">
        <v>465</v>
      </c>
      <c r="C195" t="s">
        <v>13</v>
      </c>
      <c r="D195" t="s">
        <v>28</v>
      </c>
      <c r="E195" t="s">
        <v>2358</v>
      </c>
      <c r="F195" t="s">
        <v>2839</v>
      </c>
      <c r="G195">
        <v>2.4199999999999999E-2</v>
      </c>
    </row>
    <row r="196" spans="1:7" x14ac:dyDescent="0.25">
      <c r="A196" t="s">
        <v>2838</v>
      </c>
      <c r="B196" t="s">
        <v>465</v>
      </c>
      <c r="C196" t="s">
        <v>13</v>
      </c>
      <c r="D196" t="s">
        <v>30</v>
      </c>
      <c r="E196" t="s">
        <v>2358</v>
      </c>
      <c r="F196" t="s">
        <v>2839</v>
      </c>
      <c r="G196">
        <v>3.3300000000000003E-2</v>
      </c>
    </row>
    <row r="197" spans="1:7" x14ac:dyDescent="0.25">
      <c r="A197" t="s">
        <v>2838</v>
      </c>
      <c r="B197" t="s">
        <v>465</v>
      </c>
      <c r="C197" t="s">
        <v>38</v>
      </c>
      <c r="D197" t="s">
        <v>469</v>
      </c>
      <c r="E197" t="s">
        <v>1787</v>
      </c>
      <c r="F197" t="s">
        <v>2839</v>
      </c>
      <c r="G197">
        <v>1.6799999999999999E-2</v>
      </c>
    </row>
    <row r="198" spans="1:7" x14ac:dyDescent="0.25">
      <c r="A198" t="s">
        <v>2838</v>
      </c>
      <c r="B198" t="s">
        <v>465</v>
      </c>
      <c r="C198" t="s">
        <v>38</v>
      </c>
      <c r="D198" t="s">
        <v>469</v>
      </c>
      <c r="E198" t="s">
        <v>2667</v>
      </c>
      <c r="F198" t="s">
        <v>2839</v>
      </c>
      <c r="G198">
        <v>4.4299999999999999E-2</v>
      </c>
    </row>
    <row r="199" spans="1:7" x14ac:dyDescent="0.25">
      <c r="A199" t="s">
        <v>2838</v>
      </c>
      <c r="B199" t="s">
        <v>465</v>
      </c>
      <c r="C199" t="s">
        <v>38</v>
      </c>
      <c r="D199" t="s">
        <v>475</v>
      </c>
      <c r="E199" t="s">
        <v>1787</v>
      </c>
      <c r="F199" t="s">
        <v>2839</v>
      </c>
      <c r="G199">
        <v>1.5599999999999999E-2</v>
      </c>
    </row>
    <row r="200" spans="1:7" x14ac:dyDescent="0.25">
      <c r="A200" t="s">
        <v>2838</v>
      </c>
      <c r="B200" t="s">
        <v>465</v>
      </c>
      <c r="C200" t="s">
        <v>38</v>
      </c>
      <c r="D200" t="s">
        <v>477</v>
      </c>
      <c r="E200" t="s">
        <v>2667</v>
      </c>
      <c r="F200" t="s">
        <v>2839</v>
      </c>
      <c r="G200">
        <v>1.8800000000000001E-2</v>
      </c>
    </row>
    <row r="201" spans="1:7" x14ac:dyDescent="0.25">
      <c r="A201" t="s">
        <v>2838</v>
      </c>
      <c r="B201" t="s">
        <v>487</v>
      </c>
      <c r="C201" t="s">
        <v>10</v>
      </c>
      <c r="D201" t="s">
        <v>11</v>
      </c>
      <c r="E201" t="s">
        <v>1733</v>
      </c>
      <c r="F201" t="s">
        <v>2839</v>
      </c>
      <c r="G201">
        <v>1.9599999999999999E-2</v>
      </c>
    </row>
    <row r="202" spans="1:7" x14ac:dyDescent="0.25">
      <c r="A202" t="s">
        <v>2838</v>
      </c>
      <c r="B202" t="s">
        <v>487</v>
      </c>
      <c r="C202" t="s">
        <v>10</v>
      </c>
      <c r="D202" t="s">
        <v>11</v>
      </c>
      <c r="E202" t="s">
        <v>2667</v>
      </c>
      <c r="F202" t="s">
        <v>2839</v>
      </c>
      <c r="G202">
        <v>3.0700000000000002E-2</v>
      </c>
    </row>
    <row r="203" spans="1:7" x14ac:dyDescent="0.25">
      <c r="A203" t="s">
        <v>2838</v>
      </c>
      <c r="B203" t="s">
        <v>487</v>
      </c>
      <c r="C203" t="s">
        <v>13</v>
      </c>
      <c r="D203" t="s">
        <v>20</v>
      </c>
      <c r="E203" t="s">
        <v>2358</v>
      </c>
      <c r="F203" t="s">
        <v>2839</v>
      </c>
      <c r="G203">
        <v>1.67E-2</v>
      </c>
    </row>
    <row r="204" spans="1:7" x14ac:dyDescent="0.25">
      <c r="A204" t="s">
        <v>2838</v>
      </c>
      <c r="B204" t="s">
        <v>487</v>
      </c>
      <c r="C204" t="s">
        <v>13</v>
      </c>
      <c r="D204" t="s">
        <v>22</v>
      </c>
      <c r="E204" t="s">
        <v>2358</v>
      </c>
      <c r="F204" t="s">
        <v>2839</v>
      </c>
      <c r="G204">
        <v>1.38E-2</v>
      </c>
    </row>
    <row r="205" spans="1:7" x14ac:dyDescent="0.25">
      <c r="A205" t="s">
        <v>2838</v>
      </c>
      <c r="B205" t="s">
        <v>487</v>
      </c>
      <c r="C205" t="s">
        <v>13</v>
      </c>
      <c r="D205" t="s">
        <v>24</v>
      </c>
      <c r="E205" t="s">
        <v>2358</v>
      </c>
      <c r="F205" t="s">
        <v>2839</v>
      </c>
      <c r="G205">
        <v>1.38E-2</v>
      </c>
    </row>
    <row r="206" spans="1:7" x14ac:dyDescent="0.25">
      <c r="A206" t="s">
        <v>2838</v>
      </c>
      <c r="B206" t="s">
        <v>487</v>
      </c>
      <c r="C206" t="s">
        <v>13</v>
      </c>
      <c r="D206" t="s">
        <v>30</v>
      </c>
      <c r="E206" t="s">
        <v>2358</v>
      </c>
      <c r="F206" t="s">
        <v>2839</v>
      </c>
      <c r="G206">
        <v>2.75E-2</v>
      </c>
    </row>
    <row r="207" spans="1:7" x14ac:dyDescent="0.25">
      <c r="A207" t="s">
        <v>2838</v>
      </c>
      <c r="B207" t="s">
        <v>487</v>
      </c>
      <c r="C207" t="s">
        <v>13</v>
      </c>
      <c r="D207" t="s">
        <v>34</v>
      </c>
      <c r="E207" t="s">
        <v>2358</v>
      </c>
      <c r="F207" t="s">
        <v>2839</v>
      </c>
      <c r="G207">
        <v>8.6999999999999994E-3</v>
      </c>
    </row>
    <row r="208" spans="1:7" x14ac:dyDescent="0.25">
      <c r="A208" t="s">
        <v>2838</v>
      </c>
      <c r="B208" t="s">
        <v>487</v>
      </c>
      <c r="C208" t="s">
        <v>13</v>
      </c>
      <c r="D208" t="s">
        <v>36</v>
      </c>
      <c r="E208" t="s">
        <v>2358</v>
      </c>
      <c r="F208" t="s">
        <v>2839</v>
      </c>
      <c r="G208">
        <v>1.34E-2</v>
      </c>
    </row>
    <row r="209" spans="1:7" x14ac:dyDescent="0.25">
      <c r="A209" t="s">
        <v>2838</v>
      </c>
      <c r="B209" t="s">
        <v>487</v>
      </c>
      <c r="C209" t="s">
        <v>13</v>
      </c>
      <c r="D209" t="s">
        <v>67</v>
      </c>
      <c r="E209" t="s">
        <v>2358</v>
      </c>
      <c r="F209" t="s">
        <v>2839</v>
      </c>
      <c r="G209">
        <v>1.29E-2</v>
      </c>
    </row>
    <row r="210" spans="1:7" x14ac:dyDescent="0.25">
      <c r="A210" t="s">
        <v>2838</v>
      </c>
      <c r="B210" t="s">
        <v>487</v>
      </c>
      <c r="C210" t="s">
        <v>38</v>
      </c>
      <c r="D210" t="s">
        <v>500</v>
      </c>
      <c r="E210" t="s">
        <v>2667</v>
      </c>
      <c r="F210" t="s">
        <v>2839</v>
      </c>
      <c r="G210">
        <v>0.05</v>
      </c>
    </row>
    <row r="211" spans="1:7" x14ac:dyDescent="0.25">
      <c r="A211" t="s">
        <v>2838</v>
      </c>
      <c r="B211" t="s">
        <v>487</v>
      </c>
      <c r="C211" t="s">
        <v>38</v>
      </c>
      <c r="D211" t="s">
        <v>500</v>
      </c>
      <c r="E211" t="s">
        <v>2787</v>
      </c>
      <c r="F211" t="s">
        <v>2839</v>
      </c>
      <c r="G211">
        <v>3.2399999999999998E-2</v>
      </c>
    </row>
    <row r="212" spans="1:7" x14ac:dyDescent="0.25">
      <c r="A212" t="s">
        <v>2838</v>
      </c>
      <c r="B212" t="s">
        <v>487</v>
      </c>
      <c r="C212" t="s">
        <v>38</v>
      </c>
      <c r="D212" t="s">
        <v>502</v>
      </c>
      <c r="E212" t="s">
        <v>2673</v>
      </c>
      <c r="F212" t="s">
        <v>2839</v>
      </c>
      <c r="G212">
        <v>0</v>
      </c>
    </row>
    <row r="213" spans="1:7" x14ac:dyDescent="0.25">
      <c r="A213" t="s">
        <v>2838</v>
      </c>
      <c r="B213" t="s">
        <v>487</v>
      </c>
      <c r="C213" t="s">
        <v>38</v>
      </c>
      <c r="D213" t="s">
        <v>502</v>
      </c>
      <c r="E213" t="s">
        <v>2667</v>
      </c>
      <c r="F213" t="s">
        <v>2839</v>
      </c>
      <c r="G213">
        <v>0.05</v>
      </c>
    </row>
    <row r="214" spans="1:7" x14ac:dyDescent="0.25">
      <c r="A214" t="s">
        <v>2838</v>
      </c>
      <c r="B214" t="s">
        <v>487</v>
      </c>
      <c r="C214" t="s">
        <v>38</v>
      </c>
      <c r="D214" t="s">
        <v>502</v>
      </c>
      <c r="E214" t="s">
        <v>2787</v>
      </c>
      <c r="F214" t="s">
        <v>2839</v>
      </c>
      <c r="G214">
        <v>3.3300000000000003E-2</v>
      </c>
    </row>
    <row r="215" spans="1:7" x14ac:dyDescent="0.25">
      <c r="A215" t="s">
        <v>2838</v>
      </c>
      <c r="B215" t="s">
        <v>487</v>
      </c>
      <c r="C215" t="s">
        <v>38</v>
      </c>
      <c r="D215" t="s">
        <v>504</v>
      </c>
      <c r="E215" t="s">
        <v>2667</v>
      </c>
      <c r="F215" t="s">
        <v>2839</v>
      </c>
      <c r="G215">
        <v>3.6400000000000002E-2</v>
      </c>
    </row>
    <row r="216" spans="1:7" x14ac:dyDescent="0.25">
      <c r="A216" t="s">
        <v>2838</v>
      </c>
      <c r="B216" t="s">
        <v>487</v>
      </c>
      <c r="C216" t="s">
        <v>38</v>
      </c>
      <c r="D216" t="s">
        <v>504</v>
      </c>
      <c r="E216" t="s">
        <v>2787</v>
      </c>
      <c r="F216" t="s">
        <v>2839</v>
      </c>
      <c r="G216">
        <v>2.4500000000000001E-2</v>
      </c>
    </row>
    <row r="217" spans="1:7" x14ac:dyDescent="0.25">
      <c r="A217" t="s">
        <v>2838</v>
      </c>
      <c r="B217" t="s">
        <v>487</v>
      </c>
      <c r="C217" t="s">
        <v>38</v>
      </c>
      <c r="D217" t="s">
        <v>508</v>
      </c>
      <c r="E217" t="s">
        <v>2667</v>
      </c>
      <c r="F217" t="s">
        <v>2839</v>
      </c>
      <c r="G217">
        <v>2.52E-2</v>
      </c>
    </row>
    <row r="218" spans="1:7" x14ac:dyDescent="0.25">
      <c r="A218" t="s">
        <v>2838</v>
      </c>
      <c r="B218" t="s">
        <v>487</v>
      </c>
      <c r="C218" t="s">
        <v>38</v>
      </c>
      <c r="D218" t="s">
        <v>510</v>
      </c>
      <c r="E218" t="s">
        <v>2667</v>
      </c>
      <c r="F218" t="s">
        <v>2839</v>
      </c>
      <c r="G218">
        <v>0.05</v>
      </c>
    </row>
    <row r="219" spans="1:7" x14ac:dyDescent="0.25">
      <c r="A219" t="s">
        <v>2838</v>
      </c>
      <c r="B219" t="s">
        <v>487</v>
      </c>
      <c r="C219" t="s">
        <v>38</v>
      </c>
      <c r="D219" t="s">
        <v>514</v>
      </c>
      <c r="E219" t="s">
        <v>1787</v>
      </c>
      <c r="F219" t="s">
        <v>2839</v>
      </c>
      <c r="G219">
        <v>3.3300000000000003E-2</v>
      </c>
    </row>
    <row r="220" spans="1:7" x14ac:dyDescent="0.25">
      <c r="A220" t="s">
        <v>2838</v>
      </c>
      <c r="B220" t="s">
        <v>487</v>
      </c>
      <c r="C220" t="s">
        <v>38</v>
      </c>
      <c r="D220" t="s">
        <v>514</v>
      </c>
      <c r="E220" t="s">
        <v>2667</v>
      </c>
      <c r="F220" t="s">
        <v>2839</v>
      </c>
      <c r="G220">
        <v>0.05</v>
      </c>
    </row>
    <row r="221" spans="1:7" x14ac:dyDescent="0.25">
      <c r="A221" t="s">
        <v>2838</v>
      </c>
      <c r="B221" t="s">
        <v>487</v>
      </c>
      <c r="C221" t="s">
        <v>38</v>
      </c>
      <c r="D221" t="s">
        <v>2248</v>
      </c>
      <c r="E221" t="s">
        <v>2667</v>
      </c>
      <c r="F221" t="s">
        <v>2839</v>
      </c>
      <c r="G221">
        <v>3.9E-2</v>
      </c>
    </row>
    <row r="222" spans="1:7" x14ac:dyDescent="0.25">
      <c r="A222" t="s">
        <v>2838</v>
      </c>
      <c r="B222" t="s">
        <v>487</v>
      </c>
      <c r="C222" t="s">
        <v>51</v>
      </c>
      <c r="D222" t="s">
        <v>524</v>
      </c>
      <c r="E222" t="s">
        <v>2684</v>
      </c>
      <c r="F222" t="s">
        <v>2839</v>
      </c>
      <c r="G222">
        <v>3.3E-3</v>
      </c>
    </row>
    <row r="223" spans="1:7" x14ac:dyDescent="0.25">
      <c r="A223" t="s">
        <v>2838</v>
      </c>
      <c r="B223" t="s">
        <v>526</v>
      </c>
      <c r="C223" t="s">
        <v>10</v>
      </c>
      <c r="D223" t="s">
        <v>11</v>
      </c>
      <c r="E223" t="s">
        <v>1733</v>
      </c>
      <c r="F223" t="s">
        <v>2839</v>
      </c>
      <c r="G223">
        <v>6.7000000000000004E-2</v>
      </c>
    </row>
    <row r="224" spans="1:7" x14ac:dyDescent="0.25">
      <c r="A224" t="s">
        <v>2838</v>
      </c>
      <c r="B224" t="s">
        <v>526</v>
      </c>
      <c r="C224" t="s">
        <v>13</v>
      </c>
      <c r="D224" t="s">
        <v>16</v>
      </c>
      <c r="E224" t="s">
        <v>2358</v>
      </c>
      <c r="F224" t="s">
        <v>2839</v>
      </c>
      <c r="G224">
        <v>1.37E-2</v>
      </c>
    </row>
    <row r="225" spans="1:7" x14ac:dyDescent="0.25">
      <c r="A225" t="s">
        <v>2838</v>
      </c>
      <c r="B225" t="s">
        <v>526</v>
      </c>
      <c r="C225" t="s">
        <v>13</v>
      </c>
      <c r="D225" t="s">
        <v>18</v>
      </c>
      <c r="E225" t="s">
        <v>2358</v>
      </c>
      <c r="F225" t="s">
        <v>2839</v>
      </c>
      <c r="G225">
        <v>3.1899999999999998E-2</v>
      </c>
    </row>
    <row r="226" spans="1:7" x14ac:dyDescent="0.25">
      <c r="A226" t="s">
        <v>2838</v>
      </c>
      <c r="B226" t="s">
        <v>526</v>
      </c>
      <c r="C226" t="s">
        <v>13</v>
      </c>
      <c r="D226" t="s">
        <v>20</v>
      </c>
      <c r="E226" t="s">
        <v>2358</v>
      </c>
      <c r="F226" t="s">
        <v>2839</v>
      </c>
      <c r="G226">
        <v>0</v>
      </c>
    </row>
    <row r="227" spans="1:7" x14ac:dyDescent="0.25">
      <c r="A227" t="s">
        <v>2838</v>
      </c>
      <c r="B227" t="s">
        <v>526</v>
      </c>
      <c r="C227" t="s">
        <v>13</v>
      </c>
      <c r="D227" t="s">
        <v>22</v>
      </c>
      <c r="E227" t="s">
        <v>2358</v>
      </c>
      <c r="F227" t="s">
        <v>2839</v>
      </c>
      <c r="G227">
        <v>0.03</v>
      </c>
    </row>
    <row r="228" spans="1:7" x14ac:dyDescent="0.25">
      <c r="A228" t="s">
        <v>2838</v>
      </c>
      <c r="B228" t="s">
        <v>526</v>
      </c>
      <c r="C228" t="s">
        <v>13</v>
      </c>
      <c r="D228" t="s">
        <v>24</v>
      </c>
      <c r="E228" t="s">
        <v>2358</v>
      </c>
      <c r="F228" t="s">
        <v>2839</v>
      </c>
      <c r="G228">
        <v>1.44E-2</v>
      </c>
    </row>
    <row r="229" spans="1:7" x14ac:dyDescent="0.25">
      <c r="A229" t="s">
        <v>2838</v>
      </c>
      <c r="B229" t="s">
        <v>526</v>
      </c>
      <c r="C229" t="s">
        <v>13</v>
      </c>
      <c r="D229" t="s">
        <v>30</v>
      </c>
      <c r="E229" t="s">
        <v>2358</v>
      </c>
      <c r="F229" t="s">
        <v>2839</v>
      </c>
      <c r="G229">
        <v>1.23E-2</v>
      </c>
    </row>
    <row r="230" spans="1:7" x14ac:dyDescent="0.25">
      <c r="A230" t="s">
        <v>2838</v>
      </c>
      <c r="B230" t="s">
        <v>526</v>
      </c>
      <c r="C230" t="s">
        <v>13</v>
      </c>
      <c r="D230" t="s">
        <v>32</v>
      </c>
      <c r="E230" t="s">
        <v>2787</v>
      </c>
      <c r="F230" t="s">
        <v>2839</v>
      </c>
      <c r="G230">
        <v>2.7099999999999999E-2</v>
      </c>
    </row>
    <row r="231" spans="1:7" x14ac:dyDescent="0.25">
      <c r="A231" t="s">
        <v>2838</v>
      </c>
      <c r="B231" t="s">
        <v>526</v>
      </c>
      <c r="C231" t="s">
        <v>13</v>
      </c>
      <c r="D231" t="s">
        <v>34</v>
      </c>
      <c r="E231" t="s">
        <v>2358</v>
      </c>
      <c r="F231" t="s">
        <v>2839</v>
      </c>
      <c r="G231">
        <v>1.29E-2</v>
      </c>
    </row>
    <row r="232" spans="1:7" x14ac:dyDescent="0.25">
      <c r="A232" t="s">
        <v>2838</v>
      </c>
      <c r="B232" t="s">
        <v>526</v>
      </c>
      <c r="C232" t="s">
        <v>38</v>
      </c>
      <c r="D232" t="s">
        <v>534</v>
      </c>
      <c r="E232" t="s">
        <v>2667</v>
      </c>
      <c r="F232" t="s">
        <v>2839</v>
      </c>
      <c r="G232">
        <v>4.0500000000000001E-2</v>
      </c>
    </row>
    <row r="233" spans="1:7" x14ac:dyDescent="0.25">
      <c r="A233" t="s">
        <v>2838</v>
      </c>
      <c r="B233" t="s">
        <v>526</v>
      </c>
      <c r="C233" t="s">
        <v>38</v>
      </c>
      <c r="D233" t="s">
        <v>536</v>
      </c>
      <c r="E233" t="s">
        <v>2667</v>
      </c>
      <c r="F233" t="s">
        <v>2839</v>
      </c>
      <c r="G233">
        <v>2.0799999999999999E-2</v>
      </c>
    </row>
    <row r="234" spans="1:7" x14ac:dyDescent="0.25">
      <c r="A234" t="s">
        <v>2838</v>
      </c>
      <c r="B234" t="s">
        <v>526</v>
      </c>
      <c r="C234" t="s">
        <v>38</v>
      </c>
      <c r="D234" t="s">
        <v>540</v>
      </c>
      <c r="E234" t="s">
        <v>2667</v>
      </c>
      <c r="F234" t="s">
        <v>2839</v>
      </c>
      <c r="G234">
        <v>3.3300000000000003E-2</v>
      </c>
    </row>
    <row r="235" spans="1:7" x14ac:dyDescent="0.25">
      <c r="A235" t="s">
        <v>2838</v>
      </c>
      <c r="B235" t="s">
        <v>526</v>
      </c>
      <c r="C235" t="s">
        <v>38</v>
      </c>
      <c r="D235" t="s">
        <v>542</v>
      </c>
      <c r="E235" t="s">
        <v>1787</v>
      </c>
      <c r="F235" t="s">
        <v>2839</v>
      </c>
      <c r="G235">
        <v>0.02</v>
      </c>
    </row>
    <row r="236" spans="1:7" x14ac:dyDescent="0.25">
      <c r="A236" t="s">
        <v>2838</v>
      </c>
      <c r="B236" t="s">
        <v>526</v>
      </c>
      <c r="C236" t="s">
        <v>38</v>
      </c>
      <c r="D236" t="s">
        <v>542</v>
      </c>
      <c r="E236" t="s">
        <v>2667</v>
      </c>
      <c r="F236" t="s">
        <v>2839</v>
      </c>
      <c r="G236">
        <v>0.05</v>
      </c>
    </row>
    <row r="237" spans="1:7" x14ac:dyDescent="0.25">
      <c r="A237" t="s">
        <v>2838</v>
      </c>
      <c r="B237" t="s">
        <v>526</v>
      </c>
      <c r="C237" t="s">
        <v>38</v>
      </c>
      <c r="D237" t="s">
        <v>1549</v>
      </c>
      <c r="E237" t="s">
        <v>2667</v>
      </c>
      <c r="F237" t="s">
        <v>2839</v>
      </c>
      <c r="G237">
        <v>4.2099999999999999E-2</v>
      </c>
    </row>
    <row r="238" spans="1:7" x14ac:dyDescent="0.25">
      <c r="A238" t="s">
        <v>2838</v>
      </c>
      <c r="B238" t="s">
        <v>526</v>
      </c>
      <c r="C238" t="s">
        <v>38</v>
      </c>
      <c r="D238" t="s">
        <v>544</v>
      </c>
      <c r="E238" t="s">
        <v>2667</v>
      </c>
      <c r="F238" t="s">
        <v>2839</v>
      </c>
      <c r="G238">
        <v>0.05</v>
      </c>
    </row>
    <row r="239" spans="1:7" x14ac:dyDescent="0.25">
      <c r="A239" t="s">
        <v>2838</v>
      </c>
      <c r="B239" t="s">
        <v>526</v>
      </c>
      <c r="C239" t="s">
        <v>51</v>
      </c>
      <c r="D239" t="s">
        <v>550</v>
      </c>
      <c r="E239" t="s">
        <v>2796</v>
      </c>
      <c r="F239" t="s">
        <v>2839</v>
      </c>
      <c r="G239">
        <v>4.07E-2</v>
      </c>
    </row>
    <row r="240" spans="1:7" x14ac:dyDescent="0.25">
      <c r="A240" t="s">
        <v>2838</v>
      </c>
      <c r="B240" t="s">
        <v>526</v>
      </c>
      <c r="C240" t="s">
        <v>51</v>
      </c>
      <c r="D240" t="s">
        <v>554</v>
      </c>
      <c r="E240" t="s">
        <v>2778</v>
      </c>
      <c r="F240" t="s">
        <v>2839</v>
      </c>
      <c r="G240">
        <v>3.0999999999999999E-3</v>
      </c>
    </row>
    <row r="241" spans="1:7" x14ac:dyDescent="0.25">
      <c r="A241" t="s">
        <v>2838</v>
      </c>
      <c r="B241" t="s">
        <v>556</v>
      </c>
      <c r="C241" t="s">
        <v>10</v>
      </c>
      <c r="D241" t="s">
        <v>11</v>
      </c>
      <c r="E241" t="s">
        <v>1733</v>
      </c>
      <c r="F241" t="s">
        <v>2839</v>
      </c>
      <c r="G241">
        <v>3.49E-2</v>
      </c>
    </row>
    <row r="242" spans="1:7" x14ac:dyDescent="0.25">
      <c r="A242" t="s">
        <v>2838</v>
      </c>
      <c r="B242" t="s">
        <v>556</v>
      </c>
      <c r="C242" t="s">
        <v>10</v>
      </c>
      <c r="D242" t="s">
        <v>11</v>
      </c>
      <c r="E242" t="s">
        <v>2667</v>
      </c>
      <c r="F242" t="s">
        <v>2839</v>
      </c>
      <c r="G242">
        <v>2.75E-2</v>
      </c>
    </row>
    <row r="243" spans="1:7" x14ac:dyDescent="0.25">
      <c r="A243" t="s">
        <v>2838</v>
      </c>
      <c r="B243" t="s">
        <v>556</v>
      </c>
      <c r="C243" t="s">
        <v>13</v>
      </c>
      <c r="D243" t="s">
        <v>18</v>
      </c>
      <c r="E243" t="s">
        <v>2358</v>
      </c>
      <c r="F243" t="s">
        <v>2839</v>
      </c>
      <c r="G243">
        <v>3.3300000000000003E-2</v>
      </c>
    </row>
    <row r="244" spans="1:7" x14ac:dyDescent="0.25">
      <c r="A244" t="s">
        <v>2838</v>
      </c>
      <c r="B244" t="s">
        <v>556</v>
      </c>
      <c r="C244" t="s">
        <v>13</v>
      </c>
      <c r="D244" t="s">
        <v>24</v>
      </c>
      <c r="E244" t="s">
        <v>2358</v>
      </c>
      <c r="F244" t="s">
        <v>2839</v>
      </c>
      <c r="G244">
        <v>0.03</v>
      </c>
    </row>
    <row r="245" spans="1:7" x14ac:dyDescent="0.25">
      <c r="A245" t="s">
        <v>2838</v>
      </c>
      <c r="B245" t="s">
        <v>556</v>
      </c>
      <c r="C245" t="s">
        <v>13</v>
      </c>
      <c r="D245" t="s">
        <v>28</v>
      </c>
      <c r="E245" t="s">
        <v>2358</v>
      </c>
      <c r="F245" t="s">
        <v>2839</v>
      </c>
      <c r="G245">
        <v>3.3300000000000003E-2</v>
      </c>
    </row>
    <row r="246" spans="1:7" x14ac:dyDescent="0.25">
      <c r="A246" t="s">
        <v>2838</v>
      </c>
      <c r="B246" t="s">
        <v>556</v>
      </c>
      <c r="C246" t="s">
        <v>13</v>
      </c>
      <c r="D246" t="s">
        <v>34</v>
      </c>
      <c r="E246" t="s">
        <v>2358</v>
      </c>
      <c r="F246" t="s">
        <v>2839</v>
      </c>
      <c r="G246">
        <v>2.1399999999999999E-2</v>
      </c>
    </row>
    <row r="247" spans="1:7" x14ac:dyDescent="0.25">
      <c r="A247" t="s">
        <v>2838</v>
      </c>
      <c r="B247" t="s">
        <v>556</v>
      </c>
      <c r="C247" t="s">
        <v>13</v>
      </c>
      <c r="D247" t="s">
        <v>36</v>
      </c>
      <c r="E247" t="s">
        <v>2358</v>
      </c>
      <c r="F247" t="s">
        <v>2839</v>
      </c>
      <c r="G247">
        <v>3.3300000000000003E-2</v>
      </c>
    </row>
    <row r="248" spans="1:7" x14ac:dyDescent="0.25">
      <c r="A248" t="s">
        <v>2838</v>
      </c>
      <c r="B248" t="s">
        <v>556</v>
      </c>
      <c r="C248" t="s">
        <v>38</v>
      </c>
      <c r="D248" t="s">
        <v>563</v>
      </c>
      <c r="E248" t="s">
        <v>1787</v>
      </c>
      <c r="F248" t="s">
        <v>2839</v>
      </c>
      <c r="G248">
        <v>8.0000000000000002E-3</v>
      </c>
    </row>
    <row r="249" spans="1:7" x14ac:dyDescent="0.25">
      <c r="A249" t="s">
        <v>2838</v>
      </c>
      <c r="B249" t="s">
        <v>556</v>
      </c>
      <c r="C249" t="s">
        <v>38</v>
      </c>
      <c r="D249" t="s">
        <v>563</v>
      </c>
      <c r="E249" t="s">
        <v>2667</v>
      </c>
      <c r="F249" t="s">
        <v>2839</v>
      </c>
      <c r="G249">
        <v>3.6799999999999999E-2</v>
      </c>
    </row>
    <row r="250" spans="1:7" x14ac:dyDescent="0.25">
      <c r="A250" t="s">
        <v>2838</v>
      </c>
      <c r="B250" t="s">
        <v>556</v>
      </c>
      <c r="C250" t="s">
        <v>38</v>
      </c>
      <c r="D250" t="s">
        <v>565</v>
      </c>
      <c r="E250" t="s">
        <v>1787</v>
      </c>
      <c r="F250" t="s">
        <v>2839</v>
      </c>
      <c r="G250">
        <v>1.44E-2</v>
      </c>
    </row>
    <row r="251" spans="1:7" x14ac:dyDescent="0.25">
      <c r="A251" t="s">
        <v>2838</v>
      </c>
      <c r="B251" t="s">
        <v>556</v>
      </c>
      <c r="C251" t="s">
        <v>38</v>
      </c>
      <c r="D251" t="s">
        <v>569</v>
      </c>
      <c r="E251" t="s">
        <v>2667</v>
      </c>
      <c r="F251" t="s">
        <v>2839</v>
      </c>
      <c r="G251">
        <v>0.05</v>
      </c>
    </row>
    <row r="252" spans="1:7" x14ac:dyDescent="0.25">
      <c r="A252" t="s">
        <v>2838</v>
      </c>
      <c r="B252" t="s">
        <v>556</v>
      </c>
      <c r="C252" t="s">
        <v>38</v>
      </c>
      <c r="D252" t="s">
        <v>571</v>
      </c>
      <c r="E252" t="s">
        <v>2667</v>
      </c>
      <c r="F252" t="s">
        <v>2839</v>
      </c>
      <c r="G252">
        <v>0.02</v>
      </c>
    </row>
    <row r="253" spans="1:7" x14ac:dyDescent="0.25">
      <c r="A253" t="s">
        <v>2838</v>
      </c>
      <c r="B253" t="s">
        <v>556</v>
      </c>
      <c r="C253" t="s">
        <v>51</v>
      </c>
      <c r="D253" t="s">
        <v>578</v>
      </c>
      <c r="E253" t="s">
        <v>2778</v>
      </c>
      <c r="F253" t="s">
        <v>2839</v>
      </c>
      <c r="G253">
        <v>3.2000000000000002E-3</v>
      </c>
    </row>
    <row r="254" spans="1:7" x14ac:dyDescent="0.25">
      <c r="A254" t="s">
        <v>2838</v>
      </c>
      <c r="B254" t="s">
        <v>556</v>
      </c>
      <c r="C254" t="s">
        <v>51</v>
      </c>
      <c r="D254" t="s">
        <v>580</v>
      </c>
      <c r="E254" t="s">
        <v>2840</v>
      </c>
      <c r="F254" t="s">
        <v>2839</v>
      </c>
      <c r="G254">
        <v>2.3699999999999999E-2</v>
      </c>
    </row>
    <row r="255" spans="1:7" x14ac:dyDescent="0.25">
      <c r="A255" t="s">
        <v>2838</v>
      </c>
      <c r="B255" t="s">
        <v>556</v>
      </c>
      <c r="C255" t="s">
        <v>214</v>
      </c>
      <c r="D255" t="s">
        <v>26</v>
      </c>
      <c r="E255" t="s">
        <v>1724</v>
      </c>
      <c r="F255" t="s">
        <v>2839</v>
      </c>
      <c r="G255">
        <v>0</v>
      </c>
    </row>
    <row r="256" spans="1:7" x14ac:dyDescent="0.25">
      <c r="A256" t="s">
        <v>2838</v>
      </c>
      <c r="B256" t="s">
        <v>585</v>
      </c>
      <c r="C256" t="s">
        <v>10</v>
      </c>
      <c r="D256" t="s">
        <v>11</v>
      </c>
      <c r="E256" t="s">
        <v>1733</v>
      </c>
      <c r="F256" t="s">
        <v>2839</v>
      </c>
      <c r="G256">
        <v>1.01E-2</v>
      </c>
    </row>
    <row r="257" spans="1:7" x14ac:dyDescent="0.25">
      <c r="A257" t="s">
        <v>2838</v>
      </c>
      <c r="B257" t="s">
        <v>585</v>
      </c>
      <c r="C257" t="s">
        <v>10</v>
      </c>
      <c r="D257" t="s">
        <v>11</v>
      </c>
      <c r="E257" t="s">
        <v>1737</v>
      </c>
      <c r="F257" t="s">
        <v>2839</v>
      </c>
      <c r="G257">
        <v>3.3300000000000003E-2</v>
      </c>
    </row>
    <row r="258" spans="1:7" x14ac:dyDescent="0.25">
      <c r="A258" t="s">
        <v>2838</v>
      </c>
      <c r="B258" t="s">
        <v>585</v>
      </c>
      <c r="C258" t="s">
        <v>10</v>
      </c>
      <c r="D258" t="s">
        <v>11</v>
      </c>
      <c r="E258" t="s">
        <v>1254</v>
      </c>
      <c r="F258" t="s">
        <v>2839</v>
      </c>
      <c r="G258">
        <v>1.01E-2</v>
      </c>
    </row>
    <row r="259" spans="1:7" x14ac:dyDescent="0.25">
      <c r="A259" t="s">
        <v>2838</v>
      </c>
      <c r="B259" t="s">
        <v>585</v>
      </c>
      <c r="C259" t="s">
        <v>10</v>
      </c>
      <c r="D259" t="s">
        <v>11</v>
      </c>
      <c r="E259" t="s">
        <v>2667</v>
      </c>
      <c r="F259" t="s">
        <v>2839</v>
      </c>
      <c r="G259">
        <v>3.3000000000000002E-2</v>
      </c>
    </row>
    <row r="260" spans="1:7" x14ac:dyDescent="0.25">
      <c r="A260" t="s">
        <v>2838</v>
      </c>
      <c r="B260" t="s">
        <v>585</v>
      </c>
      <c r="C260" t="s">
        <v>13</v>
      </c>
      <c r="D260" t="s">
        <v>14</v>
      </c>
      <c r="E260" t="s">
        <v>2358</v>
      </c>
      <c r="F260" t="s">
        <v>2839</v>
      </c>
      <c r="G260">
        <v>2.9499999999999998E-2</v>
      </c>
    </row>
    <row r="261" spans="1:7" x14ac:dyDescent="0.25">
      <c r="A261" t="s">
        <v>2838</v>
      </c>
      <c r="B261" t="s">
        <v>585</v>
      </c>
      <c r="C261" t="s">
        <v>13</v>
      </c>
      <c r="D261" t="s">
        <v>16</v>
      </c>
      <c r="E261" t="s">
        <v>2358</v>
      </c>
      <c r="F261" t="s">
        <v>2839</v>
      </c>
      <c r="G261">
        <v>3.0499999999999999E-2</v>
      </c>
    </row>
    <row r="262" spans="1:7" x14ac:dyDescent="0.25">
      <c r="A262" t="s">
        <v>2838</v>
      </c>
      <c r="B262" t="s">
        <v>585</v>
      </c>
      <c r="C262" t="s">
        <v>13</v>
      </c>
      <c r="D262" t="s">
        <v>18</v>
      </c>
      <c r="E262" t="s">
        <v>2358</v>
      </c>
      <c r="F262" t="s">
        <v>2839</v>
      </c>
      <c r="G262">
        <v>3.3300000000000003E-2</v>
      </c>
    </row>
    <row r="263" spans="1:7" x14ac:dyDescent="0.25">
      <c r="A263" t="s">
        <v>2838</v>
      </c>
      <c r="B263" t="s">
        <v>585</v>
      </c>
      <c r="C263" t="s">
        <v>13</v>
      </c>
      <c r="D263" t="s">
        <v>20</v>
      </c>
      <c r="E263" t="s">
        <v>2787</v>
      </c>
      <c r="F263" t="s">
        <v>2839</v>
      </c>
      <c r="G263">
        <v>3.3300000000000003E-2</v>
      </c>
    </row>
    <row r="264" spans="1:7" x14ac:dyDescent="0.25">
      <c r="A264" t="s">
        <v>2838</v>
      </c>
      <c r="B264" t="s">
        <v>585</v>
      </c>
      <c r="C264" t="s">
        <v>13</v>
      </c>
      <c r="D264" t="s">
        <v>22</v>
      </c>
      <c r="E264" t="s">
        <v>2358</v>
      </c>
      <c r="F264" t="s">
        <v>2839</v>
      </c>
      <c r="G264">
        <v>3.1099999999999999E-2</v>
      </c>
    </row>
    <row r="265" spans="1:7" x14ac:dyDescent="0.25">
      <c r="A265" t="s">
        <v>2838</v>
      </c>
      <c r="B265" t="s">
        <v>585</v>
      </c>
      <c r="C265" t="s">
        <v>13</v>
      </c>
      <c r="D265" t="s">
        <v>24</v>
      </c>
      <c r="E265" t="s">
        <v>2358</v>
      </c>
      <c r="F265" t="s">
        <v>2839</v>
      </c>
      <c r="G265">
        <v>2.01E-2</v>
      </c>
    </row>
    <row r="266" spans="1:7" x14ac:dyDescent="0.25">
      <c r="A266" t="s">
        <v>2838</v>
      </c>
      <c r="B266" t="s">
        <v>585</v>
      </c>
      <c r="C266" t="s">
        <v>13</v>
      </c>
      <c r="D266" t="s">
        <v>28</v>
      </c>
      <c r="E266" t="s">
        <v>2358</v>
      </c>
      <c r="F266" t="s">
        <v>2839</v>
      </c>
      <c r="G266">
        <v>1.72E-2</v>
      </c>
    </row>
    <row r="267" spans="1:7" x14ac:dyDescent="0.25">
      <c r="A267" t="s">
        <v>2838</v>
      </c>
      <c r="B267" t="s">
        <v>585</v>
      </c>
      <c r="C267" t="s">
        <v>13</v>
      </c>
      <c r="D267" t="s">
        <v>30</v>
      </c>
      <c r="E267" t="s">
        <v>2358</v>
      </c>
      <c r="F267" t="s">
        <v>2839</v>
      </c>
      <c r="G267">
        <v>3.3300000000000003E-2</v>
      </c>
    </row>
    <row r="268" spans="1:7" x14ac:dyDescent="0.25">
      <c r="A268" t="s">
        <v>2838</v>
      </c>
      <c r="B268" t="s">
        <v>585</v>
      </c>
      <c r="C268" t="s">
        <v>13</v>
      </c>
      <c r="D268" t="s">
        <v>34</v>
      </c>
      <c r="E268" t="s">
        <v>2358</v>
      </c>
      <c r="F268" t="s">
        <v>2839</v>
      </c>
      <c r="G268">
        <v>3.3300000000000003E-2</v>
      </c>
    </row>
    <row r="269" spans="1:7" x14ac:dyDescent="0.25">
      <c r="A269" t="s">
        <v>2838</v>
      </c>
      <c r="B269" t="s">
        <v>585</v>
      </c>
      <c r="C269" t="s">
        <v>13</v>
      </c>
      <c r="D269" t="s">
        <v>67</v>
      </c>
      <c r="E269" t="s">
        <v>2358</v>
      </c>
      <c r="F269" t="s">
        <v>2839</v>
      </c>
      <c r="G269">
        <v>3.1300000000000001E-2</v>
      </c>
    </row>
    <row r="270" spans="1:7" x14ac:dyDescent="0.25">
      <c r="A270" t="s">
        <v>2838</v>
      </c>
      <c r="B270" t="s">
        <v>585</v>
      </c>
      <c r="C270" t="s">
        <v>13</v>
      </c>
      <c r="D270" t="s">
        <v>68</v>
      </c>
      <c r="E270" t="s">
        <v>2358</v>
      </c>
      <c r="F270" t="s">
        <v>2839</v>
      </c>
      <c r="G270">
        <v>3.3300000000000003E-2</v>
      </c>
    </row>
    <row r="271" spans="1:7" x14ac:dyDescent="0.25">
      <c r="A271" t="s">
        <v>2838</v>
      </c>
      <c r="B271" t="s">
        <v>585</v>
      </c>
      <c r="C271" t="s">
        <v>13</v>
      </c>
      <c r="D271" t="s">
        <v>70</v>
      </c>
      <c r="E271" t="s">
        <v>2358</v>
      </c>
      <c r="F271" t="s">
        <v>2839</v>
      </c>
      <c r="G271">
        <v>2.8400000000000002E-2</v>
      </c>
    </row>
    <row r="272" spans="1:7" x14ac:dyDescent="0.25">
      <c r="A272" t="s">
        <v>2838</v>
      </c>
      <c r="B272" t="s">
        <v>585</v>
      </c>
      <c r="C272" t="s">
        <v>13</v>
      </c>
      <c r="D272" t="s">
        <v>72</v>
      </c>
      <c r="E272" t="s">
        <v>2358</v>
      </c>
      <c r="F272" t="s">
        <v>2839</v>
      </c>
      <c r="G272">
        <v>2.9899999999999999E-2</v>
      </c>
    </row>
    <row r="273" spans="1:7" x14ac:dyDescent="0.25">
      <c r="A273" t="s">
        <v>2838</v>
      </c>
      <c r="B273" t="s">
        <v>585</v>
      </c>
      <c r="C273" t="s">
        <v>38</v>
      </c>
      <c r="D273" t="s">
        <v>595</v>
      </c>
      <c r="E273" t="s">
        <v>1787</v>
      </c>
      <c r="F273" t="s">
        <v>2839</v>
      </c>
      <c r="G273">
        <v>3.0000000000000001E-3</v>
      </c>
    </row>
    <row r="274" spans="1:7" x14ac:dyDescent="0.25">
      <c r="A274" t="s">
        <v>2838</v>
      </c>
      <c r="B274" t="s">
        <v>585</v>
      </c>
      <c r="C274" t="s">
        <v>38</v>
      </c>
      <c r="D274" t="s">
        <v>595</v>
      </c>
      <c r="E274" t="s">
        <v>2667</v>
      </c>
      <c r="F274" t="s">
        <v>2839</v>
      </c>
      <c r="G274">
        <v>4.7199999999999999E-2</v>
      </c>
    </row>
    <row r="275" spans="1:7" x14ac:dyDescent="0.25">
      <c r="A275" t="s">
        <v>2838</v>
      </c>
      <c r="B275" t="s">
        <v>585</v>
      </c>
      <c r="C275" t="s">
        <v>38</v>
      </c>
      <c r="D275" t="s">
        <v>595</v>
      </c>
      <c r="E275" t="s">
        <v>2752</v>
      </c>
      <c r="F275" t="s">
        <v>2839</v>
      </c>
      <c r="G275">
        <v>9.4999999999999998E-3</v>
      </c>
    </row>
    <row r="276" spans="1:7" x14ac:dyDescent="0.25">
      <c r="A276" t="s">
        <v>2838</v>
      </c>
      <c r="B276" t="s">
        <v>585</v>
      </c>
      <c r="C276" t="s">
        <v>38</v>
      </c>
      <c r="D276" t="s">
        <v>597</v>
      </c>
      <c r="E276" t="s">
        <v>1787</v>
      </c>
      <c r="F276" t="s">
        <v>2839</v>
      </c>
      <c r="G276">
        <v>3.3300000000000003E-2</v>
      </c>
    </row>
    <row r="277" spans="1:7" x14ac:dyDescent="0.25">
      <c r="A277" t="s">
        <v>2838</v>
      </c>
      <c r="B277" t="s">
        <v>585</v>
      </c>
      <c r="C277" t="s">
        <v>38</v>
      </c>
      <c r="D277" t="s">
        <v>597</v>
      </c>
      <c r="E277" t="s">
        <v>2667</v>
      </c>
      <c r="F277" t="s">
        <v>2839</v>
      </c>
      <c r="G277">
        <v>0.05</v>
      </c>
    </row>
    <row r="278" spans="1:7" x14ac:dyDescent="0.25">
      <c r="A278" t="s">
        <v>2838</v>
      </c>
      <c r="B278" t="s">
        <v>585</v>
      </c>
      <c r="C278" t="s">
        <v>38</v>
      </c>
      <c r="D278" t="s">
        <v>597</v>
      </c>
      <c r="E278" t="s">
        <v>2752</v>
      </c>
      <c r="F278" t="s">
        <v>2839</v>
      </c>
      <c r="G278">
        <v>3.3300000000000003E-2</v>
      </c>
    </row>
    <row r="279" spans="1:7" x14ac:dyDescent="0.25">
      <c r="A279" t="s">
        <v>2838</v>
      </c>
      <c r="B279" t="s">
        <v>585</v>
      </c>
      <c r="C279" t="s">
        <v>38</v>
      </c>
      <c r="D279" t="s">
        <v>599</v>
      </c>
      <c r="E279" t="s">
        <v>2667</v>
      </c>
      <c r="F279" t="s">
        <v>2839</v>
      </c>
      <c r="G279">
        <v>4.99E-2</v>
      </c>
    </row>
    <row r="280" spans="1:7" x14ac:dyDescent="0.25">
      <c r="A280" t="s">
        <v>2838</v>
      </c>
      <c r="B280" t="s">
        <v>585</v>
      </c>
      <c r="C280" t="s">
        <v>38</v>
      </c>
      <c r="D280" t="s">
        <v>601</v>
      </c>
      <c r="E280" t="s">
        <v>1787</v>
      </c>
      <c r="F280" t="s">
        <v>2839</v>
      </c>
      <c r="G280">
        <v>2.6599999999999999E-2</v>
      </c>
    </row>
    <row r="281" spans="1:7" x14ac:dyDescent="0.25">
      <c r="A281" t="s">
        <v>2838</v>
      </c>
      <c r="B281" t="s">
        <v>585</v>
      </c>
      <c r="C281" t="s">
        <v>38</v>
      </c>
      <c r="D281" t="s">
        <v>601</v>
      </c>
      <c r="E281" t="s">
        <v>2667</v>
      </c>
      <c r="F281" t="s">
        <v>2839</v>
      </c>
      <c r="G281">
        <v>0.05</v>
      </c>
    </row>
    <row r="282" spans="1:7" x14ac:dyDescent="0.25">
      <c r="A282" t="s">
        <v>2838</v>
      </c>
      <c r="B282" t="s">
        <v>585</v>
      </c>
      <c r="C282" t="s">
        <v>38</v>
      </c>
      <c r="D282" t="s">
        <v>603</v>
      </c>
      <c r="E282" t="s">
        <v>2667</v>
      </c>
      <c r="F282" t="s">
        <v>2839</v>
      </c>
      <c r="G282">
        <v>0.05</v>
      </c>
    </row>
    <row r="283" spans="1:7" x14ac:dyDescent="0.25">
      <c r="A283" t="s">
        <v>2838</v>
      </c>
      <c r="B283" t="s">
        <v>585</v>
      </c>
      <c r="C283" t="s">
        <v>38</v>
      </c>
      <c r="D283" t="s">
        <v>605</v>
      </c>
      <c r="E283" t="s">
        <v>2667</v>
      </c>
      <c r="F283" t="s">
        <v>2839</v>
      </c>
      <c r="G283">
        <v>0.05</v>
      </c>
    </row>
    <row r="284" spans="1:7" x14ac:dyDescent="0.25">
      <c r="A284" t="s">
        <v>2838</v>
      </c>
      <c r="B284" t="s">
        <v>585</v>
      </c>
      <c r="C284" t="s">
        <v>38</v>
      </c>
      <c r="D284" t="s">
        <v>607</v>
      </c>
      <c r="E284" t="s">
        <v>1787</v>
      </c>
      <c r="F284" t="s">
        <v>2839</v>
      </c>
      <c r="G284">
        <v>2.5000000000000001E-2</v>
      </c>
    </row>
    <row r="285" spans="1:7" x14ac:dyDescent="0.25">
      <c r="A285" t="s">
        <v>2838</v>
      </c>
      <c r="B285" t="s">
        <v>585</v>
      </c>
      <c r="C285" t="s">
        <v>38</v>
      </c>
      <c r="D285" t="s">
        <v>607</v>
      </c>
      <c r="E285" t="s">
        <v>2667</v>
      </c>
      <c r="F285" t="s">
        <v>2839</v>
      </c>
      <c r="G285">
        <v>0.05</v>
      </c>
    </row>
    <row r="286" spans="1:7" x14ac:dyDescent="0.25">
      <c r="A286" t="s">
        <v>2838</v>
      </c>
      <c r="B286" t="s">
        <v>585</v>
      </c>
      <c r="C286" t="s">
        <v>38</v>
      </c>
      <c r="D286" t="s">
        <v>1332</v>
      </c>
      <c r="E286" t="s">
        <v>2673</v>
      </c>
      <c r="F286" t="s">
        <v>2839</v>
      </c>
      <c r="G286">
        <v>8.5000000000000006E-3</v>
      </c>
    </row>
    <row r="287" spans="1:7" x14ac:dyDescent="0.25">
      <c r="A287" t="s">
        <v>2838</v>
      </c>
      <c r="B287" t="s">
        <v>585</v>
      </c>
      <c r="C287" t="s">
        <v>38</v>
      </c>
      <c r="D287" t="s">
        <v>1332</v>
      </c>
      <c r="E287" t="s">
        <v>2841</v>
      </c>
      <c r="F287" t="s">
        <v>2839</v>
      </c>
      <c r="G287">
        <v>1.14E-2</v>
      </c>
    </row>
    <row r="288" spans="1:7" x14ac:dyDescent="0.25">
      <c r="A288" t="s">
        <v>2838</v>
      </c>
      <c r="B288" t="s">
        <v>585</v>
      </c>
      <c r="C288" t="s">
        <v>38</v>
      </c>
      <c r="D288" t="s">
        <v>1332</v>
      </c>
      <c r="E288" t="s">
        <v>2667</v>
      </c>
      <c r="F288" t="s">
        <v>2839</v>
      </c>
      <c r="G288">
        <v>1.52E-2</v>
      </c>
    </row>
    <row r="289" spans="1:7" x14ac:dyDescent="0.25">
      <c r="A289" t="s">
        <v>2838</v>
      </c>
      <c r="B289" t="s">
        <v>585</v>
      </c>
      <c r="C289" t="s">
        <v>38</v>
      </c>
      <c r="D289" t="s">
        <v>1332</v>
      </c>
      <c r="E289" t="s">
        <v>2752</v>
      </c>
      <c r="F289" t="s">
        <v>2839</v>
      </c>
      <c r="G289">
        <v>1.9699999999999999E-2</v>
      </c>
    </row>
    <row r="290" spans="1:7" x14ac:dyDescent="0.25">
      <c r="A290" t="s">
        <v>2838</v>
      </c>
      <c r="B290" t="s">
        <v>585</v>
      </c>
      <c r="C290" t="s">
        <v>214</v>
      </c>
      <c r="D290" t="s">
        <v>624</v>
      </c>
      <c r="E290" t="s">
        <v>2807</v>
      </c>
      <c r="F290" t="s">
        <v>2839</v>
      </c>
      <c r="G290">
        <v>2.75E-2</v>
      </c>
    </row>
    <row r="291" spans="1:7" x14ac:dyDescent="0.25">
      <c r="A291" t="s">
        <v>2838</v>
      </c>
      <c r="B291" t="s">
        <v>626</v>
      </c>
      <c r="C291" t="s">
        <v>10</v>
      </c>
      <c r="D291" t="s">
        <v>11</v>
      </c>
      <c r="E291" t="s">
        <v>514</v>
      </c>
      <c r="F291" t="s">
        <v>2839</v>
      </c>
      <c r="G291">
        <v>4.4999999999999997E-3</v>
      </c>
    </row>
    <row r="292" spans="1:7" x14ac:dyDescent="0.25">
      <c r="A292" t="s">
        <v>2838</v>
      </c>
      <c r="B292" t="s">
        <v>626</v>
      </c>
      <c r="C292" t="s">
        <v>10</v>
      </c>
      <c r="D292" t="s">
        <v>11</v>
      </c>
      <c r="E292" t="s">
        <v>1733</v>
      </c>
      <c r="F292" t="s">
        <v>2839</v>
      </c>
      <c r="G292">
        <v>4.2999999999999997E-2</v>
      </c>
    </row>
    <row r="293" spans="1:7" x14ac:dyDescent="0.25">
      <c r="A293" t="s">
        <v>2838</v>
      </c>
      <c r="B293" t="s">
        <v>626</v>
      </c>
      <c r="C293" t="s">
        <v>10</v>
      </c>
      <c r="D293" t="s">
        <v>11</v>
      </c>
      <c r="E293" t="s">
        <v>103</v>
      </c>
      <c r="F293" t="s">
        <v>2839</v>
      </c>
      <c r="G293">
        <v>4.4000000000000003E-3</v>
      </c>
    </row>
    <row r="294" spans="1:7" x14ac:dyDescent="0.25">
      <c r="A294" t="s">
        <v>2838</v>
      </c>
      <c r="B294" t="s">
        <v>626</v>
      </c>
      <c r="C294" t="s">
        <v>10</v>
      </c>
      <c r="D294" t="s">
        <v>11</v>
      </c>
      <c r="E294" t="s">
        <v>2667</v>
      </c>
      <c r="F294" t="s">
        <v>2839</v>
      </c>
      <c r="G294">
        <v>3.3300000000000003E-2</v>
      </c>
    </row>
    <row r="295" spans="1:7" x14ac:dyDescent="0.25">
      <c r="A295" t="s">
        <v>2838</v>
      </c>
      <c r="B295" t="s">
        <v>626</v>
      </c>
      <c r="C295" t="s">
        <v>38</v>
      </c>
      <c r="D295" t="s">
        <v>49</v>
      </c>
      <c r="E295" t="s">
        <v>2667</v>
      </c>
      <c r="F295" t="s">
        <v>2839</v>
      </c>
      <c r="G295">
        <v>1.44E-2</v>
      </c>
    </row>
    <row r="296" spans="1:7" x14ac:dyDescent="0.25">
      <c r="A296" t="s">
        <v>2838</v>
      </c>
      <c r="B296" t="s">
        <v>634</v>
      </c>
      <c r="C296" t="s">
        <v>10</v>
      </c>
      <c r="D296" t="s">
        <v>11</v>
      </c>
      <c r="E296" t="s">
        <v>1733</v>
      </c>
      <c r="F296" t="s">
        <v>2839</v>
      </c>
      <c r="G296">
        <v>1.3299999999999999E-2</v>
      </c>
    </row>
    <row r="297" spans="1:7" x14ac:dyDescent="0.25">
      <c r="A297" t="s">
        <v>2838</v>
      </c>
      <c r="B297" t="s">
        <v>634</v>
      </c>
      <c r="C297" t="s">
        <v>10</v>
      </c>
      <c r="D297" t="s">
        <v>11</v>
      </c>
      <c r="E297" t="s">
        <v>2667</v>
      </c>
      <c r="F297" t="s">
        <v>2839</v>
      </c>
      <c r="G297">
        <v>1.67E-2</v>
      </c>
    </row>
    <row r="298" spans="1:7" x14ac:dyDescent="0.25">
      <c r="A298" t="s">
        <v>2838</v>
      </c>
      <c r="B298" t="s">
        <v>634</v>
      </c>
      <c r="C298" t="s">
        <v>13</v>
      </c>
      <c r="D298" t="s">
        <v>14</v>
      </c>
      <c r="E298" t="s">
        <v>2358</v>
      </c>
      <c r="F298" t="s">
        <v>2839</v>
      </c>
      <c r="G298">
        <v>2.5899999999999999E-2</v>
      </c>
    </row>
    <row r="299" spans="1:7" x14ac:dyDescent="0.25">
      <c r="A299" t="s">
        <v>2838</v>
      </c>
      <c r="B299" t="s">
        <v>634</v>
      </c>
      <c r="C299" t="s">
        <v>38</v>
      </c>
      <c r="D299" t="s">
        <v>639</v>
      </c>
      <c r="E299" t="s">
        <v>2673</v>
      </c>
      <c r="F299" t="s">
        <v>2839</v>
      </c>
      <c r="G299">
        <v>6.4000000000000003E-3</v>
      </c>
    </row>
    <row r="300" spans="1:7" x14ac:dyDescent="0.25">
      <c r="A300" t="s">
        <v>2838</v>
      </c>
      <c r="B300" t="s">
        <v>634</v>
      </c>
      <c r="C300" t="s">
        <v>51</v>
      </c>
      <c r="D300" t="s">
        <v>653</v>
      </c>
      <c r="E300" t="s">
        <v>2840</v>
      </c>
      <c r="F300" t="s">
        <v>2839</v>
      </c>
      <c r="G300">
        <v>2.8000000000000001E-2</v>
      </c>
    </row>
    <row r="301" spans="1:7" x14ac:dyDescent="0.25">
      <c r="A301" t="s">
        <v>2838</v>
      </c>
      <c r="B301" t="s">
        <v>634</v>
      </c>
      <c r="C301" t="s">
        <v>51</v>
      </c>
      <c r="D301" t="s">
        <v>657</v>
      </c>
      <c r="E301" t="s">
        <v>2840</v>
      </c>
      <c r="F301" t="s">
        <v>2839</v>
      </c>
      <c r="G301">
        <v>3.3300000000000003E-2</v>
      </c>
    </row>
    <row r="302" spans="1:7" x14ac:dyDescent="0.25">
      <c r="A302" t="s">
        <v>2838</v>
      </c>
      <c r="B302" t="s">
        <v>634</v>
      </c>
      <c r="C302" t="s">
        <v>51</v>
      </c>
      <c r="D302" t="s">
        <v>659</v>
      </c>
      <c r="E302" t="s">
        <v>2840</v>
      </c>
      <c r="F302" t="s">
        <v>2839</v>
      </c>
      <c r="G302">
        <v>3.3300000000000003E-2</v>
      </c>
    </row>
    <row r="303" spans="1:7" x14ac:dyDescent="0.25">
      <c r="A303" t="s">
        <v>2838</v>
      </c>
      <c r="B303" t="s">
        <v>634</v>
      </c>
      <c r="C303" t="s">
        <v>214</v>
      </c>
      <c r="D303" t="s">
        <v>311</v>
      </c>
      <c r="E303" t="s">
        <v>1724</v>
      </c>
      <c r="F303" t="s">
        <v>2839</v>
      </c>
      <c r="G303">
        <v>3.3E-3</v>
      </c>
    </row>
    <row r="304" spans="1:7" x14ac:dyDescent="0.25">
      <c r="A304" t="s">
        <v>2838</v>
      </c>
      <c r="B304" t="s">
        <v>661</v>
      </c>
      <c r="C304" t="s">
        <v>10</v>
      </c>
      <c r="D304" t="s">
        <v>11</v>
      </c>
      <c r="E304" t="s">
        <v>2026</v>
      </c>
      <c r="F304" t="s">
        <v>2839</v>
      </c>
      <c r="G304">
        <v>5.0000000000000001E-3</v>
      </c>
    </row>
    <row r="305" spans="1:7" x14ac:dyDescent="0.25">
      <c r="A305" t="s">
        <v>2838</v>
      </c>
      <c r="B305" t="s">
        <v>661</v>
      </c>
      <c r="C305" t="s">
        <v>10</v>
      </c>
      <c r="D305" t="s">
        <v>11</v>
      </c>
      <c r="E305" t="s">
        <v>1733</v>
      </c>
      <c r="F305" t="s">
        <v>2839</v>
      </c>
      <c r="G305">
        <v>0.1</v>
      </c>
    </row>
    <row r="306" spans="1:7" x14ac:dyDescent="0.25">
      <c r="A306" t="s">
        <v>2838</v>
      </c>
      <c r="B306" t="s">
        <v>661</v>
      </c>
      <c r="C306" t="s">
        <v>10</v>
      </c>
      <c r="D306" t="s">
        <v>11</v>
      </c>
      <c r="E306" t="s">
        <v>2667</v>
      </c>
      <c r="F306" t="s">
        <v>2839</v>
      </c>
      <c r="G306">
        <v>3.3300000000000003E-2</v>
      </c>
    </row>
    <row r="307" spans="1:7" x14ac:dyDescent="0.25">
      <c r="A307" t="s">
        <v>2838</v>
      </c>
      <c r="B307" t="s">
        <v>661</v>
      </c>
      <c r="C307" t="s">
        <v>13</v>
      </c>
      <c r="D307" t="s">
        <v>14</v>
      </c>
      <c r="E307" t="s">
        <v>2358</v>
      </c>
      <c r="F307" t="s">
        <v>2839</v>
      </c>
      <c r="G307">
        <v>2.2200000000000001E-2</v>
      </c>
    </row>
    <row r="308" spans="1:7" x14ac:dyDescent="0.25">
      <c r="A308" t="s">
        <v>2838</v>
      </c>
      <c r="B308" t="s">
        <v>661</v>
      </c>
      <c r="C308" t="s">
        <v>13</v>
      </c>
      <c r="D308" t="s">
        <v>30</v>
      </c>
      <c r="E308" t="s">
        <v>2358</v>
      </c>
      <c r="F308" t="s">
        <v>2839</v>
      </c>
      <c r="G308">
        <v>3.3300000000000003E-2</v>
      </c>
    </row>
    <row r="309" spans="1:7" x14ac:dyDescent="0.25">
      <c r="A309" t="s">
        <v>2838</v>
      </c>
      <c r="B309" t="s">
        <v>661</v>
      </c>
      <c r="C309" t="s">
        <v>13</v>
      </c>
      <c r="D309" t="s">
        <v>32</v>
      </c>
      <c r="E309" t="s">
        <v>2358</v>
      </c>
      <c r="F309" t="s">
        <v>2839</v>
      </c>
      <c r="G309">
        <v>1.1299999999999999E-2</v>
      </c>
    </row>
    <row r="310" spans="1:7" x14ac:dyDescent="0.25">
      <c r="A310" t="s">
        <v>2838</v>
      </c>
      <c r="B310" t="s">
        <v>661</v>
      </c>
      <c r="C310" t="s">
        <v>38</v>
      </c>
      <c r="D310" t="s">
        <v>668</v>
      </c>
      <c r="E310" t="s">
        <v>2667</v>
      </c>
      <c r="F310" t="s">
        <v>2839</v>
      </c>
      <c r="G310">
        <v>0.05</v>
      </c>
    </row>
    <row r="311" spans="1:7" x14ac:dyDescent="0.25">
      <c r="A311" t="s">
        <v>2838</v>
      </c>
      <c r="B311" t="s">
        <v>661</v>
      </c>
      <c r="C311" t="s">
        <v>38</v>
      </c>
      <c r="D311" t="s">
        <v>668</v>
      </c>
      <c r="E311" t="s">
        <v>2792</v>
      </c>
      <c r="F311" t="s">
        <v>2839</v>
      </c>
      <c r="G311">
        <v>3.3300000000000003E-2</v>
      </c>
    </row>
    <row r="312" spans="1:7" x14ac:dyDescent="0.25">
      <c r="A312" t="s">
        <v>2838</v>
      </c>
      <c r="B312" t="s">
        <v>661</v>
      </c>
      <c r="C312" t="s">
        <v>38</v>
      </c>
      <c r="D312" t="s">
        <v>670</v>
      </c>
      <c r="E312" t="s">
        <v>2667</v>
      </c>
      <c r="F312" t="s">
        <v>2839</v>
      </c>
      <c r="G312">
        <v>1.8700000000000001E-2</v>
      </c>
    </row>
    <row r="313" spans="1:7" x14ac:dyDescent="0.25">
      <c r="A313" t="s">
        <v>2838</v>
      </c>
      <c r="B313" t="s">
        <v>661</v>
      </c>
      <c r="C313" t="s">
        <v>38</v>
      </c>
      <c r="D313" t="s">
        <v>674</v>
      </c>
      <c r="E313" t="s">
        <v>2667</v>
      </c>
      <c r="F313" t="s">
        <v>2839</v>
      </c>
      <c r="G313">
        <v>0.05</v>
      </c>
    </row>
    <row r="314" spans="1:7" x14ac:dyDescent="0.25">
      <c r="A314" t="s">
        <v>2838</v>
      </c>
      <c r="B314" t="s">
        <v>661</v>
      </c>
      <c r="C314" t="s">
        <v>38</v>
      </c>
      <c r="D314" t="s">
        <v>678</v>
      </c>
      <c r="E314" t="s">
        <v>2667</v>
      </c>
      <c r="F314" t="s">
        <v>2839</v>
      </c>
      <c r="G314">
        <v>4.4900000000000002E-2</v>
      </c>
    </row>
    <row r="315" spans="1:7" x14ac:dyDescent="0.25">
      <c r="A315" t="s">
        <v>2838</v>
      </c>
      <c r="B315" t="s">
        <v>661</v>
      </c>
      <c r="C315" t="s">
        <v>38</v>
      </c>
      <c r="D315" t="s">
        <v>680</v>
      </c>
      <c r="E315" t="s">
        <v>2667</v>
      </c>
      <c r="F315" t="s">
        <v>2839</v>
      </c>
      <c r="G315">
        <v>0.05</v>
      </c>
    </row>
    <row r="316" spans="1:7" x14ac:dyDescent="0.25">
      <c r="A316" t="s">
        <v>2838</v>
      </c>
      <c r="B316" t="s">
        <v>661</v>
      </c>
      <c r="C316" t="s">
        <v>51</v>
      </c>
      <c r="D316" t="s">
        <v>692</v>
      </c>
      <c r="E316" t="s">
        <v>2787</v>
      </c>
      <c r="F316" t="s">
        <v>2839</v>
      </c>
      <c r="G316">
        <v>3.2500000000000001E-2</v>
      </c>
    </row>
    <row r="317" spans="1:7" x14ac:dyDescent="0.25">
      <c r="A317" t="s">
        <v>2838</v>
      </c>
      <c r="B317" t="s">
        <v>694</v>
      </c>
      <c r="C317" t="s">
        <v>10</v>
      </c>
      <c r="D317" t="s">
        <v>11</v>
      </c>
      <c r="E317" t="s">
        <v>1733</v>
      </c>
      <c r="F317" t="s">
        <v>2839</v>
      </c>
      <c r="G317">
        <v>5.2999999999999999E-2</v>
      </c>
    </row>
    <row r="318" spans="1:7" x14ac:dyDescent="0.25">
      <c r="A318" t="s">
        <v>2838</v>
      </c>
      <c r="B318" t="s">
        <v>694</v>
      </c>
      <c r="C318" t="s">
        <v>10</v>
      </c>
      <c r="D318" t="s">
        <v>11</v>
      </c>
      <c r="E318" t="s">
        <v>2667</v>
      </c>
      <c r="F318" t="s">
        <v>2839</v>
      </c>
      <c r="G318">
        <v>2.2800000000000001E-2</v>
      </c>
    </row>
    <row r="319" spans="1:7" x14ac:dyDescent="0.25">
      <c r="A319" t="s">
        <v>2838</v>
      </c>
      <c r="B319" t="s">
        <v>694</v>
      </c>
      <c r="C319" t="s">
        <v>13</v>
      </c>
      <c r="D319" t="s">
        <v>36</v>
      </c>
      <c r="E319" t="s">
        <v>2358</v>
      </c>
      <c r="F319" t="s">
        <v>2839</v>
      </c>
      <c r="G319">
        <v>1E-4</v>
      </c>
    </row>
    <row r="320" spans="1:7" x14ac:dyDescent="0.25">
      <c r="A320" t="s">
        <v>2838</v>
      </c>
      <c r="B320" t="s">
        <v>694</v>
      </c>
      <c r="C320" t="s">
        <v>38</v>
      </c>
      <c r="D320" t="s">
        <v>2100</v>
      </c>
      <c r="E320" t="s">
        <v>1787</v>
      </c>
      <c r="F320" t="s">
        <v>2839</v>
      </c>
      <c r="G320">
        <v>1.4999999999999999E-2</v>
      </c>
    </row>
    <row r="321" spans="1:7" x14ac:dyDescent="0.25">
      <c r="A321" t="s">
        <v>2838</v>
      </c>
      <c r="B321" t="s">
        <v>694</v>
      </c>
      <c r="C321" t="s">
        <v>38</v>
      </c>
      <c r="D321" t="s">
        <v>2100</v>
      </c>
      <c r="E321" t="s">
        <v>2667</v>
      </c>
      <c r="F321" t="s">
        <v>2839</v>
      </c>
      <c r="G321">
        <v>3.32E-2</v>
      </c>
    </row>
    <row r="322" spans="1:7" x14ac:dyDescent="0.25">
      <c r="A322" t="s">
        <v>2838</v>
      </c>
      <c r="B322" t="s">
        <v>694</v>
      </c>
      <c r="C322" t="s">
        <v>38</v>
      </c>
      <c r="D322" t="s">
        <v>713</v>
      </c>
      <c r="E322" t="s">
        <v>2667</v>
      </c>
      <c r="F322" t="s">
        <v>2839</v>
      </c>
      <c r="G322">
        <v>4.5699999999999998E-2</v>
      </c>
    </row>
    <row r="323" spans="1:7" x14ac:dyDescent="0.25">
      <c r="A323" t="s">
        <v>2838</v>
      </c>
      <c r="B323" t="s">
        <v>717</v>
      </c>
      <c r="C323" t="s">
        <v>10</v>
      </c>
      <c r="D323" t="s">
        <v>11</v>
      </c>
      <c r="E323" t="s">
        <v>1733</v>
      </c>
      <c r="F323" t="s">
        <v>2839</v>
      </c>
      <c r="G323">
        <v>2.3E-2</v>
      </c>
    </row>
    <row r="324" spans="1:7" x14ac:dyDescent="0.25">
      <c r="A324" t="s">
        <v>2838</v>
      </c>
      <c r="B324" t="s">
        <v>717</v>
      </c>
      <c r="C324" t="s">
        <v>10</v>
      </c>
      <c r="D324" t="s">
        <v>11</v>
      </c>
      <c r="E324" t="s">
        <v>2667</v>
      </c>
      <c r="F324" t="s">
        <v>2839</v>
      </c>
      <c r="G324">
        <v>3.1E-2</v>
      </c>
    </row>
    <row r="325" spans="1:7" x14ac:dyDescent="0.25">
      <c r="A325" t="s">
        <v>2838</v>
      </c>
      <c r="B325" t="s">
        <v>717</v>
      </c>
      <c r="C325" t="s">
        <v>13</v>
      </c>
      <c r="D325" t="s">
        <v>18</v>
      </c>
      <c r="E325" t="s">
        <v>2358</v>
      </c>
      <c r="F325" t="s">
        <v>2839</v>
      </c>
      <c r="G325">
        <v>1.34E-2</v>
      </c>
    </row>
    <row r="326" spans="1:7" x14ac:dyDescent="0.25">
      <c r="A326" t="s">
        <v>2838</v>
      </c>
      <c r="B326" t="s">
        <v>717</v>
      </c>
      <c r="C326" t="s">
        <v>13</v>
      </c>
      <c r="D326" t="s">
        <v>20</v>
      </c>
      <c r="E326" t="s">
        <v>2358</v>
      </c>
      <c r="F326" t="s">
        <v>2839</v>
      </c>
      <c r="G326">
        <v>1.1900000000000001E-2</v>
      </c>
    </row>
    <row r="327" spans="1:7" x14ac:dyDescent="0.25">
      <c r="A327" t="s">
        <v>2838</v>
      </c>
      <c r="B327" t="s">
        <v>717</v>
      </c>
      <c r="C327" t="s">
        <v>13</v>
      </c>
      <c r="D327" t="s">
        <v>22</v>
      </c>
      <c r="E327" t="s">
        <v>2358</v>
      </c>
      <c r="F327" t="s">
        <v>2839</v>
      </c>
      <c r="G327">
        <v>1.54E-2</v>
      </c>
    </row>
    <row r="328" spans="1:7" x14ac:dyDescent="0.25">
      <c r="A328" t="s">
        <v>2838</v>
      </c>
      <c r="B328" t="s">
        <v>717</v>
      </c>
      <c r="C328" t="s">
        <v>13</v>
      </c>
      <c r="D328" t="s">
        <v>26</v>
      </c>
      <c r="E328" t="s">
        <v>2358</v>
      </c>
      <c r="F328" t="s">
        <v>2839</v>
      </c>
      <c r="G328">
        <v>3.3300000000000003E-2</v>
      </c>
    </row>
    <row r="329" spans="1:7" x14ac:dyDescent="0.25">
      <c r="A329" t="s">
        <v>2838</v>
      </c>
      <c r="B329" t="s">
        <v>717</v>
      </c>
      <c r="C329" t="s">
        <v>13</v>
      </c>
      <c r="D329" t="s">
        <v>28</v>
      </c>
      <c r="E329" t="s">
        <v>2358</v>
      </c>
      <c r="F329" t="s">
        <v>2839</v>
      </c>
      <c r="G329">
        <v>2.0199999999999999E-2</v>
      </c>
    </row>
    <row r="330" spans="1:7" x14ac:dyDescent="0.25">
      <c r="A330" t="s">
        <v>2838</v>
      </c>
      <c r="B330" t="s">
        <v>717</v>
      </c>
      <c r="C330" t="s">
        <v>38</v>
      </c>
      <c r="D330" t="s">
        <v>723</v>
      </c>
      <c r="E330" t="s">
        <v>1787</v>
      </c>
      <c r="F330" t="s">
        <v>2839</v>
      </c>
      <c r="G330">
        <v>1.9300000000000001E-2</v>
      </c>
    </row>
    <row r="331" spans="1:7" x14ac:dyDescent="0.25">
      <c r="A331" t="s">
        <v>2838</v>
      </c>
      <c r="B331" t="s">
        <v>717</v>
      </c>
      <c r="C331" t="s">
        <v>38</v>
      </c>
      <c r="D331" t="s">
        <v>723</v>
      </c>
      <c r="E331" t="s">
        <v>2667</v>
      </c>
      <c r="F331" t="s">
        <v>2839</v>
      </c>
      <c r="G331">
        <v>0.05</v>
      </c>
    </row>
    <row r="332" spans="1:7" x14ac:dyDescent="0.25">
      <c r="A332" t="s">
        <v>2838</v>
      </c>
      <c r="B332" t="s">
        <v>717</v>
      </c>
      <c r="C332" t="s">
        <v>38</v>
      </c>
      <c r="D332" t="s">
        <v>725</v>
      </c>
      <c r="E332" t="s">
        <v>1787</v>
      </c>
      <c r="F332" t="s">
        <v>2839</v>
      </c>
      <c r="G332">
        <v>0.01</v>
      </c>
    </row>
    <row r="333" spans="1:7" x14ac:dyDescent="0.25">
      <c r="A333" t="s">
        <v>2838</v>
      </c>
      <c r="B333" t="s">
        <v>717</v>
      </c>
      <c r="C333" t="s">
        <v>38</v>
      </c>
      <c r="D333" t="s">
        <v>725</v>
      </c>
      <c r="E333" t="s">
        <v>2673</v>
      </c>
      <c r="F333" t="s">
        <v>2839</v>
      </c>
      <c r="G333">
        <v>9.4999999999999998E-3</v>
      </c>
    </row>
    <row r="334" spans="1:7" x14ac:dyDescent="0.25">
      <c r="A334" t="s">
        <v>2838</v>
      </c>
      <c r="B334" t="s">
        <v>717</v>
      </c>
      <c r="C334" t="s">
        <v>38</v>
      </c>
      <c r="D334" t="s">
        <v>725</v>
      </c>
      <c r="E334" t="s">
        <v>2667</v>
      </c>
      <c r="F334" t="s">
        <v>2839</v>
      </c>
      <c r="G334">
        <v>0.05</v>
      </c>
    </row>
    <row r="335" spans="1:7" x14ac:dyDescent="0.25">
      <c r="A335" t="s">
        <v>2838</v>
      </c>
      <c r="B335" t="s">
        <v>717</v>
      </c>
      <c r="C335" t="s">
        <v>38</v>
      </c>
      <c r="D335" t="s">
        <v>729</v>
      </c>
      <c r="E335" t="s">
        <v>2667</v>
      </c>
      <c r="F335" t="s">
        <v>2839</v>
      </c>
      <c r="G335">
        <v>4.4200000000000003E-2</v>
      </c>
    </row>
    <row r="336" spans="1:7" x14ac:dyDescent="0.25">
      <c r="A336" t="s">
        <v>2838</v>
      </c>
      <c r="B336" t="s">
        <v>717</v>
      </c>
      <c r="C336" t="s">
        <v>51</v>
      </c>
      <c r="D336" t="s">
        <v>738</v>
      </c>
      <c r="E336" t="s">
        <v>2684</v>
      </c>
      <c r="F336" t="s">
        <v>2839</v>
      </c>
      <c r="G336">
        <v>2.8E-3</v>
      </c>
    </row>
    <row r="337" spans="1:7" x14ac:dyDescent="0.25">
      <c r="A337" t="s">
        <v>2838</v>
      </c>
      <c r="B337" t="s">
        <v>743</v>
      </c>
      <c r="C337" t="s">
        <v>10</v>
      </c>
      <c r="D337" t="s">
        <v>11</v>
      </c>
      <c r="E337" t="s">
        <v>1733</v>
      </c>
      <c r="F337" t="s">
        <v>2839</v>
      </c>
      <c r="G337">
        <v>5.8900000000000001E-2</v>
      </c>
    </row>
    <row r="338" spans="1:7" x14ac:dyDescent="0.25">
      <c r="A338" t="s">
        <v>2838</v>
      </c>
      <c r="B338" t="s">
        <v>743</v>
      </c>
      <c r="C338" t="s">
        <v>10</v>
      </c>
      <c r="D338" t="s">
        <v>11</v>
      </c>
      <c r="E338" t="s">
        <v>177</v>
      </c>
      <c r="F338" t="s">
        <v>2839</v>
      </c>
      <c r="G338">
        <v>1.4200000000000001E-2</v>
      </c>
    </row>
    <row r="339" spans="1:7" x14ac:dyDescent="0.25">
      <c r="A339" t="s">
        <v>2838</v>
      </c>
      <c r="B339" t="s">
        <v>743</v>
      </c>
      <c r="C339" t="s">
        <v>13</v>
      </c>
      <c r="D339" t="s">
        <v>24</v>
      </c>
      <c r="E339" t="s">
        <v>2358</v>
      </c>
      <c r="F339" t="s">
        <v>2839</v>
      </c>
      <c r="G339">
        <v>3.3300000000000003E-2</v>
      </c>
    </row>
    <row r="340" spans="1:7" x14ac:dyDescent="0.25">
      <c r="A340" t="s">
        <v>2838</v>
      </c>
      <c r="B340" t="s">
        <v>743</v>
      </c>
      <c r="C340" t="s">
        <v>13</v>
      </c>
      <c r="D340" t="s">
        <v>26</v>
      </c>
      <c r="E340" t="s">
        <v>2358</v>
      </c>
      <c r="F340" t="s">
        <v>2839</v>
      </c>
      <c r="G340">
        <v>3.3300000000000003E-2</v>
      </c>
    </row>
    <row r="341" spans="1:7" x14ac:dyDescent="0.25">
      <c r="A341" t="s">
        <v>2838</v>
      </c>
      <c r="B341" t="s">
        <v>743</v>
      </c>
      <c r="C341" t="s">
        <v>13</v>
      </c>
      <c r="D341" t="s">
        <v>32</v>
      </c>
      <c r="E341" t="s">
        <v>2787</v>
      </c>
      <c r="F341" t="s">
        <v>2839</v>
      </c>
      <c r="G341">
        <v>3.2599999999999997E-2</v>
      </c>
    </row>
    <row r="342" spans="1:7" x14ac:dyDescent="0.25">
      <c r="A342" t="s">
        <v>2838</v>
      </c>
      <c r="B342" t="s">
        <v>743</v>
      </c>
      <c r="C342" t="s">
        <v>38</v>
      </c>
      <c r="D342" t="s">
        <v>748</v>
      </c>
      <c r="E342" t="s">
        <v>2667</v>
      </c>
      <c r="F342" t="s">
        <v>2839</v>
      </c>
      <c r="G342">
        <v>4.5400000000000003E-2</v>
      </c>
    </row>
    <row r="343" spans="1:7" x14ac:dyDescent="0.25">
      <c r="A343" t="s">
        <v>2838</v>
      </c>
      <c r="B343" t="s">
        <v>743</v>
      </c>
      <c r="C343" t="s">
        <v>38</v>
      </c>
      <c r="D343" t="s">
        <v>750</v>
      </c>
      <c r="E343" t="s">
        <v>2667</v>
      </c>
      <c r="F343" t="s">
        <v>2839</v>
      </c>
      <c r="G343">
        <v>1.3599999999999999E-2</v>
      </c>
    </row>
    <row r="344" spans="1:7" x14ac:dyDescent="0.25">
      <c r="A344" t="s">
        <v>2838</v>
      </c>
      <c r="B344" t="s">
        <v>743</v>
      </c>
      <c r="C344" t="s">
        <v>38</v>
      </c>
      <c r="D344" t="s">
        <v>750</v>
      </c>
      <c r="E344" t="s">
        <v>2787</v>
      </c>
      <c r="F344" t="s">
        <v>2839</v>
      </c>
      <c r="G344">
        <v>3.3000000000000002E-2</v>
      </c>
    </row>
    <row r="345" spans="1:7" x14ac:dyDescent="0.25">
      <c r="A345" t="s">
        <v>2838</v>
      </c>
      <c r="B345" t="s">
        <v>743</v>
      </c>
      <c r="C345" t="s">
        <v>38</v>
      </c>
      <c r="D345" t="s">
        <v>752</v>
      </c>
      <c r="E345" t="s">
        <v>2667</v>
      </c>
      <c r="F345" t="s">
        <v>2839</v>
      </c>
      <c r="G345">
        <v>4.4999999999999998E-2</v>
      </c>
    </row>
    <row r="346" spans="1:7" x14ac:dyDescent="0.25">
      <c r="A346" t="s">
        <v>2838</v>
      </c>
      <c r="B346" t="s">
        <v>743</v>
      </c>
      <c r="C346" t="s">
        <v>38</v>
      </c>
      <c r="D346" t="s">
        <v>756</v>
      </c>
      <c r="E346" t="s">
        <v>2667</v>
      </c>
      <c r="F346" t="s">
        <v>2839</v>
      </c>
      <c r="G346">
        <v>4.5699999999999998E-2</v>
      </c>
    </row>
    <row r="347" spans="1:7" x14ac:dyDescent="0.25">
      <c r="A347" t="s">
        <v>2838</v>
      </c>
      <c r="B347" t="s">
        <v>743</v>
      </c>
      <c r="C347" t="s">
        <v>38</v>
      </c>
      <c r="D347" t="s">
        <v>756</v>
      </c>
      <c r="E347" t="s">
        <v>2787</v>
      </c>
      <c r="F347" t="s">
        <v>2839</v>
      </c>
      <c r="G347">
        <v>2.7199999999999998E-2</v>
      </c>
    </row>
    <row r="348" spans="1:7" x14ac:dyDescent="0.25">
      <c r="A348" t="s">
        <v>2838</v>
      </c>
      <c r="B348" t="s">
        <v>743</v>
      </c>
      <c r="C348" t="s">
        <v>38</v>
      </c>
      <c r="D348" t="s">
        <v>762</v>
      </c>
      <c r="E348" t="s">
        <v>2667</v>
      </c>
      <c r="F348" t="s">
        <v>2839</v>
      </c>
      <c r="G348">
        <v>4.7800000000000002E-2</v>
      </c>
    </row>
    <row r="349" spans="1:7" x14ac:dyDescent="0.25">
      <c r="A349" t="s">
        <v>2838</v>
      </c>
      <c r="B349" t="s">
        <v>743</v>
      </c>
      <c r="C349" t="s">
        <v>38</v>
      </c>
      <c r="D349" t="s">
        <v>766</v>
      </c>
      <c r="E349" t="s">
        <v>2787</v>
      </c>
      <c r="F349" t="s">
        <v>2839</v>
      </c>
      <c r="G349">
        <v>2.81E-2</v>
      </c>
    </row>
    <row r="350" spans="1:7" x14ac:dyDescent="0.25">
      <c r="A350" t="s">
        <v>2838</v>
      </c>
      <c r="B350" t="s">
        <v>780</v>
      </c>
      <c r="C350" t="s">
        <v>10</v>
      </c>
      <c r="D350" t="s">
        <v>11</v>
      </c>
      <c r="E350" t="s">
        <v>1733</v>
      </c>
      <c r="F350" t="s">
        <v>2839</v>
      </c>
      <c r="G350">
        <v>5.6000000000000001E-2</v>
      </c>
    </row>
    <row r="351" spans="1:7" x14ac:dyDescent="0.25">
      <c r="A351" t="s">
        <v>2838</v>
      </c>
      <c r="B351" t="s">
        <v>780</v>
      </c>
      <c r="C351" t="s">
        <v>10</v>
      </c>
      <c r="D351" t="s">
        <v>11</v>
      </c>
      <c r="E351" t="s">
        <v>2667</v>
      </c>
      <c r="F351" t="s">
        <v>2839</v>
      </c>
      <c r="G351">
        <v>1.7500000000000002E-2</v>
      </c>
    </row>
    <row r="352" spans="1:7" x14ac:dyDescent="0.25">
      <c r="A352" t="s">
        <v>2838</v>
      </c>
      <c r="B352" t="s">
        <v>780</v>
      </c>
      <c r="C352" t="s">
        <v>13</v>
      </c>
      <c r="D352" t="s">
        <v>14</v>
      </c>
      <c r="E352" t="s">
        <v>2358</v>
      </c>
      <c r="F352" t="s">
        <v>2839</v>
      </c>
      <c r="G352">
        <v>3.0099999999999998E-2</v>
      </c>
    </row>
    <row r="353" spans="1:7" x14ac:dyDescent="0.25">
      <c r="A353" t="s">
        <v>2838</v>
      </c>
      <c r="B353" t="s">
        <v>780</v>
      </c>
      <c r="C353" t="s">
        <v>13</v>
      </c>
      <c r="D353" t="s">
        <v>16</v>
      </c>
      <c r="E353" t="s">
        <v>2358</v>
      </c>
      <c r="F353" t="s">
        <v>2839</v>
      </c>
      <c r="G353">
        <v>3.3300000000000003E-2</v>
      </c>
    </row>
    <row r="354" spans="1:7" x14ac:dyDescent="0.25">
      <c r="A354" t="s">
        <v>2838</v>
      </c>
      <c r="B354" t="s">
        <v>780</v>
      </c>
      <c r="C354" t="s">
        <v>13</v>
      </c>
      <c r="D354" t="s">
        <v>20</v>
      </c>
      <c r="E354" t="s">
        <v>2358</v>
      </c>
      <c r="F354" t="s">
        <v>2839</v>
      </c>
      <c r="G354">
        <v>1.32E-2</v>
      </c>
    </row>
    <row r="355" spans="1:7" x14ac:dyDescent="0.25">
      <c r="A355" t="s">
        <v>2838</v>
      </c>
      <c r="B355" t="s">
        <v>780</v>
      </c>
      <c r="C355" t="s">
        <v>13</v>
      </c>
      <c r="D355" t="s">
        <v>22</v>
      </c>
      <c r="E355" t="s">
        <v>2358</v>
      </c>
      <c r="F355" t="s">
        <v>2839</v>
      </c>
      <c r="G355">
        <v>3.3300000000000003E-2</v>
      </c>
    </row>
    <row r="356" spans="1:7" x14ac:dyDescent="0.25">
      <c r="A356" t="s">
        <v>2838</v>
      </c>
      <c r="B356" t="s">
        <v>780</v>
      </c>
      <c r="C356" t="s">
        <v>13</v>
      </c>
      <c r="D356" t="s">
        <v>26</v>
      </c>
      <c r="E356" t="s">
        <v>2358</v>
      </c>
      <c r="F356" t="s">
        <v>2839</v>
      </c>
      <c r="G356">
        <v>2.8299999999999999E-2</v>
      </c>
    </row>
    <row r="357" spans="1:7" x14ac:dyDescent="0.25">
      <c r="A357" t="s">
        <v>2838</v>
      </c>
      <c r="B357" t="s">
        <v>780</v>
      </c>
      <c r="C357" t="s">
        <v>13</v>
      </c>
      <c r="D357" t="s">
        <v>36</v>
      </c>
      <c r="E357" t="s">
        <v>2358</v>
      </c>
      <c r="F357" t="s">
        <v>2839</v>
      </c>
      <c r="G357">
        <v>1.3899999999999999E-2</v>
      </c>
    </row>
    <row r="358" spans="1:7" x14ac:dyDescent="0.25">
      <c r="A358" t="s">
        <v>2838</v>
      </c>
      <c r="B358" t="s">
        <v>780</v>
      </c>
      <c r="C358" t="s">
        <v>38</v>
      </c>
      <c r="D358" t="s">
        <v>786</v>
      </c>
      <c r="E358" t="s">
        <v>2667</v>
      </c>
      <c r="F358" t="s">
        <v>2839</v>
      </c>
      <c r="G358">
        <v>3.2099999999999997E-2</v>
      </c>
    </row>
    <row r="359" spans="1:7" x14ac:dyDescent="0.25">
      <c r="A359" t="s">
        <v>2838</v>
      </c>
      <c r="B359" t="s">
        <v>780</v>
      </c>
      <c r="C359" t="s">
        <v>38</v>
      </c>
      <c r="D359" t="s">
        <v>788</v>
      </c>
      <c r="E359" t="s">
        <v>2667</v>
      </c>
      <c r="F359" t="s">
        <v>2839</v>
      </c>
      <c r="G359">
        <v>0.05</v>
      </c>
    </row>
    <row r="360" spans="1:7" x14ac:dyDescent="0.25">
      <c r="A360" t="s">
        <v>2838</v>
      </c>
      <c r="B360" t="s">
        <v>780</v>
      </c>
      <c r="C360" t="s">
        <v>38</v>
      </c>
      <c r="D360" t="s">
        <v>790</v>
      </c>
      <c r="E360" t="s">
        <v>1787</v>
      </c>
      <c r="F360" t="s">
        <v>2839</v>
      </c>
      <c r="G360">
        <v>3.09E-2</v>
      </c>
    </row>
    <row r="361" spans="1:7" x14ac:dyDescent="0.25">
      <c r="A361" t="s">
        <v>2838</v>
      </c>
      <c r="B361" t="s">
        <v>780</v>
      </c>
      <c r="C361" t="s">
        <v>38</v>
      </c>
      <c r="D361" t="s">
        <v>794</v>
      </c>
      <c r="E361" t="s">
        <v>2667</v>
      </c>
      <c r="F361" t="s">
        <v>2839</v>
      </c>
      <c r="G361">
        <v>4.7699999999999999E-2</v>
      </c>
    </row>
    <row r="362" spans="1:7" x14ac:dyDescent="0.25">
      <c r="A362" t="s">
        <v>2838</v>
      </c>
      <c r="B362" t="s">
        <v>780</v>
      </c>
      <c r="C362" t="s">
        <v>38</v>
      </c>
      <c r="D362" t="s">
        <v>796</v>
      </c>
      <c r="E362" t="s">
        <v>2667</v>
      </c>
      <c r="F362" t="s">
        <v>2839</v>
      </c>
      <c r="G362">
        <v>0</v>
      </c>
    </row>
    <row r="363" spans="1:7" x14ac:dyDescent="0.25">
      <c r="A363" t="s">
        <v>2838</v>
      </c>
      <c r="B363" t="s">
        <v>780</v>
      </c>
      <c r="C363" t="s">
        <v>38</v>
      </c>
      <c r="D363" t="s">
        <v>800</v>
      </c>
      <c r="E363" t="s">
        <v>2667</v>
      </c>
      <c r="F363" t="s">
        <v>2839</v>
      </c>
      <c r="G363">
        <v>4.4999999999999998E-2</v>
      </c>
    </row>
    <row r="364" spans="1:7" x14ac:dyDescent="0.25">
      <c r="A364" t="s">
        <v>2838</v>
      </c>
      <c r="B364" t="s">
        <v>780</v>
      </c>
      <c r="C364" t="s">
        <v>38</v>
      </c>
      <c r="D364" t="s">
        <v>802</v>
      </c>
      <c r="E364" t="s">
        <v>2667</v>
      </c>
      <c r="F364" t="s">
        <v>2839</v>
      </c>
      <c r="G364">
        <v>3.7900000000000003E-2</v>
      </c>
    </row>
    <row r="365" spans="1:7" x14ac:dyDescent="0.25">
      <c r="A365" t="s">
        <v>2838</v>
      </c>
      <c r="B365" t="s">
        <v>780</v>
      </c>
      <c r="C365" t="s">
        <v>38</v>
      </c>
      <c r="D365" t="s">
        <v>804</v>
      </c>
      <c r="E365" t="s">
        <v>2667</v>
      </c>
      <c r="F365" t="s">
        <v>2839</v>
      </c>
      <c r="G365">
        <v>4.5499999999999999E-2</v>
      </c>
    </row>
    <row r="366" spans="1:7" x14ac:dyDescent="0.25">
      <c r="A366" t="s">
        <v>2838</v>
      </c>
      <c r="B366" t="s">
        <v>780</v>
      </c>
      <c r="C366" t="s">
        <v>38</v>
      </c>
      <c r="D366" t="s">
        <v>1699</v>
      </c>
      <c r="E366" t="s">
        <v>2667</v>
      </c>
      <c r="F366" t="s">
        <v>2839</v>
      </c>
      <c r="G366">
        <v>0.05</v>
      </c>
    </row>
    <row r="367" spans="1:7" x14ac:dyDescent="0.25">
      <c r="A367" t="s">
        <v>2838</v>
      </c>
      <c r="B367" t="s">
        <v>822</v>
      </c>
      <c r="C367" t="s">
        <v>10</v>
      </c>
      <c r="D367" t="s">
        <v>11</v>
      </c>
      <c r="E367" t="s">
        <v>1733</v>
      </c>
      <c r="F367" t="s">
        <v>2839</v>
      </c>
      <c r="G367">
        <v>3.4500000000000003E-2</v>
      </c>
    </row>
    <row r="368" spans="1:7" x14ac:dyDescent="0.25">
      <c r="A368" t="s">
        <v>2838</v>
      </c>
      <c r="B368" t="s">
        <v>822</v>
      </c>
      <c r="C368" t="s">
        <v>10</v>
      </c>
      <c r="D368" t="s">
        <v>11</v>
      </c>
      <c r="E368" t="s">
        <v>2667</v>
      </c>
      <c r="F368" t="s">
        <v>2839</v>
      </c>
      <c r="G368">
        <v>3.27E-2</v>
      </c>
    </row>
    <row r="369" spans="1:7" x14ac:dyDescent="0.25">
      <c r="A369" t="s">
        <v>2838</v>
      </c>
      <c r="B369" t="s">
        <v>822</v>
      </c>
      <c r="C369" t="s">
        <v>13</v>
      </c>
      <c r="D369" t="s">
        <v>18</v>
      </c>
      <c r="E369" t="s">
        <v>2787</v>
      </c>
      <c r="F369" t="s">
        <v>2839</v>
      </c>
      <c r="G369">
        <v>3.3300000000000003E-2</v>
      </c>
    </row>
    <row r="370" spans="1:7" x14ac:dyDescent="0.25">
      <c r="A370" t="s">
        <v>2838</v>
      </c>
      <c r="B370" t="s">
        <v>822</v>
      </c>
      <c r="C370" t="s">
        <v>13</v>
      </c>
      <c r="D370" t="s">
        <v>24</v>
      </c>
      <c r="E370" t="s">
        <v>2358</v>
      </c>
      <c r="F370" t="s">
        <v>2839</v>
      </c>
      <c r="G370">
        <v>3.3300000000000003E-2</v>
      </c>
    </row>
    <row r="371" spans="1:7" x14ac:dyDescent="0.25">
      <c r="A371" t="s">
        <v>2838</v>
      </c>
      <c r="B371" t="s">
        <v>822</v>
      </c>
      <c r="C371" t="s">
        <v>13</v>
      </c>
      <c r="D371" t="s">
        <v>30</v>
      </c>
      <c r="E371" t="s">
        <v>2358</v>
      </c>
      <c r="F371" t="s">
        <v>2839</v>
      </c>
      <c r="G371">
        <v>1.3899999999999999E-2</v>
      </c>
    </row>
    <row r="372" spans="1:7" x14ac:dyDescent="0.25">
      <c r="A372" t="s">
        <v>2838</v>
      </c>
      <c r="B372" t="s">
        <v>822</v>
      </c>
      <c r="C372" t="s">
        <v>13</v>
      </c>
      <c r="D372" t="s">
        <v>36</v>
      </c>
      <c r="E372" t="s">
        <v>2358</v>
      </c>
      <c r="F372" t="s">
        <v>2839</v>
      </c>
      <c r="G372">
        <v>1.3299999999999999E-2</v>
      </c>
    </row>
    <row r="373" spans="1:7" x14ac:dyDescent="0.25">
      <c r="A373" t="s">
        <v>2838</v>
      </c>
      <c r="B373" t="s">
        <v>822</v>
      </c>
      <c r="C373" t="s">
        <v>13</v>
      </c>
      <c r="D373" t="s">
        <v>67</v>
      </c>
      <c r="E373" t="s">
        <v>2358</v>
      </c>
      <c r="F373" t="s">
        <v>2839</v>
      </c>
      <c r="G373">
        <v>3.3300000000000003E-2</v>
      </c>
    </row>
    <row r="374" spans="1:7" x14ac:dyDescent="0.25">
      <c r="A374" t="s">
        <v>2838</v>
      </c>
      <c r="B374" t="s">
        <v>822</v>
      </c>
      <c r="C374" t="s">
        <v>13</v>
      </c>
      <c r="D374" t="s">
        <v>68</v>
      </c>
      <c r="E374" t="s">
        <v>2358</v>
      </c>
      <c r="F374" t="s">
        <v>2839</v>
      </c>
      <c r="G374">
        <v>3.3300000000000003E-2</v>
      </c>
    </row>
    <row r="375" spans="1:7" x14ac:dyDescent="0.25">
      <c r="A375" t="s">
        <v>2838</v>
      </c>
      <c r="B375" t="s">
        <v>822</v>
      </c>
      <c r="C375" t="s">
        <v>13</v>
      </c>
      <c r="D375" t="s">
        <v>70</v>
      </c>
      <c r="E375" t="s">
        <v>2358</v>
      </c>
      <c r="F375" t="s">
        <v>2839</v>
      </c>
      <c r="G375">
        <v>1.7600000000000001E-2</v>
      </c>
    </row>
    <row r="376" spans="1:7" x14ac:dyDescent="0.25">
      <c r="A376" t="s">
        <v>2838</v>
      </c>
      <c r="B376" t="s">
        <v>822</v>
      </c>
      <c r="C376" t="s">
        <v>38</v>
      </c>
      <c r="D376" t="s">
        <v>830</v>
      </c>
      <c r="E376" t="s">
        <v>2667</v>
      </c>
      <c r="F376" t="s">
        <v>2839</v>
      </c>
      <c r="G376">
        <v>4.8599999999999997E-2</v>
      </c>
    </row>
    <row r="377" spans="1:7" x14ac:dyDescent="0.25">
      <c r="A377" t="s">
        <v>2838</v>
      </c>
      <c r="B377" t="s">
        <v>822</v>
      </c>
      <c r="C377" t="s">
        <v>38</v>
      </c>
      <c r="D377" t="s">
        <v>832</v>
      </c>
      <c r="E377" t="s">
        <v>2667</v>
      </c>
      <c r="F377" t="s">
        <v>2839</v>
      </c>
      <c r="G377">
        <v>4.4400000000000002E-2</v>
      </c>
    </row>
    <row r="378" spans="1:7" x14ac:dyDescent="0.25">
      <c r="A378" t="s">
        <v>2838</v>
      </c>
      <c r="B378" t="s">
        <v>822</v>
      </c>
      <c r="C378" t="s">
        <v>38</v>
      </c>
      <c r="D378" t="s">
        <v>834</v>
      </c>
      <c r="E378" t="s">
        <v>2667</v>
      </c>
      <c r="F378" t="s">
        <v>2839</v>
      </c>
      <c r="G378">
        <v>2.5100000000000001E-2</v>
      </c>
    </row>
    <row r="379" spans="1:7" x14ac:dyDescent="0.25">
      <c r="A379" t="s">
        <v>2838</v>
      </c>
      <c r="B379" t="s">
        <v>822</v>
      </c>
      <c r="C379" t="s">
        <v>38</v>
      </c>
      <c r="D379" t="s">
        <v>838</v>
      </c>
      <c r="E379" t="s">
        <v>2667</v>
      </c>
      <c r="F379" t="s">
        <v>2839</v>
      </c>
      <c r="G379">
        <v>4.8599999999999997E-2</v>
      </c>
    </row>
    <row r="380" spans="1:7" x14ac:dyDescent="0.25">
      <c r="A380" t="s">
        <v>2838</v>
      </c>
      <c r="B380" t="s">
        <v>822</v>
      </c>
      <c r="C380" t="s">
        <v>38</v>
      </c>
      <c r="D380" t="s">
        <v>840</v>
      </c>
      <c r="E380" t="s">
        <v>2787</v>
      </c>
      <c r="F380" t="s">
        <v>2839</v>
      </c>
      <c r="G380">
        <v>2.7400000000000001E-2</v>
      </c>
    </row>
    <row r="381" spans="1:7" x14ac:dyDescent="0.25">
      <c r="A381" t="s">
        <v>2838</v>
      </c>
      <c r="B381" t="s">
        <v>822</v>
      </c>
      <c r="C381" t="s">
        <v>38</v>
      </c>
      <c r="D381" t="s">
        <v>842</v>
      </c>
      <c r="E381" t="s">
        <v>2787</v>
      </c>
      <c r="F381" t="s">
        <v>2839</v>
      </c>
      <c r="G381">
        <v>2.3900000000000001E-2</v>
      </c>
    </row>
    <row r="382" spans="1:7" x14ac:dyDescent="0.25">
      <c r="A382" t="s">
        <v>2838</v>
      </c>
      <c r="B382" t="s">
        <v>822</v>
      </c>
      <c r="C382" t="s">
        <v>214</v>
      </c>
      <c r="D382" t="s">
        <v>32</v>
      </c>
      <c r="E382" t="s">
        <v>1724</v>
      </c>
      <c r="F382" t="s">
        <v>2839</v>
      </c>
      <c r="G382">
        <v>0</v>
      </c>
    </row>
    <row r="383" spans="1:7" x14ac:dyDescent="0.25">
      <c r="A383" t="s">
        <v>2838</v>
      </c>
      <c r="B383" t="s">
        <v>854</v>
      </c>
      <c r="C383" t="s">
        <v>10</v>
      </c>
      <c r="D383" t="s">
        <v>11</v>
      </c>
      <c r="E383" t="s">
        <v>514</v>
      </c>
      <c r="F383" t="s">
        <v>2839</v>
      </c>
      <c r="G383">
        <v>2.8999999999999998E-3</v>
      </c>
    </row>
    <row r="384" spans="1:7" x14ac:dyDescent="0.25">
      <c r="A384" t="s">
        <v>2838</v>
      </c>
      <c r="B384" t="s">
        <v>854</v>
      </c>
      <c r="C384" t="s">
        <v>10</v>
      </c>
      <c r="D384" t="s">
        <v>11</v>
      </c>
      <c r="E384" t="s">
        <v>1737</v>
      </c>
      <c r="F384" t="s">
        <v>2839</v>
      </c>
      <c r="G384">
        <v>3.3300000000000003E-2</v>
      </c>
    </row>
    <row r="385" spans="1:7" x14ac:dyDescent="0.25">
      <c r="A385" t="s">
        <v>2838</v>
      </c>
      <c r="B385" t="s">
        <v>854</v>
      </c>
      <c r="C385" t="s">
        <v>10</v>
      </c>
      <c r="D385" t="s">
        <v>11</v>
      </c>
      <c r="E385" t="s">
        <v>2667</v>
      </c>
      <c r="F385" t="s">
        <v>2839</v>
      </c>
      <c r="G385">
        <v>3.3300000000000003E-2</v>
      </c>
    </row>
    <row r="386" spans="1:7" x14ac:dyDescent="0.25">
      <c r="A386" t="s">
        <v>2838</v>
      </c>
      <c r="B386" t="s">
        <v>854</v>
      </c>
      <c r="C386" t="s">
        <v>13</v>
      </c>
      <c r="D386" t="s">
        <v>14</v>
      </c>
      <c r="E386" t="s">
        <v>2358</v>
      </c>
      <c r="F386" t="s">
        <v>2839</v>
      </c>
      <c r="G386">
        <v>1.37E-2</v>
      </c>
    </row>
    <row r="387" spans="1:7" x14ac:dyDescent="0.25">
      <c r="A387" t="s">
        <v>2838</v>
      </c>
      <c r="B387" t="s">
        <v>854</v>
      </c>
      <c r="C387" t="s">
        <v>13</v>
      </c>
      <c r="D387" t="s">
        <v>22</v>
      </c>
      <c r="E387" t="s">
        <v>2358</v>
      </c>
      <c r="F387" t="s">
        <v>2839</v>
      </c>
      <c r="G387">
        <v>3.3300000000000003E-2</v>
      </c>
    </row>
    <row r="388" spans="1:7" x14ac:dyDescent="0.25">
      <c r="A388" t="s">
        <v>2838</v>
      </c>
      <c r="B388" t="s">
        <v>854</v>
      </c>
      <c r="C388" t="s">
        <v>13</v>
      </c>
      <c r="D388" t="s">
        <v>26</v>
      </c>
      <c r="E388" t="s">
        <v>2358</v>
      </c>
      <c r="F388" t="s">
        <v>2839</v>
      </c>
      <c r="G388">
        <v>2.4400000000000002E-2</v>
      </c>
    </row>
    <row r="389" spans="1:7" x14ac:dyDescent="0.25">
      <c r="A389" t="s">
        <v>2838</v>
      </c>
      <c r="B389" t="s">
        <v>854</v>
      </c>
      <c r="C389" t="s">
        <v>13</v>
      </c>
      <c r="D389" t="s">
        <v>26</v>
      </c>
      <c r="E389" t="s">
        <v>2673</v>
      </c>
      <c r="F389" t="s">
        <v>2839</v>
      </c>
      <c r="G389">
        <v>1.1000000000000001E-3</v>
      </c>
    </row>
    <row r="390" spans="1:7" x14ac:dyDescent="0.25">
      <c r="A390" t="s">
        <v>2838</v>
      </c>
      <c r="B390" t="s">
        <v>854</v>
      </c>
      <c r="C390" t="s">
        <v>13</v>
      </c>
      <c r="D390" t="s">
        <v>28</v>
      </c>
      <c r="E390" t="s">
        <v>2358</v>
      </c>
      <c r="F390" t="s">
        <v>2839</v>
      </c>
      <c r="G390">
        <v>1.43E-2</v>
      </c>
    </row>
    <row r="391" spans="1:7" x14ac:dyDescent="0.25">
      <c r="A391" t="s">
        <v>2838</v>
      </c>
      <c r="B391" t="s">
        <v>854</v>
      </c>
      <c r="C391" t="s">
        <v>13</v>
      </c>
      <c r="D391" t="s">
        <v>30</v>
      </c>
      <c r="E391" t="s">
        <v>2358</v>
      </c>
      <c r="F391" t="s">
        <v>2839</v>
      </c>
      <c r="G391">
        <v>3.3300000000000003E-2</v>
      </c>
    </row>
    <row r="392" spans="1:7" x14ac:dyDescent="0.25">
      <c r="A392" t="s">
        <v>2838</v>
      </c>
      <c r="B392" t="s">
        <v>854</v>
      </c>
      <c r="C392" t="s">
        <v>38</v>
      </c>
      <c r="D392" t="s">
        <v>858</v>
      </c>
      <c r="E392" t="s">
        <v>2667</v>
      </c>
      <c r="F392" t="s">
        <v>2839</v>
      </c>
      <c r="G392">
        <v>0.05</v>
      </c>
    </row>
    <row r="393" spans="1:7" x14ac:dyDescent="0.25">
      <c r="A393" t="s">
        <v>2838</v>
      </c>
      <c r="B393" t="s">
        <v>854</v>
      </c>
      <c r="C393" t="s">
        <v>38</v>
      </c>
      <c r="D393" t="s">
        <v>860</v>
      </c>
      <c r="E393" t="s">
        <v>1787</v>
      </c>
      <c r="F393" t="s">
        <v>2839</v>
      </c>
      <c r="G393">
        <v>2.7099999999999999E-2</v>
      </c>
    </row>
    <row r="394" spans="1:7" x14ac:dyDescent="0.25">
      <c r="A394" t="s">
        <v>2838</v>
      </c>
      <c r="B394" t="s">
        <v>854</v>
      </c>
      <c r="C394" t="s">
        <v>38</v>
      </c>
      <c r="D394" t="s">
        <v>860</v>
      </c>
      <c r="E394" t="s">
        <v>2667</v>
      </c>
      <c r="F394" t="s">
        <v>2839</v>
      </c>
      <c r="G394">
        <v>0.05</v>
      </c>
    </row>
    <row r="395" spans="1:7" x14ac:dyDescent="0.25">
      <c r="A395" t="s">
        <v>2838</v>
      </c>
      <c r="B395" t="s">
        <v>854</v>
      </c>
      <c r="C395" t="s">
        <v>38</v>
      </c>
      <c r="D395" t="s">
        <v>862</v>
      </c>
      <c r="E395" t="s">
        <v>2667</v>
      </c>
      <c r="F395" t="s">
        <v>2839</v>
      </c>
      <c r="G395">
        <v>0.05</v>
      </c>
    </row>
    <row r="396" spans="1:7" x14ac:dyDescent="0.25">
      <c r="A396" t="s">
        <v>2838</v>
      </c>
      <c r="B396" t="s">
        <v>854</v>
      </c>
      <c r="C396" t="s">
        <v>38</v>
      </c>
      <c r="D396" t="s">
        <v>862</v>
      </c>
      <c r="E396" t="s">
        <v>2752</v>
      </c>
      <c r="F396" t="s">
        <v>2839</v>
      </c>
      <c r="G396">
        <v>0.10299999999999999</v>
      </c>
    </row>
    <row r="397" spans="1:7" x14ac:dyDescent="0.25">
      <c r="A397" t="s">
        <v>2838</v>
      </c>
      <c r="B397" t="s">
        <v>854</v>
      </c>
      <c r="C397" t="s">
        <v>38</v>
      </c>
      <c r="D397" t="s">
        <v>866</v>
      </c>
      <c r="E397" t="s">
        <v>2667</v>
      </c>
      <c r="F397" t="s">
        <v>2839</v>
      </c>
      <c r="G397">
        <v>4.6300000000000001E-2</v>
      </c>
    </row>
    <row r="398" spans="1:7" x14ac:dyDescent="0.25">
      <c r="A398" t="s">
        <v>2838</v>
      </c>
      <c r="B398" t="s">
        <v>854</v>
      </c>
      <c r="C398" t="s">
        <v>38</v>
      </c>
      <c r="D398" t="s">
        <v>868</v>
      </c>
      <c r="E398" t="s">
        <v>2667</v>
      </c>
      <c r="F398" t="s">
        <v>2839</v>
      </c>
      <c r="G398">
        <v>0.05</v>
      </c>
    </row>
    <row r="399" spans="1:7" x14ac:dyDescent="0.25">
      <c r="A399" t="s">
        <v>2838</v>
      </c>
      <c r="B399" t="s">
        <v>854</v>
      </c>
      <c r="C399" t="s">
        <v>38</v>
      </c>
      <c r="D399" t="s">
        <v>870</v>
      </c>
      <c r="E399" t="s">
        <v>2667</v>
      </c>
      <c r="F399" t="s">
        <v>2839</v>
      </c>
      <c r="G399">
        <v>0.05</v>
      </c>
    </row>
    <row r="400" spans="1:7" x14ac:dyDescent="0.25">
      <c r="A400" t="s">
        <v>2838</v>
      </c>
      <c r="B400" t="s">
        <v>854</v>
      </c>
      <c r="C400" t="s">
        <v>38</v>
      </c>
      <c r="D400" t="s">
        <v>872</v>
      </c>
      <c r="E400" t="s">
        <v>2667</v>
      </c>
      <c r="F400" t="s">
        <v>2839</v>
      </c>
      <c r="G400">
        <v>0.05</v>
      </c>
    </row>
    <row r="401" spans="1:7" x14ac:dyDescent="0.25">
      <c r="A401" t="s">
        <v>2838</v>
      </c>
      <c r="B401" t="s">
        <v>888</v>
      </c>
      <c r="C401" t="s">
        <v>10</v>
      </c>
      <c r="D401" t="s">
        <v>11</v>
      </c>
      <c r="E401" t="s">
        <v>1733</v>
      </c>
      <c r="F401" t="s">
        <v>2839</v>
      </c>
      <c r="G401">
        <v>4.19E-2</v>
      </c>
    </row>
    <row r="402" spans="1:7" x14ac:dyDescent="0.25">
      <c r="A402" t="s">
        <v>2838</v>
      </c>
      <c r="B402" t="s">
        <v>888</v>
      </c>
      <c r="C402" t="s">
        <v>10</v>
      </c>
      <c r="D402" t="s">
        <v>11</v>
      </c>
      <c r="E402" t="s">
        <v>2667</v>
      </c>
      <c r="F402" t="s">
        <v>2839</v>
      </c>
      <c r="G402">
        <v>3.3300000000000003E-2</v>
      </c>
    </row>
    <row r="403" spans="1:7" x14ac:dyDescent="0.25">
      <c r="A403" t="s">
        <v>2838</v>
      </c>
      <c r="B403" t="s">
        <v>888</v>
      </c>
      <c r="C403" t="s">
        <v>13</v>
      </c>
      <c r="D403" t="s">
        <v>14</v>
      </c>
      <c r="E403" t="s">
        <v>2358</v>
      </c>
      <c r="F403" t="s">
        <v>2839</v>
      </c>
      <c r="G403">
        <v>3.3300000000000003E-2</v>
      </c>
    </row>
    <row r="404" spans="1:7" x14ac:dyDescent="0.25">
      <c r="A404" t="s">
        <v>2838</v>
      </c>
      <c r="B404" t="s">
        <v>888</v>
      </c>
      <c r="C404" t="s">
        <v>13</v>
      </c>
      <c r="D404" t="s">
        <v>20</v>
      </c>
      <c r="E404" t="s">
        <v>2358</v>
      </c>
      <c r="F404" t="s">
        <v>2839</v>
      </c>
      <c r="G404">
        <v>3.3300000000000003E-2</v>
      </c>
    </row>
    <row r="405" spans="1:7" x14ac:dyDescent="0.25">
      <c r="A405" t="s">
        <v>2838</v>
      </c>
      <c r="B405" t="s">
        <v>888</v>
      </c>
      <c r="C405" t="s">
        <v>13</v>
      </c>
      <c r="D405" t="s">
        <v>24</v>
      </c>
      <c r="E405" t="s">
        <v>2358</v>
      </c>
      <c r="F405" t="s">
        <v>2839</v>
      </c>
      <c r="G405">
        <v>1.35E-2</v>
      </c>
    </row>
    <row r="406" spans="1:7" x14ac:dyDescent="0.25">
      <c r="A406" t="s">
        <v>2838</v>
      </c>
      <c r="B406" t="s">
        <v>888</v>
      </c>
      <c r="C406" t="s">
        <v>13</v>
      </c>
      <c r="D406" t="s">
        <v>26</v>
      </c>
      <c r="E406" t="s">
        <v>2358</v>
      </c>
      <c r="F406" t="s">
        <v>2839</v>
      </c>
      <c r="G406">
        <v>1.6500000000000001E-2</v>
      </c>
    </row>
    <row r="407" spans="1:7" x14ac:dyDescent="0.25">
      <c r="A407" t="s">
        <v>2838</v>
      </c>
      <c r="B407" t="s">
        <v>888</v>
      </c>
      <c r="C407" t="s">
        <v>13</v>
      </c>
      <c r="D407" t="s">
        <v>28</v>
      </c>
      <c r="E407" t="s">
        <v>2358</v>
      </c>
      <c r="F407" t="s">
        <v>2839</v>
      </c>
      <c r="G407">
        <v>3.3300000000000003E-2</v>
      </c>
    </row>
    <row r="408" spans="1:7" x14ac:dyDescent="0.25">
      <c r="A408" t="s">
        <v>2838</v>
      </c>
      <c r="B408" t="s">
        <v>888</v>
      </c>
      <c r="C408" t="s">
        <v>13</v>
      </c>
      <c r="D408" t="s">
        <v>30</v>
      </c>
      <c r="E408" t="s">
        <v>2787</v>
      </c>
      <c r="F408" t="s">
        <v>2839</v>
      </c>
      <c r="G408">
        <v>3.3300000000000003E-2</v>
      </c>
    </row>
    <row r="409" spans="1:7" x14ac:dyDescent="0.25">
      <c r="A409" t="s">
        <v>2838</v>
      </c>
      <c r="B409" t="s">
        <v>888</v>
      </c>
      <c r="C409" t="s">
        <v>38</v>
      </c>
      <c r="D409" t="s">
        <v>895</v>
      </c>
      <c r="E409" t="s">
        <v>2787</v>
      </c>
      <c r="F409" t="s">
        <v>2839</v>
      </c>
      <c r="G409">
        <v>3.3300000000000003E-2</v>
      </c>
    </row>
    <row r="410" spans="1:7" x14ac:dyDescent="0.25">
      <c r="A410" t="s">
        <v>2838</v>
      </c>
      <c r="B410" t="s">
        <v>888</v>
      </c>
      <c r="C410" t="s">
        <v>38</v>
      </c>
      <c r="D410" t="s">
        <v>897</v>
      </c>
      <c r="E410" t="s">
        <v>2667</v>
      </c>
      <c r="F410" t="s">
        <v>2839</v>
      </c>
      <c r="G410">
        <v>0.05</v>
      </c>
    </row>
    <row r="411" spans="1:7" x14ac:dyDescent="0.25">
      <c r="A411" t="s">
        <v>2838</v>
      </c>
      <c r="B411" t="s">
        <v>888</v>
      </c>
      <c r="C411" t="s">
        <v>38</v>
      </c>
      <c r="D411" t="s">
        <v>899</v>
      </c>
      <c r="E411" t="s">
        <v>2667</v>
      </c>
      <c r="F411" t="s">
        <v>2839</v>
      </c>
      <c r="G411">
        <v>0.05</v>
      </c>
    </row>
    <row r="412" spans="1:7" x14ac:dyDescent="0.25">
      <c r="A412" t="s">
        <v>2838</v>
      </c>
      <c r="B412" t="s">
        <v>888</v>
      </c>
      <c r="C412" t="s">
        <v>38</v>
      </c>
      <c r="D412" t="s">
        <v>901</v>
      </c>
      <c r="E412" t="s">
        <v>2667</v>
      </c>
      <c r="F412" t="s">
        <v>2839</v>
      </c>
      <c r="G412">
        <v>0.05</v>
      </c>
    </row>
    <row r="413" spans="1:7" x14ac:dyDescent="0.25">
      <c r="A413" t="s">
        <v>2838</v>
      </c>
      <c r="B413" t="s">
        <v>888</v>
      </c>
      <c r="C413" t="s">
        <v>38</v>
      </c>
      <c r="D413" t="s">
        <v>903</v>
      </c>
      <c r="E413" t="s">
        <v>2667</v>
      </c>
      <c r="F413" t="s">
        <v>2839</v>
      </c>
      <c r="G413">
        <v>0</v>
      </c>
    </row>
    <row r="414" spans="1:7" x14ac:dyDescent="0.25">
      <c r="A414" t="s">
        <v>2838</v>
      </c>
      <c r="B414" t="s">
        <v>888</v>
      </c>
      <c r="C414" t="s">
        <v>38</v>
      </c>
      <c r="D414" t="s">
        <v>907</v>
      </c>
      <c r="E414" t="s">
        <v>2667</v>
      </c>
      <c r="F414" t="s">
        <v>2839</v>
      </c>
      <c r="G414">
        <v>0.05</v>
      </c>
    </row>
    <row r="415" spans="1:7" x14ac:dyDescent="0.25">
      <c r="A415" t="s">
        <v>2838</v>
      </c>
      <c r="B415" t="s">
        <v>888</v>
      </c>
      <c r="C415" t="s">
        <v>38</v>
      </c>
      <c r="D415" t="s">
        <v>395</v>
      </c>
      <c r="E415" t="s">
        <v>2673</v>
      </c>
      <c r="F415" t="s">
        <v>2839</v>
      </c>
      <c r="G415">
        <v>1.67E-2</v>
      </c>
    </row>
    <row r="416" spans="1:7" x14ac:dyDescent="0.25">
      <c r="A416" t="s">
        <v>2838</v>
      </c>
      <c r="B416" t="s">
        <v>888</v>
      </c>
      <c r="C416" t="s">
        <v>38</v>
      </c>
      <c r="D416" t="s">
        <v>395</v>
      </c>
      <c r="E416" t="s">
        <v>2667</v>
      </c>
      <c r="F416" t="s">
        <v>2839</v>
      </c>
      <c r="G416">
        <v>3.3300000000000003E-2</v>
      </c>
    </row>
    <row r="417" spans="1:7" x14ac:dyDescent="0.25">
      <c r="A417" t="s">
        <v>2838</v>
      </c>
      <c r="B417" t="s">
        <v>916</v>
      </c>
      <c r="C417" t="s">
        <v>10</v>
      </c>
      <c r="D417" t="s">
        <v>11</v>
      </c>
      <c r="E417" t="s">
        <v>514</v>
      </c>
      <c r="F417" t="s">
        <v>2839</v>
      </c>
      <c r="G417">
        <v>1.35E-2</v>
      </c>
    </row>
    <row r="418" spans="1:7" x14ac:dyDescent="0.25">
      <c r="A418" t="s">
        <v>2838</v>
      </c>
      <c r="B418" t="s">
        <v>916</v>
      </c>
      <c r="C418" t="s">
        <v>10</v>
      </c>
      <c r="D418" t="s">
        <v>11</v>
      </c>
      <c r="E418" t="s">
        <v>1733</v>
      </c>
      <c r="F418" t="s">
        <v>2839</v>
      </c>
      <c r="G418">
        <v>3.5499999999999997E-2</v>
      </c>
    </row>
    <row r="419" spans="1:7" x14ac:dyDescent="0.25">
      <c r="A419" t="s">
        <v>2838</v>
      </c>
      <c r="B419" t="s">
        <v>916</v>
      </c>
      <c r="C419" t="s">
        <v>10</v>
      </c>
      <c r="D419" t="s">
        <v>11</v>
      </c>
      <c r="E419" t="s">
        <v>2667</v>
      </c>
      <c r="F419" t="s">
        <v>2839</v>
      </c>
      <c r="G419">
        <v>1.67E-2</v>
      </c>
    </row>
    <row r="420" spans="1:7" x14ac:dyDescent="0.25">
      <c r="A420" t="s">
        <v>2838</v>
      </c>
      <c r="B420" t="s">
        <v>916</v>
      </c>
      <c r="C420" t="s">
        <v>13</v>
      </c>
      <c r="D420" t="s">
        <v>14</v>
      </c>
      <c r="E420" t="s">
        <v>2787</v>
      </c>
      <c r="F420" t="s">
        <v>2839</v>
      </c>
      <c r="G420">
        <v>3.3300000000000003E-2</v>
      </c>
    </row>
    <row r="421" spans="1:7" x14ac:dyDescent="0.25">
      <c r="A421" t="s">
        <v>2838</v>
      </c>
      <c r="B421" t="s">
        <v>916</v>
      </c>
      <c r="C421" t="s">
        <v>13</v>
      </c>
      <c r="D421" t="s">
        <v>18</v>
      </c>
      <c r="E421" t="s">
        <v>2358</v>
      </c>
      <c r="F421" t="s">
        <v>2839</v>
      </c>
      <c r="G421">
        <v>3.2000000000000001E-2</v>
      </c>
    </row>
    <row r="422" spans="1:7" x14ac:dyDescent="0.25">
      <c r="A422" t="s">
        <v>2838</v>
      </c>
      <c r="B422" t="s">
        <v>916</v>
      </c>
      <c r="C422" t="s">
        <v>38</v>
      </c>
      <c r="D422" t="s">
        <v>923</v>
      </c>
      <c r="E422" t="s">
        <v>2841</v>
      </c>
      <c r="F422" t="s">
        <v>2839</v>
      </c>
      <c r="G422">
        <v>0</v>
      </c>
    </row>
    <row r="423" spans="1:7" x14ac:dyDescent="0.25">
      <c r="A423" t="s">
        <v>2838</v>
      </c>
      <c r="B423" t="s">
        <v>916</v>
      </c>
      <c r="C423" t="s">
        <v>51</v>
      </c>
      <c r="D423" t="s">
        <v>943</v>
      </c>
      <c r="E423" t="s">
        <v>2840</v>
      </c>
      <c r="F423" t="s">
        <v>2839</v>
      </c>
      <c r="G423">
        <v>3.27E-2</v>
      </c>
    </row>
    <row r="424" spans="1:7" x14ac:dyDescent="0.25">
      <c r="A424" t="s">
        <v>2838</v>
      </c>
      <c r="B424" t="s">
        <v>916</v>
      </c>
      <c r="C424" t="s">
        <v>51</v>
      </c>
      <c r="D424" t="s">
        <v>945</v>
      </c>
      <c r="E424" t="s">
        <v>2840</v>
      </c>
      <c r="F424" t="s">
        <v>2839</v>
      </c>
      <c r="G424">
        <v>3.3099999999999997E-2</v>
      </c>
    </row>
    <row r="425" spans="1:7" x14ac:dyDescent="0.25">
      <c r="A425" t="s">
        <v>2838</v>
      </c>
      <c r="B425" t="s">
        <v>916</v>
      </c>
      <c r="C425" t="s">
        <v>51</v>
      </c>
      <c r="D425" t="s">
        <v>300</v>
      </c>
      <c r="E425" t="s">
        <v>2840</v>
      </c>
      <c r="F425" t="s">
        <v>2839</v>
      </c>
      <c r="G425">
        <v>3.0700000000000002E-2</v>
      </c>
    </row>
    <row r="426" spans="1:7" x14ac:dyDescent="0.25">
      <c r="A426" t="s">
        <v>2838</v>
      </c>
      <c r="B426" t="s">
        <v>916</v>
      </c>
      <c r="C426" t="s">
        <v>51</v>
      </c>
      <c r="D426" t="s">
        <v>947</v>
      </c>
      <c r="E426" t="s">
        <v>2840</v>
      </c>
      <c r="F426" t="s">
        <v>2839</v>
      </c>
      <c r="G426">
        <v>3.3300000000000003E-2</v>
      </c>
    </row>
    <row r="427" spans="1:7" x14ac:dyDescent="0.25">
      <c r="A427" t="s">
        <v>2838</v>
      </c>
      <c r="B427" t="s">
        <v>916</v>
      </c>
      <c r="C427" t="s">
        <v>51</v>
      </c>
      <c r="D427" t="s">
        <v>949</v>
      </c>
      <c r="E427" t="s">
        <v>2840</v>
      </c>
      <c r="F427" t="s">
        <v>2839</v>
      </c>
      <c r="G427">
        <v>3.3300000000000003E-2</v>
      </c>
    </row>
    <row r="428" spans="1:7" x14ac:dyDescent="0.25">
      <c r="A428" t="s">
        <v>2838</v>
      </c>
      <c r="B428" t="s">
        <v>916</v>
      </c>
      <c r="C428" t="s">
        <v>51</v>
      </c>
      <c r="D428" t="s">
        <v>951</v>
      </c>
      <c r="E428" t="s">
        <v>2840</v>
      </c>
      <c r="F428" t="s">
        <v>2839</v>
      </c>
      <c r="G428">
        <v>3.3300000000000003E-2</v>
      </c>
    </row>
    <row r="429" spans="1:7" x14ac:dyDescent="0.25">
      <c r="A429" t="s">
        <v>2838</v>
      </c>
      <c r="B429" t="s">
        <v>916</v>
      </c>
      <c r="C429" t="s">
        <v>51</v>
      </c>
      <c r="D429" t="s">
        <v>955</v>
      </c>
      <c r="E429" t="s">
        <v>2840</v>
      </c>
      <c r="F429" t="s">
        <v>2839</v>
      </c>
      <c r="G429">
        <v>3.3300000000000003E-2</v>
      </c>
    </row>
    <row r="430" spans="1:7" x14ac:dyDescent="0.25">
      <c r="A430" t="s">
        <v>2838</v>
      </c>
      <c r="B430" t="s">
        <v>957</v>
      </c>
      <c r="C430" t="s">
        <v>10</v>
      </c>
      <c r="D430" t="s">
        <v>11</v>
      </c>
      <c r="E430" t="s">
        <v>1733</v>
      </c>
      <c r="F430" t="s">
        <v>2839</v>
      </c>
      <c r="G430">
        <v>4.4999999999999998E-2</v>
      </c>
    </row>
    <row r="431" spans="1:7" x14ac:dyDescent="0.25">
      <c r="A431" t="s">
        <v>2838</v>
      </c>
      <c r="B431" t="s">
        <v>957</v>
      </c>
      <c r="C431" t="s">
        <v>10</v>
      </c>
      <c r="D431" t="s">
        <v>11</v>
      </c>
      <c r="E431" t="s">
        <v>1737</v>
      </c>
      <c r="F431" t="s">
        <v>2839</v>
      </c>
      <c r="G431">
        <v>3.3300000000000003E-2</v>
      </c>
    </row>
    <row r="432" spans="1:7" x14ac:dyDescent="0.25">
      <c r="A432" t="s">
        <v>2838</v>
      </c>
      <c r="B432" t="s">
        <v>957</v>
      </c>
      <c r="C432" t="s">
        <v>10</v>
      </c>
      <c r="D432" t="s">
        <v>11</v>
      </c>
      <c r="E432" t="s">
        <v>2667</v>
      </c>
      <c r="F432" t="s">
        <v>2839</v>
      </c>
      <c r="G432">
        <v>3.3300000000000003E-2</v>
      </c>
    </row>
    <row r="433" spans="1:7" x14ac:dyDescent="0.25">
      <c r="A433" t="s">
        <v>2838</v>
      </c>
      <c r="B433" t="s">
        <v>957</v>
      </c>
      <c r="C433" t="s">
        <v>13</v>
      </c>
      <c r="D433" t="s">
        <v>16</v>
      </c>
      <c r="E433" t="s">
        <v>2358</v>
      </c>
      <c r="F433" t="s">
        <v>2839</v>
      </c>
      <c r="G433">
        <v>3.3300000000000003E-2</v>
      </c>
    </row>
    <row r="434" spans="1:7" x14ac:dyDescent="0.25">
      <c r="A434" t="s">
        <v>2838</v>
      </c>
      <c r="B434" t="s">
        <v>957</v>
      </c>
      <c r="C434" t="s">
        <v>13</v>
      </c>
      <c r="D434" t="s">
        <v>20</v>
      </c>
      <c r="E434" t="s">
        <v>2358</v>
      </c>
      <c r="F434" t="s">
        <v>2839</v>
      </c>
      <c r="G434">
        <v>3.3300000000000003E-2</v>
      </c>
    </row>
    <row r="435" spans="1:7" x14ac:dyDescent="0.25">
      <c r="A435" t="s">
        <v>2838</v>
      </c>
      <c r="B435" t="s">
        <v>957</v>
      </c>
      <c r="C435" t="s">
        <v>13</v>
      </c>
      <c r="D435" t="s">
        <v>22</v>
      </c>
      <c r="E435" t="s">
        <v>2358</v>
      </c>
      <c r="F435" t="s">
        <v>2839</v>
      </c>
      <c r="G435">
        <v>2.9999999999999997E-4</v>
      </c>
    </row>
    <row r="436" spans="1:7" x14ac:dyDescent="0.25">
      <c r="A436" t="s">
        <v>2838</v>
      </c>
      <c r="B436" t="s">
        <v>957</v>
      </c>
      <c r="C436" t="s">
        <v>13</v>
      </c>
      <c r="D436" t="s">
        <v>26</v>
      </c>
      <c r="E436" t="s">
        <v>2358</v>
      </c>
      <c r="F436" t="s">
        <v>2839</v>
      </c>
      <c r="G436">
        <v>3.3300000000000003E-2</v>
      </c>
    </row>
    <row r="437" spans="1:7" x14ac:dyDescent="0.25">
      <c r="A437" t="s">
        <v>2838</v>
      </c>
      <c r="B437" t="s">
        <v>957</v>
      </c>
      <c r="C437" t="s">
        <v>13</v>
      </c>
      <c r="D437" t="s">
        <v>32</v>
      </c>
      <c r="E437" t="s">
        <v>2787</v>
      </c>
      <c r="F437" t="s">
        <v>2839</v>
      </c>
      <c r="G437">
        <v>3.3000000000000002E-2</v>
      </c>
    </row>
    <row r="438" spans="1:7" x14ac:dyDescent="0.25">
      <c r="A438" t="s">
        <v>2838</v>
      </c>
      <c r="B438" t="s">
        <v>957</v>
      </c>
      <c r="C438" t="s">
        <v>13</v>
      </c>
      <c r="D438" t="s">
        <v>34</v>
      </c>
      <c r="E438" t="s">
        <v>2358</v>
      </c>
      <c r="F438" t="s">
        <v>2839</v>
      </c>
      <c r="G438">
        <v>1.24E-2</v>
      </c>
    </row>
    <row r="439" spans="1:7" x14ac:dyDescent="0.25">
      <c r="A439" t="s">
        <v>2838</v>
      </c>
      <c r="B439" t="s">
        <v>957</v>
      </c>
      <c r="C439" t="s">
        <v>13</v>
      </c>
      <c r="D439" t="s">
        <v>36</v>
      </c>
      <c r="E439" t="s">
        <v>2358</v>
      </c>
      <c r="F439" t="s">
        <v>2839</v>
      </c>
      <c r="G439">
        <v>3.3300000000000003E-2</v>
      </c>
    </row>
    <row r="440" spans="1:7" x14ac:dyDescent="0.25">
      <c r="A440" t="s">
        <v>2838</v>
      </c>
      <c r="B440" t="s">
        <v>957</v>
      </c>
      <c r="C440" t="s">
        <v>38</v>
      </c>
      <c r="D440" t="s">
        <v>962</v>
      </c>
      <c r="E440" t="s">
        <v>2667</v>
      </c>
      <c r="F440" t="s">
        <v>2839</v>
      </c>
      <c r="G440">
        <v>0.05</v>
      </c>
    </row>
    <row r="441" spans="1:7" x14ac:dyDescent="0.25">
      <c r="A441" t="s">
        <v>2838</v>
      </c>
      <c r="B441" t="s">
        <v>957</v>
      </c>
      <c r="C441" t="s">
        <v>38</v>
      </c>
      <c r="D441" t="s">
        <v>962</v>
      </c>
      <c r="E441" t="s">
        <v>2787</v>
      </c>
      <c r="F441" t="s">
        <v>2839</v>
      </c>
      <c r="G441">
        <v>3.3300000000000003E-2</v>
      </c>
    </row>
    <row r="442" spans="1:7" x14ac:dyDescent="0.25">
      <c r="A442" t="s">
        <v>2838</v>
      </c>
      <c r="B442" t="s">
        <v>957</v>
      </c>
      <c r="C442" t="s">
        <v>38</v>
      </c>
      <c r="D442" t="s">
        <v>964</v>
      </c>
      <c r="E442" t="s">
        <v>2841</v>
      </c>
      <c r="F442" t="s">
        <v>2839</v>
      </c>
      <c r="G442">
        <v>3.7600000000000001E-2</v>
      </c>
    </row>
    <row r="443" spans="1:7" x14ac:dyDescent="0.25">
      <c r="A443" t="s">
        <v>2838</v>
      </c>
      <c r="B443" t="s">
        <v>957</v>
      </c>
      <c r="C443" t="s">
        <v>38</v>
      </c>
      <c r="D443" t="s">
        <v>964</v>
      </c>
      <c r="E443" t="s">
        <v>2667</v>
      </c>
      <c r="F443" t="s">
        <v>2839</v>
      </c>
      <c r="G443">
        <v>0.05</v>
      </c>
    </row>
    <row r="444" spans="1:7" x14ac:dyDescent="0.25">
      <c r="A444" t="s">
        <v>2838</v>
      </c>
      <c r="B444" t="s">
        <v>957</v>
      </c>
      <c r="C444" t="s">
        <v>38</v>
      </c>
      <c r="D444" t="s">
        <v>964</v>
      </c>
      <c r="E444" t="s">
        <v>2787</v>
      </c>
      <c r="F444" t="s">
        <v>2839</v>
      </c>
      <c r="G444">
        <v>3.3300000000000003E-2</v>
      </c>
    </row>
    <row r="445" spans="1:7" x14ac:dyDescent="0.25">
      <c r="A445" t="s">
        <v>2838</v>
      </c>
      <c r="B445" t="s">
        <v>957</v>
      </c>
      <c r="C445" t="s">
        <v>38</v>
      </c>
      <c r="D445" t="s">
        <v>188</v>
      </c>
      <c r="E445" t="s">
        <v>1787</v>
      </c>
      <c r="F445" t="s">
        <v>2839</v>
      </c>
      <c r="G445">
        <v>1.77E-2</v>
      </c>
    </row>
    <row r="446" spans="1:7" x14ac:dyDescent="0.25">
      <c r="A446" t="s">
        <v>2838</v>
      </c>
      <c r="B446" t="s">
        <v>957</v>
      </c>
      <c r="C446" t="s">
        <v>38</v>
      </c>
      <c r="D446" t="s">
        <v>188</v>
      </c>
      <c r="E446" t="s">
        <v>2667</v>
      </c>
      <c r="F446" t="s">
        <v>2839</v>
      </c>
      <c r="G446">
        <v>0.05</v>
      </c>
    </row>
    <row r="447" spans="1:7" x14ac:dyDescent="0.25">
      <c r="A447" t="s">
        <v>2838</v>
      </c>
      <c r="B447" t="s">
        <v>957</v>
      </c>
      <c r="C447" t="s">
        <v>38</v>
      </c>
      <c r="D447" t="s">
        <v>972</v>
      </c>
      <c r="E447" t="s">
        <v>2667</v>
      </c>
      <c r="F447" t="s">
        <v>2839</v>
      </c>
      <c r="G447">
        <v>0.05</v>
      </c>
    </row>
    <row r="448" spans="1:7" x14ac:dyDescent="0.25">
      <c r="A448" t="s">
        <v>2838</v>
      </c>
      <c r="B448" t="s">
        <v>957</v>
      </c>
      <c r="C448" t="s">
        <v>38</v>
      </c>
      <c r="D448" t="s">
        <v>974</v>
      </c>
      <c r="E448" t="s">
        <v>2667</v>
      </c>
      <c r="F448" t="s">
        <v>2839</v>
      </c>
      <c r="G448">
        <v>3.85E-2</v>
      </c>
    </row>
    <row r="449" spans="1:7" x14ac:dyDescent="0.25">
      <c r="A449" t="s">
        <v>2838</v>
      </c>
      <c r="B449" t="s">
        <v>957</v>
      </c>
      <c r="C449" t="s">
        <v>38</v>
      </c>
      <c r="D449" t="s">
        <v>978</v>
      </c>
      <c r="E449" t="s">
        <v>2667</v>
      </c>
      <c r="F449" t="s">
        <v>2839</v>
      </c>
      <c r="G449">
        <v>4.0300000000000002E-2</v>
      </c>
    </row>
    <row r="450" spans="1:7" x14ac:dyDescent="0.25">
      <c r="A450" t="s">
        <v>2838</v>
      </c>
      <c r="B450" t="s">
        <v>957</v>
      </c>
      <c r="C450" t="s">
        <v>38</v>
      </c>
      <c r="D450" t="s">
        <v>980</v>
      </c>
      <c r="E450" t="s">
        <v>2667</v>
      </c>
      <c r="F450" t="s">
        <v>2839</v>
      </c>
      <c r="G450">
        <v>3.7499999999999999E-2</v>
      </c>
    </row>
    <row r="451" spans="1:7" x14ac:dyDescent="0.25">
      <c r="A451" t="s">
        <v>2838</v>
      </c>
      <c r="B451" t="s">
        <v>957</v>
      </c>
      <c r="C451" t="s">
        <v>38</v>
      </c>
      <c r="D451" t="s">
        <v>101</v>
      </c>
      <c r="E451" t="s">
        <v>2667</v>
      </c>
      <c r="F451" t="s">
        <v>2839</v>
      </c>
      <c r="G451">
        <v>0.05</v>
      </c>
    </row>
    <row r="452" spans="1:7" x14ac:dyDescent="0.25">
      <c r="A452" t="s">
        <v>2838</v>
      </c>
      <c r="B452" t="s">
        <v>1002</v>
      </c>
      <c r="C452" t="s">
        <v>10</v>
      </c>
      <c r="D452" t="s">
        <v>11</v>
      </c>
      <c r="E452" t="s">
        <v>1733</v>
      </c>
      <c r="F452" t="s">
        <v>2839</v>
      </c>
      <c r="G452">
        <v>2.2800000000000001E-2</v>
      </c>
    </row>
    <row r="453" spans="1:7" x14ac:dyDescent="0.25">
      <c r="A453" t="s">
        <v>2838</v>
      </c>
      <c r="B453" t="s">
        <v>1002</v>
      </c>
      <c r="C453" t="s">
        <v>10</v>
      </c>
      <c r="D453" t="s">
        <v>11</v>
      </c>
      <c r="E453" t="s">
        <v>2667</v>
      </c>
      <c r="F453" t="s">
        <v>2839</v>
      </c>
      <c r="G453">
        <v>3.3000000000000002E-2</v>
      </c>
    </row>
    <row r="454" spans="1:7" x14ac:dyDescent="0.25">
      <c r="A454" t="s">
        <v>2838</v>
      </c>
      <c r="B454" t="s">
        <v>1002</v>
      </c>
      <c r="C454" t="s">
        <v>13</v>
      </c>
      <c r="D454" t="s">
        <v>14</v>
      </c>
      <c r="E454" t="s">
        <v>2358</v>
      </c>
      <c r="F454" t="s">
        <v>2839</v>
      </c>
      <c r="G454">
        <v>1.15E-2</v>
      </c>
    </row>
    <row r="455" spans="1:7" x14ac:dyDescent="0.25">
      <c r="A455" t="s">
        <v>2838</v>
      </c>
      <c r="B455" t="s">
        <v>1002</v>
      </c>
      <c r="C455" t="s">
        <v>13</v>
      </c>
      <c r="D455" t="s">
        <v>16</v>
      </c>
      <c r="E455" t="s">
        <v>2358</v>
      </c>
      <c r="F455" t="s">
        <v>2839</v>
      </c>
      <c r="G455">
        <v>2.8199999999999999E-2</v>
      </c>
    </row>
    <row r="456" spans="1:7" x14ac:dyDescent="0.25">
      <c r="A456" t="s">
        <v>2838</v>
      </c>
      <c r="B456" t="s">
        <v>1002</v>
      </c>
      <c r="C456" t="s">
        <v>13</v>
      </c>
      <c r="D456" t="s">
        <v>18</v>
      </c>
      <c r="E456" t="s">
        <v>2358</v>
      </c>
      <c r="F456" t="s">
        <v>2839</v>
      </c>
      <c r="G456">
        <v>3.3300000000000003E-2</v>
      </c>
    </row>
    <row r="457" spans="1:7" x14ac:dyDescent="0.25">
      <c r="A457" t="s">
        <v>2838</v>
      </c>
      <c r="B457" t="s">
        <v>1002</v>
      </c>
      <c r="C457" t="s">
        <v>13</v>
      </c>
      <c r="D457" t="s">
        <v>20</v>
      </c>
      <c r="E457" t="s">
        <v>2358</v>
      </c>
      <c r="F457" t="s">
        <v>2839</v>
      </c>
      <c r="G457">
        <v>0</v>
      </c>
    </row>
    <row r="458" spans="1:7" x14ac:dyDescent="0.25">
      <c r="A458" t="s">
        <v>2838</v>
      </c>
      <c r="B458" t="s">
        <v>1002</v>
      </c>
      <c r="C458" t="s">
        <v>13</v>
      </c>
      <c r="D458" t="s">
        <v>20</v>
      </c>
      <c r="E458" t="s">
        <v>2792</v>
      </c>
      <c r="F458" t="s">
        <v>2839</v>
      </c>
      <c r="G458">
        <v>0</v>
      </c>
    </row>
    <row r="459" spans="1:7" x14ac:dyDescent="0.25">
      <c r="A459" t="s">
        <v>2838</v>
      </c>
      <c r="B459" t="s">
        <v>1002</v>
      </c>
      <c r="C459" t="s">
        <v>13</v>
      </c>
      <c r="D459" t="s">
        <v>28</v>
      </c>
      <c r="E459" t="s">
        <v>2358</v>
      </c>
      <c r="F459" t="s">
        <v>2839</v>
      </c>
      <c r="G459">
        <v>1.47E-2</v>
      </c>
    </row>
    <row r="460" spans="1:7" x14ac:dyDescent="0.25">
      <c r="A460" t="s">
        <v>2838</v>
      </c>
      <c r="B460" t="s">
        <v>1002</v>
      </c>
      <c r="C460" t="s">
        <v>13</v>
      </c>
      <c r="D460" t="s">
        <v>30</v>
      </c>
      <c r="E460" t="s">
        <v>2358</v>
      </c>
      <c r="F460" t="s">
        <v>2839</v>
      </c>
      <c r="G460">
        <v>2.6100000000000002E-2</v>
      </c>
    </row>
    <row r="461" spans="1:7" x14ac:dyDescent="0.25">
      <c r="A461" t="s">
        <v>2838</v>
      </c>
      <c r="B461" t="s">
        <v>1002</v>
      </c>
      <c r="C461" t="s">
        <v>13</v>
      </c>
      <c r="D461" t="s">
        <v>34</v>
      </c>
      <c r="E461" t="s">
        <v>2358</v>
      </c>
      <c r="F461" t="s">
        <v>2839</v>
      </c>
      <c r="G461">
        <v>1.12E-2</v>
      </c>
    </row>
    <row r="462" spans="1:7" x14ac:dyDescent="0.25">
      <c r="A462" t="s">
        <v>2838</v>
      </c>
      <c r="B462" t="s">
        <v>1002</v>
      </c>
      <c r="C462" t="s">
        <v>13</v>
      </c>
      <c r="D462" t="s">
        <v>36</v>
      </c>
      <c r="E462" t="s">
        <v>2358</v>
      </c>
      <c r="F462" t="s">
        <v>2839</v>
      </c>
      <c r="G462">
        <v>1.35E-2</v>
      </c>
    </row>
    <row r="463" spans="1:7" x14ac:dyDescent="0.25">
      <c r="A463" t="s">
        <v>2838</v>
      </c>
      <c r="B463" t="s">
        <v>1002</v>
      </c>
      <c r="C463" t="s">
        <v>13</v>
      </c>
      <c r="D463" t="s">
        <v>67</v>
      </c>
      <c r="E463" t="s">
        <v>2358</v>
      </c>
      <c r="F463" t="s">
        <v>2839</v>
      </c>
      <c r="G463">
        <v>3.3300000000000003E-2</v>
      </c>
    </row>
    <row r="464" spans="1:7" x14ac:dyDescent="0.25">
      <c r="A464" t="s">
        <v>2838</v>
      </c>
      <c r="B464" t="s">
        <v>1002</v>
      </c>
      <c r="C464" t="s">
        <v>38</v>
      </c>
      <c r="D464" t="s">
        <v>1009</v>
      </c>
      <c r="E464" t="s">
        <v>2667</v>
      </c>
      <c r="F464" t="s">
        <v>2839</v>
      </c>
      <c r="G464">
        <v>4.3400000000000001E-2</v>
      </c>
    </row>
    <row r="465" spans="1:7" x14ac:dyDescent="0.25">
      <c r="A465" t="s">
        <v>2838</v>
      </c>
      <c r="B465" t="s">
        <v>1002</v>
      </c>
      <c r="C465" t="s">
        <v>38</v>
      </c>
      <c r="D465" t="s">
        <v>901</v>
      </c>
      <c r="E465" t="s">
        <v>2667</v>
      </c>
      <c r="F465" t="s">
        <v>2839</v>
      </c>
      <c r="G465">
        <v>0.05</v>
      </c>
    </row>
    <row r="466" spans="1:7" x14ac:dyDescent="0.25">
      <c r="A466" t="s">
        <v>2838</v>
      </c>
      <c r="B466" t="s">
        <v>1002</v>
      </c>
      <c r="C466" t="s">
        <v>38</v>
      </c>
      <c r="D466" t="s">
        <v>1021</v>
      </c>
      <c r="E466" t="s">
        <v>2667</v>
      </c>
      <c r="F466" t="s">
        <v>2839</v>
      </c>
      <c r="G466">
        <v>0.05</v>
      </c>
    </row>
    <row r="467" spans="1:7" x14ac:dyDescent="0.25">
      <c r="A467" t="s">
        <v>2838</v>
      </c>
      <c r="B467" t="s">
        <v>1002</v>
      </c>
      <c r="C467" t="s">
        <v>38</v>
      </c>
      <c r="D467" t="s">
        <v>1025</v>
      </c>
      <c r="E467" t="s">
        <v>1787</v>
      </c>
      <c r="F467" t="s">
        <v>2839</v>
      </c>
      <c r="G467">
        <v>6.4000000000000003E-3</v>
      </c>
    </row>
    <row r="468" spans="1:7" x14ac:dyDescent="0.25">
      <c r="A468" t="s">
        <v>2838</v>
      </c>
      <c r="B468" t="s">
        <v>1002</v>
      </c>
      <c r="C468" t="s">
        <v>38</v>
      </c>
      <c r="D468" t="s">
        <v>1025</v>
      </c>
      <c r="E468" t="s">
        <v>2667</v>
      </c>
      <c r="F468" t="s">
        <v>2839</v>
      </c>
      <c r="G468">
        <v>3.5900000000000001E-2</v>
      </c>
    </row>
    <row r="469" spans="1:7" x14ac:dyDescent="0.25">
      <c r="A469" t="s">
        <v>2838</v>
      </c>
      <c r="B469" t="s">
        <v>1002</v>
      </c>
      <c r="C469" t="s">
        <v>38</v>
      </c>
      <c r="D469" t="s">
        <v>1027</v>
      </c>
      <c r="E469" t="s">
        <v>2667</v>
      </c>
      <c r="F469" t="s">
        <v>2839</v>
      </c>
      <c r="G469">
        <v>1.6500000000000001E-2</v>
      </c>
    </row>
    <row r="470" spans="1:7" x14ac:dyDescent="0.25">
      <c r="A470" t="s">
        <v>2838</v>
      </c>
      <c r="B470" t="s">
        <v>1002</v>
      </c>
      <c r="C470" t="s">
        <v>38</v>
      </c>
      <c r="D470" t="s">
        <v>1031</v>
      </c>
      <c r="E470" t="s">
        <v>2667</v>
      </c>
      <c r="F470" t="s">
        <v>2839</v>
      </c>
      <c r="G470">
        <v>0.05</v>
      </c>
    </row>
    <row r="471" spans="1:7" x14ac:dyDescent="0.25">
      <c r="A471" t="s">
        <v>2838</v>
      </c>
      <c r="B471" t="s">
        <v>1002</v>
      </c>
      <c r="C471" t="s">
        <v>38</v>
      </c>
      <c r="D471" t="s">
        <v>1035</v>
      </c>
      <c r="E471" t="s">
        <v>2667</v>
      </c>
      <c r="F471" t="s">
        <v>2839</v>
      </c>
      <c r="G471">
        <v>2.5100000000000001E-2</v>
      </c>
    </row>
    <row r="472" spans="1:7" x14ac:dyDescent="0.25">
      <c r="A472" t="s">
        <v>2838</v>
      </c>
      <c r="B472" t="s">
        <v>1002</v>
      </c>
      <c r="C472" t="s">
        <v>38</v>
      </c>
      <c r="D472" t="s">
        <v>1037</v>
      </c>
      <c r="E472" t="s">
        <v>2667</v>
      </c>
      <c r="F472" t="s">
        <v>2839</v>
      </c>
      <c r="G472">
        <v>1.9800000000000002E-2</v>
      </c>
    </row>
    <row r="473" spans="1:7" x14ac:dyDescent="0.25">
      <c r="A473" t="s">
        <v>2838</v>
      </c>
      <c r="B473" t="s">
        <v>1050</v>
      </c>
      <c r="C473" t="s">
        <v>10</v>
      </c>
      <c r="D473" t="s">
        <v>11</v>
      </c>
      <c r="E473" t="s">
        <v>1733</v>
      </c>
      <c r="F473" t="s">
        <v>2839</v>
      </c>
      <c r="G473">
        <v>2.3300000000000001E-2</v>
      </c>
    </row>
    <row r="474" spans="1:7" x14ac:dyDescent="0.25">
      <c r="A474" t="s">
        <v>2838</v>
      </c>
      <c r="B474" t="s">
        <v>1050</v>
      </c>
      <c r="C474" t="s">
        <v>10</v>
      </c>
      <c r="D474" t="s">
        <v>11</v>
      </c>
      <c r="E474" t="s">
        <v>2667</v>
      </c>
      <c r="F474" t="s">
        <v>2839</v>
      </c>
      <c r="G474">
        <v>3.2800000000000003E-2</v>
      </c>
    </row>
    <row r="475" spans="1:7" x14ac:dyDescent="0.25">
      <c r="A475" t="s">
        <v>2838</v>
      </c>
      <c r="B475" t="s">
        <v>1050</v>
      </c>
      <c r="C475" t="s">
        <v>13</v>
      </c>
      <c r="D475" t="s">
        <v>14</v>
      </c>
      <c r="E475" t="s">
        <v>2358</v>
      </c>
      <c r="F475" t="s">
        <v>2839</v>
      </c>
      <c r="G475">
        <v>3.3300000000000003E-2</v>
      </c>
    </row>
    <row r="476" spans="1:7" x14ac:dyDescent="0.25">
      <c r="A476" t="s">
        <v>2838</v>
      </c>
      <c r="B476" t="s">
        <v>1050</v>
      </c>
      <c r="C476" t="s">
        <v>13</v>
      </c>
      <c r="D476" t="s">
        <v>14</v>
      </c>
      <c r="E476" t="s">
        <v>2673</v>
      </c>
      <c r="F476" t="s">
        <v>2839</v>
      </c>
      <c r="G476">
        <v>6.9999999999999999E-4</v>
      </c>
    </row>
    <row r="477" spans="1:7" x14ac:dyDescent="0.25">
      <c r="A477" t="s">
        <v>2838</v>
      </c>
      <c r="B477" t="s">
        <v>1050</v>
      </c>
      <c r="C477" t="s">
        <v>13</v>
      </c>
      <c r="D477" t="s">
        <v>20</v>
      </c>
      <c r="E477" t="s">
        <v>2358</v>
      </c>
      <c r="F477" t="s">
        <v>2839</v>
      </c>
      <c r="G477">
        <v>3.3300000000000003E-2</v>
      </c>
    </row>
    <row r="478" spans="1:7" x14ac:dyDescent="0.25">
      <c r="A478" t="s">
        <v>2838</v>
      </c>
      <c r="B478" t="s">
        <v>1050</v>
      </c>
      <c r="C478" t="s">
        <v>13</v>
      </c>
      <c r="D478" t="s">
        <v>22</v>
      </c>
      <c r="E478" t="s">
        <v>2358</v>
      </c>
      <c r="F478" t="s">
        <v>2839</v>
      </c>
      <c r="G478">
        <v>1.49E-2</v>
      </c>
    </row>
    <row r="479" spans="1:7" x14ac:dyDescent="0.25">
      <c r="A479" t="s">
        <v>2838</v>
      </c>
      <c r="B479" t="s">
        <v>1050</v>
      </c>
      <c r="C479" t="s">
        <v>13</v>
      </c>
      <c r="D479" t="s">
        <v>28</v>
      </c>
      <c r="E479" t="s">
        <v>2358</v>
      </c>
      <c r="F479" t="s">
        <v>2839</v>
      </c>
      <c r="G479">
        <v>6.4999999999999997E-3</v>
      </c>
    </row>
    <row r="480" spans="1:7" x14ac:dyDescent="0.25">
      <c r="A480" t="s">
        <v>2838</v>
      </c>
      <c r="B480" t="s">
        <v>1050</v>
      </c>
      <c r="C480" t="s">
        <v>13</v>
      </c>
      <c r="D480" t="s">
        <v>32</v>
      </c>
      <c r="E480" t="s">
        <v>2358</v>
      </c>
      <c r="F480" t="s">
        <v>2839</v>
      </c>
      <c r="G480">
        <v>3.3300000000000003E-2</v>
      </c>
    </row>
    <row r="481" spans="1:7" x14ac:dyDescent="0.25">
      <c r="A481" t="s">
        <v>2838</v>
      </c>
      <c r="B481" t="s">
        <v>1050</v>
      </c>
      <c r="C481" t="s">
        <v>38</v>
      </c>
      <c r="D481" t="s">
        <v>1057</v>
      </c>
      <c r="E481" t="s">
        <v>2667</v>
      </c>
      <c r="F481" t="s">
        <v>2839</v>
      </c>
      <c r="G481">
        <v>0.05</v>
      </c>
    </row>
    <row r="482" spans="1:7" x14ac:dyDescent="0.25">
      <c r="A482" t="s">
        <v>2838</v>
      </c>
      <c r="B482" t="s">
        <v>1050</v>
      </c>
      <c r="C482" t="s">
        <v>38</v>
      </c>
      <c r="D482" t="s">
        <v>1059</v>
      </c>
      <c r="E482" t="s">
        <v>2667</v>
      </c>
      <c r="F482" t="s">
        <v>2839</v>
      </c>
      <c r="G482">
        <v>2.3900000000000001E-2</v>
      </c>
    </row>
    <row r="483" spans="1:7" x14ac:dyDescent="0.25">
      <c r="A483" t="s">
        <v>2838</v>
      </c>
      <c r="B483" t="s">
        <v>1067</v>
      </c>
      <c r="C483" t="s">
        <v>10</v>
      </c>
      <c r="D483" t="s">
        <v>11</v>
      </c>
      <c r="E483" t="s">
        <v>514</v>
      </c>
      <c r="F483" t="s">
        <v>2839</v>
      </c>
      <c r="G483">
        <v>2.7300000000000001E-2</v>
      </c>
    </row>
    <row r="484" spans="1:7" x14ac:dyDescent="0.25">
      <c r="A484" t="s">
        <v>2838</v>
      </c>
      <c r="B484" t="s">
        <v>1067</v>
      </c>
      <c r="C484" t="s">
        <v>10</v>
      </c>
      <c r="D484" t="s">
        <v>11</v>
      </c>
      <c r="E484" t="s">
        <v>1733</v>
      </c>
      <c r="F484" t="s">
        <v>2839</v>
      </c>
      <c r="G484">
        <v>3.3300000000000003E-2</v>
      </c>
    </row>
    <row r="485" spans="1:7" x14ac:dyDescent="0.25">
      <c r="A485" t="s">
        <v>2838</v>
      </c>
      <c r="B485" t="s">
        <v>1067</v>
      </c>
      <c r="C485" t="s">
        <v>13</v>
      </c>
      <c r="D485" t="s">
        <v>14</v>
      </c>
      <c r="E485" t="s">
        <v>2358</v>
      </c>
      <c r="F485" t="s">
        <v>2839</v>
      </c>
      <c r="G485">
        <v>3.2599999999999997E-2</v>
      </c>
    </row>
    <row r="486" spans="1:7" x14ac:dyDescent="0.25">
      <c r="A486" t="s">
        <v>2838</v>
      </c>
      <c r="B486" t="s">
        <v>1067</v>
      </c>
      <c r="C486" t="s">
        <v>13</v>
      </c>
      <c r="D486" t="s">
        <v>16</v>
      </c>
      <c r="E486" t="s">
        <v>2358</v>
      </c>
      <c r="F486" t="s">
        <v>2839</v>
      </c>
      <c r="G486">
        <v>3.3300000000000003E-2</v>
      </c>
    </row>
    <row r="487" spans="1:7" x14ac:dyDescent="0.25">
      <c r="A487" t="s">
        <v>2838</v>
      </c>
      <c r="B487" t="s">
        <v>1067</v>
      </c>
      <c r="C487" t="s">
        <v>13</v>
      </c>
      <c r="D487" t="s">
        <v>18</v>
      </c>
      <c r="E487" t="s">
        <v>2358</v>
      </c>
      <c r="F487" t="s">
        <v>2839</v>
      </c>
      <c r="G487">
        <v>2.5000000000000001E-2</v>
      </c>
    </row>
    <row r="488" spans="1:7" x14ac:dyDescent="0.25">
      <c r="A488" t="s">
        <v>2838</v>
      </c>
      <c r="B488" t="s">
        <v>1067</v>
      </c>
      <c r="C488" t="s">
        <v>13</v>
      </c>
      <c r="D488" t="s">
        <v>20</v>
      </c>
      <c r="E488" t="s">
        <v>2358</v>
      </c>
      <c r="F488" t="s">
        <v>2839</v>
      </c>
      <c r="G488">
        <v>2.7300000000000001E-2</v>
      </c>
    </row>
    <row r="489" spans="1:7" x14ac:dyDescent="0.25">
      <c r="A489" t="s">
        <v>2838</v>
      </c>
      <c r="B489" t="s">
        <v>1067</v>
      </c>
      <c r="C489" t="s">
        <v>13</v>
      </c>
      <c r="D489" t="s">
        <v>22</v>
      </c>
      <c r="E489" t="s">
        <v>2358</v>
      </c>
      <c r="F489" t="s">
        <v>2839</v>
      </c>
      <c r="G489">
        <v>3.3300000000000003E-2</v>
      </c>
    </row>
    <row r="490" spans="1:7" x14ac:dyDescent="0.25">
      <c r="A490" t="s">
        <v>2838</v>
      </c>
      <c r="B490" t="s">
        <v>1067</v>
      </c>
      <c r="C490" t="s">
        <v>13</v>
      </c>
      <c r="D490" t="s">
        <v>24</v>
      </c>
      <c r="E490" t="s">
        <v>2358</v>
      </c>
      <c r="F490" t="s">
        <v>2839</v>
      </c>
      <c r="G490">
        <v>3.3000000000000002E-2</v>
      </c>
    </row>
    <row r="491" spans="1:7" x14ac:dyDescent="0.25">
      <c r="A491" t="s">
        <v>2838</v>
      </c>
      <c r="B491" t="s">
        <v>1067</v>
      </c>
      <c r="C491" t="s">
        <v>13</v>
      </c>
      <c r="D491" t="s">
        <v>26</v>
      </c>
      <c r="E491" t="s">
        <v>2358</v>
      </c>
      <c r="F491" t="s">
        <v>2839</v>
      </c>
      <c r="G491">
        <v>2.3599999999999999E-2</v>
      </c>
    </row>
    <row r="492" spans="1:7" x14ac:dyDescent="0.25">
      <c r="A492" t="s">
        <v>2838</v>
      </c>
      <c r="B492" t="s">
        <v>1067</v>
      </c>
      <c r="C492" t="s">
        <v>13</v>
      </c>
      <c r="D492" t="s">
        <v>28</v>
      </c>
      <c r="E492" t="s">
        <v>2358</v>
      </c>
      <c r="F492" t="s">
        <v>2839</v>
      </c>
      <c r="G492">
        <v>3.3300000000000003E-2</v>
      </c>
    </row>
    <row r="493" spans="1:7" x14ac:dyDescent="0.25">
      <c r="A493" t="s">
        <v>2838</v>
      </c>
      <c r="B493" t="s">
        <v>1067</v>
      </c>
      <c r="C493" t="s">
        <v>13</v>
      </c>
      <c r="D493" t="s">
        <v>30</v>
      </c>
      <c r="E493" t="s">
        <v>2358</v>
      </c>
      <c r="F493" t="s">
        <v>2839</v>
      </c>
      <c r="G493">
        <v>2.9700000000000001E-2</v>
      </c>
    </row>
    <row r="494" spans="1:7" x14ac:dyDescent="0.25">
      <c r="A494" t="s">
        <v>2838</v>
      </c>
      <c r="B494" t="s">
        <v>1067</v>
      </c>
      <c r="C494" t="s">
        <v>13</v>
      </c>
      <c r="D494" t="s">
        <v>32</v>
      </c>
      <c r="E494" t="s">
        <v>2358</v>
      </c>
      <c r="F494" t="s">
        <v>2839</v>
      </c>
      <c r="G494">
        <v>3.3300000000000003E-2</v>
      </c>
    </row>
    <row r="495" spans="1:7" x14ac:dyDescent="0.25">
      <c r="A495" t="s">
        <v>2838</v>
      </c>
      <c r="B495" t="s">
        <v>1067</v>
      </c>
      <c r="C495" t="s">
        <v>13</v>
      </c>
      <c r="D495" t="s">
        <v>34</v>
      </c>
      <c r="E495" t="s">
        <v>2358</v>
      </c>
      <c r="F495" t="s">
        <v>2839</v>
      </c>
      <c r="G495">
        <v>3.3300000000000003E-2</v>
      </c>
    </row>
    <row r="496" spans="1:7" x14ac:dyDescent="0.25">
      <c r="A496" t="s">
        <v>2838</v>
      </c>
      <c r="B496" t="s">
        <v>1067</v>
      </c>
      <c r="C496" t="s">
        <v>13</v>
      </c>
      <c r="D496" t="s">
        <v>36</v>
      </c>
      <c r="E496" t="s">
        <v>2358</v>
      </c>
      <c r="F496" t="s">
        <v>2839</v>
      </c>
      <c r="G496">
        <v>1.4200000000000001E-2</v>
      </c>
    </row>
    <row r="497" spans="1:7" x14ac:dyDescent="0.25">
      <c r="A497" t="s">
        <v>2838</v>
      </c>
      <c r="B497" t="s">
        <v>1067</v>
      </c>
      <c r="C497" t="s">
        <v>38</v>
      </c>
      <c r="D497" t="s">
        <v>1075</v>
      </c>
      <c r="E497" t="s">
        <v>2667</v>
      </c>
      <c r="F497" t="s">
        <v>2839</v>
      </c>
      <c r="G497">
        <v>2.2499999999999999E-2</v>
      </c>
    </row>
    <row r="498" spans="1:7" x14ac:dyDescent="0.25">
      <c r="A498" t="s">
        <v>2838</v>
      </c>
      <c r="B498" t="s">
        <v>1067</v>
      </c>
      <c r="C498" t="s">
        <v>38</v>
      </c>
      <c r="D498" t="s">
        <v>1077</v>
      </c>
      <c r="E498" t="s">
        <v>1787</v>
      </c>
      <c r="F498" t="s">
        <v>2839</v>
      </c>
      <c r="G498">
        <v>3.3300000000000003E-2</v>
      </c>
    </row>
    <row r="499" spans="1:7" x14ac:dyDescent="0.25">
      <c r="A499" t="s">
        <v>2838</v>
      </c>
      <c r="B499" t="s">
        <v>1067</v>
      </c>
      <c r="C499" t="s">
        <v>38</v>
      </c>
      <c r="D499" t="s">
        <v>1077</v>
      </c>
      <c r="E499" t="s">
        <v>2667</v>
      </c>
      <c r="F499" t="s">
        <v>2839</v>
      </c>
      <c r="G499">
        <v>0.04</v>
      </c>
    </row>
    <row r="500" spans="1:7" x14ac:dyDescent="0.25">
      <c r="A500" t="s">
        <v>2838</v>
      </c>
      <c r="B500" t="s">
        <v>1067</v>
      </c>
      <c r="C500" t="s">
        <v>38</v>
      </c>
      <c r="D500" t="s">
        <v>2570</v>
      </c>
      <c r="E500" t="s">
        <v>2667</v>
      </c>
      <c r="F500" t="s">
        <v>2839</v>
      </c>
      <c r="G500">
        <v>2.06E-2</v>
      </c>
    </row>
    <row r="501" spans="1:7" x14ac:dyDescent="0.25">
      <c r="A501" t="s">
        <v>2838</v>
      </c>
      <c r="B501" t="s">
        <v>1067</v>
      </c>
      <c r="C501" t="s">
        <v>38</v>
      </c>
      <c r="D501" t="s">
        <v>1079</v>
      </c>
      <c r="E501" t="s">
        <v>2667</v>
      </c>
      <c r="F501" t="s">
        <v>2839</v>
      </c>
      <c r="G501">
        <v>1.67E-2</v>
      </c>
    </row>
    <row r="502" spans="1:7" x14ac:dyDescent="0.25">
      <c r="A502" t="s">
        <v>2838</v>
      </c>
      <c r="B502" t="s">
        <v>1067</v>
      </c>
      <c r="C502" t="s">
        <v>38</v>
      </c>
      <c r="D502" t="s">
        <v>1081</v>
      </c>
      <c r="E502" t="s">
        <v>1787</v>
      </c>
      <c r="F502" t="s">
        <v>2839</v>
      </c>
      <c r="G502">
        <v>1.52E-2</v>
      </c>
    </row>
    <row r="503" spans="1:7" x14ac:dyDescent="0.25">
      <c r="A503" t="s">
        <v>2838</v>
      </c>
      <c r="B503" t="s">
        <v>1067</v>
      </c>
      <c r="C503" t="s">
        <v>38</v>
      </c>
      <c r="D503" t="s">
        <v>1081</v>
      </c>
      <c r="E503" t="s">
        <v>2667</v>
      </c>
      <c r="F503" t="s">
        <v>2839</v>
      </c>
      <c r="G503">
        <v>3.3300000000000003E-2</v>
      </c>
    </row>
    <row r="504" spans="1:7" x14ac:dyDescent="0.25">
      <c r="A504" t="s">
        <v>2838</v>
      </c>
      <c r="B504" t="s">
        <v>1067</v>
      </c>
      <c r="C504" t="s">
        <v>38</v>
      </c>
      <c r="D504" t="s">
        <v>1083</v>
      </c>
      <c r="E504" t="s">
        <v>1787</v>
      </c>
      <c r="F504" t="s">
        <v>2839</v>
      </c>
      <c r="G504">
        <v>2.1000000000000001E-2</v>
      </c>
    </row>
    <row r="505" spans="1:7" x14ac:dyDescent="0.25">
      <c r="A505" t="s">
        <v>2838</v>
      </c>
      <c r="B505" t="s">
        <v>1067</v>
      </c>
      <c r="C505" t="s">
        <v>38</v>
      </c>
      <c r="D505" t="s">
        <v>1083</v>
      </c>
      <c r="E505" t="s">
        <v>2667</v>
      </c>
      <c r="F505" t="s">
        <v>2839</v>
      </c>
      <c r="G505">
        <v>0.05</v>
      </c>
    </row>
    <row r="506" spans="1:7" x14ac:dyDescent="0.25">
      <c r="A506" t="s">
        <v>2838</v>
      </c>
      <c r="B506" t="s">
        <v>1095</v>
      </c>
      <c r="C506" t="s">
        <v>10</v>
      </c>
      <c r="D506" t="s">
        <v>11</v>
      </c>
      <c r="E506" t="s">
        <v>1733</v>
      </c>
      <c r="F506" t="s">
        <v>2839</v>
      </c>
      <c r="G506">
        <v>0.02</v>
      </c>
    </row>
    <row r="507" spans="1:7" x14ac:dyDescent="0.25">
      <c r="A507" t="s">
        <v>2838</v>
      </c>
      <c r="B507" t="s">
        <v>1095</v>
      </c>
      <c r="C507" t="s">
        <v>10</v>
      </c>
      <c r="D507" t="s">
        <v>11</v>
      </c>
      <c r="E507" t="s">
        <v>2667</v>
      </c>
      <c r="F507" t="s">
        <v>2839</v>
      </c>
      <c r="G507">
        <v>3.2199999999999999E-2</v>
      </c>
    </row>
    <row r="508" spans="1:7" x14ac:dyDescent="0.25">
      <c r="A508" t="s">
        <v>2838</v>
      </c>
      <c r="B508" t="s">
        <v>1095</v>
      </c>
      <c r="C508" t="s">
        <v>13</v>
      </c>
      <c r="D508" t="s">
        <v>16</v>
      </c>
      <c r="E508" t="s">
        <v>2787</v>
      </c>
      <c r="F508" t="s">
        <v>2839</v>
      </c>
      <c r="G508">
        <v>3.2300000000000002E-2</v>
      </c>
    </row>
    <row r="509" spans="1:7" x14ac:dyDescent="0.25">
      <c r="A509" t="s">
        <v>2838</v>
      </c>
      <c r="B509" t="s">
        <v>1095</v>
      </c>
      <c r="C509" t="s">
        <v>38</v>
      </c>
      <c r="D509" t="s">
        <v>1102</v>
      </c>
      <c r="E509" t="s">
        <v>1787</v>
      </c>
      <c r="F509" t="s">
        <v>2839</v>
      </c>
      <c r="G509">
        <v>2.5000000000000001E-3</v>
      </c>
    </row>
    <row r="510" spans="1:7" x14ac:dyDescent="0.25">
      <c r="A510" t="s">
        <v>2838</v>
      </c>
      <c r="B510" t="s">
        <v>1095</v>
      </c>
      <c r="C510" t="s">
        <v>38</v>
      </c>
      <c r="D510" t="s">
        <v>1102</v>
      </c>
      <c r="E510" t="s">
        <v>2667</v>
      </c>
      <c r="F510" t="s">
        <v>2839</v>
      </c>
      <c r="G510">
        <v>0.05</v>
      </c>
    </row>
    <row r="511" spans="1:7" x14ac:dyDescent="0.25">
      <c r="A511" t="s">
        <v>2838</v>
      </c>
      <c r="B511" t="s">
        <v>1095</v>
      </c>
      <c r="C511" t="s">
        <v>38</v>
      </c>
      <c r="D511" t="s">
        <v>1104</v>
      </c>
      <c r="E511" t="s">
        <v>2667</v>
      </c>
      <c r="F511" t="s">
        <v>2839</v>
      </c>
      <c r="G511">
        <v>4.3400000000000001E-2</v>
      </c>
    </row>
    <row r="512" spans="1:7" x14ac:dyDescent="0.25">
      <c r="A512" t="s">
        <v>2838</v>
      </c>
      <c r="B512" t="s">
        <v>1095</v>
      </c>
      <c r="C512" t="s">
        <v>38</v>
      </c>
      <c r="D512" t="s">
        <v>1106</v>
      </c>
      <c r="E512" t="s">
        <v>2667</v>
      </c>
      <c r="F512" t="s">
        <v>2839</v>
      </c>
      <c r="G512">
        <v>0.05</v>
      </c>
    </row>
    <row r="513" spans="1:7" x14ac:dyDescent="0.25">
      <c r="A513" t="s">
        <v>2838</v>
      </c>
      <c r="B513" t="s">
        <v>1095</v>
      </c>
      <c r="C513" t="s">
        <v>38</v>
      </c>
      <c r="D513" t="s">
        <v>1108</v>
      </c>
      <c r="E513" t="s">
        <v>2667</v>
      </c>
      <c r="F513" t="s">
        <v>2839</v>
      </c>
      <c r="G513">
        <v>4.8300000000000003E-2</v>
      </c>
    </row>
    <row r="514" spans="1:7" x14ac:dyDescent="0.25">
      <c r="A514" t="s">
        <v>2838</v>
      </c>
      <c r="B514" t="s">
        <v>1095</v>
      </c>
      <c r="C514" t="s">
        <v>51</v>
      </c>
      <c r="D514" t="s">
        <v>1113</v>
      </c>
      <c r="E514" t="s">
        <v>2840</v>
      </c>
      <c r="F514" t="s">
        <v>2839</v>
      </c>
      <c r="G514">
        <v>3.2899999999999999E-2</v>
      </c>
    </row>
    <row r="515" spans="1:7" x14ac:dyDescent="0.25">
      <c r="A515" t="s">
        <v>2838</v>
      </c>
      <c r="B515" t="s">
        <v>1095</v>
      </c>
      <c r="C515" t="s">
        <v>51</v>
      </c>
      <c r="D515" t="s">
        <v>1119</v>
      </c>
      <c r="E515" t="s">
        <v>2840</v>
      </c>
      <c r="F515" t="s">
        <v>2839</v>
      </c>
      <c r="G515">
        <v>3.1600000000000003E-2</v>
      </c>
    </row>
    <row r="516" spans="1:7" x14ac:dyDescent="0.25">
      <c r="A516" t="s">
        <v>2838</v>
      </c>
      <c r="B516" t="s">
        <v>1095</v>
      </c>
      <c r="C516" t="s">
        <v>51</v>
      </c>
      <c r="D516" t="s">
        <v>1121</v>
      </c>
      <c r="E516" t="s">
        <v>2840</v>
      </c>
      <c r="F516" t="s">
        <v>2839</v>
      </c>
      <c r="G516">
        <v>3.3300000000000003E-2</v>
      </c>
    </row>
    <row r="517" spans="1:7" x14ac:dyDescent="0.25">
      <c r="A517" t="s">
        <v>2838</v>
      </c>
      <c r="B517" t="s">
        <v>1095</v>
      </c>
      <c r="C517" t="s">
        <v>51</v>
      </c>
      <c r="D517" t="s">
        <v>1123</v>
      </c>
      <c r="E517" t="s">
        <v>2840</v>
      </c>
      <c r="F517" t="s">
        <v>2839</v>
      </c>
      <c r="G517">
        <v>3.3300000000000003E-2</v>
      </c>
    </row>
    <row r="518" spans="1:7" x14ac:dyDescent="0.25">
      <c r="A518" t="s">
        <v>2838</v>
      </c>
      <c r="B518" t="s">
        <v>1095</v>
      </c>
      <c r="C518" t="s">
        <v>51</v>
      </c>
      <c r="D518" t="s">
        <v>1125</v>
      </c>
      <c r="E518" t="s">
        <v>2840</v>
      </c>
      <c r="F518" t="s">
        <v>2839</v>
      </c>
      <c r="G518">
        <v>3.3300000000000003E-2</v>
      </c>
    </row>
    <row r="519" spans="1:7" x14ac:dyDescent="0.25">
      <c r="A519" t="s">
        <v>2838</v>
      </c>
      <c r="B519" t="s">
        <v>1095</v>
      </c>
      <c r="C519" t="s">
        <v>51</v>
      </c>
      <c r="D519" t="s">
        <v>1127</v>
      </c>
      <c r="E519" t="s">
        <v>2840</v>
      </c>
      <c r="F519" t="s">
        <v>2839</v>
      </c>
      <c r="G519">
        <v>3.3300000000000003E-2</v>
      </c>
    </row>
    <row r="520" spans="1:7" x14ac:dyDescent="0.25">
      <c r="A520" t="s">
        <v>2838</v>
      </c>
      <c r="B520" t="s">
        <v>1095</v>
      </c>
      <c r="C520" t="s">
        <v>51</v>
      </c>
      <c r="D520" t="s">
        <v>955</v>
      </c>
      <c r="E520" t="s">
        <v>2840</v>
      </c>
      <c r="F520" t="s">
        <v>2839</v>
      </c>
      <c r="G520">
        <v>3.3300000000000003E-2</v>
      </c>
    </row>
    <row r="521" spans="1:7" x14ac:dyDescent="0.25">
      <c r="A521" t="s">
        <v>2838</v>
      </c>
      <c r="B521" t="s">
        <v>1095</v>
      </c>
      <c r="C521" t="s">
        <v>51</v>
      </c>
      <c r="D521" t="s">
        <v>1130</v>
      </c>
      <c r="E521" t="s">
        <v>2840</v>
      </c>
      <c r="F521" t="s">
        <v>2839</v>
      </c>
      <c r="G521">
        <v>2.9700000000000001E-2</v>
      </c>
    </row>
    <row r="522" spans="1:7" x14ac:dyDescent="0.25">
      <c r="A522" t="s">
        <v>2838</v>
      </c>
      <c r="B522" t="s">
        <v>1095</v>
      </c>
      <c r="C522" t="s">
        <v>51</v>
      </c>
      <c r="D522" t="s">
        <v>1132</v>
      </c>
      <c r="E522" t="s">
        <v>2840</v>
      </c>
      <c r="F522" t="s">
        <v>2839</v>
      </c>
      <c r="G522">
        <v>3.3300000000000003E-2</v>
      </c>
    </row>
    <row r="523" spans="1:7" x14ac:dyDescent="0.25">
      <c r="A523" t="s">
        <v>2838</v>
      </c>
      <c r="B523" t="s">
        <v>1134</v>
      </c>
      <c r="C523" t="s">
        <v>10</v>
      </c>
      <c r="D523" t="s">
        <v>11</v>
      </c>
      <c r="E523" t="s">
        <v>1733</v>
      </c>
      <c r="F523" t="s">
        <v>2839</v>
      </c>
      <c r="G523">
        <v>8.3999999999999995E-3</v>
      </c>
    </row>
    <row r="524" spans="1:7" x14ac:dyDescent="0.25">
      <c r="A524" t="s">
        <v>2838</v>
      </c>
      <c r="B524" t="s">
        <v>1134</v>
      </c>
      <c r="C524" t="s">
        <v>10</v>
      </c>
      <c r="D524" t="s">
        <v>11</v>
      </c>
      <c r="E524" t="s">
        <v>2841</v>
      </c>
      <c r="F524" t="s">
        <v>2839</v>
      </c>
      <c r="G524">
        <v>2.52E-2</v>
      </c>
    </row>
    <row r="525" spans="1:7" x14ac:dyDescent="0.25">
      <c r="A525" t="s">
        <v>2838</v>
      </c>
      <c r="B525" t="s">
        <v>1134</v>
      </c>
      <c r="C525" t="s">
        <v>10</v>
      </c>
      <c r="D525" t="s">
        <v>11</v>
      </c>
      <c r="E525" t="s">
        <v>2667</v>
      </c>
      <c r="F525" t="s">
        <v>2839</v>
      </c>
      <c r="G525">
        <v>1.6799999999999999E-2</v>
      </c>
    </row>
    <row r="526" spans="1:7" x14ac:dyDescent="0.25">
      <c r="A526" t="s">
        <v>2838</v>
      </c>
      <c r="B526" t="s">
        <v>1134</v>
      </c>
      <c r="C526" t="s">
        <v>13</v>
      </c>
      <c r="D526" t="s">
        <v>16</v>
      </c>
      <c r="E526" t="s">
        <v>2358</v>
      </c>
      <c r="F526" t="s">
        <v>2839</v>
      </c>
      <c r="G526">
        <v>1.38E-2</v>
      </c>
    </row>
    <row r="527" spans="1:7" x14ac:dyDescent="0.25">
      <c r="A527" t="s">
        <v>2838</v>
      </c>
      <c r="B527" t="s">
        <v>1134</v>
      </c>
      <c r="C527" t="s">
        <v>13</v>
      </c>
      <c r="D527" t="s">
        <v>24</v>
      </c>
      <c r="E527" t="s">
        <v>2358</v>
      </c>
      <c r="F527" t="s">
        <v>2839</v>
      </c>
      <c r="G527">
        <v>3.3300000000000003E-2</v>
      </c>
    </row>
    <row r="528" spans="1:7" x14ac:dyDescent="0.25">
      <c r="A528" t="s">
        <v>2838</v>
      </c>
      <c r="B528" t="s">
        <v>1134</v>
      </c>
      <c r="C528" t="s">
        <v>13</v>
      </c>
      <c r="D528" t="s">
        <v>26</v>
      </c>
      <c r="E528" t="s">
        <v>2358</v>
      </c>
      <c r="F528" t="s">
        <v>2839</v>
      </c>
      <c r="G528">
        <v>3.1800000000000002E-2</v>
      </c>
    </row>
    <row r="529" spans="1:7" x14ac:dyDescent="0.25">
      <c r="A529" t="s">
        <v>2838</v>
      </c>
      <c r="B529" t="s">
        <v>1134</v>
      </c>
      <c r="C529" t="s">
        <v>13</v>
      </c>
      <c r="D529" t="s">
        <v>28</v>
      </c>
      <c r="E529" t="s">
        <v>2358</v>
      </c>
      <c r="F529" t="s">
        <v>2839</v>
      </c>
      <c r="G529">
        <v>3.2800000000000003E-2</v>
      </c>
    </row>
    <row r="530" spans="1:7" x14ac:dyDescent="0.25">
      <c r="A530" t="s">
        <v>2838</v>
      </c>
      <c r="B530" t="s">
        <v>1134</v>
      </c>
      <c r="C530" t="s">
        <v>13</v>
      </c>
      <c r="D530" t="s">
        <v>34</v>
      </c>
      <c r="E530" t="s">
        <v>2358</v>
      </c>
      <c r="F530" t="s">
        <v>2839</v>
      </c>
      <c r="G530">
        <v>3.3300000000000003E-2</v>
      </c>
    </row>
    <row r="531" spans="1:7" x14ac:dyDescent="0.25">
      <c r="A531" t="s">
        <v>2838</v>
      </c>
      <c r="B531" t="s">
        <v>1134</v>
      </c>
      <c r="C531" t="s">
        <v>13</v>
      </c>
      <c r="D531" t="s">
        <v>36</v>
      </c>
      <c r="E531" t="s">
        <v>2358</v>
      </c>
      <c r="F531" t="s">
        <v>2839</v>
      </c>
      <c r="G531">
        <v>3.04E-2</v>
      </c>
    </row>
    <row r="532" spans="1:7" x14ac:dyDescent="0.25">
      <c r="A532" t="s">
        <v>2838</v>
      </c>
      <c r="B532" t="s">
        <v>1134</v>
      </c>
      <c r="C532" t="s">
        <v>13</v>
      </c>
      <c r="D532" t="s">
        <v>67</v>
      </c>
      <c r="E532" t="s">
        <v>2358</v>
      </c>
      <c r="F532" t="s">
        <v>2839</v>
      </c>
      <c r="G532">
        <v>3.3300000000000003E-2</v>
      </c>
    </row>
    <row r="533" spans="1:7" x14ac:dyDescent="0.25">
      <c r="A533" t="s">
        <v>2838</v>
      </c>
      <c r="B533" t="s">
        <v>1134</v>
      </c>
      <c r="C533" t="s">
        <v>38</v>
      </c>
      <c r="D533" t="s">
        <v>1147</v>
      </c>
      <c r="E533" t="s">
        <v>2667</v>
      </c>
      <c r="F533" t="s">
        <v>2839</v>
      </c>
      <c r="G533">
        <v>4.2700000000000002E-2</v>
      </c>
    </row>
    <row r="534" spans="1:7" x14ac:dyDescent="0.25">
      <c r="A534" t="s">
        <v>2838</v>
      </c>
      <c r="B534" t="s">
        <v>1134</v>
      </c>
      <c r="C534" t="s">
        <v>38</v>
      </c>
      <c r="D534" t="s">
        <v>1149</v>
      </c>
      <c r="E534" t="s">
        <v>2667</v>
      </c>
      <c r="F534" t="s">
        <v>2839</v>
      </c>
      <c r="G534">
        <v>2.5100000000000001E-2</v>
      </c>
    </row>
    <row r="535" spans="1:7" x14ac:dyDescent="0.25">
      <c r="A535" t="s">
        <v>2838</v>
      </c>
      <c r="B535" t="s">
        <v>1134</v>
      </c>
      <c r="C535" t="s">
        <v>38</v>
      </c>
      <c r="D535" t="s">
        <v>1151</v>
      </c>
      <c r="E535" t="s">
        <v>1787</v>
      </c>
      <c r="F535" t="s">
        <v>2839</v>
      </c>
      <c r="G535">
        <v>3.3300000000000003E-2</v>
      </c>
    </row>
    <row r="536" spans="1:7" x14ac:dyDescent="0.25">
      <c r="A536" t="s">
        <v>2838</v>
      </c>
      <c r="B536" t="s">
        <v>1134</v>
      </c>
      <c r="C536" t="s">
        <v>38</v>
      </c>
      <c r="D536" t="s">
        <v>1151</v>
      </c>
      <c r="E536" t="s">
        <v>2667</v>
      </c>
      <c r="F536" t="s">
        <v>2839</v>
      </c>
      <c r="G536">
        <v>0.05</v>
      </c>
    </row>
    <row r="537" spans="1:7" x14ac:dyDescent="0.25">
      <c r="A537" t="s">
        <v>2838</v>
      </c>
      <c r="B537" t="s">
        <v>1134</v>
      </c>
      <c r="C537" t="s">
        <v>38</v>
      </c>
      <c r="D537" t="s">
        <v>1153</v>
      </c>
      <c r="E537" t="s">
        <v>2667</v>
      </c>
      <c r="F537" t="s">
        <v>2839</v>
      </c>
      <c r="G537">
        <v>0.05</v>
      </c>
    </row>
    <row r="538" spans="1:7" x14ac:dyDescent="0.25">
      <c r="A538" t="s">
        <v>2838</v>
      </c>
      <c r="B538" t="s">
        <v>1134</v>
      </c>
      <c r="C538" t="s">
        <v>51</v>
      </c>
      <c r="D538" t="s">
        <v>1159</v>
      </c>
      <c r="E538" t="s">
        <v>2684</v>
      </c>
      <c r="F538" t="s">
        <v>2839</v>
      </c>
      <c r="G538">
        <v>3.2000000000000002E-3</v>
      </c>
    </row>
    <row r="539" spans="1:7" x14ac:dyDescent="0.25">
      <c r="A539" t="s">
        <v>2838</v>
      </c>
      <c r="B539" t="s">
        <v>1164</v>
      </c>
      <c r="C539" t="s">
        <v>10</v>
      </c>
      <c r="D539" t="s">
        <v>11</v>
      </c>
      <c r="E539" t="s">
        <v>1733</v>
      </c>
      <c r="F539" t="s">
        <v>2839</v>
      </c>
      <c r="G539">
        <v>0.05</v>
      </c>
    </row>
    <row r="540" spans="1:7" x14ac:dyDescent="0.25">
      <c r="A540" t="s">
        <v>2838</v>
      </c>
      <c r="B540" t="s">
        <v>1164</v>
      </c>
      <c r="C540" t="s">
        <v>10</v>
      </c>
      <c r="D540" t="s">
        <v>11</v>
      </c>
      <c r="E540" t="s">
        <v>2667</v>
      </c>
      <c r="F540" t="s">
        <v>2839</v>
      </c>
      <c r="G540">
        <v>3.3300000000000003E-2</v>
      </c>
    </row>
    <row r="541" spans="1:7" x14ac:dyDescent="0.25">
      <c r="A541" t="s">
        <v>2838</v>
      </c>
      <c r="B541" t="s">
        <v>1164</v>
      </c>
      <c r="C541" t="s">
        <v>13</v>
      </c>
      <c r="D541" t="s">
        <v>24</v>
      </c>
      <c r="E541" t="s">
        <v>2358</v>
      </c>
      <c r="F541" t="s">
        <v>2839</v>
      </c>
      <c r="G541">
        <v>1.8100000000000002E-2</v>
      </c>
    </row>
    <row r="542" spans="1:7" x14ac:dyDescent="0.25">
      <c r="A542" t="s">
        <v>2838</v>
      </c>
      <c r="B542" t="s">
        <v>1164</v>
      </c>
      <c r="C542" t="s">
        <v>38</v>
      </c>
      <c r="D542" t="s">
        <v>1171</v>
      </c>
      <c r="E542" t="s">
        <v>2841</v>
      </c>
      <c r="F542" t="s">
        <v>2839</v>
      </c>
      <c r="G542">
        <v>0.05</v>
      </c>
    </row>
    <row r="543" spans="1:7" x14ac:dyDescent="0.25">
      <c r="A543" t="s">
        <v>2838</v>
      </c>
      <c r="B543" t="s">
        <v>1164</v>
      </c>
      <c r="C543" t="s">
        <v>38</v>
      </c>
      <c r="D543" t="s">
        <v>1171</v>
      </c>
      <c r="E543" t="s">
        <v>2667</v>
      </c>
      <c r="F543" t="s">
        <v>2839</v>
      </c>
      <c r="G543">
        <v>0.05</v>
      </c>
    </row>
    <row r="544" spans="1:7" x14ac:dyDescent="0.25">
      <c r="A544" t="s">
        <v>2838</v>
      </c>
      <c r="B544" t="s">
        <v>1164</v>
      </c>
      <c r="C544" t="s">
        <v>38</v>
      </c>
      <c r="D544" t="s">
        <v>1179</v>
      </c>
      <c r="E544" t="s">
        <v>2841</v>
      </c>
      <c r="F544" t="s">
        <v>2839</v>
      </c>
      <c r="G544">
        <v>9.7299999999999998E-2</v>
      </c>
    </row>
    <row r="545" spans="1:7" x14ac:dyDescent="0.25">
      <c r="A545" t="s">
        <v>2838</v>
      </c>
      <c r="B545" t="s">
        <v>1190</v>
      </c>
      <c r="C545" t="s">
        <v>10</v>
      </c>
      <c r="D545" t="s">
        <v>11</v>
      </c>
      <c r="E545" t="s">
        <v>2026</v>
      </c>
      <c r="F545" t="s">
        <v>2839</v>
      </c>
      <c r="G545">
        <v>6.4999999999999997E-3</v>
      </c>
    </row>
    <row r="546" spans="1:7" x14ac:dyDescent="0.25">
      <c r="A546" t="s">
        <v>2838</v>
      </c>
      <c r="B546" t="s">
        <v>1190</v>
      </c>
      <c r="C546" t="s">
        <v>10</v>
      </c>
      <c r="D546" t="s">
        <v>11</v>
      </c>
      <c r="E546" t="s">
        <v>514</v>
      </c>
      <c r="F546" t="s">
        <v>2839</v>
      </c>
      <c r="G546">
        <v>8.9999999999999993E-3</v>
      </c>
    </row>
    <row r="547" spans="1:7" x14ac:dyDescent="0.25">
      <c r="A547" t="s">
        <v>2838</v>
      </c>
      <c r="B547" t="s">
        <v>1190</v>
      </c>
      <c r="C547" t="s">
        <v>10</v>
      </c>
      <c r="D547" t="s">
        <v>11</v>
      </c>
      <c r="E547" t="s">
        <v>1733</v>
      </c>
      <c r="F547" t="s">
        <v>2839</v>
      </c>
      <c r="G547">
        <v>0.06</v>
      </c>
    </row>
    <row r="548" spans="1:7" x14ac:dyDescent="0.25">
      <c r="A548" t="s">
        <v>2838</v>
      </c>
      <c r="B548" t="s">
        <v>1190</v>
      </c>
      <c r="C548" t="s">
        <v>10</v>
      </c>
      <c r="D548" t="s">
        <v>11</v>
      </c>
      <c r="E548" t="s">
        <v>103</v>
      </c>
      <c r="F548" t="s">
        <v>2839</v>
      </c>
      <c r="G548">
        <v>1.5299999999999999E-2</v>
      </c>
    </row>
    <row r="549" spans="1:7" x14ac:dyDescent="0.25">
      <c r="A549" t="s">
        <v>2838</v>
      </c>
      <c r="B549" t="s">
        <v>1190</v>
      </c>
      <c r="C549" t="s">
        <v>10</v>
      </c>
      <c r="D549" t="s">
        <v>11</v>
      </c>
      <c r="E549" t="s">
        <v>2667</v>
      </c>
      <c r="F549" t="s">
        <v>2839</v>
      </c>
      <c r="G549">
        <v>2.2599999999999999E-2</v>
      </c>
    </row>
    <row r="550" spans="1:7" x14ac:dyDescent="0.25">
      <c r="A550" t="s">
        <v>2838</v>
      </c>
      <c r="B550" t="s">
        <v>1190</v>
      </c>
      <c r="C550" t="s">
        <v>13</v>
      </c>
      <c r="D550" t="s">
        <v>26</v>
      </c>
      <c r="E550" t="s">
        <v>2358</v>
      </c>
      <c r="F550" t="s">
        <v>2839</v>
      </c>
      <c r="G550">
        <v>3.2800000000000003E-2</v>
      </c>
    </row>
    <row r="551" spans="1:7" x14ac:dyDescent="0.25">
      <c r="A551" t="s">
        <v>2838</v>
      </c>
      <c r="B551" t="s">
        <v>1190</v>
      </c>
      <c r="C551" t="s">
        <v>13</v>
      </c>
      <c r="D551" t="s">
        <v>32</v>
      </c>
      <c r="E551" t="s">
        <v>2358</v>
      </c>
      <c r="F551" t="s">
        <v>2839</v>
      </c>
      <c r="G551">
        <v>1.46E-2</v>
      </c>
    </row>
    <row r="552" spans="1:7" x14ac:dyDescent="0.25">
      <c r="A552" t="s">
        <v>2838</v>
      </c>
      <c r="B552" t="s">
        <v>1190</v>
      </c>
      <c r="C552" t="s">
        <v>38</v>
      </c>
      <c r="D552" t="s">
        <v>1199</v>
      </c>
      <c r="E552" t="s">
        <v>2667</v>
      </c>
      <c r="F552" t="s">
        <v>2839</v>
      </c>
      <c r="G552">
        <v>3.3399999999999999E-2</v>
      </c>
    </row>
    <row r="553" spans="1:7" x14ac:dyDescent="0.25">
      <c r="A553" t="s">
        <v>2838</v>
      </c>
      <c r="B553" t="s">
        <v>1190</v>
      </c>
      <c r="C553" t="s">
        <v>38</v>
      </c>
      <c r="D553" t="s">
        <v>1205</v>
      </c>
      <c r="E553" t="s">
        <v>2667</v>
      </c>
      <c r="F553" t="s">
        <v>2839</v>
      </c>
      <c r="G553">
        <v>0.05</v>
      </c>
    </row>
    <row r="554" spans="1:7" x14ac:dyDescent="0.25">
      <c r="A554" t="s">
        <v>2838</v>
      </c>
      <c r="B554" t="s">
        <v>1209</v>
      </c>
      <c r="C554" t="s">
        <v>10</v>
      </c>
      <c r="D554" t="s">
        <v>11</v>
      </c>
      <c r="E554" t="s">
        <v>514</v>
      </c>
      <c r="F554" t="s">
        <v>2839</v>
      </c>
      <c r="G554">
        <v>9.4999999999999998E-3</v>
      </c>
    </row>
    <row r="555" spans="1:7" x14ac:dyDescent="0.25">
      <c r="A555" t="s">
        <v>2838</v>
      </c>
      <c r="B555" t="s">
        <v>1209</v>
      </c>
      <c r="C555" t="s">
        <v>10</v>
      </c>
      <c r="D555" t="s">
        <v>11</v>
      </c>
      <c r="E555" t="s">
        <v>1733</v>
      </c>
      <c r="F555" t="s">
        <v>2839</v>
      </c>
      <c r="G555">
        <v>4.36E-2</v>
      </c>
    </row>
    <row r="556" spans="1:7" x14ac:dyDescent="0.25">
      <c r="A556" t="s">
        <v>2838</v>
      </c>
      <c r="B556" t="s">
        <v>1209</v>
      </c>
      <c r="C556" t="s">
        <v>13</v>
      </c>
      <c r="D556" t="s">
        <v>16</v>
      </c>
      <c r="E556" t="s">
        <v>2358</v>
      </c>
      <c r="F556" t="s">
        <v>2839</v>
      </c>
      <c r="G556">
        <v>1.18E-2</v>
      </c>
    </row>
    <row r="557" spans="1:7" x14ac:dyDescent="0.25">
      <c r="A557" t="s">
        <v>2838</v>
      </c>
      <c r="B557" t="s">
        <v>1209</v>
      </c>
      <c r="C557" t="s">
        <v>13</v>
      </c>
      <c r="D557" t="s">
        <v>18</v>
      </c>
      <c r="E557" t="s">
        <v>2358</v>
      </c>
      <c r="F557" t="s">
        <v>2839</v>
      </c>
      <c r="G557">
        <v>2.23E-2</v>
      </c>
    </row>
    <row r="558" spans="1:7" x14ac:dyDescent="0.25">
      <c r="A558" t="s">
        <v>2838</v>
      </c>
      <c r="B558" t="s">
        <v>1209</v>
      </c>
      <c r="C558" t="s">
        <v>13</v>
      </c>
      <c r="D558" t="s">
        <v>22</v>
      </c>
      <c r="E558" t="s">
        <v>2358</v>
      </c>
      <c r="F558" t="s">
        <v>2839</v>
      </c>
      <c r="G558">
        <v>3.3300000000000003E-2</v>
      </c>
    </row>
    <row r="559" spans="1:7" x14ac:dyDescent="0.25">
      <c r="A559" t="s">
        <v>2838</v>
      </c>
      <c r="B559" t="s">
        <v>1209</v>
      </c>
      <c r="C559" t="s">
        <v>13</v>
      </c>
      <c r="D559" t="s">
        <v>28</v>
      </c>
      <c r="E559" t="s">
        <v>2673</v>
      </c>
      <c r="F559" t="s">
        <v>2839</v>
      </c>
      <c r="G559">
        <v>1.67E-2</v>
      </c>
    </row>
    <row r="560" spans="1:7" x14ac:dyDescent="0.25">
      <c r="A560" t="s">
        <v>2838</v>
      </c>
      <c r="B560" t="s">
        <v>1209</v>
      </c>
      <c r="C560" t="s">
        <v>13</v>
      </c>
      <c r="D560" t="s">
        <v>30</v>
      </c>
      <c r="E560" t="s">
        <v>2358</v>
      </c>
      <c r="F560" t="s">
        <v>2839</v>
      </c>
      <c r="G560">
        <v>2.0199999999999999E-2</v>
      </c>
    </row>
    <row r="561" spans="1:7" x14ac:dyDescent="0.25">
      <c r="A561" t="s">
        <v>2838</v>
      </c>
      <c r="B561" t="s">
        <v>1209</v>
      </c>
      <c r="C561" t="s">
        <v>13</v>
      </c>
      <c r="D561" t="s">
        <v>32</v>
      </c>
      <c r="E561" t="s">
        <v>2358</v>
      </c>
      <c r="F561" t="s">
        <v>2839</v>
      </c>
      <c r="G561">
        <v>3.2500000000000001E-2</v>
      </c>
    </row>
    <row r="562" spans="1:7" x14ac:dyDescent="0.25">
      <c r="A562" t="s">
        <v>2838</v>
      </c>
      <c r="B562" t="s">
        <v>1209</v>
      </c>
      <c r="C562" t="s">
        <v>13</v>
      </c>
      <c r="D562" t="s">
        <v>34</v>
      </c>
      <c r="E562" t="s">
        <v>2358</v>
      </c>
      <c r="F562" t="s">
        <v>2839</v>
      </c>
      <c r="G562">
        <v>3.3300000000000003E-2</v>
      </c>
    </row>
    <row r="563" spans="1:7" x14ac:dyDescent="0.25">
      <c r="A563" t="s">
        <v>2838</v>
      </c>
      <c r="B563" t="s">
        <v>1209</v>
      </c>
      <c r="C563" t="s">
        <v>38</v>
      </c>
      <c r="D563" t="s">
        <v>1216</v>
      </c>
      <c r="E563" t="s">
        <v>2667</v>
      </c>
      <c r="F563" t="s">
        <v>2839</v>
      </c>
      <c r="G563">
        <v>4.2999999999999997E-2</v>
      </c>
    </row>
    <row r="564" spans="1:7" x14ac:dyDescent="0.25">
      <c r="A564" t="s">
        <v>2838</v>
      </c>
      <c r="B564" t="s">
        <v>1221</v>
      </c>
      <c r="C564" t="s">
        <v>10</v>
      </c>
      <c r="D564" t="s">
        <v>11</v>
      </c>
      <c r="E564" t="s">
        <v>2667</v>
      </c>
      <c r="F564" t="s">
        <v>2839</v>
      </c>
      <c r="G564">
        <v>3.3300000000000003E-2</v>
      </c>
    </row>
    <row r="565" spans="1:7" x14ac:dyDescent="0.25">
      <c r="A565" t="s">
        <v>2838</v>
      </c>
      <c r="B565" t="s">
        <v>1221</v>
      </c>
      <c r="C565" t="s">
        <v>38</v>
      </c>
      <c r="D565" t="s">
        <v>1227</v>
      </c>
      <c r="E565" t="s">
        <v>2667</v>
      </c>
      <c r="F565" t="s">
        <v>2839</v>
      </c>
      <c r="G565">
        <v>4.0099999999999997E-2</v>
      </c>
    </row>
    <row r="566" spans="1:7" x14ac:dyDescent="0.25">
      <c r="A566" t="s">
        <v>2838</v>
      </c>
      <c r="B566" t="s">
        <v>1221</v>
      </c>
      <c r="C566" t="s">
        <v>38</v>
      </c>
      <c r="D566" t="s">
        <v>1229</v>
      </c>
      <c r="E566" t="s">
        <v>2841</v>
      </c>
      <c r="F566" t="s">
        <v>2839</v>
      </c>
      <c r="G566">
        <v>3.1800000000000002E-2</v>
      </c>
    </row>
    <row r="567" spans="1:7" x14ac:dyDescent="0.25">
      <c r="A567" t="s">
        <v>2838</v>
      </c>
      <c r="B567" t="s">
        <v>1221</v>
      </c>
      <c r="C567" t="s">
        <v>38</v>
      </c>
      <c r="D567" t="s">
        <v>1229</v>
      </c>
      <c r="E567" t="s">
        <v>2667</v>
      </c>
      <c r="F567" t="s">
        <v>2839</v>
      </c>
      <c r="G567">
        <v>0.05</v>
      </c>
    </row>
    <row r="568" spans="1:7" x14ac:dyDescent="0.25">
      <c r="A568" t="s">
        <v>2838</v>
      </c>
      <c r="B568" t="s">
        <v>1221</v>
      </c>
      <c r="C568" t="s">
        <v>38</v>
      </c>
      <c r="D568" t="s">
        <v>1231</v>
      </c>
      <c r="E568" t="s">
        <v>1735</v>
      </c>
      <c r="F568" t="s">
        <v>2839</v>
      </c>
      <c r="G568">
        <v>0</v>
      </c>
    </row>
    <row r="569" spans="1:7" x14ac:dyDescent="0.25">
      <c r="A569" t="s">
        <v>2838</v>
      </c>
      <c r="B569" t="s">
        <v>1221</v>
      </c>
      <c r="C569" t="s">
        <v>38</v>
      </c>
      <c r="D569" t="s">
        <v>1231</v>
      </c>
      <c r="E569" t="s">
        <v>2667</v>
      </c>
      <c r="F569" t="s">
        <v>2839</v>
      </c>
      <c r="G569">
        <v>0.05</v>
      </c>
    </row>
    <row r="570" spans="1:7" x14ac:dyDescent="0.25">
      <c r="A570" t="s">
        <v>2838</v>
      </c>
      <c r="B570" t="s">
        <v>1221</v>
      </c>
      <c r="C570" t="s">
        <v>38</v>
      </c>
      <c r="D570" t="s">
        <v>1233</v>
      </c>
      <c r="E570" t="s">
        <v>2667</v>
      </c>
      <c r="F570" t="s">
        <v>2839</v>
      </c>
      <c r="G570">
        <v>2.3E-2</v>
      </c>
    </row>
    <row r="571" spans="1:7" x14ac:dyDescent="0.25">
      <c r="A571" t="s">
        <v>2838</v>
      </c>
      <c r="B571" t="s">
        <v>1221</v>
      </c>
      <c r="C571" t="s">
        <v>38</v>
      </c>
      <c r="D571" t="s">
        <v>1235</v>
      </c>
      <c r="E571" t="s">
        <v>1787</v>
      </c>
      <c r="F571" t="s">
        <v>2839</v>
      </c>
      <c r="G571">
        <v>2.3300000000000001E-2</v>
      </c>
    </row>
    <row r="572" spans="1:7" x14ac:dyDescent="0.25">
      <c r="A572" t="s">
        <v>2838</v>
      </c>
      <c r="B572" t="s">
        <v>1221</v>
      </c>
      <c r="C572" t="s">
        <v>38</v>
      </c>
      <c r="D572" t="s">
        <v>1235</v>
      </c>
      <c r="E572" t="s">
        <v>2667</v>
      </c>
      <c r="F572" t="s">
        <v>2839</v>
      </c>
      <c r="G572">
        <v>0.05</v>
      </c>
    </row>
    <row r="573" spans="1:7" x14ac:dyDescent="0.25">
      <c r="A573" t="s">
        <v>2838</v>
      </c>
      <c r="B573" t="s">
        <v>1221</v>
      </c>
      <c r="C573" t="s">
        <v>38</v>
      </c>
      <c r="D573" t="s">
        <v>1237</v>
      </c>
      <c r="E573" t="s">
        <v>2667</v>
      </c>
      <c r="F573" t="s">
        <v>2839</v>
      </c>
      <c r="G573">
        <v>0.05</v>
      </c>
    </row>
    <row r="574" spans="1:7" x14ac:dyDescent="0.25">
      <c r="A574" t="s">
        <v>2838</v>
      </c>
      <c r="B574" t="s">
        <v>1221</v>
      </c>
      <c r="C574" t="s">
        <v>38</v>
      </c>
      <c r="D574" t="s">
        <v>1239</v>
      </c>
      <c r="E574" t="s">
        <v>2667</v>
      </c>
      <c r="F574" t="s">
        <v>2839</v>
      </c>
      <c r="G574">
        <v>0.05</v>
      </c>
    </row>
    <row r="575" spans="1:7" x14ac:dyDescent="0.25">
      <c r="A575" t="s">
        <v>2838</v>
      </c>
      <c r="B575" t="s">
        <v>1221</v>
      </c>
      <c r="C575" t="s">
        <v>38</v>
      </c>
      <c r="D575" t="s">
        <v>1241</v>
      </c>
      <c r="E575" t="s">
        <v>2667</v>
      </c>
      <c r="F575" t="s">
        <v>2839</v>
      </c>
      <c r="G575">
        <v>0.05</v>
      </c>
    </row>
    <row r="576" spans="1:7" x14ac:dyDescent="0.25">
      <c r="A576" t="s">
        <v>2838</v>
      </c>
      <c r="B576" t="s">
        <v>1221</v>
      </c>
      <c r="C576" t="s">
        <v>38</v>
      </c>
      <c r="D576" t="s">
        <v>1241</v>
      </c>
      <c r="E576" t="s">
        <v>2840</v>
      </c>
      <c r="F576" t="s">
        <v>2839</v>
      </c>
      <c r="G576">
        <v>3.3300000000000003E-2</v>
      </c>
    </row>
    <row r="577" spans="1:7" x14ac:dyDescent="0.25">
      <c r="A577" t="s">
        <v>2838</v>
      </c>
      <c r="B577" t="s">
        <v>1221</v>
      </c>
      <c r="C577" t="s">
        <v>51</v>
      </c>
      <c r="D577" t="s">
        <v>1248</v>
      </c>
      <c r="E577" t="s">
        <v>2840</v>
      </c>
      <c r="F577" t="s">
        <v>2839</v>
      </c>
      <c r="G577">
        <v>3.2800000000000003E-2</v>
      </c>
    </row>
    <row r="578" spans="1:7" x14ac:dyDescent="0.25">
      <c r="A578" t="s">
        <v>2838</v>
      </c>
      <c r="B578" t="s">
        <v>1221</v>
      </c>
      <c r="C578" t="s">
        <v>51</v>
      </c>
      <c r="D578" t="s">
        <v>1250</v>
      </c>
      <c r="E578" t="s">
        <v>2840</v>
      </c>
      <c r="F578" t="s">
        <v>2839</v>
      </c>
      <c r="G578">
        <v>3.1300000000000001E-2</v>
      </c>
    </row>
    <row r="579" spans="1:7" x14ac:dyDescent="0.25">
      <c r="A579" t="s">
        <v>2838</v>
      </c>
      <c r="B579" t="s">
        <v>1221</v>
      </c>
      <c r="C579" t="s">
        <v>51</v>
      </c>
      <c r="D579" t="s">
        <v>1252</v>
      </c>
      <c r="E579" t="s">
        <v>2840</v>
      </c>
      <c r="F579" t="s">
        <v>2839</v>
      </c>
      <c r="G579">
        <v>2.4400000000000002E-2</v>
      </c>
    </row>
    <row r="580" spans="1:7" x14ac:dyDescent="0.25">
      <c r="A580" t="s">
        <v>2838</v>
      </c>
      <c r="B580" t="s">
        <v>1221</v>
      </c>
      <c r="C580" t="s">
        <v>51</v>
      </c>
      <c r="D580" t="s">
        <v>1254</v>
      </c>
      <c r="E580" t="s">
        <v>2840</v>
      </c>
      <c r="F580" t="s">
        <v>2839</v>
      </c>
      <c r="G580">
        <v>2.9899999999999999E-2</v>
      </c>
    </row>
    <row r="581" spans="1:7" x14ac:dyDescent="0.25">
      <c r="A581" t="s">
        <v>2838</v>
      </c>
      <c r="B581" t="s">
        <v>1221</v>
      </c>
      <c r="C581" t="s">
        <v>51</v>
      </c>
      <c r="D581" t="s">
        <v>1256</v>
      </c>
      <c r="E581" t="s">
        <v>2840</v>
      </c>
      <c r="F581" t="s">
        <v>2839</v>
      </c>
      <c r="G581">
        <v>3.3300000000000003E-2</v>
      </c>
    </row>
    <row r="582" spans="1:7" x14ac:dyDescent="0.25">
      <c r="A582" t="s">
        <v>2838</v>
      </c>
      <c r="B582" t="s">
        <v>1221</v>
      </c>
      <c r="C582" t="s">
        <v>51</v>
      </c>
      <c r="D582" t="s">
        <v>580</v>
      </c>
      <c r="E582" t="s">
        <v>2840</v>
      </c>
      <c r="F582" t="s">
        <v>2839</v>
      </c>
      <c r="G582">
        <v>3.3300000000000003E-2</v>
      </c>
    </row>
    <row r="583" spans="1:7" x14ac:dyDescent="0.25">
      <c r="A583" t="s">
        <v>2838</v>
      </c>
      <c r="B583" t="s">
        <v>1221</v>
      </c>
      <c r="C583" t="s">
        <v>214</v>
      </c>
      <c r="D583" t="s">
        <v>36</v>
      </c>
      <c r="E583" t="s">
        <v>2807</v>
      </c>
      <c r="F583" t="s">
        <v>2839</v>
      </c>
      <c r="G583">
        <v>0</v>
      </c>
    </row>
    <row r="584" spans="1:7" x14ac:dyDescent="0.25">
      <c r="A584" t="s">
        <v>2838</v>
      </c>
      <c r="B584" t="s">
        <v>1221</v>
      </c>
      <c r="C584" t="s">
        <v>214</v>
      </c>
      <c r="D584" t="s">
        <v>882</v>
      </c>
      <c r="E584" t="s">
        <v>2807</v>
      </c>
      <c r="F584" t="s">
        <v>2839</v>
      </c>
      <c r="G584">
        <v>0</v>
      </c>
    </row>
    <row r="585" spans="1:7" x14ac:dyDescent="0.25">
      <c r="A585" t="s">
        <v>2838</v>
      </c>
      <c r="B585" t="s">
        <v>1221</v>
      </c>
      <c r="C585" t="s">
        <v>214</v>
      </c>
      <c r="D585" t="s">
        <v>81</v>
      </c>
      <c r="E585" t="s">
        <v>2807</v>
      </c>
      <c r="F585" t="s">
        <v>2839</v>
      </c>
      <c r="G585">
        <v>0</v>
      </c>
    </row>
    <row r="586" spans="1:7" x14ac:dyDescent="0.25">
      <c r="A586" t="s">
        <v>2838</v>
      </c>
      <c r="B586" t="s">
        <v>1265</v>
      </c>
      <c r="C586" t="s">
        <v>10</v>
      </c>
      <c r="D586" t="s">
        <v>11</v>
      </c>
      <c r="E586" t="s">
        <v>1733</v>
      </c>
      <c r="F586" t="s">
        <v>2839</v>
      </c>
      <c r="G586">
        <v>2.4199999999999999E-2</v>
      </c>
    </row>
    <row r="587" spans="1:7" x14ac:dyDescent="0.25">
      <c r="A587" t="s">
        <v>2838</v>
      </c>
      <c r="B587" t="s">
        <v>1265</v>
      </c>
      <c r="C587" t="s">
        <v>10</v>
      </c>
      <c r="D587" t="s">
        <v>11</v>
      </c>
      <c r="E587" t="s">
        <v>2667</v>
      </c>
      <c r="F587" t="s">
        <v>2839</v>
      </c>
      <c r="G587">
        <v>1.66E-2</v>
      </c>
    </row>
    <row r="588" spans="1:7" x14ac:dyDescent="0.25">
      <c r="A588" t="s">
        <v>2838</v>
      </c>
      <c r="B588" t="s">
        <v>1265</v>
      </c>
      <c r="C588" t="s">
        <v>13</v>
      </c>
      <c r="D588" t="s">
        <v>14</v>
      </c>
      <c r="E588" t="s">
        <v>2358</v>
      </c>
      <c r="F588" t="s">
        <v>2839</v>
      </c>
      <c r="G588">
        <v>3.1399999999999997E-2</v>
      </c>
    </row>
    <row r="589" spans="1:7" x14ac:dyDescent="0.25">
      <c r="A589" t="s">
        <v>2838</v>
      </c>
      <c r="B589" t="s">
        <v>1265</v>
      </c>
      <c r="C589" t="s">
        <v>13</v>
      </c>
      <c r="D589" t="s">
        <v>18</v>
      </c>
      <c r="E589" t="s">
        <v>2358</v>
      </c>
      <c r="F589" t="s">
        <v>2839</v>
      </c>
      <c r="G589">
        <v>3.3300000000000003E-2</v>
      </c>
    </row>
    <row r="590" spans="1:7" x14ac:dyDescent="0.25">
      <c r="A590" t="s">
        <v>2838</v>
      </c>
      <c r="B590" t="s">
        <v>1265</v>
      </c>
      <c r="C590" t="s">
        <v>13</v>
      </c>
      <c r="D590" t="s">
        <v>26</v>
      </c>
      <c r="E590" t="s">
        <v>2358</v>
      </c>
      <c r="F590" t="s">
        <v>2839</v>
      </c>
      <c r="G590">
        <v>8.3000000000000001E-3</v>
      </c>
    </row>
    <row r="591" spans="1:7" x14ac:dyDescent="0.25">
      <c r="A591" t="s">
        <v>2838</v>
      </c>
      <c r="B591" t="s">
        <v>1265</v>
      </c>
      <c r="C591" t="s">
        <v>13</v>
      </c>
      <c r="D591" t="s">
        <v>32</v>
      </c>
      <c r="E591" t="s">
        <v>2358</v>
      </c>
      <c r="F591" t="s">
        <v>2839</v>
      </c>
      <c r="G591">
        <v>3.2599999999999997E-2</v>
      </c>
    </row>
    <row r="592" spans="1:7" x14ac:dyDescent="0.25">
      <c r="A592" t="s">
        <v>2838</v>
      </c>
      <c r="B592" t="s">
        <v>1265</v>
      </c>
      <c r="C592" t="s">
        <v>38</v>
      </c>
      <c r="D592" t="s">
        <v>688</v>
      </c>
      <c r="E592" t="s">
        <v>2667</v>
      </c>
      <c r="F592" t="s">
        <v>2839</v>
      </c>
      <c r="G592">
        <v>4.4600000000000001E-2</v>
      </c>
    </row>
    <row r="593" spans="1:7" x14ac:dyDescent="0.25">
      <c r="A593" t="s">
        <v>2838</v>
      </c>
      <c r="B593" t="s">
        <v>1265</v>
      </c>
      <c r="C593" t="s">
        <v>38</v>
      </c>
      <c r="D593" t="s">
        <v>1285</v>
      </c>
      <c r="E593" t="s">
        <v>2667</v>
      </c>
      <c r="F593" t="s">
        <v>2839</v>
      </c>
      <c r="G593">
        <v>0.05</v>
      </c>
    </row>
    <row r="594" spans="1:7" x14ac:dyDescent="0.25">
      <c r="A594" t="s">
        <v>2838</v>
      </c>
      <c r="B594" t="s">
        <v>1265</v>
      </c>
      <c r="C594" t="s">
        <v>51</v>
      </c>
      <c r="D594" t="s">
        <v>1293</v>
      </c>
      <c r="E594" t="s">
        <v>2840</v>
      </c>
      <c r="F594" t="s">
        <v>2839</v>
      </c>
      <c r="G594">
        <v>3.2599999999999997E-2</v>
      </c>
    </row>
    <row r="595" spans="1:7" x14ac:dyDescent="0.25">
      <c r="A595" t="s">
        <v>2838</v>
      </c>
      <c r="B595" t="s">
        <v>1265</v>
      </c>
      <c r="C595" t="s">
        <v>51</v>
      </c>
      <c r="D595" t="s">
        <v>1298</v>
      </c>
      <c r="E595" t="s">
        <v>2840</v>
      </c>
      <c r="F595" t="s">
        <v>2839</v>
      </c>
      <c r="G595">
        <v>2.63E-2</v>
      </c>
    </row>
    <row r="596" spans="1:7" x14ac:dyDescent="0.25">
      <c r="A596" t="s">
        <v>2838</v>
      </c>
      <c r="B596" t="s">
        <v>1265</v>
      </c>
      <c r="C596" t="s">
        <v>214</v>
      </c>
      <c r="D596" t="s">
        <v>67</v>
      </c>
      <c r="E596" t="s">
        <v>1724</v>
      </c>
      <c r="F596" t="s">
        <v>2839</v>
      </c>
      <c r="G596">
        <v>1.5800000000000002E-2</v>
      </c>
    </row>
    <row r="597" spans="1:7" x14ac:dyDescent="0.25">
      <c r="A597" t="s">
        <v>2838</v>
      </c>
      <c r="B597" t="s">
        <v>1303</v>
      </c>
      <c r="C597" t="s">
        <v>10</v>
      </c>
      <c r="D597" t="s">
        <v>11</v>
      </c>
      <c r="E597" t="s">
        <v>1733</v>
      </c>
      <c r="F597" t="s">
        <v>2839</v>
      </c>
      <c r="G597">
        <v>9.9000000000000008E-3</v>
      </c>
    </row>
    <row r="598" spans="1:7" x14ac:dyDescent="0.25">
      <c r="A598" t="s">
        <v>2838</v>
      </c>
      <c r="B598" t="s">
        <v>1303</v>
      </c>
      <c r="C598" t="s">
        <v>10</v>
      </c>
      <c r="D598" t="s">
        <v>11</v>
      </c>
      <c r="E598" t="s">
        <v>2667</v>
      </c>
      <c r="F598" t="s">
        <v>2839</v>
      </c>
      <c r="G598">
        <v>3.3300000000000003E-2</v>
      </c>
    </row>
    <row r="599" spans="1:7" x14ac:dyDescent="0.25">
      <c r="A599" t="s">
        <v>2838</v>
      </c>
      <c r="B599" t="s">
        <v>1303</v>
      </c>
      <c r="C599" t="s">
        <v>13</v>
      </c>
      <c r="D599" t="s">
        <v>14</v>
      </c>
      <c r="E599" t="s">
        <v>2358</v>
      </c>
      <c r="F599" t="s">
        <v>2839</v>
      </c>
      <c r="G599">
        <v>3.3300000000000003E-2</v>
      </c>
    </row>
    <row r="600" spans="1:7" x14ac:dyDescent="0.25">
      <c r="A600" t="s">
        <v>2838</v>
      </c>
      <c r="B600" t="s">
        <v>1303</v>
      </c>
      <c r="C600" t="s">
        <v>13</v>
      </c>
      <c r="D600" t="s">
        <v>16</v>
      </c>
      <c r="E600" t="s">
        <v>2358</v>
      </c>
      <c r="F600" t="s">
        <v>2839</v>
      </c>
      <c r="G600">
        <v>3.3300000000000003E-2</v>
      </c>
    </row>
    <row r="601" spans="1:7" x14ac:dyDescent="0.25">
      <c r="A601" t="s">
        <v>2838</v>
      </c>
      <c r="B601" t="s">
        <v>1303</v>
      </c>
      <c r="C601" t="s">
        <v>13</v>
      </c>
      <c r="D601" t="s">
        <v>20</v>
      </c>
      <c r="E601" t="s">
        <v>2358</v>
      </c>
      <c r="F601" t="s">
        <v>2839</v>
      </c>
      <c r="G601">
        <v>1.6299999999999999E-2</v>
      </c>
    </row>
    <row r="602" spans="1:7" x14ac:dyDescent="0.25">
      <c r="A602" t="s">
        <v>2838</v>
      </c>
      <c r="B602" t="s">
        <v>1303</v>
      </c>
      <c r="C602" t="s">
        <v>13</v>
      </c>
      <c r="D602" t="s">
        <v>22</v>
      </c>
      <c r="E602" t="s">
        <v>2358</v>
      </c>
      <c r="F602" t="s">
        <v>2839</v>
      </c>
      <c r="G602">
        <v>2.75E-2</v>
      </c>
    </row>
    <row r="603" spans="1:7" x14ac:dyDescent="0.25">
      <c r="A603" t="s">
        <v>2838</v>
      </c>
      <c r="B603" t="s">
        <v>1303</v>
      </c>
      <c r="C603" t="s">
        <v>13</v>
      </c>
      <c r="D603" t="s">
        <v>24</v>
      </c>
      <c r="E603" t="s">
        <v>2358</v>
      </c>
      <c r="F603" t="s">
        <v>2839</v>
      </c>
      <c r="G603">
        <v>2.1899999999999999E-2</v>
      </c>
    </row>
    <row r="604" spans="1:7" x14ac:dyDescent="0.25">
      <c r="A604" t="s">
        <v>2838</v>
      </c>
      <c r="B604" t="s">
        <v>1303</v>
      </c>
      <c r="C604" t="s">
        <v>13</v>
      </c>
      <c r="D604" t="s">
        <v>26</v>
      </c>
      <c r="E604" t="s">
        <v>2358</v>
      </c>
      <c r="F604" t="s">
        <v>2839</v>
      </c>
      <c r="G604">
        <v>3.3300000000000003E-2</v>
      </c>
    </row>
    <row r="605" spans="1:7" x14ac:dyDescent="0.25">
      <c r="A605" t="s">
        <v>2838</v>
      </c>
      <c r="B605" t="s">
        <v>1303</v>
      </c>
      <c r="C605" t="s">
        <v>13</v>
      </c>
      <c r="D605" t="s">
        <v>30</v>
      </c>
      <c r="E605" t="s">
        <v>2358</v>
      </c>
      <c r="F605" t="s">
        <v>2839</v>
      </c>
      <c r="G605">
        <v>1.29E-2</v>
      </c>
    </row>
    <row r="606" spans="1:7" x14ac:dyDescent="0.25">
      <c r="A606" t="s">
        <v>2838</v>
      </c>
      <c r="B606" t="s">
        <v>1303</v>
      </c>
      <c r="C606" t="s">
        <v>13</v>
      </c>
      <c r="D606" t="s">
        <v>32</v>
      </c>
      <c r="E606" t="s">
        <v>2358</v>
      </c>
      <c r="F606" t="s">
        <v>2839</v>
      </c>
      <c r="G606">
        <v>3.32E-2</v>
      </c>
    </row>
    <row r="607" spans="1:7" x14ac:dyDescent="0.25">
      <c r="A607" t="s">
        <v>2838</v>
      </c>
      <c r="B607" t="s">
        <v>1303</v>
      </c>
      <c r="C607" t="s">
        <v>13</v>
      </c>
      <c r="D607" t="s">
        <v>36</v>
      </c>
      <c r="E607" t="s">
        <v>2358</v>
      </c>
      <c r="F607" t="s">
        <v>2839</v>
      </c>
      <c r="G607">
        <v>3.3300000000000003E-2</v>
      </c>
    </row>
    <row r="608" spans="1:7" x14ac:dyDescent="0.25">
      <c r="A608" t="s">
        <v>2838</v>
      </c>
      <c r="B608" t="s">
        <v>1303</v>
      </c>
      <c r="C608" t="s">
        <v>13</v>
      </c>
      <c r="D608" t="s">
        <v>67</v>
      </c>
      <c r="E608" t="s">
        <v>2787</v>
      </c>
      <c r="F608" t="s">
        <v>2839</v>
      </c>
      <c r="G608">
        <v>3.3300000000000003E-2</v>
      </c>
    </row>
    <row r="609" spans="1:7" x14ac:dyDescent="0.25">
      <c r="A609" t="s">
        <v>2838</v>
      </c>
      <c r="B609" t="s">
        <v>1303</v>
      </c>
      <c r="C609" t="s">
        <v>13</v>
      </c>
      <c r="D609" t="s">
        <v>68</v>
      </c>
      <c r="E609" t="s">
        <v>2787</v>
      </c>
      <c r="F609" t="s">
        <v>2839</v>
      </c>
      <c r="G609">
        <v>3.3300000000000003E-2</v>
      </c>
    </row>
    <row r="610" spans="1:7" x14ac:dyDescent="0.25">
      <c r="A610" t="s">
        <v>2838</v>
      </c>
      <c r="B610" t="s">
        <v>1303</v>
      </c>
      <c r="C610" t="s">
        <v>13</v>
      </c>
      <c r="D610" t="s">
        <v>70</v>
      </c>
      <c r="E610" t="s">
        <v>2358</v>
      </c>
      <c r="F610" t="s">
        <v>2839</v>
      </c>
      <c r="G610">
        <v>3.3300000000000003E-2</v>
      </c>
    </row>
    <row r="611" spans="1:7" x14ac:dyDescent="0.25">
      <c r="A611" t="s">
        <v>2838</v>
      </c>
      <c r="B611" t="s">
        <v>1303</v>
      </c>
      <c r="C611" t="s">
        <v>13</v>
      </c>
      <c r="D611" t="s">
        <v>72</v>
      </c>
      <c r="E611" t="s">
        <v>2358</v>
      </c>
      <c r="F611" t="s">
        <v>2839</v>
      </c>
      <c r="G611">
        <v>3.3300000000000003E-2</v>
      </c>
    </row>
    <row r="612" spans="1:7" x14ac:dyDescent="0.25">
      <c r="A612" t="s">
        <v>2838</v>
      </c>
      <c r="B612" t="s">
        <v>1303</v>
      </c>
      <c r="C612" t="s">
        <v>38</v>
      </c>
      <c r="D612" t="s">
        <v>1310</v>
      </c>
      <c r="E612" t="s">
        <v>2667</v>
      </c>
      <c r="F612" t="s">
        <v>2839</v>
      </c>
      <c r="G612">
        <v>0.05</v>
      </c>
    </row>
    <row r="613" spans="1:7" x14ac:dyDescent="0.25">
      <c r="A613" t="s">
        <v>2838</v>
      </c>
      <c r="B613" t="s">
        <v>1303</v>
      </c>
      <c r="C613" t="s">
        <v>38</v>
      </c>
      <c r="D613" t="s">
        <v>1310</v>
      </c>
      <c r="E613" t="s">
        <v>2787</v>
      </c>
      <c r="F613" t="s">
        <v>2839</v>
      </c>
      <c r="G613">
        <v>3.3300000000000003E-2</v>
      </c>
    </row>
    <row r="614" spans="1:7" x14ac:dyDescent="0.25">
      <c r="A614" t="s">
        <v>2838</v>
      </c>
      <c r="B614" t="s">
        <v>1303</v>
      </c>
      <c r="C614" t="s">
        <v>38</v>
      </c>
      <c r="D614" t="s">
        <v>599</v>
      </c>
      <c r="E614" t="s">
        <v>2667</v>
      </c>
      <c r="F614" t="s">
        <v>2839</v>
      </c>
      <c r="G614">
        <v>4.99E-2</v>
      </c>
    </row>
    <row r="615" spans="1:7" x14ac:dyDescent="0.25">
      <c r="A615" t="s">
        <v>2838</v>
      </c>
      <c r="B615" t="s">
        <v>1303</v>
      </c>
      <c r="C615" t="s">
        <v>38</v>
      </c>
      <c r="D615" t="s">
        <v>1312</v>
      </c>
      <c r="E615" t="s">
        <v>2667</v>
      </c>
      <c r="F615" t="s">
        <v>2839</v>
      </c>
      <c r="G615">
        <v>0</v>
      </c>
    </row>
    <row r="616" spans="1:7" x14ac:dyDescent="0.25">
      <c r="A616" t="s">
        <v>2838</v>
      </c>
      <c r="B616" t="s">
        <v>1303</v>
      </c>
      <c r="C616" t="s">
        <v>38</v>
      </c>
      <c r="D616" t="s">
        <v>1314</v>
      </c>
      <c r="E616" t="s">
        <v>2667</v>
      </c>
      <c r="F616" t="s">
        <v>2839</v>
      </c>
      <c r="G616">
        <v>3.3300000000000003E-2</v>
      </c>
    </row>
    <row r="617" spans="1:7" x14ac:dyDescent="0.25">
      <c r="A617" t="s">
        <v>2838</v>
      </c>
      <c r="B617" t="s">
        <v>1303</v>
      </c>
      <c r="C617" t="s">
        <v>38</v>
      </c>
      <c r="D617" t="s">
        <v>1316</v>
      </c>
      <c r="E617" t="s">
        <v>2667</v>
      </c>
      <c r="F617" t="s">
        <v>2839</v>
      </c>
      <c r="G617">
        <v>4.2900000000000001E-2</v>
      </c>
    </row>
    <row r="618" spans="1:7" x14ac:dyDescent="0.25">
      <c r="A618" t="s">
        <v>2838</v>
      </c>
      <c r="B618" t="s">
        <v>1303</v>
      </c>
      <c r="C618" t="s">
        <v>38</v>
      </c>
      <c r="D618" t="s">
        <v>1320</v>
      </c>
      <c r="E618" t="s">
        <v>2667</v>
      </c>
      <c r="F618" t="s">
        <v>2839</v>
      </c>
      <c r="G618">
        <v>0.05</v>
      </c>
    </row>
    <row r="619" spans="1:7" x14ac:dyDescent="0.25">
      <c r="A619" t="s">
        <v>2838</v>
      </c>
      <c r="B619" t="s">
        <v>1303</v>
      </c>
      <c r="C619" t="s">
        <v>38</v>
      </c>
      <c r="D619" t="s">
        <v>1322</v>
      </c>
      <c r="E619" t="s">
        <v>2841</v>
      </c>
      <c r="F619" t="s">
        <v>2839</v>
      </c>
      <c r="G619">
        <v>3.8100000000000002E-2</v>
      </c>
    </row>
    <row r="620" spans="1:7" x14ac:dyDescent="0.25">
      <c r="A620" t="s">
        <v>2838</v>
      </c>
      <c r="B620" t="s">
        <v>1303</v>
      </c>
      <c r="C620" t="s">
        <v>38</v>
      </c>
      <c r="D620" t="s">
        <v>1322</v>
      </c>
      <c r="E620" t="s">
        <v>2667</v>
      </c>
      <c r="F620" t="s">
        <v>2839</v>
      </c>
      <c r="G620">
        <v>0.05</v>
      </c>
    </row>
    <row r="621" spans="1:7" x14ac:dyDescent="0.25">
      <c r="A621" t="s">
        <v>2838</v>
      </c>
      <c r="B621" t="s">
        <v>1303</v>
      </c>
      <c r="C621" t="s">
        <v>38</v>
      </c>
      <c r="D621" t="s">
        <v>1322</v>
      </c>
      <c r="E621" t="s">
        <v>2752</v>
      </c>
      <c r="F621" t="s">
        <v>2839</v>
      </c>
      <c r="G621">
        <v>0.03</v>
      </c>
    </row>
    <row r="622" spans="1:7" x14ac:dyDescent="0.25">
      <c r="A622" t="s">
        <v>2838</v>
      </c>
      <c r="B622" t="s">
        <v>1303</v>
      </c>
      <c r="C622" t="s">
        <v>38</v>
      </c>
      <c r="D622" t="s">
        <v>1324</v>
      </c>
      <c r="E622" t="s">
        <v>2667</v>
      </c>
      <c r="F622" t="s">
        <v>2839</v>
      </c>
      <c r="G622">
        <v>0</v>
      </c>
    </row>
    <row r="623" spans="1:7" x14ac:dyDescent="0.25">
      <c r="A623" t="s">
        <v>2838</v>
      </c>
      <c r="B623" t="s">
        <v>1303</v>
      </c>
      <c r="C623" t="s">
        <v>38</v>
      </c>
      <c r="D623" t="s">
        <v>1326</v>
      </c>
      <c r="E623" t="s">
        <v>1735</v>
      </c>
      <c r="F623" t="s">
        <v>2839</v>
      </c>
      <c r="G623">
        <v>0</v>
      </c>
    </row>
    <row r="624" spans="1:7" x14ac:dyDescent="0.25">
      <c r="A624" t="s">
        <v>2838</v>
      </c>
      <c r="B624" t="s">
        <v>1303</v>
      </c>
      <c r="C624" t="s">
        <v>38</v>
      </c>
      <c r="D624" t="s">
        <v>1326</v>
      </c>
      <c r="E624" t="s">
        <v>2667</v>
      </c>
      <c r="F624" t="s">
        <v>2839</v>
      </c>
      <c r="G624">
        <v>0</v>
      </c>
    </row>
    <row r="625" spans="1:7" x14ac:dyDescent="0.25">
      <c r="A625" t="s">
        <v>2838</v>
      </c>
      <c r="B625" t="s">
        <v>1303</v>
      </c>
      <c r="C625" t="s">
        <v>38</v>
      </c>
      <c r="D625" t="s">
        <v>1330</v>
      </c>
      <c r="E625" t="s">
        <v>2667</v>
      </c>
      <c r="F625" t="s">
        <v>2839</v>
      </c>
      <c r="G625">
        <v>0.05</v>
      </c>
    </row>
    <row r="626" spans="1:7" x14ac:dyDescent="0.25">
      <c r="A626" t="s">
        <v>2838</v>
      </c>
      <c r="B626" t="s">
        <v>1303</v>
      </c>
      <c r="C626" t="s">
        <v>38</v>
      </c>
      <c r="D626" t="s">
        <v>1332</v>
      </c>
      <c r="E626" t="s">
        <v>2673</v>
      </c>
      <c r="F626" t="s">
        <v>2839</v>
      </c>
      <c r="G626">
        <v>8.5000000000000006E-3</v>
      </c>
    </row>
    <row r="627" spans="1:7" x14ac:dyDescent="0.25">
      <c r="A627" t="s">
        <v>2838</v>
      </c>
      <c r="B627" t="s">
        <v>1303</v>
      </c>
      <c r="C627" t="s">
        <v>38</v>
      </c>
      <c r="D627" t="s">
        <v>1332</v>
      </c>
      <c r="E627" t="s">
        <v>2841</v>
      </c>
      <c r="F627" t="s">
        <v>2839</v>
      </c>
      <c r="G627">
        <v>1.14E-2</v>
      </c>
    </row>
    <row r="628" spans="1:7" x14ac:dyDescent="0.25">
      <c r="A628" t="s">
        <v>2838</v>
      </c>
      <c r="B628" t="s">
        <v>1303</v>
      </c>
      <c r="C628" t="s">
        <v>38</v>
      </c>
      <c r="D628" t="s">
        <v>1332</v>
      </c>
      <c r="E628" t="s">
        <v>2667</v>
      </c>
      <c r="F628" t="s">
        <v>2839</v>
      </c>
      <c r="G628">
        <v>1.52E-2</v>
      </c>
    </row>
    <row r="629" spans="1:7" x14ac:dyDescent="0.25">
      <c r="A629" t="s">
        <v>2838</v>
      </c>
      <c r="B629" t="s">
        <v>1303</v>
      </c>
      <c r="C629" t="s">
        <v>38</v>
      </c>
      <c r="D629" t="s">
        <v>1332</v>
      </c>
      <c r="E629" t="s">
        <v>2752</v>
      </c>
      <c r="F629" t="s">
        <v>2839</v>
      </c>
      <c r="G629">
        <v>1.9699999999999999E-2</v>
      </c>
    </row>
    <row r="630" spans="1:7" x14ac:dyDescent="0.25">
      <c r="A630" t="s">
        <v>2838</v>
      </c>
      <c r="B630" t="s">
        <v>1303</v>
      </c>
      <c r="C630" t="s">
        <v>38</v>
      </c>
      <c r="D630" t="s">
        <v>1334</v>
      </c>
      <c r="E630" t="s">
        <v>2667</v>
      </c>
      <c r="F630" t="s">
        <v>2839</v>
      </c>
      <c r="G630">
        <v>4.58E-2</v>
      </c>
    </row>
    <row r="631" spans="1:7" x14ac:dyDescent="0.25">
      <c r="A631" t="s">
        <v>2838</v>
      </c>
      <c r="B631" t="s">
        <v>1303</v>
      </c>
      <c r="C631" t="s">
        <v>214</v>
      </c>
      <c r="D631" t="s">
        <v>615</v>
      </c>
      <c r="E631" t="s">
        <v>2807</v>
      </c>
      <c r="F631" t="s">
        <v>2839</v>
      </c>
      <c r="G631">
        <v>8.9999999999999993E-3</v>
      </c>
    </row>
    <row r="632" spans="1:7" x14ac:dyDescent="0.25">
      <c r="A632" t="s">
        <v>2838</v>
      </c>
      <c r="B632" t="s">
        <v>1351</v>
      </c>
      <c r="C632" t="s">
        <v>10</v>
      </c>
      <c r="D632" t="s">
        <v>11</v>
      </c>
      <c r="E632" t="s">
        <v>1733</v>
      </c>
      <c r="F632" t="s">
        <v>2839</v>
      </c>
      <c r="G632">
        <v>1.26E-2</v>
      </c>
    </row>
    <row r="633" spans="1:7" x14ac:dyDescent="0.25">
      <c r="A633" t="s">
        <v>2838</v>
      </c>
      <c r="B633" t="s">
        <v>1351</v>
      </c>
      <c r="C633" t="s">
        <v>10</v>
      </c>
      <c r="D633" t="s">
        <v>11</v>
      </c>
      <c r="E633" t="s">
        <v>2667</v>
      </c>
      <c r="F633" t="s">
        <v>2839</v>
      </c>
      <c r="G633">
        <v>2.9399999999999999E-2</v>
      </c>
    </row>
    <row r="634" spans="1:7" x14ac:dyDescent="0.25">
      <c r="A634" t="s">
        <v>2838</v>
      </c>
      <c r="B634" t="s">
        <v>1351</v>
      </c>
      <c r="C634" t="s">
        <v>13</v>
      </c>
      <c r="D634" t="s">
        <v>14</v>
      </c>
      <c r="E634" t="s">
        <v>2358</v>
      </c>
      <c r="F634" t="s">
        <v>2839</v>
      </c>
      <c r="G634">
        <v>1.77E-2</v>
      </c>
    </row>
    <row r="635" spans="1:7" x14ac:dyDescent="0.25">
      <c r="A635" t="s">
        <v>2838</v>
      </c>
      <c r="B635" t="s">
        <v>1351</v>
      </c>
      <c r="C635" t="s">
        <v>13</v>
      </c>
      <c r="D635" t="s">
        <v>16</v>
      </c>
      <c r="E635" t="s">
        <v>2358</v>
      </c>
      <c r="F635" t="s">
        <v>2839</v>
      </c>
      <c r="G635">
        <v>3.3300000000000003E-2</v>
      </c>
    </row>
    <row r="636" spans="1:7" x14ac:dyDescent="0.25">
      <c r="A636" t="s">
        <v>2838</v>
      </c>
      <c r="B636" t="s">
        <v>1351</v>
      </c>
      <c r="C636" t="s">
        <v>13</v>
      </c>
      <c r="D636" t="s">
        <v>18</v>
      </c>
      <c r="E636" t="s">
        <v>2358</v>
      </c>
      <c r="F636" t="s">
        <v>2839</v>
      </c>
      <c r="G636">
        <v>3.15E-2</v>
      </c>
    </row>
    <row r="637" spans="1:7" x14ac:dyDescent="0.25">
      <c r="A637" t="s">
        <v>2838</v>
      </c>
      <c r="B637" t="s">
        <v>1351</v>
      </c>
      <c r="C637" t="s">
        <v>13</v>
      </c>
      <c r="D637" t="s">
        <v>20</v>
      </c>
      <c r="E637" t="s">
        <v>2358</v>
      </c>
      <c r="F637" t="s">
        <v>2839</v>
      </c>
      <c r="G637">
        <v>3.3099999999999997E-2</v>
      </c>
    </row>
    <row r="638" spans="1:7" x14ac:dyDescent="0.25">
      <c r="A638" t="s">
        <v>2838</v>
      </c>
      <c r="B638" t="s">
        <v>1351</v>
      </c>
      <c r="C638" t="s">
        <v>13</v>
      </c>
      <c r="D638" t="s">
        <v>24</v>
      </c>
      <c r="E638" t="s">
        <v>2358</v>
      </c>
      <c r="F638" t="s">
        <v>2839</v>
      </c>
      <c r="G638">
        <v>1.77E-2</v>
      </c>
    </row>
    <row r="639" spans="1:7" x14ac:dyDescent="0.25">
      <c r="A639" t="s">
        <v>2838</v>
      </c>
      <c r="B639" t="s">
        <v>1351</v>
      </c>
      <c r="C639" t="s">
        <v>13</v>
      </c>
      <c r="D639" t="s">
        <v>26</v>
      </c>
      <c r="E639" t="s">
        <v>2358</v>
      </c>
      <c r="F639" t="s">
        <v>2839</v>
      </c>
      <c r="G639">
        <v>1.4E-2</v>
      </c>
    </row>
    <row r="640" spans="1:7" x14ac:dyDescent="0.25">
      <c r="A640" t="s">
        <v>2838</v>
      </c>
      <c r="B640" t="s">
        <v>1351</v>
      </c>
      <c r="C640" t="s">
        <v>13</v>
      </c>
      <c r="D640" t="s">
        <v>28</v>
      </c>
      <c r="E640" t="s">
        <v>2358</v>
      </c>
      <c r="F640" t="s">
        <v>2839</v>
      </c>
      <c r="G640">
        <v>9.7999999999999997E-3</v>
      </c>
    </row>
    <row r="641" spans="1:7" x14ac:dyDescent="0.25">
      <c r="A641" t="s">
        <v>2838</v>
      </c>
      <c r="B641" t="s">
        <v>1351</v>
      </c>
      <c r="C641" t="s">
        <v>13</v>
      </c>
      <c r="D641" t="s">
        <v>30</v>
      </c>
      <c r="E641" t="s">
        <v>2358</v>
      </c>
      <c r="F641" t="s">
        <v>2839</v>
      </c>
      <c r="G641">
        <v>2.7E-2</v>
      </c>
    </row>
    <row r="642" spans="1:7" x14ac:dyDescent="0.25">
      <c r="A642" t="s">
        <v>2838</v>
      </c>
      <c r="B642" t="s">
        <v>1351</v>
      </c>
      <c r="C642" t="s">
        <v>13</v>
      </c>
      <c r="D642" t="s">
        <v>32</v>
      </c>
      <c r="E642" t="s">
        <v>2358</v>
      </c>
      <c r="F642" t="s">
        <v>2839</v>
      </c>
      <c r="G642">
        <v>3.3300000000000003E-2</v>
      </c>
    </row>
    <row r="643" spans="1:7" x14ac:dyDescent="0.25">
      <c r="A643" t="s">
        <v>2838</v>
      </c>
      <c r="B643" t="s">
        <v>1351</v>
      </c>
      <c r="C643" t="s">
        <v>13</v>
      </c>
      <c r="D643" t="s">
        <v>34</v>
      </c>
      <c r="E643" t="s">
        <v>2358</v>
      </c>
      <c r="F643" t="s">
        <v>2839</v>
      </c>
      <c r="G643">
        <v>3.09E-2</v>
      </c>
    </row>
    <row r="644" spans="1:7" x14ac:dyDescent="0.25">
      <c r="A644" t="s">
        <v>2838</v>
      </c>
      <c r="B644" t="s">
        <v>1351</v>
      </c>
      <c r="C644" t="s">
        <v>38</v>
      </c>
      <c r="D644" t="s">
        <v>1360</v>
      </c>
      <c r="E644" t="s">
        <v>2667</v>
      </c>
      <c r="F644" t="s">
        <v>2839</v>
      </c>
      <c r="G644">
        <v>4.6600000000000003E-2</v>
      </c>
    </row>
    <row r="645" spans="1:7" x14ac:dyDescent="0.25">
      <c r="A645" t="s">
        <v>2838</v>
      </c>
      <c r="B645" t="s">
        <v>1351</v>
      </c>
      <c r="C645" t="s">
        <v>38</v>
      </c>
      <c r="D645" t="s">
        <v>1360</v>
      </c>
      <c r="E645" t="s">
        <v>2752</v>
      </c>
      <c r="F645" t="s">
        <v>2839</v>
      </c>
      <c r="G645">
        <v>0.1744</v>
      </c>
    </row>
    <row r="646" spans="1:7" x14ac:dyDescent="0.25">
      <c r="A646" t="s">
        <v>2838</v>
      </c>
      <c r="B646" t="s">
        <v>1351</v>
      </c>
      <c r="C646" t="s">
        <v>38</v>
      </c>
      <c r="D646" t="s">
        <v>1362</v>
      </c>
      <c r="E646" t="s">
        <v>1787</v>
      </c>
      <c r="F646" t="s">
        <v>2839</v>
      </c>
      <c r="G646">
        <v>3.3300000000000003E-2</v>
      </c>
    </row>
    <row r="647" spans="1:7" x14ac:dyDescent="0.25">
      <c r="A647" t="s">
        <v>2838</v>
      </c>
      <c r="B647" t="s">
        <v>1351</v>
      </c>
      <c r="C647" t="s">
        <v>38</v>
      </c>
      <c r="D647" t="s">
        <v>1362</v>
      </c>
      <c r="E647" t="s">
        <v>2667</v>
      </c>
      <c r="F647" t="s">
        <v>2839</v>
      </c>
      <c r="G647">
        <v>0.05</v>
      </c>
    </row>
    <row r="648" spans="1:7" x14ac:dyDescent="0.25">
      <c r="A648" t="s">
        <v>2838</v>
      </c>
      <c r="B648" t="s">
        <v>1351</v>
      </c>
      <c r="C648" t="s">
        <v>38</v>
      </c>
      <c r="D648" t="s">
        <v>1364</v>
      </c>
      <c r="E648" t="s">
        <v>1787</v>
      </c>
      <c r="F648" t="s">
        <v>2839</v>
      </c>
      <c r="G648">
        <v>2.2599999999999999E-2</v>
      </c>
    </row>
    <row r="649" spans="1:7" x14ac:dyDescent="0.25">
      <c r="A649" t="s">
        <v>2838</v>
      </c>
      <c r="B649" t="s">
        <v>1351</v>
      </c>
      <c r="C649" t="s">
        <v>38</v>
      </c>
      <c r="D649" t="s">
        <v>1364</v>
      </c>
      <c r="E649" t="s">
        <v>2667</v>
      </c>
      <c r="F649" t="s">
        <v>2839</v>
      </c>
      <c r="G649">
        <v>4.65E-2</v>
      </c>
    </row>
    <row r="650" spans="1:7" x14ac:dyDescent="0.25">
      <c r="A650" t="s">
        <v>2838</v>
      </c>
      <c r="B650" t="s">
        <v>1351</v>
      </c>
      <c r="C650" t="s">
        <v>38</v>
      </c>
      <c r="D650" t="s">
        <v>1364</v>
      </c>
      <c r="E650" t="s">
        <v>2749</v>
      </c>
      <c r="F650" t="s">
        <v>2839</v>
      </c>
      <c r="G650">
        <v>0</v>
      </c>
    </row>
    <row r="651" spans="1:7" x14ac:dyDescent="0.25">
      <c r="A651" t="s">
        <v>2838</v>
      </c>
      <c r="B651" t="s">
        <v>1351</v>
      </c>
      <c r="C651" t="s">
        <v>38</v>
      </c>
      <c r="D651" t="s">
        <v>1364</v>
      </c>
      <c r="E651" t="s">
        <v>2752</v>
      </c>
      <c r="F651" t="s">
        <v>2839</v>
      </c>
      <c r="G651">
        <v>0.04</v>
      </c>
    </row>
    <row r="652" spans="1:7" x14ac:dyDescent="0.25">
      <c r="A652" t="s">
        <v>2838</v>
      </c>
      <c r="B652" t="s">
        <v>1351</v>
      </c>
      <c r="C652" t="s">
        <v>38</v>
      </c>
      <c r="D652" t="s">
        <v>1366</v>
      </c>
      <c r="E652" t="s">
        <v>2667</v>
      </c>
      <c r="F652" t="s">
        <v>2839</v>
      </c>
      <c r="G652">
        <v>0</v>
      </c>
    </row>
    <row r="653" spans="1:7" x14ac:dyDescent="0.25">
      <c r="A653" t="s">
        <v>2838</v>
      </c>
      <c r="B653" t="s">
        <v>1370</v>
      </c>
      <c r="C653" t="s">
        <v>10</v>
      </c>
      <c r="D653" t="s">
        <v>11</v>
      </c>
      <c r="E653" t="s">
        <v>2026</v>
      </c>
      <c r="F653" t="s">
        <v>2839</v>
      </c>
      <c r="G653">
        <v>0</v>
      </c>
    </row>
    <row r="654" spans="1:7" x14ac:dyDescent="0.25">
      <c r="A654" t="s">
        <v>2838</v>
      </c>
      <c r="B654" t="s">
        <v>1370</v>
      </c>
      <c r="C654" t="s">
        <v>10</v>
      </c>
      <c r="D654" t="s">
        <v>11</v>
      </c>
      <c r="E654" t="s">
        <v>1733</v>
      </c>
      <c r="F654" t="s">
        <v>2839</v>
      </c>
      <c r="G654">
        <v>8.6E-3</v>
      </c>
    </row>
    <row r="655" spans="1:7" x14ac:dyDescent="0.25">
      <c r="A655" t="s">
        <v>2838</v>
      </c>
      <c r="B655" t="s">
        <v>1370</v>
      </c>
      <c r="C655" t="s">
        <v>10</v>
      </c>
      <c r="D655" t="s">
        <v>11</v>
      </c>
      <c r="E655" t="s">
        <v>2673</v>
      </c>
      <c r="F655" t="s">
        <v>2839</v>
      </c>
      <c r="G655">
        <v>2.3E-3</v>
      </c>
    </row>
    <row r="656" spans="1:7" x14ac:dyDescent="0.25">
      <c r="A656" t="s">
        <v>2838</v>
      </c>
      <c r="B656" t="s">
        <v>1370</v>
      </c>
      <c r="C656" t="s">
        <v>10</v>
      </c>
      <c r="D656" t="s">
        <v>11</v>
      </c>
      <c r="E656" t="s">
        <v>2667</v>
      </c>
      <c r="F656" t="s">
        <v>2839</v>
      </c>
      <c r="G656">
        <v>2.8799999999999999E-2</v>
      </c>
    </row>
    <row r="657" spans="1:7" x14ac:dyDescent="0.25">
      <c r="A657" t="s">
        <v>2838</v>
      </c>
      <c r="B657" t="s">
        <v>1370</v>
      </c>
      <c r="C657" t="s">
        <v>13</v>
      </c>
      <c r="D657" t="s">
        <v>16</v>
      </c>
      <c r="E657" t="s">
        <v>2358</v>
      </c>
      <c r="F657" t="s">
        <v>2839</v>
      </c>
      <c r="G657">
        <v>3.3300000000000003E-2</v>
      </c>
    </row>
    <row r="658" spans="1:7" x14ac:dyDescent="0.25">
      <c r="A658" t="s">
        <v>2838</v>
      </c>
      <c r="B658" t="s">
        <v>1370</v>
      </c>
      <c r="C658" t="s">
        <v>13</v>
      </c>
      <c r="D658" t="s">
        <v>18</v>
      </c>
      <c r="E658" t="s">
        <v>2358</v>
      </c>
      <c r="F658" t="s">
        <v>2839</v>
      </c>
      <c r="G658">
        <v>9.7000000000000003E-3</v>
      </c>
    </row>
    <row r="659" spans="1:7" x14ac:dyDescent="0.25">
      <c r="A659" t="s">
        <v>2838</v>
      </c>
      <c r="B659" t="s">
        <v>1370</v>
      </c>
      <c r="C659" t="s">
        <v>13</v>
      </c>
      <c r="D659" t="s">
        <v>20</v>
      </c>
      <c r="E659" t="s">
        <v>2358</v>
      </c>
      <c r="F659" t="s">
        <v>2839</v>
      </c>
      <c r="G659">
        <v>3.3300000000000003E-2</v>
      </c>
    </row>
    <row r="660" spans="1:7" x14ac:dyDescent="0.25">
      <c r="A660" t="s">
        <v>2838</v>
      </c>
      <c r="B660" t="s">
        <v>1370</v>
      </c>
      <c r="C660" t="s">
        <v>13</v>
      </c>
      <c r="D660" t="s">
        <v>22</v>
      </c>
      <c r="E660" t="s">
        <v>2358</v>
      </c>
      <c r="F660" t="s">
        <v>2839</v>
      </c>
      <c r="G660">
        <v>3.3300000000000003E-2</v>
      </c>
    </row>
    <row r="661" spans="1:7" x14ac:dyDescent="0.25">
      <c r="A661" t="s">
        <v>2838</v>
      </c>
      <c r="B661" t="s">
        <v>1370</v>
      </c>
      <c r="C661" t="s">
        <v>13</v>
      </c>
      <c r="D661" t="s">
        <v>26</v>
      </c>
      <c r="E661" t="s">
        <v>2673</v>
      </c>
      <c r="F661" t="s">
        <v>2839</v>
      </c>
      <c r="G661">
        <v>5.4000000000000003E-3</v>
      </c>
    </row>
    <row r="662" spans="1:7" x14ac:dyDescent="0.25">
      <c r="A662" t="s">
        <v>2838</v>
      </c>
      <c r="B662" t="s">
        <v>1370</v>
      </c>
      <c r="C662" t="s">
        <v>13</v>
      </c>
      <c r="D662" t="s">
        <v>30</v>
      </c>
      <c r="E662" t="s">
        <v>2358</v>
      </c>
      <c r="F662" t="s">
        <v>2839</v>
      </c>
      <c r="G662">
        <v>3.3300000000000003E-2</v>
      </c>
    </row>
    <row r="663" spans="1:7" x14ac:dyDescent="0.25">
      <c r="A663" t="s">
        <v>2838</v>
      </c>
      <c r="B663" t="s">
        <v>1370</v>
      </c>
      <c r="C663" t="s">
        <v>13</v>
      </c>
      <c r="D663" t="s">
        <v>32</v>
      </c>
      <c r="E663" t="s">
        <v>2358</v>
      </c>
      <c r="F663" t="s">
        <v>2839</v>
      </c>
      <c r="G663">
        <v>3.3300000000000003E-2</v>
      </c>
    </row>
    <row r="664" spans="1:7" x14ac:dyDescent="0.25">
      <c r="A664" t="s">
        <v>2838</v>
      </c>
      <c r="B664" t="s">
        <v>1370</v>
      </c>
      <c r="C664" t="s">
        <v>13</v>
      </c>
      <c r="D664" t="s">
        <v>34</v>
      </c>
      <c r="E664" t="s">
        <v>2358</v>
      </c>
      <c r="F664" t="s">
        <v>2839</v>
      </c>
      <c r="G664">
        <v>3.3300000000000003E-2</v>
      </c>
    </row>
    <row r="665" spans="1:7" x14ac:dyDescent="0.25">
      <c r="A665" t="s">
        <v>2838</v>
      </c>
      <c r="B665" t="s">
        <v>1370</v>
      </c>
      <c r="C665" t="s">
        <v>38</v>
      </c>
      <c r="D665" t="s">
        <v>1379</v>
      </c>
      <c r="E665" t="s">
        <v>2667</v>
      </c>
      <c r="F665" t="s">
        <v>2839</v>
      </c>
      <c r="G665">
        <v>8.5000000000000006E-3</v>
      </c>
    </row>
    <row r="666" spans="1:7" x14ac:dyDescent="0.25">
      <c r="A666" t="s">
        <v>2838</v>
      </c>
      <c r="B666" t="s">
        <v>1370</v>
      </c>
      <c r="C666" t="s">
        <v>38</v>
      </c>
      <c r="D666" t="s">
        <v>1381</v>
      </c>
      <c r="E666" t="s">
        <v>2667</v>
      </c>
      <c r="F666" t="s">
        <v>2839</v>
      </c>
      <c r="G666">
        <v>0.05</v>
      </c>
    </row>
    <row r="667" spans="1:7" x14ac:dyDescent="0.25">
      <c r="A667" t="s">
        <v>2838</v>
      </c>
      <c r="B667" t="s">
        <v>1370</v>
      </c>
      <c r="C667" t="s">
        <v>38</v>
      </c>
      <c r="D667" t="s">
        <v>1385</v>
      </c>
      <c r="E667" t="s">
        <v>2667</v>
      </c>
      <c r="F667" t="s">
        <v>2839</v>
      </c>
      <c r="G667">
        <v>0.05</v>
      </c>
    </row>
    <row r="668" spans="1:7" x14ac:dyDescent="0.25">
      <c r="A668" t="s">
        <v>2838</v>
      </c>
      <c r="B668" t="s">
        <v>1370</v>
      </c>
      <c r="C668" t="s">
        <v>38</v>
      </c>
      <c r="D668" t="s">
        <v>1387</v>
      </c>
      <c r="E668" t="s">
        <v>1787</v>
      </c>
      <c r="F668" t="s">
        <v>2839</v>
      </c>
      <c r="G668">
        <v>7.7999999999999996E-3</v>
      </c>
    </row>
    <row r="669" spans="1:7" x14ac:dyDescent="0.25">
      <c r="A669" t="s">
        <v>2838</v>
      </c>
      <c r="B669" t="s">
        <v>1370</v>
      </c>
      <c r="C669" t="s">
        <v>38</v>
      </c>
      <c r="D669" t="s">
        <v>1387</v>
      </c>
      <c r="E669" t="s">
        <v>2667</v>
      </c>
      <c r="F669" t="s">
        <v>2839</v>
      </c>
      <c r="G669">
        <v>0.05</v>
      </c>
    </row>
    <row r="670" spans="1:7" x14ac:dyDescent="0.25">
      <c r="A670" t="s">
        <v>2838</v>
      </c>
      <c r="B670" t="s">
        <v>1370</v>
      </c>
      <c r="C670" t="s">
        <v>38</v>
      </c>
      <c r="D670" t="s">
        <v>1387</v>
      </c>
      <c r="E670" t="s">
        <v>2749</v>
      </c>
      <c r="F670" t="s">
        <v>2839</v>
      </c>
      <c r="G670">
        <v>0</v>
      </c>
    </row>
    <row r="671" spans="1:7" x14ac:dyDescent="0.25">
      <c r="A671" t="s">
        <v>2838</v>
      </c>
      <c r="B671" t="s">
        <v>1370</v>
      </c>
      <c r="C671" t="s">
        <v>38</v>
      </c>
      <c r="D671" t="s">
        <v>1389</v>
      </c>
      <c r="E671" t="s">
        <v>2667</v>
      </c>
      <c r="F671" t="s">
        <v>2839</v>
      </c>
      <c r="G671">
        <v>5.9999999999999995E-4</v>
      </c>
    </row>
    <row r="672" spans="1:7" x14ac:dyDescent="0.25">
      <c r="A672" t="s">
        <v>2838</v>
      </c>
      <c r="B672" t="s">
        <v>1370</v>
      </c>
      <c r="C672" t="s">
        <v>38</v>
      </c>
      <c r="D672" t="s">
        <v>1393</v>
      </c>
      <c r="E672" t="s">
        <v>2667</v>
      </c>
      <c r="F672" t="s">
        <v>2839</v>
      </c>
      <c r="G672">
        <v>0.05</v>
      </c>
    </row>
    <row r="673" spans="1:7" x14ac:dyDescent="0.25">
      <c r="A673" t="s">
        <v>2838</v>
      </c>
      <c r="B673" t="s">
        <v>1370</v>
      </c>
      <c r="C673" t="s">
        <v>38</v>
      </c>
      <c r="D673" t="s">
        <v>1395</v>
      </c>
      <c r="E673" t="s">
        <v>995</v>
      </c>
      <c r="F673" t="s">
        <v>2839</v>
      </c>
      <c r="G673">
        <v>2.3099999999999999E-2</v>
      </c>
    </row>
    <row r="674" spans="1:7" x14ac:dyDescent="0.25">
      <c r="A674" t="s">
        <v>2838</v>
      </c>
      <c r="B674" t="s">
        <v>1370</v>
      </c>
      <c r="C674" t="s">
        <v>38</v>
      </c>
      <c r="D674" t="s">
        <v>1397</v>
      </c>
      <c r="E674" t="s">
        <v>2667</v>
      </c>
      <c r="F674" t="s">
        <v>2839</v>
      </c>
      <c r="G674">
        <v>4.6399999999999997E-2</v>
      </c>
    </row>
    <row r="675" spans="1:7" x14ac:dyDescent="0.25">
      <c r="A675" t="s">
        <v>2838</v>
      </c>
      <c r="B675" t="s">
        <v>1370</v>
      </c>
      <c r="C675" t="s">
        <v>38</v>
      </c>
      <c r="D675" t="s">
        <v>1399</v>
      </c>
      <c r="E675" t="s">
        <v>2667</v>
      </c>
      <c r="F675" t="s">
        <v>2839</v>
      </c>
      <c r="G675">
        <v>0.05</v>
      </c>
    </row>
    <row r="676" spans="1:7" x14ac:dyDescent="0.25">
      <c r="A676" t="s">
        <v>2838</v>
      </c>
      <c r="B676" t="s">
        <v>1370</v>
      </c>
      <c r="C676" t="s">
        <v>38</v>
      </c>
      <c r="D676" t="s">
        <v>1401</v>
      </c>
      <c r="E676" t="s">
        <v>2667</v>
      </c>
      <c r="F676" t="s">
        <v>2839</v>
      </c>
      <c r="G676">
        <v>4.9399999999999999E-2</v>
      </c>
    </row>
    <row r="677" spans="1:7" x14ac:dyDescent="0.25">
      <c r="A677" t="s">
        <v>2838</v>
      </c>
      <c r="B677" t="s">
        <v>1370</v>
      </c>
      <c r="C677" t="s">
        <v>38</v>
      </c>
      <c r="D677" t="s">
        <v>1401</v>
      </c>
      <c r="E677" t="s">
        <v>2787</v>
      </c>
      <c r="F677" t="s">
        <v>2839</v>
      </c>
      <c r="G677">
        <v>3.1E-2</v>
      </c>
    </row>
    <row r="678" spans="1:7" x14ac:dyDescent="0.25">
      <c r="A678" t="s">
        <v>2838</v>
      </c>
      <c r="B678" t="s">
        <v>1370</v>
      </c>
      <c r="C678" t="s">
        <v>38</v>
      </c>
      <c r="D678" t="s">
        <v>1403</v>
      </c>
      <c r="E678" t="s">
        <v>1787</v>
      </c>
      <c r="F678" t="s">
        <v>2839</v>
      </c>
      <c r="G678">
        <v>5.1000000000000004E-3</v>
      </c>
    </row>
    <row r="679" spans="1:7" x14ac:dyDescent="0.25">
      <c r="A679" t="s">
        <v>2838</v>
      </c>
      <c r="B679" t="s">
        <v>1370</v>
      </c>
      <c r="C679" t="s">
        <v>38</v>
      </c>
      <c r="D679" t="s">
        <v>1403</v>
      </c>
      <c r="E679" t="s">
        <v>2667</v>
      </c>
      <c r="F679" t="s">
        <v>2839</v>
      </c>
      <c r="G679">
        <v>4.9099999999999998E-2</v>
      </c>
    </row>
    <row r="680" spans="1:7" x14ac:dyDescent="0.25">
      <c r="A680" t="s">
        <v>2838</v>
      </c>
      <c r="B680" t="s">
        <v>1370</v>
      </c>
      <c r="C680" t="s">
        <v>38</v>
      </c>
      <c r="D680" t="s">
        <v>1405</v>
      </c>
      <c r="E680" t="s">
        <v>1787</v>
      </c>
      <c r="F680" t="s">
        <v>2839</v>
      </c>
      <c r="G680">
        <v>2.6599999999999999E-2</v>
      </c>
    </row>
    <row r="681" spans="1:7" x14ac:dyDescent="0.25">
      <c r="A681" t="s">
        <v>2838</v>
      </c>
      <c r="B681" t="s">
        <v>1370</v>
      </c>
      <c r="C681" t="s">
        <v>38</v>
      </c>
      <c r="D681" t="s">
        <v>1405</v>
      </c>
      <c r="E681" t="s">
        <v>2667</v>
      </c>
      <c r="F681" t="s">
        <v>2839</v>
      </c>
      <c r="G681">
        <v>0.05</v>
      </c>
    </row>
    <row r="682" spans="1:7" x14ac:dyDescent="0.25">
      <c r="A682" t="s">
        <v>2838</v>
      </c>
      <c r="B682" t="s">
        <v>1370</v>
      </c>
      <c r="C682" t="s">
        <v>38</v>
      </c>
      <c r="D682" t="s">
        <v>1407</v>
      </c>
      <c r="E682" t="s">
        <v>2667</v>
      </c>
      <c r="F682" t="s">
        <v>2839</v>
      </c>
      <c r="G682">
        <v>0.05</v>
      </c>
    </row>
    <row r="683" spans="1:7" x14ac:dyDescent="0.25">
      <c r="A683" t="s">
        <v>2838</v>
      </c>
      <c r="B683" t="s">
        <v>1370</v>
      </c>
      <c r="C683" t="s">
        <v>38</v>
      </c>
      <c r="D683" t="s">
        <v>1409</v>
      </c>
      <c r="E683" t="s">
        <v>1787</v>
      </c>
      <c r="F683" t="s">
        <v>2839</v>
      </c>
      <c r="G683">
        <v>3.0099999999999998E-2</v>
      </c>
    </row>
    <row r="684" spans="1:7" x14ac:dyDescent="0.25">
      <c r="A684" t="s">
        <v>2838</v>
      </c>
      <c r="B684" t="s">
        <v>1370</v>
      </c>
      <c r="C684" t="s">
        <v>38</v>
      </c>
      <c r="D684" t="s">
        <v>1409</v>
      </c>
      <c r="E684" t="s">
        <v>2667</v>
      </c>
      <c r="F684" t="s">
        <v>2839</v>
      </c>
      <c r="G684">
        <v>0.05</v>
      </c>
    </row>
    <row r="685" spans="1:7" x14ac:dyDescent="0.25">
      <c r="A685" t="s">
        <v>2838</v>
      </c>
      <c r="B685" t="s">
        <v>1370</v>
      </c>
      <c r="C685" t="s">
        <v>38</v>
      </c>
      <c r="D685" t="s">
        <v>1409</v>
      </c>
      <c r="E685" t="s">
        <v>2752</v>
      </c>
      <c r="F685" t="s">
        <v>2839</v>
      </c>
      <c r="G685">
        <v>0.01</v>
      </c>
    </row>
    <row r="686" spans="1:7" x14ac:dyDescent="0.25">
      <c r="A686" t="s">
        <v>2838</v>
      </c>
      <c r="B686" t="s">
        <v>1370</v>
      </c>
      <c r="C686" t="s">
        <v>38</v>
      </c>
      <c r="D686" t="s">
        <v>1411</v>
      </c>
      <c r="E686" t="s">
        <v>2667</v>
      </c>
      <c r="F686" t="s">
        <v>2839</v>
      </c>
      <c r="G686">
        <v>0.05</v>
      </c>
    </row>
    <row r="687" spans="1:7" x14ac:dyDescent="0.25">
      <c r="A687" t="s">
        <v>2838</v>
      </c>
      <c r="B687" t="s">
        <v>1370</v>
      </c>
      <c r="C687" t="s">
        <v>38</v>
      </c>
      <c r="D687" t="s">
        <v>1413</v>
      </c>
      <c r="E687" t="s">
        <v>2667</v>
      </c>
      <c r="F687" t="s">
        <v>2839</v>
      </c>
      <c r="G687">
        <v>4.0500000000000001E-2</v>
      </c>
    </row>
    <row r="688" spans="1:7" x14ac:dyDescent="0.25">
      <c r="A688" t="s">
        <v>2838</v>
      </c>
      <c r="B688" t="s">
        <v>1370</v>
      </c>
      <c r="C688" t="s">
        <v>38</v>
      </c>
      <c r="D688" t="s">
        <v>1415</v>
      </c>
      <c r="E688" t="s">
        <v>1787</v>
      </c>
      <c r="F688" t="s">
        <v>2839</v>
      </c>
      <c r="G688">
        <v>4.5999999999999999E-3</v>
      </c>
    </row>
    <row r="689" spans="1:7" x14ac:dyDescent="0.25">
      <c r="A689" t="s">
        <v>2838</v>
      </c>
      <c r="B689" t="s">
        <v>1370</v>
      </c>
      <c r="C689" t="s">
        <v>38</v>
      </c>
      <c r="D689" t="s">
        <v>1415</v>
      </c>
      <c r="E689" t="s">
        <v>2667</v>
      </c>
      <c r="F689" t="s">
        <v>2839</v>
      </c>
      <c r="G689">
        <v>4.7399999999999998E-2</v>
      </c>
    </row>
    <row r="690" spans="1:7" x14ac:dyDescent="0.25">
      <c r="A690" t="s">
        <v>2838</v>
      </c>
      <c r="B690" t="s">
        <v>1370</v>
      </c>
      <c r="C690" t="s">
        <v>51</v>
      </c>
      <c r="D690" t="s">
        <v>1438</v>
      </c>
      <c r="E690" t="s">
        <v>2778</v>
      </c>
      <c r="F690" t="s">
        <v>2839</v>
      </c>
      <c r="G690">
        <v>9.1000000000000004E-3</v>
      </c>
    </row>
    <row r="691" spans="1:7" x14ac:dyDescent="0.25">
      <c r="A691" t="s">
        <v>2838</v>
      </c>
      <c r="B691" t="s">
        <v>1370</v>
      </c>
      <c r="C691" t="s">
        <v>51</v>
      </c>
      <c r="D691" t="s">
        <v>1450</v>
      </c>
      <c r="E691" t="s">
        <v>2840</v>
      </c>
      <c r="F691" t="s">
        <v>2839</v>
      </c>
      <c r="G691">
        <v>3.3300000000000003E-2</v>
      </c>
    </row>
    <row r="692" spans="1:7" x14ac:dyDescent="0.25">
      <c r="A692" t="s">
        <v>2838</v>
      </c>
      <c r="B692" t="s">
        <v>1370</v>
      </c>
      <c r="C692" t="s">
        <v>214</v>
      </c>
      <c r="D692" t="s">
        <v>70</v>
      </c>
      <c r="E692" t="s">
        <v>2807</v>
      </c>
      <c r="F692" t="s">
        <v>2839</v>
      </c>
      <c r="G692">
        <v>3.2000000000000001E-2</v>
      </c>
    </row>
    <row r="693" spans="1:7" x14ac:dyDescent="0.25">
      <c r="A693" t="s">
        <v>2838</v>
      </c>
      <c r="B693" t="s">
        <v>1464</v>
      </c>
      <c r="C693" t="s">
        <v>10</v>
      </c>
      <c r="D693" t="s">
        <v>11</v>
      </c>
      <c r="E693" t="s">
        <v>1733</v>
      </c>
      <c r="F693" t="s">
        <v>2839</v>
      </c>
      <c r="G693">
        <v>1.78E-2</v>
      </c>
    </row>
    <row r="694" spans="1:7" x14ac:dyDescent="0.25">
      <c r="A694" t="s">
        <v>2838</v>
      </c>
      <c r="B694" t="s">
        <v>1464</v>
      </c>
      <c r="C694" t="s">
        <v>10</v>
      </c>
      <c r="D694" t="s">
        <v>11</v>
      </c>
      <c r="E694" t="s">
        <v>1737</v>
      </c>
      <c r="F694" t="s">
        <v>2839</v>
      </c>
      <c r="G694">
        <v>1.06E-2</v>
      </c>
    </row>
    <row r="695" spans="1:7" x14ac:dyDescent="0.25">
      <c r="A695" t="s">
        <v>2838</v>
      </c>
      <c r="B695" t="s">
        <v>1464</v>
      </c>
      <c r="C695" t="s">
        <v>10</v>
      </c>
      <c r="D695" t="s">
        <v>11</v>
      </c>
      <c r="E695" t="s">
        <v>2667</v>
      </c>
      <c r="F695" t="s">
        <v>2839</v>
      </c>
      <c r="G695">
        <v>1.21E-2</v>
      </c>
    </row>
    <row r="696" spans="1:7" x14ac:dyDescent="0.25">
      <c r="A696" t="s">
        <v>2838</v>
      </c>
      <c r="B696" t="s">
        <v>1464</v>
      </c>
      <c r="C696" t="s">
        <v>13</v>
      </c>
      <c r="D696" t="s">
        <v>16</v>
      </c>
      <c r="E696" t="s">
        <v>2358</v>
      </c>
      <c r="F696" t="s">
        <v>2839</v>
      </c>
      <c r="G696">
        <v>3.3300000000000003E-2</v>
      </c>
    </row>
    <row r="697" spans="1:7" x14ac:dyDescent="0.25">
      <c r="A697" t="s">
        <v>2838</v>
      </c>
      <c r="B697" t="s">
        <v>1464</v>
      </c>
      <c r="C697" t="s">
        <v>13</v>
      </c>
      <c r="D697" t="s">
        <v>22</v>
      </c>
      <c r="E697" t="s">
        <v>2358</v>
      </c>
      <c r="F697" t="s">
        <v>2839</v>
      </c>
      <c r="G697">
        <v>1.24E-2</v>
      </c>
    </row>
    <row r="698" spans="1:7" x14ac:dyDescent="0.25">
      <c r="A698" t="s">
        <v>2838</v>
      </c>
      <c r="B698" t="s">
        <v>1464</v>
      </c>
      <c r="C698" t="s">
        <v>13</v>
      </c>
      <c r="D698" t="s">
        <v>26</v>
      </c>
      <c r="E698" t="s">
        <v>2358</v>
      </c>
      <c r="F698" t="s">
        <v>2839</v>
      </c>
      <c r="G698">
        <v>3.2899999999999999E-2</v>
      </c>
    </row>
    <row r="699" spans="1:7" x14ac:dyDescent="0.25">
      <c r="A699" t="s">
        <v>2838</v>
      </c>
      <c r="B699" t="s">
        <v>1464</v>
      </c>
      <c r="C699" t="s">
        <v>13</v>
      </c>
      <c r="D699" t="s">
        <v>32</v>
      </c>
      <c r="E699" t="s">
        <v>2358</v>
      </c>
      <c r="F699" t="s">
        <v>2839</v>
      </c>
      <c r="G699">
        <v>3.1800000000000002E-2</v>
      </c>
    </row>
    <row r="700" spans="1:7" x14ac:dyDescent="0.25">
      <c r="A700" t="s">
        <v>2838</v>
      </c>
      <c r="B700" t="s">
        <v>1464</v>
      </c>
      <c r="C700" t="s">
        <v>13</v>
      </c>
      <c r="D700" t="s">
        <v>34</v>
      </c>
      <c r="E700" t="s">
        <v>2358</v>
      </c>
      <c r="F700" t="s">
        <v>2839</v>
      </c>
      <c r="G700">
        <v>3.3300000000000003E-2</v>
      </c>
    </row>
    <row r="701" spans="1:7" x14ac:dyDescent="0.25">
      <c r="A701" t="s">
        <v>2838</v>
      </c>
      <c r="B701" t="s">
        <v>1464</v>
      </c>
      <c r="C701" t="s">
        <v>13</v>
      </c>
      <c r="D701" t="s">
        <v>67</v>
      </c>
      <c r="E701" t="s">
        <v>2358</v>
      </c>
      <c r="F701" t="s">
        <v>2839</v>
      </c>
      <c r="G701">
        <v>2.7300000000000001E-2</v>
      </c>
    </row>
    <row r="702" spans="1:7" x14ac:dyDescent="0.25">
      <c r="A702" t="s">
        <v>2838</v>
      </c>
      <c r="B702" t="s">
        <v>1464</v>
      </c>
      <c r="C702" t="s">
        <v>13</v>
      </c>
      <c r="D702" t="s">
        <v>68</v>
      </c>
      <c r="E702" t="s">
        <v>2358</v>
      </c>
      <c r="F702" t="s">
        <v>2839</v>
      </c>
      <c r="G702">
        <v>2.92E-2</v>
      </c>
    </row>
    <row r="703" spans="1:7" x14ac:dyDescent="0.25">
      <c r="A703" t="s">
        <v>2838</v>
      </c>
      <c r="B703" t="s">
        <v>1464</v>
      </c>
      <c r="C703" t="s">
        <v>13</v>
      </c>
      <c r="D703" t="s">
        <v>70</v>
      </c>
      <c r="E703" t="s">
        <v>2358</v>
      </c>
      <c r="F703" t="s">
        <v>2839</v>
      </c>
      <c r="G703">
        <v>3.15E-2</v>
      </c>
    </row>
    <row r="704" spans="1:7" x14ac:dyDescent="0.25">
      <c r="A704" t="s">
        <v>2838</v>
      </c>
      <c r="B704" t="s">
        <v>1464</v>
      </c>
      <c r="C704" t="s">
        <v>13</v>
      </c>
      <c r="D704" t="s">
        <v>72</v>
      </c>
      <c r="E704" t="s">
        <v>2358</v>
      </c>
      <c r="F704" t="s">
        <v>2839</v>
      </c>
      <c r="G704">
        <v>2.8400000000000002E-2</v>
      </c>
    </row>
    <row r="705" spans="1:7" x14ac:dyDescent="0.25">
      <c r="A705" t="s">
        <v>2838</v>
      </c>
      <c r="B705" t="s">
        <v>1464</v>
      </c>
      <c r="C705" t="s">
        <v>13</v>
      </c>
      <c r="D705" t="s">
        <v>74</v>
      </c>
      <c r="E705" t="s">
        <v>2358</v>
      </c>
      <c r="F705" t="s">
        <v>2839</v>
      </c>
      <c r="G705">
        <v>3.1800000000000002E-2</v>
      </c>
    </row>
    <row r="706" spans="1:7" x14ac:dyDescent="0.25">
      <c r="A706" t="s">
        <v>2838</v>
      </c>
      <c r="B706" t="s">
        <v>1464</v>
      </c>
      <c r="C706" t="s">
        <v>13</v>
      </c>
      <c r="D706" t="s">
        <v>76</v>
      </c>
      <c r="E706" t="s">
        <v>2358</v>
      </c>
      <c r="F706" t="s">
        <v>2839</v>
      </c>
      <c r="G706">
        <v>2.9600000000000001E-2</v>
      </c>
    </row>
    <row r="707" spans="1:7" x14ac:dyDescent="0.25">
      <c r="A707" t="s">
        <v>2838</v>
      </c>
      <c r="B707" t="s">
        <v>1464</v>
      </c>
      <c r="C707" t="s">
        <v>13</v>
      </c>
      <c r="D707" t="s">
        <v>78</v>
      </c>
      <c r="E707" t="s">
        <v>2358</v>
      </c>
      <c r="F707" t="s">
        <v>2839</v>
      </c>
      <c r="G707">
        <v>3.1300000000000001E-2</v>
      </c>
    </row>
    <row r="708" spans="1:7" x14ac:dyDescent="0.25">
      <c r="A708" t="s">
        <v>2838</v>
      </c>
      <c r="B708" t="s">
        <v>1464</v>
      </c>
      <c r="C708" t="s">
        <v>13</v>
      </c>
      <c r="D708" t="s">
        <v>79</v>
      </c>
      <c r="E708" t="s">
        <v>2358</v>
      </c>
      <c r="F708" t="s">
        <v>2839</v>
      </c>
      <c r="G708">
        <v>1.8200000000000001E-2</v>
      </c>
    </row>
    <row r="709" spans="1:7" x14ac:dyDescent="0.25">
      <c r="A709" t="s">
        <v>2838</v>
      </c>
      <c r="B709" t="s">
        <v>1464</v>
      </c>
      <c r="C709" t="s">
        <v>38</v>
      </c>
      <c r="D709" t="s">
        <v>1473</v>
      </c>
      <c r="E709" t="s">
        <v>1724</v>
      </c>
      <c r="F709" t="s">
        <v>2839</v>
      </c>
      <c r="G709">
        <v>0</v>
      </c>
    </row>
    <row r="710" spans="1:7" x14ac:dyDescent="0.25">
      <c r="A710" t="s">
        <v>2838</v>
      </c>
      <c r="B710" t="s">
        <v>1464</v>
      </c>
      <c r="C710" t="s">
        <v>38</v>
      </c>
      <c r="D710" t="s">
        <v>1473</v>
      </c>
      <c r="E710" t="s">
        <v>2667</v>
      </c>
      <c r="F710" t="s">
        <v>2839</v>
      </c>
      <c r="G710">
        <v>4.2599999999999999E-2</v>
      </c>
    </row>
    <row r="711" spans="1:7" x14ac:dyDescent="0.25">
      <c r="A711" t="s">
        <v>2838</v>
      </c>
      <c r="B711" t="s">
        <v>1464</v>
      </c>
      <c r="C711" t="s">
        <v>38</v>
      </c>
      <c r="D711" t="s">
        <v>1475</v>
      </c>
      <c r="E711" t="s">
        <v>2667</v>
      </c>
      <c r="F711" t="s">
        <v>2839</v>
      </c>
      <c r="G711">
        <v>0.05</v>
      </c>
    </row>
    <row r="712" spans="1:7" x14ac:dyDescent="0.25">
      <c r="A712" t="s">
        <v>2838</v>
      </c>
      <c r="B712" t="s">
        <v>1464</v>
      </c>
      <c r="C712" t="s">
        <v>38</v>
      </c>
      <c r="D712" t="s">
        <v>1478</v>
      </c>
      <c r="E712" t="s">
        <v>2667</v>
      </c>
      <c r="F712" t="s">
        <v>2839</v>
      </c>
      <c r="G712">
        <v>0</v>
      </c>
    </row>
    <row r="713" spans="1:7" x14ac:dyDescent="0.25">
      <c r="A713" t="s">
        <v>2838</v>
      </c>
      <c r="B713" t="s">
        <v>1464</v>
      </c>
      <c r="C713" t="s">
        <v>38</v>
      </c>
      <c r="D713" t="s">
        <v>1480</v>
      </c>
      <c r="E713" t="s">
        <v>2667</v>
      </c>
      <c r="F713" t="s">
        <v>2839</v>
      </c>
      <c r="G713">
        <v>9.2999999999999992E-3</v>
      </c>
    </row>
    <row r="714" spans="1:7" x14ac:dyDescent="0.25">
      <c r="A714" t="s">
        <v>2838</v>
      </c>
      <c r="B714" t="s">
        <v>1464</v>
      </c>
      <c r="C714" t="s">
        <v>38</v>
      </c>
      <c r="D714" t="s">
        <v>1482</v>
      </c>
      <c r="E714" t="s">
        <v>2667</v>
      </c>
      <c r="F714" t="s">
        <v>2839</v>
      </c>
      <c r="G714">
        <v>0.05</v>
      </c>
    </row>
    <row r="715" spans="1:7" x14ac:dyDescent="0.25">
      <c r="A715" t="s">
        <v>2838</v>
      </c>
      <c r="B715" t="s">
        <v>1464</v>
      </c>
      <c r="C715" t="s">
        <v>38</v>
      </c>
      <c r="D715" t="s">
        <v>1484</v>
      </c>
      <c r="E715" t="s">
        <v>2667</v>
      </c>
      <c r="F715" t="s">
        <v>2839</v>
      </c>
      <c r="G715">
        <v>0.05</v>
      </c>
    </row>
    <row r="716" spans="1:7" x14ac:dyDescent="0.25">
      <c r="A716" t="s">
        <v>2838</v>
      </c>
      <c r="B716" t="s">
        <v>1464</v>
      </c>
      <c r="C716" t="s">
        <v>38</v>
      </c>
      <c r="D716" t="s">
        <v>1488</v>
      </c>
      <c r="E716" t="s">
        <v>2667</v>
      </c>
      <c r="F716" t="s">
        <v>2839</v>
      </c>
      <c r="G716">
        <v>4.48E-2</v>
      </c>
    </row>
    <row r="717" spans="1:7" x14ac:dyDescent="0.25">
      <c r="A717" t="s">
        <v>2838</v>
      </c>
      <c r="B717" t="s">
        <v>1464</v>
      </c>
      <c r="C717" t="s">
        <v>38</v>
      </c>
      <c r="D717" t="s">
        <v>1490</v>
      </c>
      <c r="E717" t="s">
        <v>2667</v>
      </c>
      <c r="F717" t="s">
        <v>2839</v>
      </c>
      <c r="G717">
        <v>0.05</v>
      </c>
    </row>
    <row r="718" spans="1:7" x14ac:dyDescent="0.25">
      <c r="A718" t="s">
        <v>2838</v>
      </c>
      <c r="B718" t="s">
        <v>1464</v>
      </c>
      <c r="C718" t="s">
        <v>38</v>
      </c>
      <c r="D718" t="s">
        <v>1492</v>
      </c>
      <c r="E718" t="s">
        <v>2667</v>
      </c>
      <c r="F718" t="s">
        <v>2839</v>
      </c>
      <c r="G718">
        <v>0.05</v>
      </c>
    </row>
    <row r="719" spans="1:7" x14ac:dyDescent="0.25">
      <c r="A719" t="s">
        <v>2838</v>
      </c>
      <c r="B719" t="s">
        <v>1464</v>
      </c>
      <c r="C719" t="s">
        <v>51</v>
      </c>
      <c r="D719" t="s">
        <v>978</v>
      </c>
      <c r="E719" t="s">
        <v>2787</v>
      </c>
      <c r="F719" t="s">
        <v>2839</v>
      </c>
      <c r="G719">
        <v>3.3300000000000003E-2</v>
      </c>
    </row>
    <row r="720" spans="1:7" x14ac:dyDescent="0.25">
      <c r="A720" t="s">
        <v>2838</v>
      </c>
      <c r="B720" t="s">
        <v>1464</v>
      </c>
      <c r="C720" t="s">
        <v>51</v>
      </c>
      <c r="D720" t="s">
        <v>1507</v>
      </c>
      <c r="E720" t="s">
        <v>2778</v>
      </c>
      <c r="F720" t="s">
        <v>2839</v>
      </c>
      <c r="G720">
        <v>1.5800000000000002E-2</v>
      </c>
    </row>
    <row r="721" spans="1:7" x14ac:dyDescent="0.25">
      <c r="A721" t="s">
        <v>2838</v>
      </c>
      <c r="B721" t="s">
        <v>1464</v>
      </c>
      <c r="C721" t="s">
        <v>214</v>
      </c>
      <c r="D721" t="s">
        <v>874</v>
      </c>
      <c r="E721" t="s">
        <v>2807</v>
      </c>
      <c r="F721" t="s">
        <v>2839</v>
      </c>
      <c r="G721">
        <v>3.1300000000000001E-2</v>
      </c>
    </row>
    <row r="722" spans="1:7" x14ac:dyDescent="0.25">
      <c r="A722" t="s">
        <v>2838</v>
      </c>
      <c r="B722" t="s">
        <v>1516</v>
      </c>
      <c r="C722" t="s">
        <v>10</v>
      </c>
      <c r="D722" t="s">
        <v>11</v>
      </c>
      <c r="E722" t="s">
        <v>1733</v>
      </c>
      <c r="F722" t="s">
        <v>2839</v>
      </c>
      <c r="G722">
        <v>6.3500000000000001E-2</v>
      </c>
    </row>
    <row r="723" spans="1:7" x14ac:dyDescent="0.25">
      <c r="A723" t="s">
        <v>2838</v>
      </c>
      <c r="B723" t="s">
        <v>1516</v>
      </c>
      <c r="C723" t="s">
        <v>10</v>
      </c>
      <c r="D723" t="s">
        <v>11</v>
      </c>
      <c r="E723" t="s">
        <v>2667</v>
      </c>
      <c r="F723" t="s">
        <v>2839</v>
      </c>
      <c r="G723">
        <v>1.29E-2</v>
      </c>
    </row>
    <row r="724" spans="1:7" x14ac:dyDescent="0.25">
      <c r="A724" t="s">
        <v>2838</v>
      </c>
      <c r="B724" t="s">
        <v>1516</v>
      </c>
      <c r="C724" t="s">
        <v>13</v>
      </c>
      <c r="D724" t="s">
        <v>18</v>
      </c>
      <c r="E724" t="s">
        <v>2358</v>
      </c>
      <c r="F724" t="s">
        <v>2839</v>
      </c>
      <c r="G724">
        <v>3.1300000000000001E-2</v>
      </c>
    </row>
    <row r="725" spans="1:7" x14ac:dyDescent="0.25">
      <c r="A725" t="s">
        <v>2838</v>
      </c>
      <c r="B725" t="s">
        <v>1516</v>
      </c>
      <c r="C725" t="s">
        <v>13</v>
      </c>
      <c r="D725" t="s">
        <v>20</v>
      </c>
      <c r="E725" t="s">
        <v>2358</v>
      </c>
      <c r="F725" t="s">
        <v>2839</v>
      </c>
      <c r="G725">
        <v>3.3300000000000003E-2</v>
      </c>
    </row>
    <row r="726" spans="1:7" x14ac:dyDescent="0.25">
      <c r="A726" t="s">
        <v>2838</v>
      </c>
      <c r="B726" t="s">
        <v>1516</v>
      </c>
      <c r="C726" t="s">
        <v>13</v>
      </c>
      <c r="D726" t="s">
        <v>22</v>
      </c>
      <c r="E726" t="s">
        <v>2358</v>
      </c>
      <c r="F726" t="s">
        <v>2839</v>
      </c>
      <c r="G726">
        <v>3.3300000000000003E-2</v>
      </c>
    </row>
    <row r="727" spans="1:7" x14ac:dyDescent="0.25">
      <c r="A727" t="s">
        <v>2838</v>
      </c>
      <c r="B727" t="s">
        <v>1516</v>
      </c>
      <c r="C727" t="s">
        <v>13</v>
      </c>
      <c r="D727" t="s">
        <v>22</v>
      </c>
      <c r="E727" t="s">
        <v>2673</v>
      </c>
      <c r="F727" t="s">
        <v>2839</v>
      </c>
      <c r="G727">
        <v>4.8999999999999998E-3</v>
      </c>
    </row>
    <row r="728" spans="1:7" x14ac:dyDescent="0.25">
      <c r="A728" t="s">
        <v>2838</v>
      </c>
      <c r="B728" t="s">
        <v>1516</v>
      </c>
      <c r="C728" t="s">
        <v>13</v>
      </c>
      <c r="D728" t="s">
        <v>24</v>
      </c>
      <c r="E728" t="s">
        <v>2358</v>
      </c>
      <c r="F728" t="s">
        <v>2839</v>
      </c>
      <c r="G728">
        <v>1.43E-2</v>
      </c>
    </row>
    <row r="729" spans="1:7" x14ac:dyDescent="0.25">
      <c r="A729" t="s">
        <v>2838</v>
      </c>
      <c r="B729" t="s">
        <v>1516</v>
      </c>
      <c r="C729" t="s">
        <v>13</v>
      </c>
      <c r="D729" t="s">
        <v>26</v>
      </c>
      <c r="E729" t="s">
        <v>2358</v>
      </c>
      <c r="F729" t="s">
        <v>2839</v>
      </c>
      <c r="G729">
        <v>2.7699999999999999E-2</v>
      </c>
    </row>
    <row r="730" spans="1:7" x14ac:dyDescent="0.25">
      <c r="A730" t="s">
        <v>2838</v>
      </c>
      <c r="B730" t="s">
        <v>1516</v>
      </c>
      <c r="C730" t="s">
        <v>13</v>
      </c>
      <c r="D730" t="s">
        <v>28</v>
      </c>
      <c r="E730" t="s">
        <v>2787</v>
      </c>
      <c r="F730" t="s">
        <v>2839</v>
      </c>
      <c r="G730">
        <v>3.3300000000000003E-2</v>
      </c>
    </row>
    <row r="731" spans="1:7" x14ac:dyDescent="0.25">
      <c r="A731" t="s">
        <v>2838</v>
      </c>
      <c r="B731" t="s">
        <v>1516</v>
      </c>
      <c r="C731" t="s">
        <v>13</v>
      </c>
      <c r="D731" t="s">
        <v>30</v>
      </c>
      <c r="E731" t="s">
        <v>2358</v>
      </c>
      <c r="F731" t="s">
        <v>2839</v>
      </c>
      <c r="G731">
        <v>1.9599999999999999E-2</v>
      </c>
    </row>
    <row r="732" spans="1:7" x14ac:dyDescent="0.25">
      <c r="A732" t="s">
        <v>2838</v>
      </c>
      <c r="B732" t="s">
        <v>1516</v>
      </c>
      <c r="C732" t="s">
        <v>38</v>
      </c>
      <c r="D732" t="s">
        <v>1525</v>
      </c>
      <c r="E732" t="s">
        <v>2667</v>
      </c>
      <c r="F732" t="s">
        <v>2839</v>
      </c>
      <c r="G732">
        <v>3.27E-2</v>
      </c>
    </row>
    <row r="733" spans="1:7" x14ac:dyDescent="0.25">
      <c r="A733" t="s">
        <v>2838</v>
      </c>
      <c r="B733" t="s">
        <v>1516</v>
      </c>
      <c r="C733" t="s">
        <v>38</v>
      </c>
      <c r="D733" t="s">
        <v>1529</v>
      </c>
      <c r="E733" t="s">
        <v>2667</v>
      </c>
      <c r="F733" t="s">
        <v>2839</v>
      </c>
      <c r="G733">
        <v>1.9199999999999998E-2</v>
      </c>
    </row>
    <row r="734" spans="1:7" x14ac:dyDescent="0.25">
      <c r="A734" t="s">
        <v>2838</v>
      </c>
      <c r="B734" t="s">
        <v>1537</v>
      </c>
      <c r="C734" t="s">
        <v>10</v>
      </c>
      <c r="D734" t="s">
        <v>11</v>
      </c>
      <c r="E734" t="s">
        <v>1733</v>
      </c>
      <c r="F734" t="s">
        <v>2839</v>
      </c>
      <c r="G734">
        <v>6.5000000000000002E-2</v>
      </c>
    </row>
    <row r="735" spans="1:7" x14ac:dyDescent="0.25">
      <c r="A735" t="s">
        <v>2838</v>
      </c>
      <c r="B735" t="s">
        <v>1537</v>
      </c>
      <c r="C735" t="s">
        <v>13</v>
      </c>
      <c r="D735" t="s">
        <v>14</v>
      </c>
      <c r="E735" t="s">
        <v>2787</v>
      </c>
      <c r="F735" t="s">
        <v>2839</v>
      </c>
      <c r="G735">
        <v>3.3300000000000003E-2</v>
      </c>
    </row>
    <row r="736" spans="1:7" x14ac:dyDescent="0.25">
      <c r="A736" t="s">
        <v>2838</v>
      </c>
      <c r="B736" t="s">
        <v>1537</v>
      </c>
      <c r="C736" t="s">
        <v>13</v>
      </c>
      <c r="D736" t="s">
        <v>18</v>
      </c>
      <c r="E736" t="s">
        <v>2358</v>
      </c>
      <c r="F736" t="s">
        <v>2839</v>
      </c>
      <c r="G736">
        <v>3.2099999999999997E-2</v>
      </c>
    </row>
    <row r="737" spans="1:7" x14ac:dyDescent="0.25">
      <c r="A737" t="s">
        <v>2838</v>
      </c>
      <c r="B737" t="s">
        <v>1537</v>
      </c>
      <c r="C737" t="s">
        <v>13</v>
      </c>
      <c r="D737" t="s">
        <v>20</v>
      </c>
      <c r="E737" t="s">
        <v>2358</v>
      </c>
      <c r="F737" t="s">
        <v>2839</v>
      </c>
      <c r="G737">
        <v>3.2000000000000001E-2</v>
      </c>
    </row>
    <row r="738" spans="1:7" x14ac:dyDescent="0.25">
      <c r="A738" t="s">
        <v>2838</v>
      </c>
      <c r="B738" t="s">
        <v>1537</v>
      </c>
      <c r="C738" t="s">
        <v>13</v>
      </c>
      <c r="D738" t="s">
        <v>24</v>
      </c>
      <c r="E738" t="s">
        <v>2358</v>
      </c>
      <c r="F738" t="s">
        <v>2839</v>
      </c>
      <c r="G738">
        <v>0</v>
      </c>
    </row>
    <row r="739" spans="1:7" x14ac:dyDescent="0.25">
      <c r="A739" t="s">
        <v>2838</v>
      </c>
      <c r="B739" t="s">
        <v>1537</v>
      </c>
      <c r="C739" t="s">
        <v>13</v>
      </c>
      <c r="D739" t="s">
        <v>26</v>
      </c>
      <c r="E739" t="s">
        <v>2358</v>
      </c>
      <c r="F739" t="s">
        <v>2839</v>
      </c>
      <c r="G739">
        <v>1.4E-2</v>
      </c>
    </row>
    <row r="740" spans="1:7" x14ac:dyDescent="0.25">
      <c r="A740" t="s">
        <v>2838</v>
      </c>
      <c r="B740" t="s">
        <v>1537</v>
      </c>
      <c r="C740" t="s">
        <v>13</v>
      </c>
      <c r="D740" t="s">
        <v>28</v>
      </c>
      <c r="E740" t="s">
        <v>2358</v>
      </c>
      <c r="F740" t="s">
        <v>2839</v>
      </c>
      <c r="G740">
        <v>3.3300000000000003E-2</v>
      </c>
    </row>
    <row r="741" spans="1:7" x14ac:dyDescent="0.25">
      <c r="A741" t="s">
        <v>2838</v>
      </c>
      <c r="B741" t="s">
        <v>1537</v>
      </c>
      <c r="C741" t="s">
        <v>13</v>
      </c>
      <c r="D741" t="s">
        <v>30</v>
      </c>
      <c r="E741" t="s">
        <v>2358</v>
      </c>
      <c r="F741" t="s">
        <v>2839</v>
      </c>
      <c r="G741">
        <v>3.3300000000000003E-2</v>
      </c>
    </row>
    <row r="742" spans="1:7" x14ac:dyDescent="0.25">
      <c r="A742" t="s">
        <v>2838</v>
      </c>
      <c r="B742" t="s">
        <v>1537</v>
      </c>
      <c r="C742" t="s">
        <v>13</v>
      </c>
      <c r="D742" t="s">
        <v>32</v>
      </c>
      <c r="E742" t="s">
        <v>2358</v>
      </c>
      <c r="F742" t="s">
        <v>2839</v>
      </c>
      <c r="G742">
        <v>3.3300000000000003E-2</v>
      </c>
    </row>
    <row r="743" spans="1:7" x14ac:dyDescent="0.25">
      <c r="A743" t="s">
        <v>2838</v>
      </c>
      <c r="B743" t="s">
        <v>1537</v>
      </c>
      <c r="C743" t="s">
        <v>13</v>
      </c>
      <c r="D743" t="s">
        <v>36</v>
      </c>
      <c r="E743" t="s">
        <v>2787</v>
      </c>
      <c r="F743" t="s">
        <v>2839</v>
      </c>
      <c r="G743">
        <v>3.0700000000000002E-2</v>
      </c>
    </row>
    <row r="744" spans="1:7" x14ac:dyDescent="0.25">
      <c r="A744" t="s">
        <v>2838</v>
      </c>
      <c r="B744" t="s">
        <v>1537</v>
      </c>
      <c r="C744" t="s">
        <v>13</v>
      </c>
      <c r="D744" t="s">
        <v>67</v>
      </c>
      <c r="E744" t="s">
        <v>2787</v>
      </c>
      <c r="F744" t="s">
        <v>2839</v>
      </c>
      <c r="G744">
        <v>3.3300000000000003E-2</v>
      </c>
    </row>
    <row r="745" spans="1:7" x14ac:dyDescent="0.25">
      <c r="A745" t="s">
        <v>2838</v>
      </c>
      <c r="B745" t="s">
        <v>1537</v>
      </c>
      <c r="C745" t="s">
        <v>13</v>
      </c>
      <c r="D745" t="s">
        <v>68</v>
      </c>
      <c r="E745" t="s">
        <v>2358</v>
      </c>
      <c r="F745" t="s">
        <v>2839</v>
      </c>
      <c r="G745">
        <v>3.3300000000000003E-2</v>
      </c>
    </row>
    <row r="746" spans="1:7" x14ac:dyDescent="0.25">
      <c r="A746" t="s">
        <v>2838</v>
      </c>
      <c r="B746" t="s">
        <v>1537</v>
      </c>
      <c r="C746" t="s">
        <v>38</v>
      </c>
      <c r="D746" t="s">
        <v>1545</v>
      </c>
      <c r="E746" t="s">
        <v>2667</v>
      </c>
      <c r="F746" t="s">
        <v>2839</v>
      </c>
      <c r="G746">
        <v>4.9799999999999997E-2</v>
      </c>
    </row>
    <row r="747" spans="1:7" x14ac:dyDescent="0.25">
      <c r="A747" t="s">
        <v>2838</v>
      </c>
      <c r="B747" t="s">
        <v>1537</v>
      </c>
      <c r="C747" t="s">
        <v>38</v>
      </c>
      <c r="D747" t="s">
        <v>1547</v>
      </c>
      <c r="E747" t="s">
        <v>2667</v>
      </c>
      <c r="F747" t="s">
        <v>2839</v>
      </c>
      <c r="G747">
        <v>0.05</v>
      </c>
    </row>
    <row r="748" spans="1:7" x14ac:dyDescent="0.25">
      <c r="A748" t="s">
        <v>2838</v>
      </c>
      <c r="B748" t="s">
        <v>1537</v>
      </c>
      <c r="C748" t="s">
        <v>38</v>
      </c>
      <c r="D748" t="s">
        <v>1549</v>
      </c>
      <c r="E748" t="s">
        <v>2667</v>
      </c>
      <c r="F748" t="s">
        <v>2839</v>
      </c>
      <c r="G748">
        <v>4.2099999999999999E-2</v>
      </c>
    </row>
    <row r="749" spans="1:7" x14ac:dyDescent="0.25">
      <c r="A749" t="s">
        <v>2838</v>
      </c>
      <c r="B749" t="s">
        <v>1537</v>
      </c>
      <c r="C749" t="s">
        <v>38</v>
      </c>
      <c r="D749" t="s">
        <v>1555</v>
      </c>
      <c r="E749" t="s">
        <v>2667</v>
      </c>
      <c r="F749" t="s">
        <v>2839</v>
      </c>
      <c r="G749">
        <v>3.73E-2</v>
      </c>
    </row>
    <row r="750" spans="1:7" x14ac:dyDescent="0.25">
      <c r="A750" t="s">
        <v>2838</v>
      </c>
      <c r="B750" t="s">
        <v>1537</v>
      </c>
      <c r="C750" t="s">
        <v>38</v>
      </c>
      <c r="D750" t="s">
        <v>1557</v>
      </c>
      <c r="E750" t="s">
        <v>2667</v>
      </c>
      <c r="F750" t="s">
        <v>2839</v>
      </c>
      <c r="G750">
        <v>0.05</v>
      </c>
    </row>
    <row r="751" spans="1:7" x14ac:dyDescent="0.25">
      <c r="A751" t="s">
        <v>2838</v>
      </c>
      <c r="B751" t="s">
        <v>1537</v>
      </c>
      <c r="C751" t="s">
        <v>38</v>
      </c>
      <c r="D751" t="s">
        <v>1563</v>
      </c>
      <c r="E751" t="s">
        <v>2667</v>
      </c>
      <c r="F751" t="s">
        <v>2839</v>
      </c>
      <c r="G751">
        <v>4.7800000000000002E-2</v>
      </c>
    </row>
    <row r="752" spans="1:7" x14ac:dyDescent="0.25">
      <c r="A752" t="s">
        <v>2838</v>
      </c>
      <c r="B752" t="s">
        <v>1537</v>
      </c>
      <c r="C752" t="s">
        <v>38</v>
      </c>
      <c r="D752" t="s">
        <v>1565</v>
      </c>
      <c r="E752" t="s">
        <v>2667</v>
      </c>
      <c r="F752" t="s">
        <v>2839</v>
      </c>
      <c r="G752">
        <v>1.7299999999999999E-2</v>
      </c>
    </row>
    <row r="753" spans="1:7" x14ac:dyDescent="0.25">
      <c r="A753" t="s">
        <v>2838</v>
      </c>
      <c r="B753" t="s">
        <v>1537</v>
      </c>
      <c r="C753" t="s">
        <v>38</v>
      </c>
      <c r="D753" t="s">
        <v>1565</v>
      </c>
      <c r="E753" t="s">
        <v>2787</v>
      </c>
      <c r="F753" t="s">
        <v>2839</v>
      </c>
      <c r="G753">
        <v>3.3300000000000003E-2</v>
      </c>
    </row>
    <row r="754" spans="1:7" x14ac:dyDescent="0.25">
      <c r="A754" t="s">
        <v>2838</v>
      </c>
      <c r="B754" t="s">
        <v>1585</v>
      </c>
      <c r="C754" t="s">
        <v>10</v>
      </c>
      <c r="D754" t="s">
        <v>11</v>
      </c>
      <c r="E754" t="s">
        <v>2667</v>
      </c>
      <c r="F754" t="s">
        <v>2839</v>
      </c>
      <c r="G754">
        <v>2.3400000000000001E-2</v>
      </c>
    </row>
    <row r="755" spans="1:7" x14ac:dyDescent="0.25">
      <c r="A755" t="s">
        <v>2838</v>
      </c>
      <c r="B755" t="s">
        <v>1585</v>
      </c>
      <c r="C755" t="s">
        <v>13</v>
      </c>
      <c r="D755" t="s">
        <v>16</v>
      </c>
      <c r="E755" t="s">
        <v>2358</v>
      </c>
      <c r="F755" t="s">
        <v>2839</v>
      </c>
      <c r="G755">
        <v>3.3300000000000003E-2</v>
      </c>
    </row>
    <row r="756" spans="1:7" x14ac:dyDescent="0.25">
      <c r="A756" t="s">
        <v>2838</v>
      </c>
      <c r="B756" t="s">
        <v>1585</v>
      </c>
      <c r="C756" t="s">
        <v>13</v>
      </c>
      <c r="D756" t="s">
        <v>24</v>
      </c>
      <c r="E756" t="s">
        <v>2358</v>
      </c>
      <c r="F756" t="s">
        <v>2839</v>
      </c>
      <c r="G756">
        <v>3.3300000000000003E-2</v>
      </c>
    </row>
    <row r="757" spans="1:7" x14ac:dyDescent="0.25">
      <c r="A757" t="s">
        <v>2838</v>
      </c>
      <c r="B757" t="s">
        <v>1585</v>
      </c>
      <c r="C757" t="s">
        <v>13</v>
      </c>
      <c r="D757" t="s">
        <v>30</v>
      </c>
      <c r="E757" t="s">
        <v>2358</v>
      </c>
      <c r="F757" t="s">
        <v>2839</v>
      </c>
      <c r="G757">
        <v>3.3300000000000003E-2</v>
      </c>
    </row>
    <row r="758" spans="1:7" x14ac:dyDescent="0.25">
      <c r="A758" t="s">
        <v>2838</v>
      </c>
      <c r="B758" t="s">
        <v>1585</v>
      </c>
      <c r="C758" t="s">
        <v>38</v>
      </c>
      <c r="D758" t="s">
        <v>1589</v>
      </c>
      <c r="E758" t="s">
        <v>2667</v>
      </c>
      <c r="F758" t="s">
        <v>2839</v>
      </c>
      <c r="G758">
        <v>2.52E-2</v>
      </c>
    </row>
    <row r="759" spans="1:7" x14ac:dyDescent="0.25">
      <c r="A759" t="s">
        <v>2838</v>
      </c>
      <c r="B759" t="s">
        <v>1585</v>
      </c>
      <c r="C759" t="s">
        <v>38</v>
      </c>
      <c r="D759" t="s">
        <v>1593</v>
      </c>
      <c r="E759" t="s">
        <v>2047</v>
      </c>
      <c r="F759" t="s">
        <v>2839</v>
      </c>
      <c r="G759">
        <v>3.5000000000000003E-2</v>
      </c>
    </row>
    <row r="760" spans="1:7" x14ac:dyDescent="0.25">
      <c r="A760" t="s">
        <v>2838</v>
      </c>
      <c r="B760" t="s">
        <v>1585</v>
      </c>
      <c r="C760" t="s">
        <v>38</v>
      </c>
      <c r="D760" t="s">
        <v>1593</v>
      </c>
      <c r="E760" t="s">
        <v>2667</v>
      </c>
      <c r="F760" t="s">
        <v>2839</v>
      </c>
      <c r="G760">
        <v>0.05</v>
      </c>
    </row>
    <row r="761" spans="1:7" x14ac:dyDescent="0.25">
      <c r="A761" t="s">
        <v>2838</v>
      </c>
      <c r="B761" t="s">
        <v>1585</v>
      </c>
      <c r="C761" t="s">
        <v>38</v>
      </c>
      <c r="D761" t="s">
        <v>1595</v>
      </c>
      <c r="E761" t="s">
        <v>2667</v>
      </c>
      <c r="F761" t="s">
        <v>2839</v>
      </c>
      <c r="G761">
        <v>4.6399999999999997E-2</v>
      </c>
    </row>
    <row r="762" spans="1:7" x14ac:dyDescent="0.25">
      <c r="A762" t="s">
        <v>2838</v>
      </c>
      <c r="B762" t="s">
        <v>1585</v>
      </c>
      <c r="C762" t="s">
        <v>38</v>
      </c>
      <c r="D762" t="s">
        <v>1597</v>
      </c>
      <c r="E762" t="s">
        <v>2667</v>
      </c>
      <c r="F762" t="s">
        <v>2839</v>
      </c>
      <c r="G762">
        <v>3.3300000000000003E-2</v>
      </c>
    </row>
    <row r="763" spans="1:7" x14ac:dyDescent="0.25">
      <c r="A763" t="s">
        <v>2838</v>
      </c>
      <c r="B763" t="s">
        <v>1585</v>
      </c>
      <c r="C763" t="s">
        <v>38</v>
      </c>
      <c r="D763" t="s">
        <v>907</v>
      </c>
      <c r="E763" t="s">
        <v>2667</v>
      </c>
      <c r="F763" t="s">
        <v>2839</v>
      </c>
      <c r="G763">
        <v>0.05</v>
      </c>
    </row>
    <row r="764" spans="1:7" x14ac:dyDescent="0.25">
      <c r="A764" t="s">
        <v>2838</v>
      </c>
      <c r="B764" t="s">
        <v>1585</v>
      </c>
      <c r="C764" t="s">
        <v>38</v>
      </c>
      <c r="D764" t="s">
        <v>1599</v>
      </c>
      <c r="E764" t="s">
        <v>2667</v>
      </c>
      <c r="F764" t="s">
        <v>2839</v>
      </c>
      <c r="G764">
        <v>1.67E-2</v>
      </c>
    </row>
    <row r="765" spans="1:7" x14ac:dyDescent="0.25">
      <c r="A765" t="s">
        <v>2838</v>
      </c>
      <c r="B765" t="s">
        <v>1585</v>
      </c>
      <c r="C765" t="s">
        <v>51</v>
      </c>
      <c r="D765" t="s">
        <v>1620</v>
      </c>
      <c r="E765" t="s">
        <v>2821</v>
      </c>
      <c r="F765" t="s">
        <v>2839</v>
      </c>
      <c r="G765">
        <v>1.41E-2</v>
      </c>
    </row>
    <row r="766" spans="1:7" x14ac:dyDescent="0.25">
      <c r="A766" t="s">
        <v>2838</v>
      </c>
      <c r="B766" t="s">
        <v>1585</v>
      </c>
      <c r="C766" t="s">
        <v>51</v>
      </c>
      <c r="D766" t="s">
        <v>1622</v>
      </c>
      <c r="E766" t="s">
        <v>2743</v>
      </c>
      <c r="F766" t="s">
        <v>2839</v>
      </c>
      <c r="G766">
        <v>9.2999999999999992E-3</v>
      </c>
    </row>
    <row r="767" spans="1:7" x14ac:dyDescent="0.25">
      <c r="A767" t="s">
        <v>2838</v>
      </c>
      <c r="B767" t="s">
        <v>1585</v>
      </c>
      <c r="C767" t="s">
        <v>51</v>
      </c>
      <c r="D767" t="s">
        <v>1624</v>
      </c>
      <c r="E767" t="s">
        <v>2707</v>
      </c>
      <c r="F767" t="s">
        <v>2839</v>
      </c>
      <c r="G767">
        <v>5.0000000000000001E-4</v>
      </c>
    </row>
    <row r="768" spans="1:7" x14ac:dyDescent="0.25">
      <c r="A768" t="s">
        <v>2838</v>
      </c>
      <c r="B768" t="s">
        <v>1585</v>
      </c>
      <c r="C768" t="s">
        <v>51</v>
      </c>
      <c r="D768" t="s">
        <v>1630</v>
      </c>
      <c r="E768" t="s">
        <v>2813</v>
      </c>
      <c r="F768" t="s">
        <v>2839</v>
      </c>
      <c r="G768">
        <v>3.0700000000000002E-2</v>
      </c>
    </row>
    <row r="769" spans="1:7" x14ac:dyDescent="0.25">
      <c r="A769" t="s">
        <v>2838</v>
      </c>
      <c r="B769" t="s">
        <v>1638</v>
      </c>
      <c r="C769" t="s">
        <v>10</v>
      </c>
      <c r="D769" t="s">
        <v>11</v>
      </c>
      <c r="E769" t="s">
        <v>1733</v>
      </c>
      <c r="F769" t="s">
        <v>2839</v>
      </c>
      <c r="G769">
        <v>5.2400000000000002E-2</v>
      </c>
    </row>
    <row r="770" spans="1:7" x14ac:dyDescent="0.25">
      <c r="A770" t="s">
        <v>2838</v>
      </c>
      <c r="B770" t="s">
        <v>1638</v>
      </c>
      <c r="C770" t="s">
        <v>10</v>
      </c>
      <c r="D770" t="s">
        <v>11</v>
      </c>
      <c r="E770" t="s">
        <v>2667</v>
      </c>
      <c r="F770" t="s">
        <v>2839</v>
      </c>
      <c r="G770">
        <v>3.1099999999999999E-2</v>
      </c>
    </row>
    <row r="771" spans="1:7" x14ac:dyDescent="0.25">
      <c r="A771" t="s">
        <v>2838</v>
      </c>
      <c r="B771" t="s">
        <v>1638</v>
      </c>
      <c r="C771" t="s">
        <v>13</v>
      </c>
      <c r="D771" t="s">
        <v>14</v>
      </c>
      <c r="E771" t="s">
        <v>2358</v>
      </c>
      <c r="F771" t="s">
        <v>2839</v>
      </c>
      <c r="G771">
        <v>3.3300000000000003E-2</v>
      </c>
    </row>
    <row r="772" spans="1:7" x14ac:dyDescent="0.25">
      <c r="A772" t="s">
        <v>2838</v>
      </c>
      <c r="B772" t="s">
        <v>1638</v>
      </c>
      <c r="C772" t="s">
        <v>13</v>
      </c>
      <c r="D772" t="s">
        <v>16</v>
      </c>
      <c r="E772" t="s">
        <v>2358</v>
      </c>
      <c r="F772" t="s">
        <v>2839</v>
      </c>
      <c r="G772">
        <v>1.61E-2</v>
      </c>
    </row>
    <row r="773" spans="1:7" x14ac:dyDescent="0.25">
      <c r="A773" t="s">
        <v>2838</v>
      </c>
      <c r="B773" t="s">
        <v>1638</v>
      </c>
      <c r="C773" t="s">
        <v>13</v>
      </c>
      <c r="D773" t="s">
        <v>18</v>
      </c>
      <c r="E773" t="s">
        <v>2358</v>
      </c>
      <c r="F773" t="s">
        <v>2839</v>
      </c>
      <c r="G773">
        <v>1.46E-2</v>
      </c>
    </row>
    <row r="774" spans="1:7" x14ac:dyDescent="0.25">
      <c r="A774" t="s">
        <v>2838</v>
      </c>
      <c r="B774" t="s">
        <v>1638</v>
      </c>
      <c r="C774" t="s">
        <v>13</v>
      </c>
      <c r="D774" t="s">
        <v>22</v>
      </c>
      <c r="E774" t="s">
        <v>2358</v>
      </c>
      <c r="F774" t="s">
        <v>2839</v>
      </c>
      <c r="G774">
        <v>3.0599999999999999E-2</v>
      </c>
    </row>
    <row r="775" spans="1:7" x14ac:dyDescent="0.25">
      <c r="A775" t="s">
        <v>2838</v>
      </c>
      <c r="B775" t="s">
        <v>1638</v>
      </c>
      <c r="C775" t="s">
        <v>13</v>
      </c>
      <c r="D775" t="s">
        <v>24</v>
      </c>
      <c r="E775" t="s">
        <v>2358</v>
      </c>
      <c r="F775" t="s">
        <v>2839</v>
      </c>
      <c r="G775">
        <v>3.3300000000000003E-2</v>
      </c>
    </row>
    <row r="776" spans="1:7" x14ac:dyDescent="0.25">
      <c r="A776" t="s">
        <v>2838</v>
      </c>
      <c r="B776" t="s">
        <v>1638</v>
      </c>
      <c r="C776" t="s">
        <v>13</v>
      </c>
      <c r="D776" t="s">
        <v>26</v>
      </c>
      <c r="E776" t="s">
        <v>2358</v>
      </c>
      <c r="F776" t="s">
        <v>2839</v>
      </c>
      <c r="G776">
        <v>3.3300000000000003E-2</v>
      </c>
    </row>
    <row r="777" spans="1:7" x14ac:dyDescent="0.25">
      <c r="A777" t="s">
        <v>2838</v>
      </c>
      <c r="B777" t="s">
        <v>1638</v>
      </c>
      <c r="C777" t="s">
        <v>13</v>
      </c>
      <c r="D777" t="s">
        <v>28</v>
      </c>
      <c r="E777" t="s">
        <v>2358</v>
      </c>
      <c r="F777" t="s">
        <v>2839</v>
      </c>
      <c r="G777">
        <v>1.0200000000000001E-2</v>
      </c>
    </row>
    <row r="778" spans="1:7" x14ac:dyDescent="0.25">
      <c r="A778" t="s">
        <v>2838</v>
      </c>
      <c r="B778" t="s">
        <v>1638</v>
      </c>
      <c r="C778" t="s">
        <v>13</v>
      </c>
      <c r="D778" t="s">
        <v>32</v>
      </c>
      <c r="E778" t="s">
        <v>2358</v>
      </c>
      <c r="F778" t="s">
        <v>2839</v>
      </c>
      <c r="G778">
        <v>2.75E-2</v>
      </c>
    </row>
    <row r="779" spans="1:7" x14ac:dyDescent="0.25">
      <c r="A779" t="s">
        <v>2838</v>
      </c>
      <c r="B779" t="s">
        <v>1638</v>
      </c>
      <c r="C779" t="s">
        <v>38</v>
      </c>
      <c r="D779" t="s">
        <v>1643</v>
      </c>
      <c r="E779" t="s">
        <v>2667</v>
      </c>
      <c r="F779" t="s">
        <v>2839</v>
      </c>
      <c r="G779">
        <v>0.05</v>
      </c>
    </row>
    <row r="780" spans="1:7" x14ac:dyDescent="0.25">
      <c r="A780" t="s">
        <v>2838</v>
      </c>
      <c r="B780" t="s">
        <v>1638</v>
      </c>
      <c r="C780" t="s">
        <v>38</v>
      </c>
      <c r="D780" t="s">
        <v>1645</v>
      </c>
      <c r="E780" t="s">
        <v>2667</v>
      </c>
      <c r="F780" t="s">
        <v>2839</v>
      </c>
      <c r="G780">
        <v>4.9099999999999998E-2</v>
      </c>
    </row>
    <row r="781" spans="1:7" x14ac:dyDescent="0.25">
      <c r="A781" t="s">
        <v>2838</v>
      </c>
      <c r="B781" t="s">
        <v>1638</v>
      </c>
      <c r="C781" t="s">
        <v>38</v>
      </c>
      <c r="D781" t="s">
        <v>1645</v>
      </c>
      <c r="E781" t="s">
        <v>2787</v>
      </c>
      <c r="F781" t="s">
        <v>2839</v>
      </c>
      <c r="G781">
        <v>3.3300000000000003E-2</v>
      </c>
    </row>
    <row r="782" spans="1:7" x14ac:dyDescent="0.25">
      <c r="A782" t="s">
        <v>2838</v>
      </c>
      <c r="B782" t="s">
        <v>1638</v>
      </c>
      <c r="C782" t="s">
        <v>38</v>
      </c>
      <c r="D782" t="s">
        <v>1647</v>
      </c>
      <c r="E782" t="s">
        <v>2667</v>
      </c>
      <c r="F782" t="s">
        <v>2839</v>
      </c>
      <c r="G782">
        <v>0.05</v>
      </c>
    </row>
    <row r="783" spans="1:7" x14ac:dyDescent="0.25">
      <c r="A783" t="s">
        <v>2838</v>
      </c>
      <c r="B783" t="s">
        <v>1638</v>
      </c>
      <c r="C783" t="s">
        <v>38</v>
      </c>
      <c r="D783" t="s">
        <v>1649</v>
      </c>
      <c r="E783" t="s">
        <v>2667</v>
      </c>
      <c r="F783" t="s">
        <v>2839</v>
      </c>
      <c r="G783">
        <v>0.05</v>
      </c>
    </row>
    <row r="784" spans="1:7" x14ac:dyDescent="0.25">
      <c r="A784" t="s">
        <v>2838</v>
      </c>
      <c r="B784" t="s">
        <v>1638</v>
      </c>
      <c r="C784" t="s">
        <v>38</v>
      </c>
      <c r="D784" t="s">
        <v>1651</v>
      </c>
      <c r="E784" t="s">
        <v>2667</v>
      </c>
      <c r="F784" t="s">
        <v>2839</v>
      </c>
      <c r="G784">
        <v>4.2700000000000002E-2</v>
      </c>
    </row>
    <row r="785" spans="1:7" x14ac:dyDescent="0.25">
      <c r="A785" t="s">
        <v>2838</v>
      </c>
      <c r="B785" t="s">
        <v>1638</v>
      </c>
      <c r="C785" t="s">
        <v>38</v>
      </c>
      <c r="D785" t="s">
        <v>1653</v>
      </c>
      <c r="E785" t="s">
        <v>1787</v>
      </c>
      <c r="F785" t="s">
        <v>2839</v>
      </c>
      <c r="G785">
        <v>3.2899999999999999E-2</v>
      </c>
    </row>
    <row r="786" spans="1:7" x14ac:dyDescent="0.25">
      <c r="A786" t="s">
        <v>2838</v>
      </c>
      <c r="B786" t="s">
        <v>1638</v>
      </c>
      <c r="C786" t="s">
        <v>38</v>
      </c>
      <c r="D786" t="s">
        <v>1653</v>
      </c>
      <c r="E786" t="s">
        <v>2667</v>
      </c>
      <c r="F786" t="s">
        <v>2839</v>
      </c>
      <c r="G786">
        <v>0.05</v>
      </c>
    </row>
    <row r="787" spans="1:7" x14ac:dyDescent="0.25">
      <c r="A787" t="s">
        <v>2838</v>
      </c>
      <c r="B787" t="s">
        <v>1670</v>
      </c>
      <c r="C787" t="s">
        <v>10</v>
      </c>
      <c r="D787" t="s">
        <v>11</v>
      </c>
      <c r="E787" t="s">
        <v>2026</v>
      </c>
      <c r="F787" t="s">
        <v>2839</v>
      </c>
      <c r="G787">
        <v>0</v>
      </c>
    </row>
    <row r="788" spans="1:7" x14ac:dyDescent="0.25">
      <c r="A788" t="s">
        <v>2838</v>
      </c>
      <c r="B788" t="s">
        <v>1670</v>
      </c>
      <c r="C788" t="s">
        <v>10</v>
      </c>
      <c r="D788" t="s">
        <v>11</v>
      </c>
      <c r="E788" t="s">
        <v>1733</v>
      </c>
      <c r="F788" t="s">
        <v>2839</v>
      </c>
      <c r="G788">
        <v>3.1E-2</v>
      </c>
    </row>
    <row r="789" spans="1:7" x14ac:dyDescent="0.25">
      <c r="A789" t="s">
        <v>2838</v>
      </c>
      <c r="B789" t="s">
        <v>1670</v>
      </c>
      <c r="C789" t="s">
        <v>10</v>
      </c>
      <c r="D789" t="s">
        <v>11</v>
      </c>
      <c r="E789" t="s">
        <v>2667</v>
      </c>
      <c r="F789" t="s">
        <v>2839</v>
      </c>
      <c r="G789">
        <v>3.3300000000000003E-2</v>
      </c>
    </row>
    <row r="790" spans="1:7" x14ac:dyDescent="0.25">
      <c r="A790" t="s">
        <v>2838</v>
      </c>
      <c r="B790" t="s">
        <v>1670</v>
      </c>
      <c r="C790" t="s">
        <v>13</v>
      </c>
      <c r="D790" t="s">
        <v>14</v>
      </c>
      <c r="E790" t="s">
        <v>2358</v>
      </c>
      <c r="F790" t="s">
        <v>2839</v>
      </c>
      <c r="G790">
        <v>3.3300000000000003E-2</v>
      </c>
    </row>
    <row r="791" spans="1:7" x14ac:dyDescent="0.25">
      <c r="A791" t="s">
        <v>2838</v>
      </c>
      <c r="B791" t="s">
        <v>1670</v>
      </c>
      <c r="C791" t="s">
        <v>13</v>
      </c>
      <c r="D791" t="s">
        <v>16</v>
      </c>
      <c r="E791" t="s">
        <v>2358</v>
      </c>
      <c r="F791" t="s">
        <v>2839</v>
      </c>
      <c r="G791">
        <v>3.3300000000000003E-2</v>
      </c>
    </row>
    <row r="792" spans="1:7" x14ac:dyDescent="0.25">
      <c r="A792" t="s">
        <v>2838</v>
      </c>
      <c r="B792" t="s">
        <v>1670</v>
      </c>
      <c r="C792" t="s">
        <v>13</v>
      </c>
      <c r="D792" t="s">
        <v>18</v>
      </c>
      <c r="E792" t="s">
        <v>2358</v>
      </c>
      <c r="F792" t="s">
        <v>2839</v>
      </c>
      <c r="G792">
        <v>3.15E-2</v>
      </c>
    </row>
    <row r="793" spans="1:7" x14ac:dyDescent="0.25">
      <c r="A793" t="s">
        <v>2838</v>
      </c>
      <c r="B793" t="s">
        <v>1670</v>
      </c>
      <c r="C793" t="s">
        <v>38</v>
      </c>
      <c r="D793" t="s">
        <v>1676</v>
      </c>
      <c r="E793" t="s">
        <v>1787</v>
      </c>
      <c r="F793" t="s">
        <v>2839</v>
      </c>
      <c r="G793">
        <v>1.5699999999999999E-2</v>
      </c>
    </row>
    <row r="794" spans="1:7" x14ac:dyDescent="0.25">
      <c r="A794" t="s">
        <v>2838</v>
      </c>
      <c r="B794" t="s">
        <v>1670</v>
      </c>
      <c r="C794" t="s">
        <v>38</v>
      </c>
      <c r="D794" t="s">
        <v>1676</v>
      </c>
      <c r="E794" t="s">
        <v>2667</v>
      </c>
      <c r="F794" t="s">
        <v>2839</v>
      </c>
      <c r="G794">
        <v>2.3699999999999999E-2</v>
      </c>
    </row>
    <row r="795" spans="1:7" x14ac:dyDescent="0.25">
      <c r="A795" t="s">
        <v>2838</v>
      </c>
      <c r="B795" t="s">
        <v>1688</v>
      </c>
      <c r="C795" t="s">
        <v>10</v>
      </c>
      <c r="D795" t="s">
        <v>11</v>
      </c>
      <c r="E795" t="s">
        <v>514</v>
      </c>
      <c r="F795" t="s">
        <v>2839</v>
      </c>
      <c r="G795">
        <v>3.49E-2</v>
      </c>
    </row>
    <row r="796" spans="1:7" x14ac:dyDescent="0.25">
      <c r="A796" t="s">
        <v>2838</v>
      </c>
      <c r="B796" t="s">
        <v>1688</v>
      </c>
      <c r="C796" t="s">
        <v>10</v>
      </c>
      <c r="D796" t="s">
        <v>11</v>
      </c>
      <c r="E796" t="s">
        <v>1733</v>
      </c>
      <c r="F796" t="s">
        <v>2839</v>
      </c>
      <c r="G796">
        <v>2.4799999999999999E-2</v>
      </c>
    </row>
    <row r="797" spans="1:7" x14ac:dyDescent="0.25">
      <c r="A797" t="s">
        <v>2838</v>
      </c>
      <c r="B797" t="s">
        <v>1688</v>
      </c>
      <c r="C797" t="s">
        <v>13</v>
      </c>
      <c r="D797" t="s">
        <v>14</v>
      </c>
      <c r="E797" t="s">
        <v>2358</v>
      </c>
      <c r="F797" t="s">
        <v>2839</v>
      </c>
      <c r="G797">
        <v>3.0200000000000001E-2</v>
      </c>
    </row>
    <row r="798" spans="1:7" x14ac:dyDescent="0.25">
      <c r="A798" t="s">
        <v>2838</v>
      </c>
      <c r="B798" t="s">
        <v>1688</v>
      </c>
      <c r="C798" t="s">
        <v>13</v>
      </c>
      <c r="D798" t="s">
        <v>16</v>
      </c>
      <c r="E798" t="s">
        <v>2358</v>
      </c>
      <c r="F798" t="s">
        <v>2839</v>
      </c>
      <c r="G798">
        <v>3.3300000000000003E-2</v>
      </c>
    </row>
    <row r="799" spans="1:7" x14ac:dyDescent="0.25">
      <c r="A799" t="s">
        <v>2838</v>
      </c>
      <c r="B799" t="s">
        <v>1688</v>
      </c>
      <c r="C799" t="s">
        <v>13</v>
      </c>
      <c r="D799" t="s">
        <v>18</v>
      </c>
      <c r="E799" t="s">
        <v>2358</v>
      </c>
      <c r="F799" t="s">
        <v>2839</v>
      </c>
      <c r="G799">
        <v>3.3300000000000003E-2</v>
      </c>
    </row>
    <row r="800" spans="1:7" x14ac:dyDescent="0.25">
      <c r="A800" t="s">
        <v>2838</v>
      </c>
      <c r="B800" t="s">
        <v>1688</v>
      </c>
      <c r="C800" t="s">
        <v>13</v>
      </c>
      <c r="D800" t="s">
        <v>20</v>
      </c>
      <c r="E800" t="s">
        <v>2358</v>
      </c>
      <c r="F800" t="s">
        <v>2839</v>
      </c>
      <c r="G800">
        <v>3.3300000000000003E-2</v>
      </c>
    </row>
    <row r="801" spans="1:7" x14ac:dyDescent="0.25">
      <c r="A801" t="s">
        <v>2838</v>
      </c>
      <c r="B801" t="s">
        <v>1688</v>
      </c>
      <c r="C801" t="s">
        <v>13</v>
      </c>
      <c r="D801" t="s">
        <v>22</v>
      </c>
      <c r="E801" t="s">
        <v>2358</v>
      </c>
      <c r="F801" t="s">
        <v>2839</v>
      </c>
      <c r="G801">
        <v>3.3300000000000003E-2</v>
      </c>
    </row>
    <row r="802" spans="1:7" x14ac:dyDescent="0.25">
      <c r="A802" t="s">
        <v>2838</v>
      </c>
      <c r="B802" t="s">
        <v>1688</v>
      </c>
      <c r="C802" t="s">
        <v>13</v>
      </c>
      <c r="D802" t="s">
        <v>24</v>
      </c>
      <c r="E802" t="s">
        <v>2358</v>
      </c>
      <c r="F802" t="s">
        <v>2839</v>
      </c>
      <c r="G802">
        <v>3.3300000000000003E-2</v>
      </c>
    </row>
    <row r="803" spans="1:7" x14ac:dyDescent="0.25">
      <c r="A803" t="s">
        <v>2838</v>
      </c>
      <c r="B803" t="s">
        <v>1688</v>
      </c>
      <c r="C803" t="s">
        <v>13</v>
      </c>
      <c r="D803" t="s">
        <v>26</v>
      </c>
      <c r="E803" t="s">
        <v>2358</v>
      </c>
      <c r="F803" t="s">
        <v>2839</v>
      </c>
      <c r="G803">
        <v>3.3300000000000003E-2</v>
      </c>
    </row>
    <row r="804" spans="1:7" x14ac:dyDescent="0.25">
      <c r="A804" t="s">
        <v>2838</v>
      </c>
      <c r="B804" t="s">
        <v>1688</v>
      </c>
      <c r="C804" t="s">
        <v>13</v>
      </c>
      <c r="D804" t="s">
        <v>34</v>
      </c>
      <c r="E804" t="s">
        <v>2358</v>
      </c>
      <c r="F804" t="s">
        <v>2839</v>
      </c>
      <c r="G804">
        <v>3.3300000000000003E-2</v>
      </c>
    </row>
    <row r="805" spans="1:7" x14ac:dyDescent="0.25">
      <c r="A805" t="s">
        <v>2838</v>
      </c>
      <c r="B805" t="s">
        <v>1688</v>
      </c>
      <c r="C805" t="s">
        <v>13</v>
      </c>
      <c r="D805" t="s">
        <v>36</v>
      </c>
      <c r="E805" t="s">
        <v>2358</v>
      </c>
      <c r="F805" t="s">
        <v>2839</v>
      </c>
      <c r="G805">
        <v>3.3099999999999997E-2</v>
      </c>
    </row>
    <row r="806" spans="1:7" x14ac:dyDescent="0.25">
      <c r="A806" t="s">
        <v>2838</v>
      </c>
      <c r="B806" t="s">
        <v>1688</v>
      </c>
      <c r="C806" t="s">
        <v>13</v>
      </c>
      <c r="D806" t="s">
        <v>68</v>
      </c>
      <c r="E806" t="s">
        <v>2358</v>
      </c>
      <c r="F806" t="s">
        <v>2839</v>
      </c>
      <c r="G806">
        <v>3.3300000000000003E-2</v>
      </c>
    </row>
    <row r="807" spans="1:7" x14ac:dyDescent="0.25">
      <c r="A807" t="s">
        <v>2838</v>
      </c>
      <c r="B807" t="s">
        <v>1688</v>
      </c>
      <c r="C807" t="s">
        <v>38</v>
      </c>
      <c r="D807" t="s">
        <v>1693</v>
      </c>
      <c r="E807" t="s">
        <v>2667</v>
      </c>
      <c r="F807" t="s">
        <v>2839</v>
      </c>
      <c r="G807">
        <v>0.05</v>
      </c>
    </row>
    <row r="808" spans="1:7" x14ac:dyDescent="0.25">
      <c r="A808" t="s">
        <v>2838</v>
      </c>
      <c r="B808" t="s">
        <v>1688</v>
      </c>
      <c r="C808" t="s">
        <v>38</v>
      </c>
      <c r="D808" t="s">
        <v>1693</v>
      </c>
      <c r="E808" t="s">
        <v>2787</v>
      </c>
      <c r="F808" t="s">
        <v>2839</v>
      </c>
      <c r="G808">
        <v>2.8799999999999999E-2</v>
      </c>
    </row>
    <row r="809" spans="1:7" x14ac:dyDescent="0.25">
      <c r="A809" t="s">
        <v>2838</v>
      </c>
      <c r="B809" t="s">
        <v>1688</v>
      </c>
      <c r="C809" t="s">
        <v>38</v>
      </c>
      <c r="D809" t="s">
        <v>1697</v>
      </c>
      <c r="E809" t="s">
        <v>2667</v>
      </c>
      <c r="F809" t="s">
        <v>2839</v>
      </c>
      <c r="G809">
        <v>0.05</v>
      </c>
    </row>
    <row r="810" spans="1:7" x14ac:dyDescent="0.25">
      <c r="A810" t="s">
        <v>2838</v>
      </c>
      <c r="B810" t="s">
        <v>1688</v>
      </c>
      <c r="C810" t="s">
        <v>38</v>
      </c>
      <c r="D810" t="s">
        <v>1699</v>
      </c>
      <c r="E810" t="s">
        <v>2667</v>
      </c>
      <c r="F810" t="s">
        <v>2839</v>
      </c>
      <c r="G810">
        <v>0.05</v>
      </c>
    </row>
    <row r="811" spans="1:7" x14ac:dyDescent="0.25">
      <c r="A811" t="s">
        <v>2838</v>
      </c>
      <c r="B811" t="s">
        <v>1688</v>
      </c>
      <c r="C811" t="s">
        <v>38</v>
      </c>
      <c r="D811" t="s">
        <v>1701</v>
      </c>
      <c r="E811" t="s">
        <v>1787</v>
      </c>
      <c r="F811" t="s">
        <v>2839</v>
      </c>
      <c r="G811">
        <v>3.2399999999999998E-2</v>
      </c>
    </row>
    <row r="812" spans="1:7" x14ac:dyDescent="0.25">
      <c r="A812" t="s">
        <v>2838</v>
      </c>
      <c r="B812" t="s">
        <v>1688</v>
      </c>
      <c r="C812" t="s">
        <v>38</v>
      </c>
      <c r="D812" t="s">
        <v>1701</v>
      </c>
      <c r="E812" t="s">
        <v>2667</v>
      </c>
      <c r="F812" t="s">
        <v>2839</v>
      </c>
      <c r="G812">
        <v>4.6300000000000001E-2</v>
      </c>
    </row>
    <row r="813" spans="1:7" x14ac:dyDescent="0.25">
      <c r="A813" t="s">
        <v>2838</v>
      </c>
      <c r="B813" t="s">
        <v>1711</v>
      </c>
      <c r="C813" t="s">
        <v>10</v>
      </c>
      <c r="D813" t="s">
        <v>11</v>
      </c>
      <c r="E813" t="s">
        <v>1733</v>
      </c>
      <c r="F813" t="s">
        <v>2839</v>
      </c>
      <c r="G813">
        <v>2.1299999999999999E-2</v>
      </c>
    </row>
    <row r="814" spans="1:7" x14ac:dyDescent="0.25">
      <c r="A814" t="s">
        <v>2838</v>
      </c>
      <c r="B814" t="s">
        <v>1711</v>
      </c>
      <c r="C814" t="s">
        <v>10</v>
      </c>
      <c r="D814" t="s">
        <v>11</v>
      </c>
      <c r="E814" t="s">
        <v>1737</v>
      </c>
      <c r="F814" t="s">
        <v>2839</v>
      </c>
      <c r="G814">
        <v>3.3300000000000003E-2</v>
      </c>
    </row>
    <row r="815" spans="1:7" x14ac:dyDescent="0.25">
      <c r="A815" t="s">
        <v>2838</v>
      </c>
      <c r="B815" t="s">
        <v>1711</v>
      </c>
      <c r="C815" t="s">
        <v>10</v>
      </c>
      <c r="D815" t="s">
        <v>11</v>
      </c>
      <c r="E815" t="s">
        <v>2667</v>
      </c>
      <c r="F815" t="s">
        <v>2839</v>
      </c>
      <c r="G815">
        <v>3.3300000000000003E-2</v>
      </c>
    </row>
    <row r="816" spans="1:7" x14ac:dyDescent="0.25">
      <c r="A816" t="s">
        <v>2838</v>
      </c>
      <c r="B816" t="s">
        <v>1711</v>
      </c>
      <c r="C816" t="s">
        <v>13</v>
      </c>
      <c r="D816" t="s">
        <v>14</v>
      </c>
      <c r="E816" t="s">
        <v>2358</v>
      </c>
      <c r="F816" t="s">
        <v>2839</v>
      </c>
      <c r="G816">
        <v>2.81E-2</v>
      </c>
    </row>
    <row r="817" spans="1:7" x14ac:dyDescent="0.25">
      <c r="A817" t="s">
        <v>2838</v>
      </c>
      <c r="B817" t="s">
        <v>1711</v>
      </c>
      <c r="C817" t="s">
        <v>13</v>
      </c>
      <c r="D817" t="s">
        <v>28</v>
      </c>
      <c r="E817" t="s">
        <v>2358</v>
      </c>
      <c r="F817" t="s">
        <v>2839</v>
      </c>
      <c r="G817">
        <v>3.1600000000000003E-2</v>
      </c>
    </row>
    <row r="818" spans="1:7" x14ac:dyDescent="0.25">
      <c r="A818" t="s">
        <v>2838</v>
      </c>
      <c r="B818" t="s">
        <v>1711</v>
      </c>
      <c r="C818" t="s">
        <v>38</v>
      </c>
      <c r="D818" t="s">
        <v>1246</v>
      </c>
      <c r="E818" t="s">
        <v>2667</v>
      </c>
      <c r="F818" t="s">
        <v>2839</v>
      </c>
      <c r="G818">
        <v>4.7699999999999999E-2</v>
      </c>
    </row>
    <row r="819" spans="1:7" x14ac:dyDescent="0.25">
      <c r="A819" t="s">
        <v>2838</v>
      </c>
      <c r="B819" t="s">
        <v>1711</v>
      </c>
      <c r="C819" t="s">
        <v>38</v>
      </c>
      <c r="D819" t="s">
        <v>1716</v>
      </c>
      <c r="E819" t="s">
        <v>1787</v>
      </c>
      <c r="F819" t="s">
        <v>2839</v>
      </c>
      <c r="G819">
        <v>3.3300000000000003E-2</v>
      </c>
    </row>
    <row r="820" spans="1:7" x14ac:dyDescent="0.25">
      <c r="A820" t="s">
        <v>2838</v>
      </c>
      <c r="B820" t="s">
        <v>1711</v>
      </c>
      <c r="C820" t="s">
        <v>38</v>
      </c>
      <c r="D820" t="s">
        <v>1716</v>
      </c>
      <c r="E820" t="s">
        <v>2667</v>
      </c>
      <c r="F820" t="s">
        <v>2839</v>
      </c>
      <c r="G820">
        <v>0.05</v>
      </c>
    </row>
    <row r="821" spans="1:7" x14ac:dyDescent="0.25">
      <c r="A821" t="s">
        <v>2838</v>
      </c>
      <c r="B821" t="s">
        <v>1711</v>
      </c>
      <c r="C821" t="s">
        <v>38</v>
      </c>
      <c r="D821" t="s">
        <v>1718</v>
      </c>
      <c r="E821" t="s">
        <v>2667</v>
      </c>
      <c r="F821" t="s">
        <v>2839</v>
      </c>
      <c r="G821">
        <v>4.41E-2</v>
      </c>
    </row>
    <row r="822" spans="1:7" x14ac:dyDescent="0.25">
      <c r="A822" t="s">
        <v>2838</v>
      </c>
      <c r="B822" t="s">
        <v>1711</v>
      </c>
      <c r="C822" t="s">
        <v>51</v>
      </c>
      <c r="D822" t="s">
        <v>304</v>
      </c>
      <c r="E822" t="s">
        <v>2840</v>
      </c>
      <c r="F822" t="s">
        <v>2839</v>
      </c>
      <c r="G822">
        <v>3.3300000000000003E-2</v>
      </c>
    </row>
    <row r="823" spans="1:7" x14ac:dyDescent="0.25">
      <c r="A823" t="s">
        <v>2838</v>
      </c>
      <c r="B823" t="s">
        <v>1711</v>
      </c>
      <c r="C823" t="s">
        <v>214</v>
      </c>
      <c r="D823" t="s">
        <v>731</v>
      </c>
      <c r="E823" t="s">
        <v>2807</v>
      </c>
      <c r="F823" t="s">
        <v>2839</v>
      </c>
      <c r="G823">
        <v>3.3000000000000002E-2</v>
      </c>
    </row>
    <row r="824" spans="1:7" x14ac:dyDescent="0.25">
      <c r="A824" t="s">
        <v>2838</v>
      </c>
      <c r="B824" t="s">
        <v>1727</v>
      </c>
      <c r="C824" t="s">
        <v>10</v>
      </c>
      <c r="D824" t="s">
        <v>11</v>
      </c>
      <c r="E824" t="s">
        <v>1733</v>
      </c>
      <c r="F824" t="s">
        <v>2839</v>
      </c>
      <c r="G824">
        <v>5.5E-2</v>
      </c>
    </row>
    <row r="825" spans="1:7" x14ac:dyDescent="0.25">
      <c r="A825" t="s">
        <v>2838</v>
      </c>
      <c r="B825" t="s">
        <v>1727</v>
      </c>
      <c r="C825" t="s">
        <v>10</v>
      </c>
      <c r="D825" t="s">
        <v>11</v>
      </c>
      <c r="E825" t="s">
        <v>2667</v>
      </c>
      <c r="F825" t="s">
        <v>2839</v>
      </c>
      <c r="G825">
        <v>3.3300000000000003E-2</v>
      </c>
    </row>
    <row r="826" spans="1:7" x14ac:dyDescent="0.25">
      <c r="A826" t="s">
        <v>2838</v>
      </c>
      <c r="B826" t="s">
        <v>1727</v>
      </c>
      <c r="C826" t="s">
        <v>13</v>
      </c>
      <c r="D826" t="s">
        <v>14</v>
      </c>
      <c r="E826" t="s">
        <v>2358</v>
      </c>
      <c r="F826" t="s">
        <v>2839</v>
      </c>
      <c r="G826">
        <v>2.9899999999999999E-2</v>
      </c>
    </row>
    <row r="827" spans="1:7" x14ac:dyDescent="0.25">
      <c r="A827" t="s">
        <v>2838</v>
      </c>
      <c r="B827" t="s">
        <v>1727</v>
      </c>
      <c r="C827" t="s">
        <v>13</v>
      </c>
      <c r="D827" t="s">
        <v>16</v>
      </c>
      <c r="E827" t="s">
        <v>2358</v>
      </c>
      <c r="F827" t="s">
        <v>2839</v>
      </c>
      <c r="G827">
        <v>3.3300000000000003E-2</v>
      </c>
    </row>
    <row r="828" spans="1:7" x14ac:dyDescent="0.25">
      <c r="A828" t="s">
        <v>2838</v>
      </c>
      <c r="B828" t="s">
        <v>1727</v>
      </c>
      <c r="C828" t="s">
        <v>13</v>
      </c>
      <c r="D828" t="s">
        <v>18</v>
      </c>
      <c r="E828" t="s">
        <v>2358</v>
      </c>
      <c r="F828" t="s">
        <v>2839</v>
      </c>
      <c r="G828">
        <v>3.3300000000000003E-2</v>
      </c>
    </row>
    <row r="829" spans="1:7" x14ac:dyDescent="0.25">
      <c r="A829" t="s">
        <v>2838</v>
      </c>
      <c r="B829" t="s">
        <v>1727</v>
      </c>
      <c r="C829" t="s">
        <v>13</v>
      </c>
      <c r="D829" t="s">
        <v>20</v>
      </c>
      <c r="E829" t="s">
        <v>2787</v>
      </c>
      <c r="F829" t="s">
        <v>2839</v>
      </c>
      <c r="G829">
        <v>3.15E-2</v>
      </c>
    </row>
    <row r="830" spans="1:7" x14ac:dyDescent="0.25">
      <c r="A830" t="s">
        <v>2838</v>
      </c>
      <c r="B830" t="s">
        <v>1727</v>
      </c>
      <c r="C830" t="s">
        <v>13</v>
      </c>
      <c r="D830" t="s">
        <v>24</v>
      </c>
      <c r="E830" t="s">
        <v>2358</v>
      </c>
      <c r="F830" t="s">
        <v>2839</v>
      </c>
      <c r="G830">
        <v>3.3300000000000003E-2</v>
      </c>
    </row>
    <row r="831" spans="1:7" x14ac:dyDescent="0.25">
      <c r="A831" t="s">
        <v>2838</v>
      </c>
      <c r="B831" t="s">
        <v>1727</v>
      </c>
      <c r="C831" t="s">
        <v>13</v>
      </c>
      <c r="D831" t="s">
        <v>26</v>
      </c>
      <c r="E831" t="s">
        <v>2358</v>
      </c>
      <c r="F831" t="s">
        <v>2839</v>
      </c>
      <c r="G831">
        <v>1.37E-2</v>
      </c>
    </row>
    <row r="832" spans="1:7" x14ac:dyDescent="0.25">
      <c r="A832" t="s">
        <v>2838</v>
      </c>
      <c r="B832" t="s">
        <v>1727</v>
      </c>
      <c r="C832" t="s">
        <v>13</v>
      </c>
      <c r="D832" t="s">
        <v>30</v>
      </c>
      <c r="E832" t="s">
        <v>2358</v>
      </c>
      <c r="F832" t="s">
        <v>2839</v>
      </c>
      <c r="G832">
        <v>2.1700000000000001E-2</v>
      </c>
    </row>
    <row r="833" spans="1:7" x14ac:dyDescent="0.25">
      <c r="A833" t="s">
        <v>2838</v>
      </c>
      <c r="B833" t="s">
        <v>1727</v>
      </c>
      <c r="C833" t="s">
        <v>13</v>
      </c>
      <c r="D833" t="s">
        <v>32</v>
      </c>
      <c r="E833" t="s">
        <v>2358</v>
      </c>
      <c r="F833" t="s">
        <v>2839</v>
      </c>
      <c r="G833">
        <v>1.2999999999999999E-2</v>
      </c>
    </row>
    <row r="834" spans="1:7" x14ac:dyDescent="0.25">
      <c r="A834" t="s">
        <v>2838</v>
      </c>
      <c r="B834" t="s">
        <v>1727</v>
      </c>
      <c r="C834" t="s">
        <v>13</v>
      </c>
      <c r="D834" t="s">
        <v>34</v>
      </c>
      <c r="E834" t="s">
        <v>2358</v>
      </c>
      <c r="F834" t="s">
        <v>2839</v>
      </c>
      <c r="G834">
        <v>3.3300000000000003E-2</v>
      </c>
    </row>
    <row r="835" spans="1:7" x14ac:dyDescent="0.25">
      <c r="A835" t="s">
        <v>2838</v>
      </c>
      <c r="B835" t="s">
        <v>1727</v>
      </c>
      <c r="C835" t="s">
        <v>38</v>
      </c>
      <c r="D835" t="s">
        <v>1731</v>
      </c>
      <c r="E835" t="s">
        <v>1787</v>
      </c>
      <c r="F835" t="s">
        <v>2839</v>
      </c>
      <c r="G835">
        <v>3.3300000000000003E-2</v>
      </c>
    </row>
    <row r="836" spans="1:7" x14ac:dyDescent="0.25">
      <c r="A836" t="s">
        <v>2838</v>
      </c>
      <c r="B836" t="s">
        <v>1727</v>
      </c>
      <c r="C836" t="s">
        <v>38</v>
      </c>
      <c r="D836" t="s">
        <v>1731</v>
      </c>
      <c r="E836" t="s">
        <v>2667</v>
      </c>
      <c r="F836" t="s">
        <v>2839</v>
      </c>
      <c r="G836">
        <v>0.05</v>
      </c>
    </row>
    <row r="837" spans="1:7" x14ac:dyDescent="0.25">
      <c r="A837" t="s">
        <v>2838</v>
      </c>
      <c r="B837" t="s">
        <v>1727</v>
      </c>
      <c r="C837" t="s">
        <v>38</v>
      </c>
      <c r="D837" t="s">
        <v>1733</v>
      </c>
      <c r="E837" t="s">
        <v>2667</v>
      </c>
      <c r="F837" t="s">
        <v>2839</v>
      </c>
      <c r="G837">
        <v>4.02E-2</v>
      </c>
    </row>
    <row r="838" spans="1:7" x14ac:dyDescent="0.25">
      <c r="A838" t="s">
        <v>2838</v>
      </c>
      <c r="B838" t="s">
        <v>1727</v>
      </c>
      <c r="C838" t="s">
        <v>38</v>
      </c>
      <c r="D838" t="s">
        <v>1735</v>
      </c>
      <c r="E838" t="s">
        <v>2667</v>
      </c>
      <c r="F838" t="s">
        <v>2839</v>
      </c>
      <c r="G838">
        <v>0.05</v>
      </c>
    </row>
    <row r="839" spans="1:7" x14ac:dyDescent="0.25">
      <c r="A839" t="s">
        <v>2838</v>
      </c>
      <c r="B839" t="s">
        <v>1727</v>
      </c>
      <c r="C839" t="s">
        <v>38</v>
      </c>
      <c r="D839" t="s">
        <v>1737</v>
      </c>
      <c r="E839" t="s">
        <v>2667</v>
      </c>
      <c r="F839" t="s">
        <v>2839</v>
      </c>
      <c r="G839">
        <v>0.05</v>
      </c>
    </row>
    <row r="840" spans="1:7" x14ac:dyDescent="0.25">
      <c r="A840" t="s">
        <v>2838</v>
      </c>
      <c r="B840" t="s">
        <v>1727</v>
      </c>
      <c r="C840" t="s">
        <v>38</v>
      </c>
      <c r="D840" t="s">
        <v>1739</v>
      </c>
      <c r="E840" t="s">
        <v>2667</v>
      </c>
      <c r="F840" t="s">
        <v>2839</v>
      </c>
      <c r="G840">
        <v>0.05</v>
      </c>
    </row>
    <row r="841" spans="1:7" x14ac:dyDescent="0.25">
      <c r="A841" t="s">
        <v>2838</v>
      </c>
      <c r="B841" t="s">
        <v>1727</v>
      </c>
      <c r="C841" t="s">
        <v>38</v>
      </c>
      <c r="D841" t="s">
        <v>1741</v>
      </c>
      <c r="E841" t="s">
        <v>2667</v>
      </c>
      <c r="F841" t="s">
        <v>2839</v>
      </c>
      <c r="G841">
        <v>0.05</v>
      </c>
    </row>
    <row r="842" spans="1:7" x14ac:dyDescent="0.25">
      <c r="A842" t="s">
        <v>2838</v>
      </c>
      <c r="B842" t="s">
        <v>1727</v>
      </c>
      <c r="C842" t="s">
        <v>38</v>
      </c>
      <c r="D842" t="s">
        <v>1745</v>
      </c>
      <c r="E842" t="s">
        <v>2667</v>
      </c>
      <c r="F842" t="s">
        <v>2839</v>
      </c>
      <c r="G842">
        <v>0.05</v>
      </c>
    </row>
    <row r="843" spans="1:7" x14ac:dyDescent="0.25">
      <c r="A843" t="s">
        <v>2838</v>
      </c>
      <c r="B843" t="s">
        <v>1727</v>
      </c>
      <c r="C843" t="s">
        <v>38</v>
      </c>
      <c r="D843" t="s">
        <v>1448</v>
      </c>
      <c r="E843" t="s">
        <v>2667</v>
      </c>
      <c r="F843" t="s">
        <v>2839</v>
      </c>
      <c r="G843">
        <v>0.05</v>
      </c>
    </row>
    <row r="844" spans="1:7" x14ac:dyDescent="0.25">
      <c r="A844" t="s">
        <v>2838</v>
      </c>
      <c r="B844" t="s">
        <v>1727</v>
      </c>
      <c r="C844" t="s">
        <v>38</v>
      </c>
      <c r="D844" t="s">
        <v>99</v>
      </c>
      <c r="E844" t="s">
        <v>2667</v>
      </c>
      <c r="F844" t="s">
        <v>2839</v>
      </c>
      <c r="G844">
        <v>1.52E-2</v>
      </c>
    </row>
    <row r="845" spans="1:7" x14ac:dyDescent="0.25">
      <c r="A845" t="s">
        <v>2838</v>
      </c>
      <c r="B845" t="s">
        <v>1727</v>
      </c>
      <c r="C845" t="s">
        <v>214</v>
      </c>
      <c r="D845" t="s">
        <v>1762</v>
      </c>
      <c r="E845" t="s">
        <v>2807</v>
      </c>
      <c r="F845" t="s">
        <v>2839</v>
      </c>
      <c r="G845">
        <v>3.0499999999999999E-2</v>
      </c>
    </row>
    <row r="846" spans="1:7" x14ac:dyDescent="0.25">
      <c r="A846" t="s">
        <v>2838</v>
      </c>
      <c r="B846" t="s">
        <v>1764</v>
      </c>
      <c r="C846" t="s">
        <v>10</v>
      </c>
      <c r="D846" t="s">
        <v>11</v>
      </c>
      <c r="E846" t="s">
        <v>1733</v>
      </c>
      <c r="F846" t="s">
        <v>2839</v>
      </c>
      <c r="G846">
        <v>0</v>
      </c>
    </row>
    <row r="847" spans="1:7" x14ac:dyDescent="0.25">
      <c r="A847" t="s">
        <v>2838</v>
      </c>
      <c r="B847" t="s">
        <v>1764</v>
      </c>
      <c r="C847" t="s">
        <v>10</v>
      </c>
      <c r="D847" t="s">
        <v>11</v>
      </c>
      <c r="E847" t="s">
        <v>177</v>
      </c>
      <c r="F847" t="s">
        <v>2839</v>
      </c>
      <c r="G847">
        <v>0</v>
      </c>
    </row>
    <row r="848" spans="1:7" x14ac:dyDescent="0.25">
      <c r="A848" t="s">
        <v>2838</v>
      </c>
      <c r="B848" t="s">
        <v>1764</v>
      </c>
      <c r="C848" t="s">
        <v>10</v>
      </c>
      <c r="D848" t="s">
        <v>11</v>
      </c>
      <c r="E848" t="s">
        <v>2667</v>
      </c>
      <c r="F848" t="s">
        <v>2839</v>
      </c>
      <c r="G848">
        <v>3.3300000000000003E-2</v>
      </c>
    </row>
    <row r="849" spans="1:7" x14ac:dyDescent="0.25">
      <c r="A849" t="s">
        <v>2838</v>
      </c>
      <c r="B849" t="s">
        <v>1764</v>
      </c>
      <c r="C849" t="s">
        <v>13</v>
      </c>
      <c r="D849" t="s">
        <v>18</v>
      </c>
      <c r="E849" t="s">
        <v>2358</v>
      </c>
      <c r="F849" t="s">
        <v>2839</v>
      </c>
      <c r="G849">
        <v>1.1299999999999999E-2</v>
      </c>
    </row>
    <row r="850" spans="1:7" x14ac:dyDescent="0.25">
      <c r="A850" t="s">
        <v>2838</v>
      </c>
      <c r="B850" t="s">
        <v>1764</v>
      </c>
      <c r="C850" t="s">
        <v>13</v>
      </c>
      <c r="D850" t="s">
        <v>20</v>
      </c>
      <c r="E850" t="s">
        <v>2358</v>
      </c>
      <c r="F850" t="s">
        <v>2839</v>
      </c>
      <c r="G850">
        <v>3.3300000000000003E-2</v>
      </c>
    </row>
    <row r="851" spans="1:7" x14ac:dyDescent="0.25">
      <c r="A851" t="s">
        <v>2838</v>
      </c>
      <c r="B851" t="s">
        <v>1764</v>
      </c>
      <c r="C851" t="s">
        <v>13</v>
      </c>
      <c r="D851" t="s">
        <v>22</v>
      </c>
      <c r="E851" t="s">
        <v>2358</v>
      </c>
      <c r="F851" t="s">
        <v>2839</v>
      </c>
      <c r="G851">
        <v>1.21E-2</v>
      </c>
    </row>
    <row r="852" spans="1:7" x14ac:dyDescent="0.25">
      <c r="A852" t="s">
        <v>2838</v>
      </c>
      <c r="B852" t="s">
        <v>1764</v>
      </c>
      <c r="C852" t="s">
        <v>13</v>
      </c>
      <c r="D852" t="s">
        <v>24</v>
      </c>
      <c r="E852" t="s">
        <v>2358</v>
      </c>
      <c r="F852" t="s">
        <v>2839</v>
      </c>
      <c r="G852">
        <v>2.8400000000000002E-2</v>
      </c>
    </row>
    <row r="853" spans="1:7" x14ac:dyDescent="0.25">
      <c r="A853" t="s">
        <v>2838</v>
      </c>
      <c r="B853" t="s">
        <v>1764</v>
      </c>
      <c r="C853" t="s">
        <v>13</v>
      </c>
      <c r="D853" t="s">
        <v>26</v>
      </c>
      <c r="E853" t="s">
        <v>2358</v>
      </c>
      <c r="F853" t="s">
        <v>2839</v>
      </c>
      <c r="G853">
        <v>1.18E-2</v>
      </c>
    </row>
    <row r="854" spans="1:7" x14ac:dyDescent="0.25">
      <c r="A854" t="s">
        <v>2838</v>
      </c>
      <c r="B854" t="s">
        <v>1764</v>
      </c>
      <c r="C854" t="s">
        <v>13</v>
      </c>
      <c r="D854" t="s">
        <v>30</v>
      </c>
      <c r="E854" t="s">
        <v>2358</v>
      </c>
      <c r="F854" t="s">
        <v>2839</v>
      </c>
      <c r="G854">
        <v>1.0200000000000001E-2</v>
      </c>
    </row>
    <row r="855" spans="1:7" x14ac:dyDescent="0.25">
      <c r="A855" t="s">
        <v>2838</v>
      </c>
      <c r="B855" t="s">
        <v>1764</v>
      </c>
      <c r="C855" t="s">
        <v>13</v>
      </c>
      <c r="D855" t="s">
        <v>32</v>
      </c>
      <c r="E855" t="s">
        <v>2358</v>
      </c>
      <c r="F855" t="s">
        <v>2839</v>
      </c>
      <c r="G855">
        <v>3.04E-2</v>
      </c>
    </row>
    <row r="856" spans="1:7" x14ac:dyDescent="0.25">
      <c r="A856" t="s">
        <v>2838</v>
      </c>
      <c r="B856" t="s">
        <v>1764</v>
      </c>
      <c r="C856" t="s">
        <v>13</v>
      </c>
      <c r="D856" t="s">
        <v>34</v>
      </c>
      <c r="E856" t="s">
        <v>2358</v>
      </c>
      <c r="F856" t="s">
        <v>2839</v>
      </c>
      <c r="G856">
        <v>3.3300000000000003E-2</v>
      </c>
    </row>
    <row r="857" spans="1:7" x14ac:dyDescent="0.25">
      <c r="A857" t="s">
        <v>2838</v>
      </c>
      <c r="B857" t="s">
        <v>1764</v>
      </c>
      <c r="C857" t="s">
        <v>13</v>
      </c>
      <c r="D857" t="s">
        <v>67</v>
      </c>
      <c r="E857" t="s">
        <v>2358</v>
      </c>
      <c r="F857" t="s">
        <v>2839</v>
      </c>
      <c r="G857">
        <v>2.3099999999999999E-2</v>
      </c>
    </row>
    <row r="858" spans="1:7" x14ac:dyDescent="0.25">
      <c r="A858" t="s">
        <v>2838</v>
      </c>
      <c r="B858" t="s">
        <v>1764</v>
      </c>
      <c r="C858" t="s">
        <v>13</v>
      </c>
      <c r="D858" t="s">
        <v>68</v>
      </c>
      <c r="E858" t="s">
        <v>2358</v>
      </c>
      <c r="F858" t="s">
        <v>2839</v>
      </c>
      <c r="G858">
        <v>1.4999999999999999E-2</v>
      </c>
    </row>
    <row r="859" spans="1:7" x14ac:dyDescent="0.25">
      <c r="A859" t="s">
        <v>2838</v>
      </c>
      <c r="B859" t="s">
        <v>1764</v>
      </c>
      <c r="C859" t="s">
        <v>38</v>
      </c>
      <c r="D859" t="s">
        <v>1769</v>
      </c>
      <c r="E859" t="s">
        <v>2667</v>
      </c>
      <c r="F859" t="s">
        <v>2839</v>
      </c>
      <c r="G859">
        <v>4.3999999999999997E-2</v>
      </c>
    </row>
    <row r="860" spans="1:7" x14ac:dyDescent="0.25">
      <c r="A860" t="s">
        <v>2838</v>
      </c>
      <c r="B860" t="s">
        <v>1764</v>
      </c>
      <c r="C860" t="s">
        <v>38</v>
      </c>
      <c r="D860" t="s">
        <v>1771</v>
      </c>
      <c r="E860" t="s">
        <v>2667</v>
      </c>
      <c r="F860" t="s">
        <v>2839</v>
      </c>
      <c r="G860">
        <v>0.05</v>
      </c>
    </row>
    <row r="861" spans="1:7" x14ac:dyDescent="0.25">
      <c r="A861" t="s">
        <v>2838</v>
      </c>
      <c r="B861" t="s">
        <v>1764</v>
      </c>
      <c r="C861" t="s">
        <v>38</v>
      </c>
      <c r="D861" t="s">
        <v>1775</v>
      </c>
      <c r="E861" t="s">
        <v>1787</v>
      </c>
      <c r="F861" t="s">
        <v>2839</v>
      </c>
      <c r="G861">
        <v>1.3899999999999999E-2</v>
      </c>
    </row>
    <row r="862" spans="1:7" x14ac:dyDescent="0.25">
      <c r="A862" t="s">
        <v>2838</v>
      </c>
      <c r="B862" t="s">
        <v>1764</v>
      </c>
      <c r="C862" t="s">
        <v>38</v>
      </c>
      <c r="D862" t="s">
        <v>1775</v>
      </c>
      <c r="E862" t="s">
        <v>2667</v>
      </c>
      <c r="F862" t="s">
        <v>2839</v>
      </c>
      <c r="G862">
        <v>0.05</v>
      </c>
    </row>
    <row r="863" spans="1:7" x14ac:dyDescent="0.25">
      <c r="A863" t="s">
        <v>2838</v>
      </c>
      <c r="B863" t="s">
        <v>1764</v>
      </c>
      <c r="C863" t="s">
        <v>38</v>
      </c>
      <c r="D863" t="s">
        <v>97</v>
      </c>
      <c r="E863" t="s">
        <v>2667</v>
      </c>
      <c r="F863" t="s">
        <v>2839</v>
      </c>
      <c r="G863">
        <v>0.05</v>
      </c>
    </row>
    <row r="864" spans="1:7" x14ac:dyDescent="0.25">
      <c r="A864" t="s">
        <v>2838</v>
      </c>
      <c r="B864" t="s">
        <v>1764</v>
      </c>
      <c r="C864" t="s">
        <v>38</v>
      </c>
      <c r="D864" t="s">
        <v>1248</v>
      </c>
      <c r="E864" t="s">
        <v>2667</v>
      </c>
      <c r="F864" t="s">
        <v>2839</v>
      </c>
      <c r="G864">
        <v>1.67E-2</v>
      </c>
    </row>
    <row r="865" spans="1:7" x14ac:dyDescent="0.25">
      <c r="A865" t="s">
        <v>2838</v>
      </c>
      <c r="B865" t="s">
        <v>1764</v>
      </c>
      <c r="C865" t="s">
        <v>51</v>
      </c>
      <c r="D865" t="s">
        <v>1125</v>
      </c>
      <c r="E865" t="s">
        <v>2840</v>
      </c>
      <c r="F865" t="s">
        <v>2839</v>
      </c>
      <c r="G865">
        <v>3.0499999999999999E-2</v>
      </c>
    </row>
    <row r="866" spans="1:7" x14ac:dyDescent="0.25">
      <c r="A866" t="s">
        <v>2838</v>
      </c>
      <c r="B866" t="s">
        <v>1764</v>
      </c>
      <c r="C866" t="s">
        <v>214</v>
      </c>
      <c r="D866" t="s">
        <v>74</v>
      </c>
      <c r="E866" t="s">
        <v>2807</v>
      </c>
      <c r="F866" t="s">
        <v>2839</v>
      </c>
      <c r="G866">
        <v>0</v>
      </c>
    </row>
    <row r="867" spans="1:7" x14ac:dyDescent="0.25">
      <c r="A867" t="s">
        <v>2838</v>
      </c>
      <c r="B867" t="s">
        <v>1764</v>
      </c>
      <c r="C867" t="s">
        <v>214</v>
      </c>
      <c r="D867" t="s">
        <v>1793</v>
      </c>
      <c r="E867" t="s">
        <v>1724</v>
      </c>
      <c r="F867" t="s">
        <v>2839</v>
      </c>
      <c r="G867">
        <v>0</v>
      </c>
    </row>
    <row r="868" spans="1:7" x14ac:dyDescent="0.25">
      <c r="A868" t="s">
        <v>2838</v>
      </c>
      <c r="B868" t="s">
        <v>1797</v>
      </c>
      <c r="C868" t="s">
        <v>10</v>
      </c>
      <c r="D868" t="s">
        <v>11</v>
      </c>
      <c r="E868" t="s">
        <v>1733</v>
      </c>
      <c r="F868" t="s">
        <v>2839</v>
      </c>
      <c r="G868">
        <v>2.8000000000000001E-2</v>
      </c>
    </row>
    <row r="869" spans="1:7" x14ac:dyDescent="0.25">
      <c r="A869" t="s">
        <v>2838</v>
      </c>
      <c r="B869" t="s">
        <v>1797</v>
      </c>
      <c r="C869" t="s">
        <v>10</v>
      </c>
      <c r="D869" t="s">
        <v>11</v>
      </c>
      <c r="E869" t="s">
        <v>2667</v>
      </c>
      <c r="F869" t="s">
        <v>2839</v>
      </c>
      <c r="G869">
        <v>0</v>
      </c>
    </row>
    <row r="870" spans="1:7" x14ac:dyDescent="0.25">
      <c r="A870" t="s">
        <v>2838</v>
      </c>
      <c r="B870" t="s">
        <v>1797</v>
      </c>
      <c r="C870" t="s">
        <v>13</v>
      </c>
      <c r="D870" t="s">
        <v>14</v>
      </c>
      <c r="E870" t="s">
        <v>2358</v>
      </c>
      <c r="F870" t="s">
        <v>2839</v>
      </c>
      <c r="G870">
        <v>1.14E-2</v>
      </c>
    </row>
    <row r="871" spans="1:7" x14ac:dyDescent="0.25">
      <c r="A871" t="s">
        <v>2838</v>
      </c>
      <c r="B871" t="s">
        <v>1797</v>
      </c>
      <c r="C871" t="s">
        <v>13</v>
      </c>
      <c r="D871" t="s">
        <v>20</v>
      </c>
      <c r="E871" t="s">
        <v>2358</v>
      </c>
      <c r="F871" t="s">
        <v>2839</v>
      </c>
      <c r="G871">
        <v>1.4500000000000001E-2</v>
      </c>
    </row>
    <row r="872" spans="1:7" x14ac:dyDescent="0.25">
      <c r="A872" t="s">
        <v>2838</v>
      </c>
      <c r="B872" t="s">
        <v>1797</v>
      </c>
      <c r="C872" t="s">
        <v>13</v>
      </c>
      <c r="D872" t="s">
        <v>24</v>
      </c>
      <c r="E872" t="s">
        <v>2358</v>
      </c>
      <c r="F872" t="s">
        <v>2839</v>
      </c>
      <c r="G872">
        <v>2.87E-2</v>
      </c>
    </row>
    <row r="873" spans="1:7" x14ac:dyDescent="0.25">
      <c r="A873" t="s">
        <v>2838</v>
      </c>
      <c r="B873" t="s">
        <v>1797</v>
      </c>
      <c r="C873" t="s">
        <v>13</v>
      </c>
      <c r="D873" t="s">
        <v>26</v>
      </c>
      <c r="E873" t="s">
        <v>2358</v>
      </c>
      <c r="F873" t="s">
        <v>2839</v>
      </c>
      <c r="G873">
        <v>1.3299999999999999E-2</v>
      </c>
    </row>
    <row r="874" spans="1:7" x14ac:dyDescent="0.25">
      <c r="A874" t="s">
        <v>2838</v>
      </c>
      <c r="B874" t="s">
        <v>1797</v>
      </c>
      <c r="C874" t="s">
        <v>13</v>
      </c>
      <c r="D874" t="s">
        <v>28</v>
      </c>
      <c r="E874" t="s">
        <v>2358</v>
      </c>
      <c r="F874" t="s">
        <v>2839</v>
      </c>
      <c r="G874">
        <v>1.4500000000000001E-2</v>
      </c>
    </row>
    <row r="875" spans="1:7" x14ac:dyDescent="0.25">
      <c r="A875" t="s">
        <v>2838</v>
      </c>
      <c r="B875" t="s">
        <v>1797</v>
      </c>
      <c r="C875" t="s">
        <v>38</v>
      </c>
      <c r="D875" t="s">
        <v>1804</v>
      </c>
      <c r="E875" t="s">
        <v>2667</v>
      </c>
      <c r="F875" t="s">
        <v>2839</v>
      </c>
      <c r="G875">
        <v>0.05</v>
      </c>
    </row>
    <row r="876" spans="1:7" x14ac:dyDescent="0.25">
      <c r="A876" t="s">
        <v>2838</v>
      </c>
      <c r="B876" t="s">
        <v>1797</v>
      </c>
      <c r="C876" t="s">
        <v>38</v>
      </c>
      <c r="D876" t="s">
        <v>1806</v>
      </c>
      <c r="E876" t="s">
        <v>2667</v>
      </c>
      <c r="F876" t="s">
        <v>2839</v>
      </c>
      <c r="G876">
        <v>2.5100000000000001E-2</v>
      </c>
    </row>
    <row r="877" spans="1:7" x14ac:dyDescent="0.25">
      <c r="A877" t="s">
        <v>2838</v>
      </c>
      <c r="B877" t="s">
        <v>1797</v>
      </c>
      <c r="C877" t="s">
        <v>38</v>
      </c>
      <c r="D877" t="s">
        <v>1808</v>
      </c>
      <c r="E877" t="s">
        <v>2667</v>
      </c>
      <c r="F877" t="s">
        <v>2839</v>
      </c>
      <c r="G877">
        <v>1.67E-2</v>
      </c>
    </row>
    <row r="878" spans="1:7" x14ac:dyDescent="0.25">
      <c r="A878" t="s">
        <v>2838</v>
      </c>
      <c r="B878" t="s">
        <v>1821</v>
      </c>
      <c r="C878" t="s">
        <v>10</v>
      </c>
      <c r="D878" t="s">
        <v>11</v>
      </c>
      <c r="E878" t="s">
        <v>514</v>
      </c>
      <c r="F878" t="s">
        <v>2839</v>
      </c>
      <c r="G878">
        <v>5.4000000000000003E-3</v>
      </c>
    </row>
    <row r="879" spans="1:7" x14ac:dyDescent="0.25">
      <c r="A879" t="s">
        <v>2838</v>
      </c>
      <c r="B879" t="s">
        <v>1821</v>
      </c>
      <c r="C879" t="s">
        <v>10</v>
      </c>
      <c r="D879" t="s">
        <v>11</v>
      </c>
      <c r="E879" t="s">
        <v>2667</v>
      </c>
      <c r="F879" t="s">
        <v>2839</v>
      </c>
      <c r="G879">
        <v>2.9700000000000001E-2</v>
      </c>
    </row>
    <row r="880" spans="1:7" x14ac:dyDescent="0.25">
      <c r="A880" t="s">
        <v>2838</v>
      </c>
      <c r="B880" t="s">
        <v>1821</v>
      </c>
      <c r="C880" t="s">
        <v>13</v>
      </c>
      <c r="D880" t="s">
        <v>16</v>
      </c>
      <c r="E880" t="s">
        <v>2358</v>
      </c>
      <c r="F880" t="s">
        <v>2839</v>
      </c>
      <c r="G880">
        <v>1.17E-2</v>
      </c>
    </row>
    <row r="881" spans="1:7" x14ac:dyDescent="0.25">
      <c r="A881" t="s">
        <v>2838</v>
      </c>
      <c r="B881" t="s">
        <v>1821</v>
      </c>
      <c r="C881" t="s">
        <v>13</v>
      </c>
      <c r="D881" t="s">
        <v>24</v>
      </c>
      <c r="E881" t="s">
        <v>2358</v>
      </c>
      <c r="F881" t="s">
        <v>2839</v>
      </c>
      <c r="G881">
        <v>1.21E-2</v>
      </c>
    </row>
    <row r="882" spans="1:7" x14ac:dyDescent="0.25">
      <c r="A882" t="s">
        <v>2838</v>
      </c>
      <c r="B882" t="s">
        <v>1821</v>
      </c>
      <c r="C882" t="s">
        <v>13</v>
      </c>
      <c r="D882" t="s">
        <v>26</v>
      </c>
      <c r="E882" t="s">
        <v>2358</v>
      </c>
      <c r="F882" t="s">
        <v>2839</v>
      </c>
      <c r="G882">
        <v>2.75E-2</v>
      </c>
    </row>
    <row r="883" spans="1:7" x14ac:dyDescent="0.25">
      <c r="A883" t="s">
        <v>2838</v>
      </c>
      <c r="B883" t="s">
        <v>1821</v>
      </c>
      <c r="C883" t="s">
        <v>13</v>
      </c>
      <c r="D883" t="s">
        <v>28</v>
      </c>
      <c r="E883" t="s">
        <v>2358</v>
      </c>
      <c r="F883" t="s">
        <v>2839</v>
      </c>
      <c r="G883">
        <v>2.3699999999999999E-2</v>
      </c>
    </row>
    <row r="884" spans="1:7" x14ac:dyDescent="0.25">
      <c r="A884" t="s">
        <v>2838</v>
      </c>
      <c r="B884" t="s">
        <v>1821</v>
      </c>
      <c r="C884" t="s">
        <v>13</v>
      </c>
      <c r="D884" t="s">
        <v>30</v>
      </c>
      <c r="E884" t="s">
        <v>2358</v>
      </c>
      <c r="F884" t="s">
        <v>2839</v>
      </c>
      <c r="G884">
        <v>1.4E-2</v>
      </c>
    </row>
    <row r="885" spans="1:7" x14ac:dyDescent="0.25">
      <c r="A885" t="s">
        <v>2838</v>
      </c>
      <c r="B885" t="s">
        <v>1821</v>
      </c>
      <c r="C885" t="s">
        <v>13</v>
      </c>
      <c r="D885" t="s">
        <v>32</v>
      </c>
      <c r="E885" t="s">
        <v>2358</v>
      </c>
      <c r="F885" t="s">
        <v>2839</v>
      </c>
      <c r="G885">
        <v>0.02</v>
      </c>
    </row>
    <row r="886" spans="1:7" x14ac:dyDescent="0.25">
      <c r="A886" t="s">
        <v>2838</v>
      </c>
      <c r="B886" t="s">
        <v>1821</v>
      </c>
      <c r="C886" t="s">
        <v>38</v>
      </c>
      <c r="D886" t="s">
        <v>1827</v>
      </c>
      <c r="E886" t="s">
        <v>1787</v>
      </c>
      <c r="F886" t="s">
        <v>2839</v>
      </c>
      <c r="G886">
        <v>1.6299999999999999E-2</v>
      </c>
    </row>
    <row r="887" spans="1:7" x14ac:dyDescent="0.25">
      <c r="A887" t="s">
        <v>2838</v>
      </c>
      <c r="B887" t="s">
        <v>1821</v>
      </c>
      <c r="C887" t="s">
        <v>38</v>
      </c>
      <c r="D887" t="s">
        <v>1827</v>
      </c>
      <c r="E887" t="s">
        <v>2667</v>
      </c>
      <c r="F887" t="s">
        <v>2839</v>
      </c>
      <c r="G887">
        <v>0.05</v>
      </c>
    </row>
    <row r="888" spans="1:7" x14ac:dyDescent="0.25">
      <c r="A888" t="s">
        <v>2838</v>
      </c>
      <c r="B888" t="s">
        <v>1821</v>
      </c>
      <c r="C888" t="s">
        <v>38</v>
      </c>
      <c r="D888" t="s">
        <v>649</v>
      </c>
      <c r="E888" t="s">
        <v>2667</v>
      </c>
      <c r="F888" t="s">
        <v>2839</v>
      </c>
      <c r="G888">
        <v>4.6699999999999998E-2</v>
      </c>
    </row>
    <row r="889" spans="1:7" x14ac:dyDescent="0.25">
      <c r="A889" t="s">
        <v>2838</v>
      </c>
      <c r="B889" t="s">
        <v>1821</v>
      </c>
      <c r="C889" t="s">
        <v>38</v>
      </c>
      <c r="D889" t="s">
        <v>1431</v>
      </c>
      <c r="E889" t="s">
        <v>1787</v>
      </c>
      <c r="F889" t="s">
        <v>2839</v>
      </c>
      <c r="G889">
        <v>3.3300000000000003E-2</v>
      </c>
    </row>
    <row r="890" spans="1:7" x14ac:dyDescent="0.25">
      <c r="A890" t="s">
        <v>2838</v>
      </c>
      <c r="B890" t="s">
        <v>1821</v>
      </c>
      <c r="C890" t="s">
        <v>38</v>
      </c>
      <c r="D890" t="s">
        <v>1831</v>
      </c>
      <c r="E890" t="s">
        <v>2667</v>
      </c>
      <c r="F890" t="s">
        <v>2839</v>
      </c>
      <c r="G890">
        <v>4.5199999999999997E-2</v>
      </c>
    </row>
    <row r="891" spans="1:7" x14ac:dyDescent="0.25">
      <c r="A891" t="s">
        <v>2838</v>
      </c>
      <c r="B891" t="s">
        <v>1821</v>
      </c>
      <c r="C891" t="s">
        <v>38</v>
      </c>
      <c r="D891" t="s">
        <v>1433</v>
      </c>
      <c r="E891" t="s">
        <v>2667</v>
      </c>
      <c r="F891" t="s">
        <v>2839</v>
      </c>
      <c r="G891">
        <v>0.05</v>
      </c>
    </row>
    <row r="892" spans="1:7" x14ac:dyDescent="0.25">
      <c r="A892" t="s">
        <v>2838</v>
      </c>
      <c r="B892" t="s">
        <v>1821</v>
      </c>
      <c r="C892" t="s">
        <v>38</v>
      </c>
      <c r="D892" t="s">
        <v>1366</v>
      </c>
      <c r="E892" t="s">
        <v>2667</v>
      </c>
      <c r="F892" t="s">
        <v>2839</v>
      </c>
      <c r="G892">
        <v>0</v>
      </c>
    </row>
    <row r="893" spans="1:7" x14ac:dyDescent="0.25">
      <c r="A893" t="s">
        <v>2838</v>
      </c>
      <c r="B893" t="s">
        <v>1821</v>
      </c>
      <c r="C893" t="s">
        <v>214</v>
      </c>
      <c r="D893" t="s">
        <v>715</v>
      </c>
      <c r="E893" t="s">
        <v>2807</v>
      </c>
      <c r="F893" t="s">
        <v>2839</v>
      </c>
      <c r="G893">
        <v>0</v>
      </c>
    </row>
    <row r="894" spans="1:7" x14ac:dyDescent="0.25">
      <c r="A894" t="s">
        <v>2838</v>
      </c>
      <c r="B894" t="s">
        <v>1841</v>
      </c>
      <c r="C894" t="s">
        <v>10</v>
      </c>
      <c r="D894" t="s">
        <v>11</v>
      </c>
      <c r="E894" t="s">
        <v>1733</v>
      </c>
      <c r="F894" t="s">
        <v>2839</v>
      </c>
      <c r="G894">
        <v>4.2099999999999999E-2</v>
      </c>
    </row>
    <row r="895" spans="1:7" x14ac:dyDescent="0.25">
      <c r="A895" t="s">
        <v>2838</v>
      </c>
      <c r="B895" t="s">
        <v>1841</v>
      </c>
      <c r="C895" t="s">
        <v>10</v>
      </c>
      <c r="D895" t="s">
        <v>11</v>
      </c>
      <c r="E895" t="s">
        <v>2667</v>
      </c>
      <c r="F895" t="s">
        <v>2839</v>
      </c>
      <c r="G895">
        <v>1.3299999999999999E-2</v>
      </c>
    </row>
    <row r="896" spans="1:7" x14ac:dyDescent="0.25">
      <c r="A896" t="s">
        <v>2838</v>
      </c>
      <c r="B896" t="s">
        <v>1841</v>
      </c>
      <c r="C896" t="s">
        <v>38</v>
      </c>
      <c r="D896" t="s">
        <v>1844</v>
      </c>
      <c r="E896" t="s">
        <v>2667</v>
      </c>
      <c r="F896" t="s">
        <v>2839</v>
      </c>
      <c r="G896">
        <v>0.05</v>
      </c>
    </row>
    <row r="897" spans="1:7" x14ac:dyDescent="0.25">
      <c r="A897" t="s">
        <v>2838</v>
      </c>
      <c r="B897" t="s">
        <v>1848</v>
      </c>
      <c r="C897" t="s">
        <v>10</v>
      </c>
      <c r="D897" t="s">
        <v>11</v>
      </c>
      <c r="E897" t="s">
        <v>1733</v>
      </c>
      <c r="F897" t="s">
        <v>2839</v>
      </c>
      <c r="G897">
        <v>5.7799999999999997E-2</v>
      </c>
    </row>
    <row r="898" spans="1:7" x14ac:dyDescent="0.25">
      <c r="A898" t="s">
        <v>2838</v>
      </c>
      <c r="B898" t="s">
        <v>1848</v>
      </c>
      <c r="C898" t="s">
        <v>10</v>
      </c>
      <c r="D898" t="s">
        <v>11</v>
      </c>
      <c r="E898" t="s">
        <v>2667</v>
      </c>
      <c r="F898" t="s">
        <v>2839</v>
      </c>
      <c r="G898">
        <v>3.3300000000000003E-2</v>
      </c>
    </row>
    <row r="899" spans="1:7" x14ac:dyDescent="0.25">
      <c r="A899" t="s">
        <v>2838</v>
      </c>
      <c r="B899" t="s">
        <v>1848</v>
      </c>
      <c r="C899" t="s">
        <v>38</v>
      </c>
      <c r="D899" t="s">
        <v>1436</v>
      </c>
      <c r="E899" t="s">
        <v>2792</v>
      </c>
      <c r="F899" t="s">
        <v>2839</v>
      </c>
      <c r="G899">
        <v>3.3300000000000003E-2</v>
      </c>
    </row>
    <row r="900" spans="1:7" x14ac:dyDescent="0.25">
      <c r="A900" t="s">
        <v>2838</v>
      </c>
      <c r="B900" t="s">
        <v>1848</v>
      </c>
      <c r="C900" t="s">
        <v>38</v>
      </c>
      <c r="D900" t="s">
        <v>1438</v>
      </c>
      <c r="E900" t="s">
        <v>2667</v>
      </c>
      <c r="F900" t="s">
        <v>2839</v>
      </c>
      <c r="G900">
        <v>4.53E-2</v>
      </c>
    </row>
    <row r="901" spans="1:7" x14ac:dyDescent="0.25">
      <c r="A901" t="s">
        <v>2838</v>
      </c>
      <c r="B901" t="s">
        <v>1848</v>
      </c>
      <c r="C901" t="s">
        <v>38</v>
      </c>
      <c r="D901" t="s">
        <v>1440</v>
      </c>
      <c r="E901" t="s">
        <v>2667</v>
      </c>
      <c r="F901" t="s">
        <v>2839</v>
      </c>
      <c r="G901">
        <v>3.9199999999999999E-2</v>
      </c>
    </row>
    <row r="902" spans="1:7" x14ac:dyDescent="0.25">
      <c r="A902" t="s">
        <v>2838</v>
      </c>
      <c r="B902" t="s">
        <v>1848</v>
      </c>
      <c r="C902" t="s">
        <v>51</v>
      </c>
      <c r="D902" t="s">
        <v>1868</v>
      </c>
      <c r="E902" t="s">
        <v>2840</v>
      </c>
      <c r="F902" t="s">
        <v>2839</v>
      </c>
      <c r="G902">
        <v>1.89E-2</v>
      </c>
    </row>
    <row r="903" spans="1:7" x14ac:dyDescent="0.25">
      <c r="A903" t="s">
        <v>2838</v>
      </c>
      <c r="B903" t="s">
        <v>1848</v>
      </c>
      <c r="C903" t="s">
        <v>214</v>
      </c>
      <c r="D903" t="s">
        <v>258</v>
      </c>
      <c r="E903" t="s">
        <v>1724</v>
      </c>
      <c r="F903" t="s">
        <v>2839</v>
      </c>
      <c r="G903">
        <v>2.8999999999999998E-3</v>
      </c>
    </row>
    <row r="904" spans="1:7" x14ac:dyDescent="0.25">
      <c r="A904" t="s">
        <v>2838</v>
      </c>
      <c r="B904" t="s">
        <v>1873</v>
      </c>
      <c r="C904" t="s">
        <v>10</v>
      </c>
      <c r="D904" t="s">
        <v>11</v>
      </c>
      <c r="E904" t="s">
        <v>1733</v>
      </c>
      <c r="F904" t="s">
        <v>2839</v>
      </c>
      <c r="G904">
        <v>4.24E-2</v>
      </c>
    </row>
    <row r="905" spans="1:7" x14ac:dyDescent="0.25">
      <c r="A905" t="s">
        <v>2838</v>
      </c>
      <c r="B905" t="s">
        <v>1873</v>
      </c>
      <c r="C905" t="s">
        <v>10</v>
      </c>
      <c r="D905" t="s">
        <v>11</v>
      </c>
      <c r="E905" t="s">
        <v>2667</v>
      </c>
      <c r="F905" t="s">
        <v>2839</v>
      </c>
      <c r="G905">
        <v>1.2800000000000001E-2</v>
      </c>
    </row>
    <row r="906" spans="1:7" x14ac:dyDescent="0.25">
      <c r="A906" t="s">
        <v>2838</v>
      </c>
      <c r="B906" t="s">
        <v>1873</v>
      </c>
      <c r="C906" t="s">
        <v>13</v>
      </c>
      <c r="D906" t="s">
        <v>14</v>
      </c>
      <c r="E906" t="s">
        <v>2358</v>
      </c>
      <c r="F906" t="s">
        <v>2839</v>
      </c>
      <c r="G906">
        <v>3.3300000000000003E-2</v>
      </c>
    </row>
    <row r="907" spans="1:7" x14ac:dyDescent="0.25">
      <c r="A907" t="s">
        <v>2838</v>
      </c>
      <c r="B907" t="s">
        <v>1873</v>
      </c>
      <c r="C907" t="s">
        <v>13</v>
      </c>
      <c r="D907" t="s">
        <v>32</v>
      </c>
      <c r="E907" t="s">
        <v>2358</v>
      </c>
      <c r="F907" t="s">
        <v>2839</v>
      </c>
      <c r="G907">
        <v>2.6599999999999999E-2</v>
      </c>
    </row>
    <row r="908" spans="1:7" x14ac:dyDescent="0.25">
      <c r="A908" t="s">
        <v>2838</v>
      </c>
      <c r="B908" t="s">
        <v>1873</v>
      </c>
      <c r="C908" t="s">
        <v>38</v>
      </c>
      <c r="D908" t="s">
        <v>1505</v>
      </c>
      <c r="E908" t="s">
        <v>2667</v>
      </c>
      <c r="F908" t="s">
        <v>2839</v>
      </c>
      <c r="G908">
        <v>4.9000000000000002E-2</v>
      </c>
    </row>
    <row r="909" spans="1:7" x14ac:dyDescent="0.25">
      <c r="A909" t="s">
        <v>2838</v>
      </c>
      <c r="B909" t="s">
        <v>1873</v>
      </c>
      <c r="C909" t="s">
        <v>38</v>
      </c>
      <c r="D909" t="s">
        <v>1505</v>
      </c>
      <c r="E909" t="s">
        <v>2787</v>
      </c>
      <c r="F909" t="s">
        <v>2839</v>
      </c>
      <c r="G909">
        <v>3.3300000000000003E-2</v>
      </c>
    </row>
    <row r="910" spans="1:7" x14ac:dyDescent="0.25">
      <c r="A910" t="s">
        <v>2838</v>
      </c>
      <c r="B910" t="s">
        <v>1873</v>
      </c>
      <c r="C910" t="s">
        <v>51</v>
      </c>
      <c r="D910" t="s">
        <v>1879</v>
      </c>
      <c r="E910" t="s">
        <v>2787</v>
      </c>
      <c r="F910" t="s">
        <v>2839</v>
      </c>
      <c r="G910">
        <v>2.98E-2</v>
      </c>
    </row>
    <row r="911" spans="1:7" x14ac:dyDescent="0.25">
      <c r="A911" t="s">
        <v>2838</v>
      </c>
      <c r="B911" t="s">
        <v>1883</v>
      </c>
      <c r="C911" t="s">
        <v>10</v>
      </c>
      <c r="D911" t="s">
        <v>11</v>
      </c>
      <c r="E911" t="s">
        <v>1733</v>
      </c>
      <c r="F911" t="s">
        <v>2839</v>
      </c>
      <c r="G911">
        <v>3.2899999999999999E-2</v>
      </c>
    </row>
    <row r="912" spans="1:7" x14ac:dyDescent="0.25">
      <c r="A912" t="s">
        <v>2838</v>
      </c>
      <c r="B912" t="s">
        <v>1883</v>
      </c>
      <c r="C912" t="s">
        <v>10</v>
      </c>
      <c r="D912" t="s">
        <v>11</v>
      </c>
      <c r="E912" t="s">
        <v>2667</v>
      </c>
      <c r="F912" t="s">
        <v>2839</v>
      </c>
      <c r="G912">
        <v>3.2000000000000001E-2</v>
      </c>
    </row>
    <row r="913" spans="1:7" x14ac:dyDescent="0.25">
      <c r="A913" t="s">
        <v>2838</v>
      </c>
      <c r="B913" t="s">
        <v>1883</v>
      </c>
      <c r="C913" t="s">
        <v>13</v>
      </c>
      <c r="D913" t="s">
        <v>14</v>
      </c>
      <c r="E913" t="s">
        <v>2358</v>
      </c>
      <c r="F913" t="s">
        <v>2839</v>
      </c>
      <c r="G913">
        <v>3.3300000000000003E-2</v>
      </c>
    </row>
    <row r="914" spans="1:7" x14ac:dyDescent="0.25">
      <c r="A914" t="s">
        <v>2838</v>
      </c>
      <c r="B914" t="s">
        <v>1883</v>
      </c>
      <c r="C914" t="s">
        <v>13</v>
      </c>
      <c r="D914" t="s">
        <v>16</v>
      </c>
      <c r="E914" t="s">
        <v>2358</v>
      </c>
      <c r="F914" t="s">
        <v>2839</v>
      </c>
      <c r="G914">
        <v>3.2500000000000001E-2</v>
      </c>
    </row>
    <row r="915" spans="1:7" x14ac:dyDescent="0.25">
      <c r="A915" t="s">
        <v>2838</v>
      </c>
      <c r="B915" t="s">
        <v>1883</v>
      </c>
      <c r="C915" t="s">
        <v>13</v>
      </c>
      <c r="D915" t="s">
        <v>22</v>
      </c>
      <c r="E915" t="s">
        <v>2358</v>
      </c>
      <c r="F915" t="s">
        <v>2839</v>
      </c>
      <c r="G915">
        <v>3.2899999999999999E-2</v>
      </c>
    </row>
    <row r="916" spans="1:7" x14ac:dyDescent="0.25">
      <c r="A916" t="s">
        <v>2838</v>
      </c>
      <c r="B916" t="s">
        <v>1883</v>
      </c>
      <c r="C916" t="s">
        <v>13</v>
      </c>
      <c r="D916" t="s">
        <v>30</v>
      </c>
      <c r="E916" t="s">
        <v>2358</v>
      </c>
      <c r="F916" t="s">
        <v>2839</v>
      </c>
      <c r="G916">
        <v>3.3300000000000003E-2</v>
      </c>
    </row>
    <row r="917" spans="1:7" x14ac:dyDescent="0.25">
      <c r="A917" t="s">
        <v>2838</v>
      </c>
      <c r="B917" t="s">
        <v>1883</v>
      </c>
      <c r="C917" t="s">
        <v>13</v>
      </c>
      <c r="D917" t="s">
        <v>34</v>
      </c>
      <c r="E917" t="s">
        <v>2358</v>
      </c>
      <c r="F917" t="s">
        <v>2839</v>
      </c>
      <c r="G917">
        <v>2.9000000000000001E-2</v>
      </c>
    </row>
    <row r="918" spans="1:7" x14ac:dyDescent="0.25">
      <c r="A918" t="s">
        <v>2838</v>
      </c>
      <c r="B918" t="s">
        <v>1883</v>
      </c>
      <c r="C918" t="s">
        <v>13</v>
      </c>
      <c r="D918" t="s">
        <v>67</v>
      </c>
      <c r="E918" t="s">
        <v>2358</v>
      </c>
      <c r="F918" t="s">
        <v>2839</v>
      </c>
      <c r="G918">
        <v>1.4999999999999999E-2</v>
      </c>
    </row>
    <row r="919" spans="1:7" x14ac:dyDescent="0.25">
      <c r="A919" t="s">
        <v>2838</v>
      </c>
      <c r="B919" t="s">
        <v>1883</v>
      </c>
      <c r="C919" t="s">
        <v>38</v>
      </c>
      <c r="D919" t="s">
        <v>1618</v>
      </c>
      <c r="E919" t="s">
        <v>2667</v>
      </c>
      <c r="F919" t="s">
        <v>2839</v>
      </c>
      <c r="G919">
        <v>2.0500000000000001E-2</v>
      </c>
    </row>
    <row r="920" spans="1:7" x14ac:dyDescent="0.25">
      <c r="A920" t="s">
        <v>2838</v>
      </c>
      <c r="B920" t="s">
        <v>1883</v>
      </c>
      <c r="C920" t="s">
        <v>38</v>
      </c>
      <c r="D920" t="s">
        <v>1620</v>
      </c>
      <c r="E920" t="s">
        <v>2667</v>
      </c>
      <c r="F920" t="s">
        <v>2839</v>
      </c>
      <c r="G920">
        <v>1.6E-2</v>
      </c>
    </row>
    <row r="921" spans="1:7" x14ac:dyDescent="0.25">
      <c r="A921" t="s">
        <v>2838</v>
      </c>
      <c r="B921" t="s">
        <v>1883</v>
      </c>
      <c r="C921" t="s">
        <v>38</v>
      </c>
      <c r="D921" t="s">
        <v>1893</v>
      </c>
      <c r="E921" t="s">
        <v>1787</v>
      </c>
      <c r="F921" t="s">
        <v>2839</v>
      </c>
      <c r="G921">
        <v>2.2000000000000001E-3</v>
      </c>
    </row>
    <row r="922" spans="1:7" x14ac:dyDescent="0.25">
      <c r="A922" t="s">
        <v>2838</v>
      </c>
      <c r="B922" t="s">
        <v>1883</v>
      </c>
      <c r="C922" t="s">
        <v>38</v>
      </c>
      <c r="D922" t="s">
        <v>1893</v>
      </c>
      <c r="E922" t="s">
        <v>2667</v>
      </c>
      <c r="F922" t="s">
        <v>2839</v>
      </c>
      <c r="G922">
        <v>1.5100000000000001E-2</v>
      </c>
    </row>
    <row r="923" spans="1:7" x14ac:dyDescent="0.25">
      <c r="A923" t="s">
        <v>2838</v>
      </c>
      <c r="B923" t="s">
        <v>1883</v>
      </c>
      <c r="C923" t="s">
        <v>51</v>
      </c>
      <c r="D923" t="s">
        <v>692</v>
      </c>
      <c r="E923" t="s">
        <v>2787</v>
      </c>
      <c r="F923" t="s">
        <v>2839</v>
      </c>
      <c r="G923">
        <v>3.2500000000000001E-2</v>
      </c>
    </row>
    <row r="924" spans="1:7" x14ac:dyDescent="0.25">
      <c r="A924" t="s">
        <v>2838</v>
      </c>
      <c r="B924" t="s">
        <v>1901</v>
      </c>
      <c r="C924" t="s">
        <v>10</v>
      </c>
      <c r="D924" t="s">
        <v>11</v>
      </c>
      <c r="E924" t="s">
        <v>1733</v>
      </c>
      <c r="F924" t="s">
        <v>2839</v>
      </c>
      <c r="G924">
        <v>5.2400000000000002E-2</v>
      </c>
    </row>
    <row r="925" spans="1:7" x14ac:dyDescent="0.25">
      <c r="A925" t="s">
        <v>2838</v>
      </c>
      <c r="B925" t="s">
        <v>1901</v>
      </c>
      <c r="C925" t="s">
        <v>10</v>
      </c>
      <c r="D925" t="s">
        <v>11</v>
      </c>
      <c r="E925" t="s">
        <v>2667</v>
      </c>
      <c r="F925" t="s">
        <v>2839</v>
      </c>
      <c r="G925">
        <v>3.0599999999999999E-2</v>
      </c>
    </row>
    <row r="926" spans="1:7" x14ac:dyDescent="0.25">
      <c r="A926" t="s">
        <v>2838</v>
      </c>
      <c r="B926" t="s">
        <v>1901</v>
      </c>
      <c r="C926" t="s">
        <v>38</v>
      </c>
      <c r="D926" t="s">
        <v>1906</v>
      </c>
      <c r="E926" t="s">
        <v>2667</v>
      </c>
      <c r="F926" t="s">
        <v>2839</v>
      </c>
      <c r="G926">
        <v>0.05</v>
      </c>
    </row>
    <row r="927" spans="1:7" x14ac:dyDescent="0.25">
      <c r="A927" t="s">
        <v>2838</v>
      </c>
      <c r="B927" t="s">
        <v>1901</v>
      </c>
      <c r="C927" t="s">
        <v>38</v>
      </c>
      <c r="D927" t="s">
        <v>1908</v>
      </c>
      <c r="E927" t="s">
        <v>2667</v>
      </c>
      <c r="F927" t="s">
        <v>2839</v>
      </c>
      <c r="G927">
        <v>4.7E-2</v>
      </c>
    </row>
    <row r="928" spans="1:7" x14ac:dyDescent="0.25">
      <c r="A928" t="s">
        <v>2838</v>
      </c>
      <c r="B928" t="s">
        <v>1901</v>
      </c>
      <c r="C928" t="s">
        <v>51</v>
      </c>
      <c r="D928" t="s">
        <v>1914</v>
      </c>
      <c r="E928" t="s">
        <v>2684</v>
      </c>
      <c r="F928" t="s">
        <v>2839</v>
      </c>
      <c r="G928">
        <v>1E-3</v>
      </c>
    </row>
    <row r="929" spans="1:7" x14ac:dyDescent="0.25">
      <c r="A929" t="s">
        <v>2838</v>
      </c>
      <c r="B929" t="s">
        <v>1919</v>
      </c>
      <c r="C929" t="s">
        <v>10</v>
      </c>
      <c r="D929" t="s">
        <v>11</v>
      </c>
      <c r="E929" t="s">
        <v>1733</v>
      </c>
      <c r="F929" t="s">
        <v>2839</v>
      </c>
      <c r="G929">
        <v>3.8199999999999998E-2</v>
      </c>
    </row>
    <row r="930" spans="1:7" x14ac:dyDescent="0.25">
      <c r="A930" t="s">
        <v>2838</v>
      </c>
      <c r="B930" t="s">
        <v>1919</v>
      </c>
      <c r="C930" t="s">
        <v>10</v>
      </c>
      <c r="D930" t="s">
        <v>11</v>
      </c>
      <c r="E930" t="s">
        <v>2667</v>
      </c>
      <c r="F930" t="s">
        <v>2839</v>
      </c>
      <c r="G930">
        <v>1.4800000000000001E-2</v>
      </c>
    </row>
    <row r="931" spans="1:7" x14ac:dyDescent="0.25">
      <c r="A931" t="s">
        <v>2838</v>
      </c>
      <c r="B931" t="s">
        <v>1919</v>
      </c>
      <c r="C931" t="s">
        <v>38</v>
      </c>
      <c r="D931" t="s">
        <v>1922</v>
      </c>
      <c r="E931" t="s">
        <v>2667</v>
      </c>
      <c r="F931" t="s">
        <v>2839</v>
      </c>
      <c r="G931">
        <v>3.5299999999999998E-2</v>
      </c>
    </row>
    <row r="932" spans="1:7" x14ac:dyDescent="0.25">
      <c r="A932" t="s">
        <v>2838</v>
      </c>
      <c r="B932" t="s">
        <v>1919</v>
      </c>
      <c r="C932" t="s">
        <v>38</v>
      </c>
      <c r="D932" t="s">
        <v>1922</v>
      </c>
      <c r="E932" t="s">
        <v>2787</v>
      </c>
      <c r="F932" t="s">
        <v>2839</v>
      </c>
      <c r="G932">
        <v>3.3300000000000003E-2</v>
      </c>
    </row>
    <row r="933" spans="1:7" x14ac:dyDescent="0.25">
      <c r="A933" t="s">
        <v>2838</v>
      </c>
      <c r="B933" t="s">
        <v>1919</v>
      </c>
      <c r="C933" t="s">
        <v>38</v>
      </c>
      <c r="D933" t="s">
        <v>1924</v>
      </c>
      <c r="E933" t="s">
        <v>2667</v>
      </c>
      <c r="F933" t="s">
        <v>2839</v>
      </c>
      <c r="G933">
        <v>2.8899999999999999E-2</v>
      </c>
    </row>
    <row r="934" spans="1:7" x14ac:dyDescent="0.25">
      <c r="A934" t="s">
        <v>2838</v>
      </c>
      <c r="B934" t="s">
        <v>1919</v>
      </c>
      <c r="C934" t="s">
        <v>38</v>
      </c>
      <c r="D934" t="s">
        <v>1926</v>
      </c>
      <c r="E934" t="s">
        <v>2667</v>
      </c>
      <c r="F934" t="s">
        <v>2839</v>
      </c>
      <c r="G934">
        <v>2.0799999999999999E-2</v>
      </c>
    </row>
    <row r="935" spans="1:7" x14ac:dyDescent="0.25">
      <c r="A935" t="s">
        <v>2838</v>
      </c>
      <c r="B935" t="s">
        <v>1919</v>
      </c>
      <c r="C935" t="s">
        <v>214</v>
      </c>
      <c r="D935" t="s">
        <v>26</v>
      </c>
      <c r="E935" t="s">
        <v>1724</v>
      </c>
      <c r="F935" t="s">
        <v>2839</v>
      </c>
      <c r="G935">
        <v>0</v>
      </c>
    </row>
    <row r="936" spans="1:7" x14ac:dyDescent="0.25">
      <c r="A936" t="s">
        <v>2838</v>
      </c>
      <c r="B936" t="s">
        <v>1937</v>
      </c>
      <c r="C936" t="s">
        <v>10</v>
      </c>
      <c r="D936" t="s">
        <v>11</v>
      </c>
      <c r="E936" t="s">
        <v>1733</v>
      </c>
      <c r="F936" t="s">
        <v>2839</v>
      </c>
      <c r="G936">
        <v>5.5E-2</v>
      </c>
    </row>
    <row r="937" spans="1:7" x14ac:dyDescent="0.25">
      <c r="A937" t="s">
        <v>2838</v>
      </c>
      <c r="B937" t="s">
        <v>1937</v>
      </c>
      <c r="C937" t="s">
        <v>10</v>
      </c>
      <c r="D937" t="s">
        <v>11</v>
      </c>
      <c r="E937" t="s">
        <v>2667</v>
      </c>
      <c r="F937" t="s">
        <v>2839</v>
      </c>
      <c r="G937">
        <v>1.9699999999999999E-2</v>
      </c>
    </row>
    <row r="938" spans="1:7" x14ac:dyDescent="0.25">
      <c r="A938" t="s">
        <v>2838</v>
      </c>
      <c r="B938" t="s">
        <v>1937</v>
      </c>
      <c r="C938" t="s">
        <v>13</v>
      </c>
      <c r="D938" t="s">
        <v>14</v>
      </c>
      <c r="E938" t="s">
        <v>2358</v>
      </c>
      <c r="F938" t="s">
        <v>2839</v>
      </c>
      <c r="G938">
        <v>3.3300000000000003E-2</v>
      </c>
    </row>
    <row r="939" spans="1:7" x14ac:dyDescent="0.25">
      <c r="A939" t="s">
        <v>2838</v>
      </c>
      <c r="B939" t="s">
        <v>1937</v>
      </c>
      <c r="C939" t="s">
        <v>13</v>
      </c>
      <c r="D939" t="s">
        <v>18</v>
      </c>
      <c r="E939" t="s">
        <v>2358</v>
      </c>
      <c r="F939" t="s">
        <v>2839</v>
      </c>
      <c r="G939">
        <v>1.12E-2</v>
      </c>
    </row>
    <row r="940" spans="1:7" x14ac:dyDescent="0.25">
      <c r="A940" t="s">
        <v>2838</v>
      </c>
      <c r="B940" t="s">
        <v>1937</v>
      </c>
      <c r="C940" t="s">
        <v>13</v>
      </c>
      <c r="D940" t="s">
        <v>20</v>
      </c>
      <c r="E940" t="s">
        <v>2358</v>
      </c>
      <c r="F940" t="s">
        <v>2839</v>
      </c>
      <c r="G940">
        <v>3.3300000000000003E-2</v>
      </c>
    </row>
    <row r="941" spans="1:7" x14ac:dyDescent="0.25">
      <c r="A941" t="s">
        <v>2838</v>
      </c>
      <c r="B941" t="s">
        <v>1937</v>
      </c>
      <c r="C941" t="s">
        <v>13</v>
      </c>
      <c r="D941" t="s">
        <v>22</v>
      </c>
      <c r="E941" t="s">
        <v>2358</v>
      </c>
      <c r="F941" t="s">
        <v>2839</v>
      </c>
      <c r="G941">
        <v>3.3099999999999997E-2</v>
      </c>
    </row>
    <row r="942" spans="1:7" x14ac:dyDescent="0.25">
      <c r="A942" t="s">
        <v>2838</v>
      </c>
      <c r="B942" t="s">
        <v>1937</v>
      </c>
      <c r="C942" t="s">
        <v>13</v>
      </c>
      <c r="D942" t="s">
        <v>24</v>
      </c>
      <c r="E942" t="s">
        <v>2358</v>
      </c>
      <c r="F942" t="s">
        <v>2839</v>
      </c>
      <c r="G942">
        <v>8.8000000000000005E-3</v>
      </c>
    </row>
    <row r="943" spans="1:7" x14ac:dyDescent="0.25">
      <c r="A943" t="s">
        <v>2838</v>
      </c>
      <c r="B943" t="s">
        <v>1937</v>
      </c>
      <c r="C943" t="s">
        <v>13</v>
      </c>
      <c r="D943" t="s">
        <v>26</v>
      </c>
      <c r="E943" t="s">
        <v>2358</v>
      </c>
      <c r="F943" t="s">
        <v>2839</v>
      </c>
      <c r="G943">
        <v>3.3300000000000003E-2</v>
      </c>
    </row>
    <row r="944" spans="1:7" x14ac:dyDescent="0.25">
      <c r="A944" t="s">
        <v>2838</v>
      </c>
      <c r="B944" t="s">
        <v>1937</v>
      </c>
      <c r="C944" t="s">
        <v>13</v>
      </c>
      <c r="D944" t="s">
        <v>28</v>
      </c>
      <c r="E944" t="s">
        <v>2358</v>
      </c>
      <c r="F944" t="s">
        <v>2839</v>
      </c>
      <c r="G944">
        <v>3.3300000000000003E-2</v>
      </c>
    </row>
    <row r="945" spans="1:7" x14ac:dyDescent="0.25">
      <c r="A945" t="s">
        <v>2838</v>
      </c>
      <c r="B945" t="s">
        <v>1937</v>
      </c>
      <c r="C945" t="s">
        <v>13</v>
      </c>
      <c r="D945" t="s">
        <v>30</v>
      </c>
      <c r="E945" t="s">
        <v>2358</v>
      </c>
      <c r="F945" t="s">
        <v>2839</v>
      </c>
      <c r="G945">
        <v>3.3300000000000003E-2</v>
      </c>
    </row>
    <row r="946" spans="1:7" x14ac:dyDescent="0.25">
      <c r="A946" t="s">
        <v>2838</v>
      </c>
      <c r="B946" t="s">
        <v>1937</v>
      </c>
      <c r="C946" t="s">
        <v>13</v>
      </c>
      <c r="D946" t="s">
        <v>32</v>
      </c>
      <c r="E946" t="s">
        <v>2358</v>
      </c>
      <c r="F946" t="s">
        <v>2839</v>
      </c>
      <c r="G946">
        <v>1.24E-2</v>
      </c>
    </row>
    <row r="947" spans="1:7" x14ac:dyDescent="0.25">
      <c r="A947" t="s">
        <v>2838</v>
      </c>
      <c r="B947" t="s">
        <v>1937</v>
      </c>
      <c r="C947" t="s">
        <v>13</v>
      </c>
      <c r="D947" t="s">
        <v>34</v>
      </c>
      <c r="E947" t="s">
        <v>2358</v>
      </c>
      <c r="F947" t="s">
        <v>2839</v>
      </c>
      <c r="G947">
        <v>9.7000000000000003E-3</v>
      </c>
    </row>
    <row r="948" spans="1:7" x14ac:dyDescent="0.25">
      <c r="A948" t="s">
        <v>2838</v>
      </c>
      <c r="B948" t="s">
        <v>1937</v>
      </c>
      <c r="C948" t="s">
        <v>13</v>
      </c>
      <c r="D948" t="s">
        <v>36</v>
      </c>
      <c r="E948" t="s">
        <v>2358</v>
      </c>
      <c r="F948" t="s">
        <v>2839</v>
      </c>
      <c r="G948">
        <v>2.7099999999999999E-2</v>
      </c>
    </row>
    <row r="949" spans="1:7" x14ac:dyDescent="0.25">
      <c r="A949" t="s">
        <v>2838</v>
      </c>
      <c r="B949" t="s">
        <v>1937</v>
      </c>
      <c r="C949" t="s">
        <v>38</v>
      </c>
      <c r="D949" t="s">
        <v>1942</v>
      </c>
      <c r="E949" t="s">
        <v>2667</v>
      </c>
      <c r="F949" t="s">
        <v>2839</v>
      </c>
      <c r="G949">
        <v>0.04</v>
      </c>
    </row>
    <row r="950" spans="1:7" x14ac:dyDescent="0.25">
      <c r="A950" t="s">
        <v>2838</v>
      </c>
      <c r="B950" t="s">
        <v>1937</v>
      </c>
      <c r="C950" t="s">
        <v>38</v>
      </c>
      <c r="D950" t="s">
        <v>1942</v>
      </c>
      <c r="E950" t="s">
        <v>2787</v>
      </c>
      <c r="F950" t="s">
        <v>2839</v>
      </c>
      <c r="G950">
        <v>3.2599999999999997E-2</v>
      </c>
    </row>
    <row r="951" spans="1:7" x14ac:dyDescent="0.25">
      <c r="A951" t="s">
        <v>2838</v>
      </c>
      <c r="B951" t="s">
        <v>1937</v>
      </c>
      <c r="C951" t="s">
        <v>38</v>
      </c>
      <c r="D951" t="s">
        <v>1346</v>
      </c>
      <c r="E951" t="s">
        <v>2667</v>
      </c>
      <c r="F951" t="s">
        <v>2839</v>
      </c>
      <c r="G951">
        <v>4.3099999999999999E-2</v>
      </c>
    </row>
    <row r="952" spans="1:7" x14ac:dyDescent="0.25">
      <c r="A952" t="s">
        <v>2838</v>
      </c>
      <c r="B952" t="s">
        <v>1937</v>
      </c>
      <c r="C952" t="s">
        <v>38</v>
      </c>
      <c r="D952" t="s">
        <v>1945</v>
      </c>
      <c r="E952" t="s">
        <v>2841</v>
      </c>
      <c r="F952" t="s">
        <v>2839</v>
      </c>
      <c r="G952">
        <v>5.7999999999999996E-3</v>
      </c>
    </row>
    <row r="953" spans="1:7" x14ac:dyDescent="0.25">
      <c r="A953" t="s">
        <v>2838</v>
      </c>
      <c r="B953" t="s">
        <v>1937</v>
      </c>
      <c r="C953" t="s">
        <v>38</v>
      </c>
      <c r="D953" t="s">
        <v>1945</v>
      </c>
      <c r="E953" t="s">
        <v>2667</v>
      </c>
      <c r="F953" t="s">
        <v>2839</v>
      </c>
      <c r="G953">
        <v>0.04</v>
      </c>
    </row>
    <row r="954" spans="1:7" x14ac:dyDescent="0.25">
      <c r="A954" t="s">
        <v>2838</v>
      </c>
      <c r="B954" t="s">
        <v>1937</v>
      </c>
      <c r="C954" t="s">
        <v>38</v>
      </c>
      <c r="D954" t="s">
        <v>1947</v>
      </c>
      <c r="E954" t="s">
        <v>2667</v>
      </c>
      <c r="F954" t="s">
        <v>2839</v>
      </c>
      <c r="G954">
        <v>0.05</v>
      </c>
    </row>
    <row r="955" spans="1:7" x14ac:dyDescent="0.25">
      <c r="A955" t="s">
        <v>2838</v>
      </c>
      <c r="B955" t="s">
        <v>1937</v>
      </c>
      <c r="C955" t="s">
        <v>38</v>
      </c>
      <c r="D955" t="s">
        <v>1949</v>
      </c>
      <c r="E955" t="s">
        <v>2667</v>
      </c>
      <c r="F955" t="s">
        <v>2839</v>
      </c>
      <c r="G955">
        <v>0.04</v>
      </c>
    </row>
    <row r="956" spans="1:7" x14ac:dyDescent="0.25">
      <c r="A956" t="s">
        <v>2838</v>
      </c>
      <c r="B956" t="s">
        <v>1937</v>
      </c>
      <c r="C956" t="s">
        <v>38</v>
      </c>
      <c r="D956" t="s">
        <v>1949</v>
      </c>
      <c r="E956" t="s">
        <v>2752</v>
      </c>
      <c r="F956" t="s">
        <v>2839</v>
      </c>
      <c r="G956">
        <v>2E-3</v>
      </c>
    </row>
    <row r="957" spans="1:7" x14ac:dyDescent="0.25">
      <c r="A957" t="s">
        <v>2838</v>
      </c>
      <c r="B957" t="s">
        <v>1937</v>
      </c>
      <c r="C957" t="s">
        <v>38</v>
      </c>
      <c r="D957" t="s">
        <v>1951</v>
      </c>
      <c r="E957" t="s">
        <v>2667</v>
      </c>
      <c r="F957" t="s">
        <v>2839</v>
      </c>
      <c r="G957">
        <v>3.6999999999999998E-2</v>
      </c>
    </row>
    <row r="958" spans="1:7" x14ac:dyDescent="0.25">
      <c r="A958" t="s">
        <v>2838</v>
      </c>
      <c r="B958" t="s">
        <v>1937</v>
      </c>
      <c r="C958" t="s">
        <v>38</v>
      </c>
      <c r="D958" t="s">
        <v>1953</v>
      </c>
      <c r="E958" t="s">
        <v>2667</v>
      </c>
      <c r="F958" t="s">
        <v>2839</v>
      </c>
      <c r="G958">
        <v>0.04</v>
      </c>
    </row>
    <row r="959" spans="1:7" x14ac:dyDescent="0.25">
      <c r="A959" t="s">
        <v>2838</v>
      </c>
      <c r="B959" t="s">
        <v>1937</v>
      </c>
      <c r="C959" t="s">
        <v>38</v>
      </c>
      <c r="D959" t="s">
        <v>1955</v>
      </c>
      <c r="E959" t="s">
        <v>1787</v>
      </c>
      <c r="F959" t="s">
        <v>2839</v>
      </c>
      <c r="G959">
        <v>2.4299999999999999E-2</v>
      </c>
    </row>
    <row r="960" spans="1:7" x14ac:dyDescent="0.25">
      <c r="A960" t="s">
        <v>2838</v>
      </c>
      <c r="B960" t="s">
        <v>1937</v>
      </c>
      <c r="C960" t="s">
        <v>38</v>
      </c>
      <c r="D960" t="s">
        <v>1955</v>
      </c>
      <c r="E960" t="s">
        <v>2667</v>
      </c>
      <c r="F960" t="s">
        <v>2839</v>
      </c>
      <c r="G960">
        <v>3.7499999999999999E-2</v>
      </c>
    </row>
    <row r="961" spans="1:7" x14ac:dyDescent="0.25">
      <c r="A961" t="s">
        <v>2838</v>
      </c>
      <c r="B961" t="s">
        <v>1937</v>
      </c>
      <c r="C961" t="s">
        <v>38</v>
      </c>
      <c r="D961" t="s">
        <v>1957</v>
      </c>
      <c r="E961" t="s">
        <v>2667</v>
      </c>
      <c r="F961" t="s">
        <v>2839</v>
      </c>
      <c r="G961">
        <v>0.04</v>
      </c>
    </row>
    <row r="962" spans="1:7" x14ac:dyDescent="0.25">
      <c r="A962" t="s">
        <v>2838</v>
      </c>
      <c r="B962" t="s">
        <v>1937</v>
      </c>
      <c r="C962" t="s">
        <v>38</v>
      </c>
      <c r="D962" t="s">
        <v>1959</v>
      </c>
      <c r="E962" t="s">
        <v>2667</v>
      </c>
      <c r="F962" t="s">
        <v>2839</v>
      </c>
      <c r="G962">
        <v>0.04</v>
      </c>
    </row>
    <row r="963" spans="1:7" x14ac:dyDescent="0.25">
      <c r="A963" t="s">
        <v>2838</v>
      </c>
      <c r="B963" t="s">
        <v>1937</v>
      </c>
      <c r="C963" t="s">
        <v>51</v>
      </c>
      <c r="D963" t="s">
        <v>1967</v>
      </c>
      <c r="E963" t="s">
        <v>2840</v>
      </c>
      <c r="F963" t="s">
        <v>2839</v>
      </c>
      <c r="G963">
        <v>3.2000000000000001E-2</v>
      </c>
    </row>
    <row r="964" spans="1:7" x14ac:dyDescent="0.25">
      <c r="A964" t="s">
        <v>2838</v>
      </c>
      <c r="B964" t="s">
        <v>1937</v>
      </c>
      <c r="C964" t="s">
        <v>51</v>
      </c>
      <c r="D964" t="s">
        <v>1123</v>
      </c>
      <c r="E964" t="s">
        <v>2778</v>
      </c>
      <c r="F964" t="s">
        <v>2839</v>
      </c>
      <c r="G964">
        <v>3.0999999999999999E-3</v>
      </c>
    </row>
    <row r="965" spans="1:7" x14ac:dyDescent="0.25">
      <c r="A965" t="s">
        <v>2838</v>
      </c>
      <c r="B965" t="s">
        <v>1937</v>
      </c>
      <c r="C965" t="s">
        <v>214</v>
      </c>
      <c r="D965" t="s">
        <v>293</v>
      </c>
      <c r="E965" t="s">
        <v>2807</v>
      </c>
      <c r="F965" t="s">
        <v>2839</v>
      </c>
      <c r="G965">
        <v>3.3300000000000003E-2</v>
      </c>
    </row>
    <row r="966" spans="1:7" x14ac:dyDescent="0.25">
      <c r="A966" t="s">
        <v>2838</v>
      </c>
      <c r="B966" t="s">
        <v>1937</v>
      </c>
      <c r="C966" t="s">
        <v>214</v>
      </c>
      <c r="D966" t="s">
        <v>335</v>
      </c>
      <c r="E966" t="s">
        <v>2807</v>
      </c>
      <c r="F966" t="s">
        <v>2839</v>
      </c>
      <c r="G966">
        <v>3.3300000000000003E-2</v>
      </c>
    </row>
    <row r="967" spans="1:7" x14ac:dyDescent="0.25">
      <c r="A967" t="s">
        <v>2838</v>
      </c>
      <c r="B967" t="s">
        <v>1937</v>
      </c>
      <c r="C967" t="s">
        <v>214</v>
      </c>
      <c r="D967" t="s">
        <v>365</v>
      </c>
      <c r="E967" t="s">
        <v>2807</v>
      </c>
      <c r="F967" t="s">
        <v>2839</v>
      </c>
      <c r="G967">
        <v>3.3300000000000003E-2</v>
      </c>
    </row>
    <row r="968" spans="1:7" x14ac:dyDescent="0.25">
      <c r="A968" t="s">
        <v>2838</v>
      </c>
      <c r="B968" t="s">
        <v>1937</v>
      </c>
      <c r="C968" t="s">
        <v>214</v>
      </c>
      <c r="D968" t="s">
        <v>768</v>
      </c>
      <c r="E968" t="s">
        <v>1724</v>
      </c>
      <c r="F968" t="s">
        <v>2839</v>
      </c>
      <c r="G968">
        <v>3.3300000000000003E-2</v>
      </c>
    </row>
    <row r="969" spans="1:7" x14ac:dyDescent="0.25">
      <c r="A969" t="s">
        <v>2838</v>
      </c>
      <c r="B969" t="s">
        <v>1937</v>
      </c>
      <c r="C969" t="s">
        <v>214</v>
      </c>
      <c r="D969" t="s">
        <v>1089</v>
      </c>
      <c r="E969" t="s">
        <v>2807</v>
      </c>
      <c r="F969" t="s">
        <v>2839</v>
      </c>
      <c r="G969">
        <v>2.9600000000000001E-2</v>
      </c>
    </row>
    <row r="970" spans="1:7" x14ac:dyDescent="0.25">
      <c r="A970" t="s">
        <v>2838</v>
      </c>
      <c r="B970" t="s">
        <v>1978</v>
      </c>
      <c r="C970" t="s">
        <v>10</v>
      </c>
      <c r="D970" t="s">
        <v>11</v>
      </c>
      <c r="E970" t="s">
        <v>1733</v>
      </c>
      <c r="F970" t="s">
        <v>2839</v>
      </c>
      <c r="G970">
        <v>8.8999999999999996E-2</v>
      </c>
    </row>
    <row r="971" spans="1:7" x14ac:dyDescent="0.25">
      <c r="A971" t="s">
        <v>2838</v>
      </c>
      <c r="B971" t="s">
        <v>1978</v>
      </c>
      <c r="C971" t="s">
        <v>10</v>
      </c>
      <c r="D971" t="s">
        <v>11</v>
      </c>
      <c r="E971" t="s">
        <v>2667</v>
      </c>
      <c r="F971" t="s">
        <v>2839</v>
      </c>
      <c r="G971">
        <v>1.89E-2</v>
      </c>
    </row>
    <row r="972" spans="1:7" x14ac:dyDescent="0.25">
      <c r="A972" t="s">
        <v>2838</v>
      </c>
      <c r="B972" t="s">
        <v>1978</v>
      </c>
      <c r="C972" t="s">
        <v>13</v>
      </c>
      <c r="D972" t="s">
        <v>16</v>
      </c>
      <c r="E972" t="s">
        <v>2358</v>
      </c>
      <c r="F972" t="s">
        <v>2839</v>
      </c>
      <c r="G972">
        <v>3.3099999999999997E-2</v>
      </c>
    </row>
    <row r="973" spans="1:7" x14ac:dyDescent="0.25">
      <c r="A973" t="s">
        <v>2838</v>
      </c>
      <c r="B973" t="s">
        <v>1978</v>
      </c>
      <c r="C973" t="s">
        <v>13</v>
      </c>
      <c r="D973" t="s">
        <v>20</v>
      </c>
      <c r="E973" t="s">
        <v>2358</v>
      </c>
      <c r="F973" t="s">
        <v>2839</v>
      </c>
      <c r="G973">
        <v>3.3300000000000003E-2</v>
      </c>
    </row>
    <row r="974" spans="1:7" x14ac:dyDescent="0.25">
      <c r="A974" t="s">
        <v>2838</v>
      </c>
      <c r="B974" t="s">
        <v>1978</v>
      </c>
      <c r="C974" t="s">
        <v>13</v>
      </c>
      <c r="D974" t="s">
        <v>30</v>
      </c>
      <c r="E974" t="s">
        <v>2358</v>
      </c>
      <c r="F974" t="s">
        <v>2839</v>
      </c>
      <c r="G974">
        <v>1.84E-2</v>
      </c>
    </row>
    <row r="975" spans="1:7" x14ac:dyDescent="0.25">
      <c r="A975" t="s">
        <v>2838</v>
      </c>
      <c r="B975" t="s">
        <v>1978</v>
      </c>
      <c r="C975" t="s">
        <v>13</v>
      </c>
      <c r="D975" t="s">
        <v>32</v>
      </c>
      <c r="E975" t="s">
        <v>2358</v>
      </c>
      <c r="F975" t="s">
        <v>2839</v>
      </c>
      <c r="G975">
        <v>1.8700000000000001E-2</v>
      </c>
    </row>
    <row r="976" spans="1:7" x14ac:dyDescent="0.25">
      <c r="A976" t="s">
        <v>2838</v>
      </c>
      <c r="B976" t="s">
        <v>1978</v>
      </c>
      <c r="C976" t="s">
        <v>38</v>
      </c>
      <c r="D976" t="s">
        <v>1988</v>
      </c>
      <c r="E976" t="s">
        <v>2667</v>
      </c>
      <c r="F976" t="s">
        <v>2839</v>
      </c>
      <c r="G976">
        <v>4.3299999999999998E-2</v>
      </c>
    </row>
    <row r="977" spans="1:7" x14ac:dyDescent="0.25">
      <c r="A977" t="s">
        <v>2838</v>
      </c>
      <c r="B977" t="s">
        <v>1978</v>
      </c>
      <c r="C977" t="s">
        <v>38</v>
      </c>
      <c r="D977" t="s">
        <v>1990</v>
      </c>
      <c r="E977" t="s">
        <v>2667</v>
      </c>
      <c r="F977" t="s">
        <v>2839</v>
      </c>
      <c r="G977">
        <v>0.05</v>
      </c>
    </row>
    <row r="978" spans="1:7" x14ac:dyDescent="0.25">
      <c r="A978" t="s">
        <v>2838</v>
      </c>
      <c r="B978" t="s">
        <v>1978</v>
      </c>
      <c r="C978" t="s">
        <v>38</v>
      </c>
      <c r="D978" t="s">
        <v>1994</v>
      </c>
      <c r="E978" t="s">
        <v>2667</v>
      </c>
      <c r="F978" t="s">
        <v>2839</v>
      </c>
      <c r="G978">
        <v>1.7500000000000002E-2</v>
      </c>
    </row>
    <row r="979" spans="1:7" x14ac:dyDescent="0.25">
      <c r="A979" t="s">
        <v>2838</v>
      </c>
      <c r="B979" t="s">
        <v>1978</v>
      </c>
      <c r="C979" t="s">
        <v>38</v>
      </c>
      <c r="D979" t="s">
        <v>1996</v>
      </c>
      <c r="E979" t="s">
        <v>2667</v>
      </c>
      <c r="F979" t="s">
        <v>2839</v>
      </c>
      <c r="G979">
        <v>0.03</v>
      </c>
    </row>
    <row r="980" spans="1:7" x14ac:dyDescent="0.25">
      <c r="A980" t="s">
        <v>2838</v>
      </c>
      <c r="B980" t="s">
        <v>2010</v>
      </c>
      <c r="C980" t="s">
        <v>10</v>
      </c>
      <c r="D980" t="s">
        <v>11</v>
      </c>
      <c r="E980" t="s">
        <v>1733</v>
      </c>
      <c r="F980" t="s">
        <v>2839</v>
      </c>
      <c r="G980">
        <v>2.29E-2</v>
      </c>
    </row>
    <row r="981" spans="1:7" x14ac:dyDescent="0.25">
      <c r="A981" t="s">
        <v>2838</v>
      </c>
      <c r="B981" t="s">
        <v>2010</v>
      </c>
      <c r="C981" t="s">
        <v>10</v>
      </c>
      <c r="D981" t="s">
        <v>11</v>
      </c>
      <c r="E981" t="s">
        <v>177</v>
      </c>
      <c r="F981" t="s">
        <v>2839</v>
      </c>
      <c r="G981">
        <v>4.4999999999999997E-3</v>
      </c>
    </row>
    <row r="982" spans="1:7" x14ac:dyDescent="0.25">
      <c r="A982" t="s">
        <v>2838</v>
      </c>
      <c r="B982" t="s">
        <v>2010</v>
      </c>
      <c r="C982" t="s">
        <v>10</v>
      </c>
      <c r="D982" t="s">
        <v>11</v>
      </c>
      <c r="E982" t="s">
        <v>2667</v>
      </c>
      <c r="F982" t="s">
        <v>2839</v>
      </c>
      <c r="G982">
        <v>1.5900000000000001E-2</v>
      </c>
    </row>
    <row r="983" spans="1:7" x14ac:dyDescent="0.25">
      <c r="A983" t="s">
        <v>2838</v>
      </c>
      <c r="B983" t="s">
        <v>2010</v>
      </c>
      <c r="C983" t="s">
        <v>13</v>
      </c>
      <c r="D983" t="s">
        <v>30</v>
      </c>
      <c r="E983" t="s">
        <v>2358</v>
      </c>
      <c r="F983" t="s">
        <v>2839</v>
      </c>
      <c r="G983">
        <v>1.6400000000000001E-2</v>
      </c>
    </row>
    <row r="984" spans="1:7" x14ac:dyDescent="0.25">
      <c r="A984" t="s">
        <v>2838</v>
      </c>
      <c r="B984" t="s">
        <v>2010</v>
      </c>
      <c r="C984" t="s">
        <v>13</v>
      </c>
      <c r="D984" t="s">
        <v>34</v>
      </c>
      <c r="E984" t="s">
        <v>2358</v>
      </c>
      <c r="F984" t="s">
        <v>2839</v>
      </c>
      <c r="G984">
        <v>1.44E-2</v>
      </c>
    </row>
    <row r="985" spans="1:7" x14ac:dyDescent="0.25">
      <c r="A985" t="s">
        <v>2838</v>
      </c>
      <c r="B985" t="s">
        <v>2010</v>
      </c>
      <c r="C985" t="s">
        <v>13</v>
      </c>
      <c r="D985" t="s">
        <v>36</v>
      </c>
      <c r="E985" t="s">
        <v>2358</v>
      </c>
      <c r="F985" t="s">
        <v>2839</v>
      </c>
      <c r="G985">
        <v>1.2800000000000001E-2</v>
      </c>
    </row>
    <row r="986" spans="1:7" x14ac:dyDescent="0.25">
      <c r="A986" t="s">
        <v>2838</v>
      </c>
      <c r="B986" t="s">
        <v>2010</v>
      </c>
      <c r="C986" t="s">
        <v>38</v>
      </c>
      <c r="D986" t="s">
        <v>2014</v>
      </c>
      <c r="E986" t="s">
        <v>2667</v>
      </c>
      <c r="F986" t="s">
        <v>2839</v>
      </c>
      <c r="G986">
        <v>0.05</v>
      </c>
    </row>
    <row r="987" spans="1:7" x14ac:dyDescent="0.25">
      <c r="A987" t="s">
        <v>2838</v>
      </c>
      <c r="B987" t="s">
        <v>2010</v>
      </c>
      <c r="C987" t="s">
        <v>38</v>
      </c>
      <c r="D987" t="s">
        <v>2018</v>
      </c>
      <c r="E987" t="s">
        <v>2667</v>
      </c>
      <c r="F987" t="s">
        <v>2839</v>
      </c>
      <c r="G987">
        <v>1.35E-2</v>
      </c>
    </row>
    <row r="988" spans="1:7" x14ac:dyDescent="0.25">
      <c r="A988" t="s">
        <v>2838</v>
      </c>
      <c r="B988" t="s">
        <v>2010</v>
      </c>
      <c r="C988" t="s">
        <v>38</v>
      </c>
      <c r="D988" t="s">
        <v>2020</v>
      </c>
      <c r="E988" t="s">
        <v>2667</v>
      </c>
      <c r="F988" t="s">
        <v>2839</v>
      </c>
      <c r="G988">
        <v>0.05</v>
      </c>
    </row>
    <row r="989" spans="1:7" x14ac:dyDescent="0.25">
      <c r="A989" t="s">
        <v>2838</v>
      </c>
      <c r="B989" t="s">
        <v>2028</v>
      </c>
      <c r="C989" t="s">
        <v>10</v>
      </c>
      <c r="D989" t="s">
        <v>11</v>
      </c>
      <c r="E989" t="s">
        <v>514</v>
      </c>
      <c r="F989" t="s">
        <v>2839</v>
      </c>
      <c r="G989">
        <v>0</v>
      </c>
    </row>
    <row r="990" spans="1:7" x14ac:dyDescent="0.25">
      <c r="A990" t="s">
        <v>2838</v>
      </c>
      <c r="B990" t="s">
        <v>2028</v>
      </c>
      <c r="C990" t="s">
        <v>10</v>
      </c>
      <c r="D990" t="s">
        <v>11</v>
      </c>
      <c r="E990" t="s">
        <v>1733</v>
      </c>
      <c r="F990" t="s">
        <v>2839</v>
      </c>
      <c r="G990">
        <v>5.2900000000000003E-2</v>
      </c>
    </row>
    <row r="991" spans="1:7" x14ac:dyDescent="0.25">
      <c r="A991" t="s">
        <v>2838</v>
      </c>
      <c r="B991" t="s">
        <v>2028</v>
      </c>
      <c r="C991" t="s">
        <v>10</v>
      </c>
      <c r="D991" t="s">
        <v>11</v>
      </c>
      <c r="E991" t="s">
        <v>103</v>
      </c>
      <c r="F991" t="s">
        <v>2839</v>
      </c>
      <c r="G991">
        <v>0</v>
      </c>
    </row>
    <row r="992" spans="1:7" x14ac:dyDescent="0.25">
      <c r="A992" t="s">
        <v>2838</v>
      </c>
      <c r="B992" t="s">
        <v>2028</v>
      </c>
      <c r="C992" t="s">
        <v>10</v>
      </c>
      <c r="D992" t="s">
        <v>11</v>
      </c>
      <c r="E992" t="s">
        <v>2667</v>
      </c>
      <c r="F992" t="s">
        <v>2839</v>
      </c>
      <c r="G992">
        <v>1.4999999999999999E-2</v>
      </c>
    </row>
    <row r="993" spans="1:7" x14ac:dyDescent="0.25">
      <c r="A993" t="s">
        <v>2838</v>
      </c>
      <c r="B993" t="s">
        <v>2028</v>
      </c>
      <c r="C993" t="s">
        <v>13</v>
      </c>
      <c r="D993" t="s">
        <v>16</v>
      </c>
      <c r="E993" t="s">
        <v>2358</v>
      </c>
      <c r="F993" t="s">
        <v>2839</v>
      </c>
      <c r="G993">
        <v>3.3300000000000003E-2</v>
      </c>
    </row>
    <row r="994" spans="1:7" x14ac:dyDescent="0.25">
      <c r="A994" t="s">
        <v>2838</v>
      </c>
      <c r="B994" t="s">
        <v>2028</v>
      </c>
      <c r="C994" t="s">
        <v>13</v>
      </c>
      <c r="D994" t="s">
        <v>22</v>
      </c>
      <c r="E994" t="s">
        <v>2358</v>
      </c>
      <c r="F994" t="s">
        <v>2839</v>
      </c>
      <c r="G994">
        <v>3.3300000000000003E-2</v>
      </c>
    </row>
    <row r="995" spans="1:7" x14ac:dyDescent="0.25">
      <c r="A995" t="s">
        <v>2838</v>
      </c>
      <c r="B995" t="s">
        <v>2028</v>
      </c>
      <c r="C995" t="s">
        <v>13</v>
      </c>
      <c r="D995" t="s">
        <v>26</v>
      </c>
      <c r="E995" t="s">
        <v>2358</v>
      </c>
      <c r="F995" t="s">
        <v>2839</v>
      </c>
      <c r="G995">
        <v>3.3300000000000003E-2</v>
      </c>
    </row>
    <row r="996" spans="1:7" x14ac:dyDescent="0.25">
      <c r="A996" t="s">
        <v>2838</v>
      </c>
      <c r="B996" t="s">
        <v>2028</v>
      </c>
      <c r="C996" t="s">
        <v>13</v>
      </c>
      <c r="D996" t="s">
        <v>28</v>
      </c>
      <c r="E996" t="s">
        <v>2358</v>
      </c>
      <c r="F996" t="s">
        <v>2839</v>
      </c>
      <c r="G996">
        <v>1.17E-2</v>
      </c>
    </row>
    <row r="997" spans="1:7" x14ac:dyDescent="0.25">
      <c r="A997" t="s">
        <v>2838</v>
      </c>
      <c r="B997" t="s">
        <v>2028</v>
      </c>
      <c r="C997" t="s">
        <v>13</v>
      </c>
      <c r="D997" t="s">
        <v>34</v>
      </c>
      <c r="E997" t="s">
        <v>2358</v>
      </c>
      <c r="F997" t="s">
        <v>2839</v>
      </c>
      <c r="G997">
        <v>3.3300000000000003E-2</v>
      </c>
    </row>
    <row r="998" spans="1:7" x14ac:dyDescent="0.25">
      <c r="A998" t="s">
        <v>2838</v>
      </c>
      <c r="B998" t="s">
        <v>2028</v>
      </c>
      <c r="C998" t="s">
        <v>13</v>
      </c>
      <c r="D998" t="s">
        <v>67</v>
      </c>
      <c r="E998" t="s">
        <v>2358</v>
      </c>
      <c r="F998" t="s">
        <v>2839</v>
      </c>
      <c r="G998">
        <v>3.3300000000000003E-2</v>
      </c>
    </row>
    <row r="999" spans="1:7" x14ac:dyDescent="0.25">
      <c r="A999" t="s">
        <v>2838</v>
      </c>
      <c r="B999" t="s">
        <v>2028</v>
      </c>
      <c r="C999" t="s">
        <v>38</v>
      </c>
      <c r="D999" t="s">
        <v>2034</v>
      </c>
      <c r="E999" t="s">
        <v>2667</v>
      </c>
      <c r="F999" t="s">
        <v>2839</v>
      </c>
      <c r="G999">
        <v>0.05</v>
      </c>
    </row>
    <row r="1000" spans="1:7" x14ac:dyDescent="0.25">
      <c r="A1000" t="s">
        <v>2838</v>
      </c>
      <c r="B1000" t="s">
        <v>2028</v>
      </c>
      <c r="C1000" t="s">
        <v>38</v>
      </c>
      <c r="D1000" t="s">
        <v>2036</v>
      </c>
      <c r="E1000" t="s">
        <v>2667</v>
      </c>
      <c r="F1000" t="s">
        <v>2839</v>
      </c>
      <c r="G1000">
        <v>0</v>
      </c>
    </row>
    <row r="1001" spans="1:7" x14ac:dyDescent="0.25">
      <c r="A1001" t="s">
        <v>2838</v>
      </c>
      <c r="B1001" t="s">
        <v>2028</v>
      </c>
      <c r="C1001" t="s">
        <v>38</v>
      </c>
      <c r="D1001" t="s">
        <v>2038</v>
      </c>
      <c r="E1001" t="s">
        <v>2667</v>
      </c>
      <c r="F1001" t="s">
        <v>2839</v>
      </c>
      <c r="G1001">
        <v>0.05</v>
      </c>
    </row>
    <row r="1002" spans="1:7" x14ac:dyDescent="0.25">
      <c r="A1002" t="s">
        <v>2838</v>
      </c>
      <c r="B1002" t="s">
        <v>2028</v>
      </c>
      <c r="C1002" t="s">
        <v>38</v>
      </c>
      <c r="D1002" t="s">
        <v>2040</v>
      </c>
      <c r="E1002" t="s">
        <v>2667</v>
      </c>
      <c r="F1002" t="s">
        <v>2839</v>
      </c>
      <c r="G1002">
        <v>4.9099999999999998E-2</v>
      </c>
    </row>
    <row r="1003" spans="1:7" x14ac:dyDescent="0.25">
      <c r="A1003" t="s">
        <v>2838</v>
      </c>
      <c r="B1003" t="s">
        <v>2028</v>
      </c>
      <c r="C1003" t="s">
        <v>51</v>
      </c>
      <c r="D1003" t="s">
        <v>2049</v>
      </c>
      <c r="E1003" t="s">
        <v>2778</v>
      </c>
      <c r="F1003" t="s">
        <v>2839</v>
      </c>
      <c r="G1003">
        <v>3.0999999999999999E-3</v>
      </c>
    </row>
    <row r="1004" spans="1:7" x14ac:dyDescent="0.25">
      <c r="A1004" t="s">
        <v>2838</v>
      </c>
      <c r="B1004" t="s">
        <v>2028</v>
      </c>
      <c r="C1004" t="s">
        <v>51</v>
      </c>
      <c r="D1004" t="s">
        <v>2053</v>
      </c>
      <c r="E1004" t="s">
        <v>2840</v>
      </c>
      <c r="F1004" t="s">
        <v>2839</v>
      </c>
      <c r="G1004">
        <v>3.2099999999999997E-2</v>
      </c>
    </row>
    <row r="1005" spans="1:7" x14ac:dyDescent="0.25">
      <c r="A1005" t="s">
        <v>2838</v>
      </c>
      <c r="B1005" t="s">
        <v>2028</v>
      </c>
      <c r="C1005" t="s">
        <v>214</v>
      </c>
      <c r="D1005" t="s">
        <v>391</v>
      </c>
      <c r="E1005" t="s">
        <v>2807</v>
      </c>
      <c r="F1005" t="s">
        <v>2839</v>
      </c>
      <c r="G1005">
        <v>3.1699999999999999E-2</v>
      </c>
    </row>
    <row r="1006" spans="1:7" x14ac:dyDescent="0.25">
      <c r="A1006" t="s">
        <v>2838</v>
      </c>
      <c r="B1006" t="s">
        <v>2062</v>
      </c>
      <c r="C1006" t="s">
        <v>10</v>
      </c>
      <c r="D1006" t="s">
        <v>11</v>
      </c>
      <c r="E1006" t="s">
        <v>1733</v>
      </c>
      <c r="F1006" t="s">
        <v>2839</v>
      </c>
      <c r="G1006">
        <v>3.5000000000000003E-2</v>
      </c>
    </row>
    <row r="1007" spans="1:7" x14ac:dyDescent="0.25">
      <c r="A1007" t="s">
        <v>2838</v>
      </c>
      <c r="B1007" t="s">
        <v>2062</v>
      </c>
      <c r="C1007" t="s">
        <v>10</v>
      </c>
      <c r="D1007" t="s">
        <v>11</v>
      </c>
      <c r="E1007" t="s">
        <v>2667</v>
      </c>
      <c r="F1007" t="s">
        <v>2839</v>
      </c>
      <c r="G1007">
        <v>3.1699999999999999E-2</v>
      </c>
    </row>
    <row r="1008" spans="1:7" x14ac:dyDescent="0.25">
      <c r="A1008" t="s">
        <v>2838</v>
      </c>
      <c r="B1008" t="s">
        <v>2062</v>
      </c>
      <c r="C1008" t="s">
        <v>13</v>
      </c>
      <c r="D1008" t="s">
        <v>34</v>
      </c>
      <c r="E1008" t="s">
        <v>2358</v>
      </c>
      <c r="F1008" t="s">
        <v>2839</v>
      </c>
      <c r="G1008">
        <v>3.3300000000000003E-2</v>
      </c>
    </row>
    <row r="1009" spans="1:7" x14ac:dyDescent="0.25">
      <c r="A1009" t="s">
        <v>2838</v>
      </c>
      <c r="B1009" t="s">
        <v>2062</v>
      </c>
      <c r="C1009" t="s">
        <v>38</v>
      </c>
      <c r="D1009" t="s">
        <v>2066</v>
      </c>
      <c r="E1009" t="s">
        <v>2667</v>
      </c>
      <c r="F1009" t="s">
        <v>2839</v>
      </c>
      <c r="G1009">
        <v>4.7E-2</v>
      </c>
    </row>
    <row r="1010" spans="1:7" x14ac:dyDescent="0.25">
      <c r="A1010" t="s">
        <v>2838</v>
      </c>
      <c r="B1010" t="s">
        <v>2062</v>
      </c>
      <c r="C1010" t="s">
        <v>38</v>
      </c>
      <c r="D1010" t="s">
        <v>2068</v>
      </c>
      <c r="E1010" t="s">
        <v>2667</v>
      </c>
      <c r="F1010" t="s">
        <v>2839</v>
      </c>
      <c r="G1010">
        <v>4.3400000000000001E-2</v>
      </c>
    </row>
    <row r="1011" spans="1:7" x14ac:dyDescent="0.25">
      <c r="A1011" t="s">
        <v>2838</v>
      </c>
      <c r="B1011" t="s">
        <v>2062</v>
      </c>
      <c r="C1011" t="s">
        <v>38</v>
      </c>
      <c r="D1011" t="s">
        <v>534</v>
      </c>
      <c r="E1011" t="s">
        <v>2667</v>
      </c>
      <c r="F1011" t="s">
        <v>2839</v>
      </c>
      <c r="G1011">
        <v>4.0500000000000001E-2</v>
      </c>
    </row>
    <row r="1012" spans="1:7" x14ac:dyDescent="0.25">
      <c r="A1012" t="s">
        <v>2838</v>
      </c>
      <c r="B1012" t="s">
        <v>2062</v>
      </c>
      <c r="C1012" t="s">
        <v>38</v>
      </c>
      <c r="D1012" t="s">
        <v>2070</v>
      </c>
      <c r="E1012" t="s">
        <v>1787</v>
      </c>
      <c r="F1012" t="s">
        <v>2839</v>
      </c>
      <c r="G1012">
        <v>0.03</v>
      </c>
    </row>
    <row r="1013" spans="1:7" x14ac:dyDescent="0.25">
      <c r="A1013" t="s">
        <v>2838</v>
      </c>
      <c r="B1013" t="s">
        <v>2062</v>
      </c>
      <c r="C1013" t="s">
        <v>38</v>
      </c>
      <c r="D1013" t="s">
        <v>2070</v>
      </c>
      <c r="E1013" t="s">
        <v>2667</v>
      </c>
      <c r="F1013" t="s">
        <v>2839</v>
      </c>
      <c r="G1013">
        <v>0.05</v>
      </c>
    </row>
    <row r="1014" spans="1:7" x14ac:dyDescent="0.25">
      <c r="A1014" t="s">
        <v>2838</v>
      </c>
      <c r="B1014" t="s">
        <v>2062</v>
      </c>
      <c r="C1014" t="s">
        <v>38</v>
      </c>
      <c r="D1014" t="s">
        <v>2074</v>
      </c>
      <c r="E1014" t="s">
        <v>2667</v>
      </c>
      <c r="F1014" t="s">
        <v>2839</v>
      </c>
      <c r="G1014">
        <v>2.46E-2</v>
      </c>
    </row>
    <row r="1015" spans="1:7" x14ac:dyDescent="0.25">
      <c r="A1015" t="s">
        <v>2838</v>
      </c>
      <c r="B1015" t="s">
        <v>2062</v>
      </c>
      <c r="C1015" t="s">
        <v>38</v>
      </c>
      <c r="D1015" t="s">
        <v>2078</v>
      </c>
      <c r="E1015" t="s">
        <v>2667</v>
      </c>
      <c r="F1015" t="s">
        <v>2839</v>
      </c>
      <c r="G1015">
        <v>2.6700000000000002E-2</v>
      </c>
    </row>
    <row r="1016" spans="1:7" x14ac:dyDescent="0.25">
      <c r="A1016" t="s">
        <v>2838</v>
      </c>
      <c r="B1016" t="s">
        <v>2062</v>
      </c>
      <c r="C1016" t="s">
        <v>38</v>
      </c>
      <c r="D1016" t="s">
        <v>2080</v>
      </c>
      <c r="E1016" t="s">
        <v>2667</v>
      </c>
      <c r="F1016" t="s">
        <v>2839</v>
      </c>
      <c r="G1016">
        <v>1.11E-2</v>
      </c>
    </row>
    <row r="1017" spans="1:7" x14ac:dyDescent="0.25">
      <c r="A1017" t="s">
        <v>2838</v>
      </c>
      <c r="B1017" t="s">
        <v>2062</v>
      </c>
      <c r="C1017" t="s">
        <v>38</v>
      </c>
      <c r="D1017" t="s">
        <v>2082</v>
      </c>
      <c r="E1017" t="s">
        <v>2667</v>
      </c>
      <c r="F1017" t="s">
        <v>2839</v>
      </c>
      <c r="G1017">
        <v>2.81E-2</v>
      </c>
    </row>
    <row r="1018" spans="1:7" x14ac:dyDescent="0.25">
      <c r="A1018" t="s">
        <v>2838</v>
      </c>
      <c r="B1018" t="s">
        <v>2062</v>
      </c>
      <c r="C1018" t="s">
        <v>38</v>
      </c>
      <c r="D1018" t="s">
        <v>2082</v>
      </c>
      <c r="E1018" t="s">
        <v>2787</v>
      </c>
      <c r="F1018" t="s">
        <v>2839</v>
      </c>
      <c r="G1018">
        <v>2.2499999999999999E-2</v>
      </c>
    </row>
    <row r="1019" spans="1:7" x14ac:dyDescent="0.25">
      <c r="A1019" t="s">
        <v>2838</v>
      </c>
      <c r="B1019" t="s">
        <v>2096</v>
      </c>
      <c r="C1019" t="s">
        <v>10</v>
      </c>
      <c r="D1019" t="s">
        <v>11</v>
      </c>
      <c r="E1019" t="s">
        <v>1733</v>
      </c>
      <c r="F1019" t="s">
        <v>2839</v>
      </c>
      <c r="G1019">
        <v>0.04</v>
      </c>
    </row>
    <row r="1020" spans="1:7" x14ac:dyDescent="0.25">
      <c r="A1020" t="s">
        <v>2838</v>
      </c>
      <c r="B1020" t="s">
        <v>2096</v>
      </c>
      <c r="C1020" t="s">
        <v>10</v>
      </c>
      <c r="D1020" t="s">
        <v>11</v>
      </c>
      <c r="E1020" t="s">
        <v>2667</v>
      </c>
      <c r="F1020" t="s">
        <v>2839</v>
      </c>
      <c r="G1020">
        <v>1.7000000000000001E-2</v>
      </c>
    </row>
    <row r="1021" spans="1:7" x14ac:dyDescent="0.25">
      <c r="A1021" t="s">
        <v>2838</v>
      </c>
      <c r="B1021" t="s">
        <v>2096</v>
      </c>
      <c r="C1021" t="s">
        <v>38</v>
      </c>
      <c r="D1021" t="s">
        <v>2100</v>
      </c>
      <c r="E1021" t="s">
        <v>1787</v>
      </c>
      <c r="F1021" t="s">
        <v>2839</v>
      </c>
      <c r="G1021">
        <v>1.4999999999999999E-2</v>
      </c>
    </row>
    <row r="1022" spans="1:7" x14ac:dyDescent="0.25">
      <c r="A1022" t="s">
        <v>2838</v>
      </c>
      <c r="B1022" t="s">
        <v>2096</v>
      </c>
      <c r="C1022" t="s">
        <v>38</v>
      </c>
      <c r="D1022" t="s">
        <v>2100</v>
      </c>
      <c r="E1022" t="s">
        <v>2667</v>
      </c>
      <c r="F1022" t="s">
        <v>2839</v>
      </c>
      <c r="G1022">
        <v>3.32E-2</v>
      </c>
    </row>
    <row r="1023" spans="1:7" x14ac:dyDescent="0.25">
      <c r="A1023" t="s">
        <v>2838</v>
      </c>
      <c r="B1023" t="s">
        <v>2096</v>
      </c>
      <c r="C1023" t="s">
        <v>38</v>
      </c>
      <c r="D1023" t="s">
        <v>2106</v>
      </c>
      <c r="E1023" t="s">
        <v>2667</v>
      </c>
      <c r="F1023" t="s">
        <v>2839</v>
      </c>
      <c r="G1023">
        <v>0.05</v>
      </c>
    </row>
    <row r="1024" spans="1:7" x14ac:dyDescent="0.25">
      <c r="A1024" t="s">
        <v>2838</v>
      </c>
      <c r="B1024" t="s">
        <v>2096</v>
      </c>
      <c r="C1024" t="s">
        <v>38</v>
      </c>
      <c r="D1024" t="s">
        <v>2108</v>
      </c>
      <c r="E1024" t="s">
        <v>2667</v>
      </c>
      <c r="F1024" t="s">
        <v>2839</v>
      </c>
      <c r="G1024">
        <v>3.6799999999999999E-2</v>
      </c>
    </row>
    <row r="1025" spans="1:7" x14ac:dyDescent="0.25">
      <c r="A1025" t="s">
        <v>2838</v>
      </c>
      <c r="B1025" t="s">
        <v>2118</v>
      </c>
      <c r="C1025" t="s">
        <v>10</v>
      </c>
      <c r="D1025" t="s">
        <v>11</v>
      </c>
      <c r="E1025" t="s">
        <v>1733</v>
      </c>
      <c r="F1025" t="s">
        <v>2839</v>
      </c>
      <c r="G1025">
        <v>2.07E-2</v>
      </c>
    </row>
    <row r="1026" spans="1:7" x14ac:dyDescent="0.25">
      <c r="A1026" t="s">
        <v>2838</v>
      </c>
      <c r="B1026" t="s">
        <v>2118</v>
      </c>
      <c r="C1026" t="s">
        <v>10</v>
      </c>
      <c r="D1026" t="s">
        <v>11</v>
      </c>
      <c r="E1026" t="s">
        <v>2667</v>
      </c>
      <c r="F1026" t="s">
        <v>2839</v>
      </c>
      <c r="G1026">
        <v>3.3300000000000003E-2</v>
      </c>
    </row>
    <row r="1027" spans="1:7" x14ac:dyDescent="0.25">
      <c r="A1027" t="s">
        <v>2838</v>
      </c>
      <c r="B1027" t="s">
        <v>2118</v>
      </c>
      <c r="C1027" t="s">
        <v>13</v>
      </c>
      <c r="D1027" t="s">
        <v>14</v>
      </c>
      <c r="E1027" t="s">
        <v>2358</v>
      </c>
      <c r="F1027" t="s">
        <v>2839</v>
      </c>
      <c r="G1027">
        <v>5.4000000000000003E-3</v>
      </c>
    </row>
    <row r="1028" spans="1:7" x14ac:dyDescent="0.25">
      <c r="A1028" t="s">
        <v>2838</v>
      </c>
      <c r="B1028" t="s">
        <v>2118</v>
      </c>
      <c r="C1028" t="s">
        <v>13</v>
      </c>
      <c r="D1028" t="s">
        <v>24</v>
      </c>
      <c r="E1028" t="s">
        <v>2358</v>
      </c>
      <c r="F1028" t="s">
        <v>2839</v>
      </c>
      <c r="G1028">
        <v>1.4999999999999999E-2</v>
      </c>
    </row>
    <row r="1029" spans="1:7" x14ac:dyDescent="0.25">
      <c r="A1029" t="s">
        <v>2838</v>
      </c>
      <c r="B1029" t="s">
        <v>2118</v>
      </c>
      <c r="C1029" t="s">
        <v>13</v>
      </c>
      <c r="D1029" t="s">
        <v>30</v>
      </c>
      <c r="E1029" t="s">
        <v>2358</v>
      </c>
      <c r="F1029" t="s">
        <v>2839</v>
      </c>
      <c r="G1029">
        <v>1.7600000000000001E-2</v>
      </c>
    </row>
    <row r="1030" spans="1:7" x14ac:dyDescent="0.25">
      <c r="A1030" t="s">
        <v>2838</v>
      </c>
      <c r="B1030" t="s">
        <v>2118</v>
      </c>
      <c r="C1030" t="s">
        <v>38</v>
      </c>
      <c r="D1030" t="s">
        <v>2121</v>
      </c>
      <c r="E1030" t="s">
        <v>2667</v>
      </c>
      <c r="F1030" t="s">
        <v>2839</v>
      </c>
      <c r="G1030">
        <v>4.3999999999999997E-2</v>
      </c>
    </row>
    <row r="1031" spans="1:7" x14ac:dyDescent="0.25">
      <c r="A1031" t="s">
        <v>2838</v>
      </c>
      <c r="B1031" t="s">
        <v>2131</v>
      </c>
      <c r="C1031" t="s">
        <v>10</v>
      </c>
      <c r="D1031" t="s">
        <v>11</v>
      </c>
      <c r="E1031" t="s">
        <v>1733</v>
      </c>
      <c r="F1031" t="s">
        <v>2839</v>
      </c>
      <c r="G1031">
        <v>9.4999999999999998E-3</v>
      </c>
    </row>
    <row r="1032" spans="1:7" x14ac:dyDescent="0.25">
      <c r="A1032" t="s">
        <v>2838</v>
      </c>
      <c r="B1032" t="s">
        <v>2131</v>
      </c>
      <c r="C1032" t="s">
        <v>10</v>
      </c>
      <c r="D1032" t="s">
        <v>11</v>
      </c>
      <c r="E1032" t="s">
        <v>1737</v>
      </c>
      <c r="F1032" t="s">
        <v>2839</v>
      </c>
      <c r="G1032">
        <v>3.3300000000000003E-2</v>
      </c>
    </row>
    <row r="1033" spans="1:7" x14ac:dyDescent="0.25">
      <c r="A1033" t="s">
        <v>2838</v>
      </c>
      <c r="B1033" t="s">
        <v>2131</v>
      </c>
      <c r="C1033" t="s">
        <v>10</v>
      </c>
      <c r="D1033" t="s">
        <v>11</v>
      </c>
      <c r="E1033" t="s">
        <v>2667</v>
      </c>
      <c r="F1033" t="s">
        <v>2839</v>
      </c>
      <c r="G1033">
        <v>3.3300000000000003E-2</v>
      </c>
    </row>
    <row r="1034" spans="1:7" x14ac:dyDescent="0.25">
      <c r="A1034" t="s">
        <v>2838</v>
      </c>
      <c r="B1034" t="s">
        <v>2131</v>
      </c>
      <c r="C1034" t="s">
        <v>13</v>
      </c>
      <c r="D1034" t="s">
        <v>14</v>
      </c>
      <c r="E1034" t="s">
        <v>2787</v>
      </c>
      <c r="F1034" t="s">
        <v>2839</v>
      </c>
      <c r="G1034">
        <v>3.0800000000000001E-2</v>
      </c>
    </row>
    <row r="1035" spans="1:7" x14ac:dyDescent="0.25">
      <c r="A1035" t="s">
        <v>2838</v>
      </c>
      <c r="B1035" t="s">
        <v>2131</v>
      </c>
      <c r="C1035" t="s">
        <v>13</v>
      </c>
      <c r="D1035" t="s">
        <v>16</v>
      </c>
      <c r="E1035" t="s">
        <v>2787</v>
      </c>
      <c r="F1035" t="s">
        <v>2839</v>
      </c>
      <c r="G1035">
        <v>2.69E-2</v>
      </c>
    </row>
    <row r="1036" spans="1:7" x14ac:dyDescent="0.25">
      <c r="A1036" t="s">
        <v>2838</v>
      </c>
      <c r="B1036" t="s">
        <v>2131</v>
      </c>
      <c r="C1036" t="s">
        <v>13</v>
      </c>
      <c r="D1036" t="s">
        <v>24</v>
      </c>
      <c r="E1036" t="s">
        <v>2787</v>
      </c>
      <c r="F1036" t="s">
        <v>2839</v>
      </c>
      <c r="G1036">
        <v>3.3300000000000003E-2</v>
      </c>
    </row>
    <row r="1037" spans="1:7" x14ac:dyDescent="0.25">
      <c r="A1037" t="s">
        <v>2838</v>
      </c>
      <c r="B1037" t="s">
        <v>2131</v>
      </c>
      <c r="C1037" t="s">
        <v>13</v>
      </c>
      <c r="D1037" t="s">
        <v>28</v>
      </c>
      <c r="E1037" t="s">
        <v>2358</v>
      </c>
      <c r="F1037" t="s">
        <v>2839</v>
      </c>
      <c r="G1037">
        <v>0.03</v>
      </c>
    </row>
    <row r="1038" spans="1:7" x14ac:dyDescent="0.25">
      <c r="A1038" t="s">
        <v>2838</v>
      </c>
      <c r="B1038" t="s">
        <v>2131</v>
      </c>
      <c r="C1038" t="s">
        <v>13</v>
      </c>
      <c r="D1038" t="s">
        <v>32</v>
      </c>
      <c r="E1038" t="s">
        <v>2787</v>
      </c>
      <c r="F1038" t="s">
        <v>2839</v>
      </c>
      <c r="G1038">
        <v>3.3300000000000003E-2</v>
      </c>
    </row>
    <row r="1039" spans="1:7" x14ac:dyDescent="0.25">
      <c r="A1039" t="s">
        <v>2838</v>
      </c>
      <c r="B1039" t="s">
        <v>2131</v>
      </c>
      <c r="C1039" t="s">
        <v>13</v>
      </c>
      <c r="D1039" t="s">
        <v>36</v>
      </c>
      <c r="E1039" t="s">
        <v>2787</v>
      </c>
      <c r="F1039" t="s">
        <v>2839</v>
      </c>
      <c r="G1039">
        <v>3.3099999999999997E-2</v>
      </c>
    </row>
    <row r="1040" spans="1:7" x14ac:dyDescent="0.25">
      <c r="A1040" t="s">
        <v>2838</v>
      </c>
      <c r="B1040" t="s">
        <v>2131</v>
      </c>
      <c r="C1040" t="s">
        <v>13</v>
      </c>
      <c r="D1040" t="s">
        <v>67</v>
      </c>
      <c r="E1040" t="s">
        <v>2358</v>
      </c>
      <c r="F1040" t="s">
        <v>2839</v>
      </c>
      <c r="G1040">
        <v>3.3300000000000003E-2</v>
      </c>
    </row>
    <row r="1041" spans="1:7" x14ac:dyDescent="0.25">
      <c r="A1041" t="s">
        <v>2838</v>
      </c>
      <c r="B1041" t="s">
        <v>2131</v>
      </c>
      <c r="C1041" t="s">
        <v>38</v>
      </c>
      <c r="D1041" t="s">
        <v>1155</v>
      </c>
      <c r="E1041" t="s">
        <v>2667</v>
      </c>
      <c r="F1041" t="s">
        <v>2839</v>
      </c>
      <c r="G1041">
        <v>2.8199999999999999E-2</v>
      </c>
    </row>
    <row r="1042" spans="1:7" x14ac:dyDescent="0.25">
      <c r="A1042" t="s">
        <v>2838</v>
      </c>
      <c r="B1042" t="s">
        <v>2131</v>
      </c>
      <c r="C1042" t="s">
        <v>38</v>
      </c>
      <c r="D1042" t="s">
        <v>2136</v>
      </c>
      <c r="E1042" t="s">
        <v>2667</v>
      </c>
      <c r="F1042" t="s">
        <v>2839</v>
      </c>
      <c r="G1042">
        <v>0.05</v>
      </c>
    </row>
    <row r="1043" spans="1:7" x14ac:dyDescent="0.25">
      <c r="A1043" t="s">
        <v>2838</v>
      </c>
      <c r="B1043" t="s">
        <v>2131</v>
      </c>
      <c r="C1043" t="s">
        <v>38</v>
      </c>
      <c r="D1043" t="s">
        <v>2136</v>
      </c>
      <c r="E1043" t="s">
        <v>2752</v>
      </c>
      <c r="F1043" t="s">
        <v>2839</v>
      </c>
      <c r="G1043">
        <v>0</v>
      </c>
    </row>
    <row r="1044" spans="1:7" x14ac:dyDescent="0.25">
      <c r="A1044" t="s">
        <v>2838</v>
      </c>
      <c r="B1044" t="s">
        <v>2131</v>
      </c>
      <c r="C1044" t="s">
        <v>38</v>
      </c>
      <c r="D1044" t="s">
        <v>2140</v>
      </c>
      <c r="E1044" t="s">
        <v>2667</v>
      </c>
      <c r="F1044" t="s">
        <v>2839</v>
      </c>
      <c r="G1044">
        <v>4.2099999999999999E-2</v>
      </c>
    </row>
    <row r="1045" spans="1:7" x14ac:dyDescent="0.25">
      <c r="A1045" t="s">
        <v>2838</v>
      </c>
      <c r="B1045" t="s">
        <v>2131</v>
      </c>
      <c r="C1045" t="s">
        <v>38</v>
      </c>
      <c r="D1045" t="s">
        <v>2142</v>
      </c>
      <c r="E1045" t="s">
        <v>2667</v>
      </c>
      <c r="F1045" t="s">
        <v>2839</v>
      </c>
      <c r="G1045">
        <v>0.05</v>
      </c>
    </row>
    <row r="1046" spans="1:7" x14ac:dyDescent="0.25">
      <c r="A1046" t="s">
        <v>2838</v>
      </c>
      <c r="B1046" t="s">
        <v>2131</v>
      </c>
      <c r="C1046" t="s">
        <v>38</v>
      </c>
      <c r="D1046" t="s">
        <v>2144</v>
      </c>
      <c r="E1046" t="s">
        <v>2667</v>
      </c>
      <c r="F1046" t="s">
        <v>2839</v>
      </c>
      <c r="G1046">
        <v>0.05</v>
      </c>
    </row>
    <row r="1047" spans="1:7" x14ac:dyDescent="0.25">
      <c r="A1047" t="s">
        <v>2838</v>
      </c>
      <c r="B1047" t="s">
        <v>2131</v>
      </c>
      <c r="C1047" t="s">
        <v>38</v>
      </c>
      <c r="D1047" t="s">
        <v>2146</v>
      </c>
      <c r="E1047" t="s">
        <v>2667</v>
      </c>
      <c r="F1047" t="s">
        <v>2839</v>
      </c>
      <c r="G1047">
        <v>4.2200000000000001E-2</v>
      </c>
    </row>
    <row r="1048" spans="1:7" x14ac:dyDescent="0.25">
      <c r="A1048" t="s">
        <v>2838</v>
      </c>
      <c r="B1048" t="s">
        <v>2131</v>
      </c>
      <c r="C1048" t="s">
        <v>38</v>
      </c>
      <c r="D1048" t="s">
        <v>2148</v>
      </c>
      <c r="E1048" t="s">
        <v>2667</v>
      </c>
      <c r="F1048" t="s">
        <v>2839</v>
      </c>
      <c r="G1048">
        <v>3.3599999999999998E-2</v>
      </c>
    </row>
    <row r="1049" spans="1:7" x14ac:dyDescent="0.25">
      <c r="A1049" t="s">
        <v>2838</v>
      </c>
      <c r="B1049" t="s">
        <v>2131</v>
      </c>
      <c r="C1049" t="s">
        <v>38</v>
      </c>
      <c r="D1049" t="s">
        <v>2150</v>
      </c>
      <c r="E1049" t="s">
        <v>2667</v>
      </c>
      <c r="F1049" t="s">
        <v>2839</v>
      </c>
      <c r="G1049">
        <v>0.05</v>
      </c>
    </row>
    <row r="1050" spans="1:7" x14ac:dyDescent="0.25">
      <c r="A1050" t="s">
        <v>2838</v>
      </c>
      <c r="B1050" t="s">
        <v>2131</v>
      </c>
      <c r="C1050" t="s">
        <v>38</v>
      </c>
      <c r="D1050" t="s">
        <v>2150</v>
      </c>
      <c r="E1050" t="s">
        <v>2787</v>
      </c>
      <c r="F1050" t="s">
        <v>2839</v>
      </c>
      <c r="G1050">
        <v>2.92E-2</v>
      </c>
    </row>
    <row r="1051" spans="1:7" x14ac:dyDescent="0.25">
      <c r="A1051" t="s">
        <v>2838</v>
      </c>
      <c r="B1051" t="s">
        <v>2131</v>
      </c>
      <c r="C1051" t="s">
        <v>51</v>
      </c>
      <c r="D1051" t="s">
        <v>978</v>
      </c>
      <c r="E1051" t="s">
        <v>2787</v>
      </c>
      <c r="F1051" t="s">
        <v>2839</v>
      </c>
      <c r="G1051">
        <v>3.3300000000000003E-2</v>
      </c>
    </row>
    <row r="1052" spans="1:7" x14ac:dyDescent="0.25">
      <c r="A1052" t="s">
        <v>2838</v>
      </c>
      <c r="B1052" t="s">
        <v>2131</v>
      </c>
      <c r="C1052" t="s">
        <v>51</v>
      </c>
      <c r="D1052" t="s">
        <v>2148</v>
      </c>
      <c r="E1052" t="s">
        <v>2778</v>
      </c>
      <c r="F1052" t="s">
        <v>2839</v>
      </c>
      <c r="G1052">
        <v>1.2999999999999999E-2</v>
      </c>
    </row>
    <row r="1053" spans="1:7" x14ac:dyDescent="0.25">
      <c r="A1053" t="s">
        <v>2838</v>
      </c>
      <c r="B1053" t="s">
        <v>2131</v>
      </c>
      <c r="C1053" t="s">
        <v>51</v>
      </c>
      <c r="D1053" t="s">
        <v>2150</v>
      </c>
      <c r="E1053" t="s">
        <v>2743</v>
      </c>
      <c r="F1053" t="s">
        <v>2839</v>
      </c>
      <c r="G1053">
        <v>0</v>
      </c>
    </row>
    <row r="1054" spans="1:7" x14ac:dyDescent="0.25">
      <c r="A1054" t="s">
        <v>2838</v>
      </c>
      <c r="B1054" t="s">
        <v>2161</v>
      </c>
      <c r="C1054" t="s">
        <v>10</v>
      </c>
      <c r="D1054" t="s">
        <v>11</v>
      </c>
      <c r="E1054" t="s">
        <v>1733</v>
      </c>
      <c r="F1054" t="s">
        <v>2839</v>
      </c>
      <c r="G1054">
        <v>4.99E-2</v>
      </c>
    </row>
    <row r="1055" spans="1:7" x14ac:dyDescent="0.25">
      <c r="A1055" t="s">
        <v>2838</v>
      </c>
      <c r="B1055" t="s">
        <v>2161</v>
      </c>
      <c r="C1055" t="s">
        <v>10</v>
      </c>
      <c r="D1055" t="s">
        <v>11</v>
      </c>
      <c r="E1055" t="s">
        <v>2667</v>
      </c>
      <c r="F1055" t="s">
        <v>2839</v>
      </c>
      <c r="G1055">
        <v>1.8200000000000001E-2</v>
      </c>
    </row>
    <row r="1056" spans="1:7" x14ac:dyDescent="0.25">
      <c r="A1056" t="s">
        <v>2838</v>
      </c>
      <c r="B1056" t="s">
        <v>2161</v>
      </c>
      <c r="C1056" t="s">
        <v>38</v>
      </c>
      <c r="D1056" t="s">
        <v>2166</v>
      </c>
      <c r="E1056" t="s">
        <v>1787</v>
      </c>
      <c r="F1056" t="s">
        <v>2839</v>
      </c>
      <c r="G1056">
        <v>0</v>
      </c>
    </row>
    <row r="1057" spans="1:7" x14ac:dyDescent="0.25">
      <c r="A1057" t="s">
        <v>2838</v>
      </c>
      <c r="B1057" t="s">
        <v>2161</v>
      </c>
      <c r="C1057" t="s">
        <v>38</v>
      </c>
      <c r="D1057" t="s">
        <v>2166</v>
      </c>
      <c r="E1057" t="s">
        <v>2667</v>
      </c>
      <c r="F1057" t="s">
        <v>2839</v>
      </c>
      <c r="G1057">
        <v>3.5099999999999999E-2</v>
      </c>
    </row>
    <row r="1058" spans="1:7" x14ac:dyDescent="0.25">
      <c r="A1058" t="s">
        <v>2838</v>
      </c>
      <c r="B1058" t="s">
        <v>2161</v>
      </c>
      <c r="C1058" t="s">
        <v>38</v>
      </c>
      <c r="D1058" t="s">
        <v>2168</v>
      </c>
      <c r="E1058" t="s">
        <v>2667</v>
      </c>
      <c r="F1058" t="s">
        <v>2839</v>
      </c>
      <c r="G1058">
        <v>4.7E-2</v>
      </c>
    </row>
    <row r="1059" spans="1:7" x14ac:dyDescent="0.25">
      <c r="A1059" t="s">
        <v>2838</v>
      </c>
      <c r="B1059" t="s">
        <v>2173</v>
      </c>
      <c r="C1059" t="s">
        <v>10</v>
      </c>
      <c r="D1059" t="s">
        <v>11</v>
      </c>
      <c r="E1059" t="s">
        <v>1733</v>
      </c>
      <c r="F1059" t="s">
        <v>2839</v>
      </c>
      <c r="G1059">
        <v>2.3099999999999999E-2</v>
      </c>
    </row>
    <row r="1060" spans="1:7" x14ac:dyDescent="0.25">
      <c r="A1060" t="s">
        <v>2838</v>
      </c>
      <c r="B1060" t="s">
        <v>2173</v>
      </c>
      <c r="C1060" t="s">
        <v>10</v>
      </c>
      <c r="D1060" t="s">
        <v>11</v>
      </c>
      <c r="E1060" t="s">
        <v>2667</v>
      </c>
      <c r="F1060" t="s">
        <v>2839</v>
      </c>
      <c r="G1060">
        <v>3.3300000000000003E-2</v>
      </c>
    </row>
    <row r="1061" spans="1:7" x14ac:dyDescent="0.25">
      <c r="A1061" t="s">
        <v>2838</v>
      </c>
      <c r="B1061" t="s">
        <v>2173</v>
      </c>
      <c r="C1061" t="s">
        <v>13</v>
      </c>
      <c r="D1061" t="s">
        <v>16</v>
      </c>
      <c r="E1061" t="s">
        <v>2358</v>
      </c>
      <c r="F1061" t="s">
        <v>2839</v>
      </c>
      <c r="G1061">
        <v>3.3300000000000003E-2</v>
      </c>
    </row>
    <row r="1062" spans="1:7" x14ac:dyDescent="0.25">
      <c r="A1062" t="s">
        <v>2838</v>
      </c>
      <c r="B1062" t="s">
        <v>2173</v>
      </c>
      <c r="C1062" t="s">
        <v>13</v>
      </c>
      <c r="D1062" t="s">
        <v>18</v>
      </c>
      <c r="E1062" t="s">
        <v>2358</v>
      </c>
      <c r="F1062" t="s">
        <v>2839</v>
      </c>
      <c r="G1062">
        <v>3.3099999999999997E-2</v>
      </c>
    </row>
    <row r="1063" spans="1:7" x14ac:dyDescent="0.25">
      <c r="A1063" t="s">
        <v>2838</v>
      </c>
      <c r="B1063" t="s">
        <v>2173</v>
      </c>
      <c r="C1063" t="s">
        <v>13</v>
      </c>
      <c r="D1063" t="s">
        <v>22</v>
      </c>
      <c r="E1063" t="s">
        <v>2358</v>
      </c>
      <c r="F1063" t="s">
        <v>2839</v>
      </c>
      <c r="G1063">
        <v>3.3300000000000003E-2</v>
      </c>
    </row>
    <row r="1064" spans="1:7" x14ac:dyDescent="0.25">
      <c r="A1064" t="s">
        <v>2838</v>
      </c>
      <c r="B1064" t="s">
        <v>2173</v>
      </c>
      <c r="C1064" t="s">
        <v>13</v>
      </c>
      <c r="D1064" t="s">
        <v>24</v>
      </c>
      <c r="E1064" t="s">
        <v>2358</v>
      </c>
      <c r="F1064" t="s">
        <v>2839</v>
      </c>
      <c r="G1064">
        <v>3.3300000000000003E-2</v>
      </c>
    </row>
    <row r="1065" spans="1:7" x14ac:dyDescent="0.25">
      <c r="A1065" t="s">
        <v>2838</v>
      </c>
      <c r="B1065" t="s">
        <v>2173</v>
      </c>
      <c r="C1065" t="s">
        <v>13</v>
      </c>
      <c r="D1065" t="s">
        <v>28</v>
      </c>
      <c r="E1065" t="s">
        <v>2358</v>
      </c>
      <c r="F1065" t="s">
        <v>2839</v>
      </c>
      <c r="G1065">
        <v>3.3300000000000003E-2</v>
      </c>
    </row>
    <row r="1066" spans="1:7" x14ac:dyDescent="0.25">
      <c r="A1066" t="s">
        <v>2838</v>
      </c>
      <c r="B1066" t="s">
        <v>2173</v>
      </c>
      <c r="C1066" t="s">
        <v>13</v>
      </c>
      <c r="D1066" t="s">
        <v>30</v>
      </c>
      <c r="E1066" t="s">
        <v>2358</v>
      </c>
      <c r="F1066" t="s">
        <v>2839</v>
      </c>
      <c r="G1066">
        <v>1.17E-2</v>
      </c>
    </row>
    <row r="1067" spans="1:7" x14ac:dyDescent="0.25">
      <c r="A1067" t="s">
        <v>2838</v>
      </c>
      <c r="B1067" t="s">
        <v>2173</v>
      </c>
      <c r="C1067" t="s">
        <v>13</v>
      </c>
      <c r="D1067" t="s">
        <v>32</v>
      </c>
      <c r="E1067" t="s">
        <v>2358</v>
      </c>
      <c r="F1067" t="s">
        <v>2839</v>
      </c>
      <c r="G1067">
        <v>1.24E-2</v>
      </c>
    </row>
    <row r="1068" spans="1:7" x14ac:dyDescent="0.25">
      <c r="A1068" t="s">
        <v>2838</v>
      </c>
      <c r="B1068" t="s">
        <v>2173</v>
      </c>
      <c r="C1068" t="s">
        <v>13</v>
      </c>
      <c r="D1068" t="s">
        <v>34</v>
      </c>
      <c r="E1068" t="s">
        <v>2358</v>
      </c>
      <c r="F1068" t="s">
        <v>2839</v>
      </c>
      <c r="G1068">
        <v>8.3999999999999995E-3</v>
      </c>
    </row>
    <row r="1069" spans="1:7" x14ac:dyDescent="0.25">
      <c r="A1069" t="s">
        <v>2838</v>
      </c>
      <c r="B1069" t="s">
        <v>2173</v>
      </c>
      <c r="C1069" t="s">
        <v>38</v>
      </c>
      <c r="D1069" t="s">
        <v>2178</v>
      </c>
      <c r="E1069" t="s">
        <v>2667</v>
      </c>
      <c r="F1069" t="s">
        <v>2839</v>
      </c>
      <c r="G1069">
        <v>0.05</v>
      </c>
    </row>
    <row r="1070" spans="1:7" x14ac:dyDescent="0.25">
      <c r="A1070" t="s">
        <v>2838</v>
      </c>
      <c r="B1070" t="s">
        <v>2173</v>
      </c>
      <c r="C1070" t="s">
        <v>38</v>
      </c>
      <c r="D1070" t="s">
        <v>475</v>
      </c>
      <c r="E1070" t="s">
        <v>1787</v>
      </c>
      <c r="F1070" t="s">
        <v>2839</v>
      </c>
      <c r="G1070">
        <v>1.5599999999999999E-2</v>
      </c>
    </row>
    <row r="1071" spans="1:7" x14ac:dyDescent="0.25">
      <c r="A1071" t="s">
        <v>2838</v>
      </c>
      <c r="B1071" t="s">
        <v>2173</v>
      </c>
      <c r="C1071" t="s">
        <v>38</v>
      </c>
      <c r="D1071" t="s">
        <v>1233</v>
      </c>
      <c r="E1071" t="s">
        <v>2667</v>
      </c>
      <c r="F1071" t="s">
        <v>2839</v>
      </c>
      <c r="G1071">
        <v>2.3E-2</v>
      </c>
    </row>
    <row r="1072" spans="1:7" x14ac:dyDescent="0.25">
      <c r="A1072" t="s">
        <v>2838</v>
      </c>
      <c r="B1072" t="s">
        <v>2173</v>
      </c>
      <c r="C1072" t="s">
        <v>38</v>
      </c>
      <c r="D1072" t="s">
        <v>2180</v>
      </c>
      <c r="E1072" t="s">
        <v>2667</v>
      </c>
      <c r="F1072" t="s">
        <v>2839</v>
      </c>
      <c r="G1072">
        <v>1.41E-2</v>
      </c>
    </row>
    <row r="1073" spans="1:7" x14ac:dyDescent="0.25">
      <c r="A1073" t="s">
        <v>2838</v>
      </c>
      <c r="B1073" t="s">
        <v>2173</v>
      </c>
      <c r="C1073" t="s">
        <v>38</v>
      </c>
      <c r="D1073" t="s">
        <v>304</v>
      </c>
      <c r="E1073" t="s">
        <v>1787</v>
      </c>
      <c r="F1073" t="s">
        <v>2839</v>
      </c>
      <c r="G1073">
        <v>6.1999999999999998E-3</v>
      </c>
    </row>
    <row r="1074" spans="1:7" x14ac:dyDescent="0.25">
      <c r="A1074" t="s">
        <v>2838</v>
      </c>
      <c r="B1074" t="s">
        <v>2173</v>
      </c>
      <c r="C1074" t="s">
        <v>38</v>
      </c>
      <c r="D1074" t="s">
        <v>304</v>
      </c>
      <c r="E1074" t="s">
        <v>2841</v>
      </c>
      <c r="F1074" t="s">
        <v>2839</v>
      </c>
      <c r="G1074">
        <v>0</v>
      </c>
    </row>
    <row r="1075" spans="1:7" x14ac:dyDescent="0.25">
      <c r="A1075" t="s">
        <v>2838</v>
      </c>
      <c r="B1075" t="s">
        <v>2188</v>
      </c>
      <c r="C1075" t="s">
        <v>10</v>
      </c>
      <c r="D1075" t="s">
        <v>11</v>
      </c>
      <c r="E1075" t="s">
        <v>1733</v>
      </c>
      <c r="F1075" t="s">
        <v>2839</v>
      </c>
      <c r="G1075">
        <v>0.03</v>
      </c>
    </row>
    <row r="1076" spans="1:7" x14ac:dyDescent="0.25">
      <c r="A1076" t="s">
        <v>2838</v>
      </c>
      <c r="B1076" t="s">
        <v>2188</v>
      </c>
      <c r="C1076" t="s">
        <v>10</v>
      </c>
      <c r="D1076" t="s">
        <v>11</v>
      </c>
      <c r="E1076" t="s">
        <v>2667</v>
      </c>
      <c r="F1076" t="s">
        <v>2839</v>
      </c>
      <c r="G1076">
        <v>1.1599999999999999E-2</v>
      </c>
    </row>
    <row r="1077" spans="1:7" x14ac:dyDescent="0.25">
      <c r="A1077" t="s">
        <v>2838</v>
      </c>
      <c r="B1077" t="s">
        <v>2188</v>
      </c>
      <c r="C1077" t="s">
        <v>13</v>
      </c>
      <c r="D1077" t="s">
        <v>18</v>
      </c>
      <c r="E1077" t="s">
        <v>2358</v>
      </c>
      <c r="F1077" t="s">
        <v>2839</v>
      </c>
      <c r="G1077">
        <v>3.3300000000000003E-2</v>
      </c>
    </row>
    <row r="1078" spans="1:7" x14ac:dyDescent="0.25">
      <c r="A1078" t="s">
        <v>2838</v>
      </c>
      <c r="B1078" t="s">
        <v>2188</v>
      </c>
      <c r="C1078" t="s">
        <v>13</v>
      </c>
      <c r="D1078" t="s">
        <v>20</v>
      </c>
      <c r="E1078" t="s">
        <v>2358</v>
      </c>
      <c r="F1078" t="s">
        <v>2839</v>
      </c>
      <c r="G1078">
        <v>3.2300000000000002E-2</v>
      </c>
    </row>
    <row r="1079" spans="1:7" x14ac:dyDescent="0.25">
      <c r="A1079" t="s">
        <v>2838</v>
      </c>
      <c r="B1079" t="s">
        <v>2188</v>
      </c>
      <c r="C1079" t="s">
        <v>13</v>
      </c>
      <c r="D1079" t="s">
        <v>26</v>
      </c>
      <c r="E1079" t="s">
        <v>2358</v>
      </c>
      <c r="F1079" t="s">
        <v>2839</v>
      </c>
      <c r="G1079">
        <v>2.47E-2</v>
      </c>
    </row>
    <row r="1080" spans="1:7" x14ac:dyDescent="0.25">
      <c r="A1080" t="s">
        <v>2838</v>
      </c>
      <c r="B1080" t="s">
        <v>2188</v>
      </c>
      <c r="C1080" t="s">
        <v>13</v>
      </c>
      <c r="D1080" t="s">
        <v>28</v>
      </c>
      <c r="E1080" t="s">
        <v>2787</v>
      </c>
      <c r="F1080" t="s">
        <v>2839</v>
      </c>
      <c r="G1080">
        <v>2.87E-2</v>
      </c>
    </row>
    <row r="1081" spans="1:7" x14ac:dyDescent="0.25">
      <c r="A1081" t="s">
        <v>2838</v>
      </c>
      <c r="B1081" t="s">
        <v>2188</v>
      </c>
      <c r="C1081" t="s">
        <v>38</v>
      </c>
      <c r="D1081" t="s">
        <v>2195</v>
      </c>
      <c r="E1081" t="s">
        <v>2667</v>
      </c>
      <c r="F1081" t="s">
        <v>2839</v>
      </c>
      <c r="G1081">
        <v>0.05</v>
      </c>
    </row>
    <row r="1082" spans="1:7" x14ac:dyDescent="0.25">
      <c r="A1082" t="s">
        <v>2838</v>
      </c>
      <c r="B1082" t="s">
        <v>2188</v>
      </c>
      <c r="C1082" t="s">
        <v>38</v>
      </c>
      <c r="D1082" t="s">
        <v>2197</v>
      </c>
      <c r="E1082" t="s">
        <v>1787</v>
      </c>
      <c r="F1082" t="s">
        <v>2839</v>
      </c>
      <c r="G1082">
        <v>1.67E-2</v>
      </c>
    </row>
    <row r="1083" spans="1:7" x14ac:dyDescent="0.25">
      <c r="A1083" t="s">
        <v>2838</v>
      </c>
      <c r="B1083" t="s">
        <v>2188</v>
      </c>
      <c r="C1083" t="s">
        <v>38</v>
      </c>
      <c r="D1083" t="s">
        <v>2199</v>
      </c>
      <c r="E1083" t="s">
        <v>2667</v>
      </c>
      <c r="F1083" t="s">
        <v>2839</v>
      </c>
      <c r="G1083">
        <v>0.05</v>
      </c>
    </row>
    <row r="1084" spans="1:7" x14ac:dyDescent="0.25">
      <c r="A1084" t="s">
        <v>2838</v>
      </c>
      <c r="B1084" t="s">
        <v>2188</v>
      </c>
      <c r="C1084" t="s">
        <v>38</v>
      </c>
      <c r="D1084" t="s">
        <v>2201</v>
      </c>
      <c r="E1084" t="s">
        <v>2667</v>
      </c>
      <c r="F1084" t="s">
        <v>2839</v>
      </c>
      <c r="G1084">
        <v>4.6800000000000001E-2</v>
      </c>
    </row>
    <row r="1085" spans="1:7" x14ac:dyDescent="0.25">
      <c r="A1085" t="s">
        <v>2838</v>
      </c>
      <c r="B1085" t="s">
        <v>2188</v>
      </c>
      <c r="C1085" t="s">
        <v>38</v>
      </c>
      <c r="D1085" t="s">
        <v>2205</v>
      </c>
      <c r="E1085" t="s">
        <v>177</v>
      </c>
      <c r="F1085" t="s">
        <v>2839</v>
      </c>
      <c r="G1085">
        <v>1.67E-2</v>
      </c>
    </row>
    <row r="1086" spans="1:7" x14ac:dyDescent="0.25">
      <c r="A1086" t="s">
        <v>2838</v>
      </c>
      <c r="B1086" t="s">
        <v>2188</v>
      </c>
      <c r="C1086" t="s">
        <v>38</v>
      </c>
      <c r="D1086" t="s">
        <v>2205</v>
      </c>
      <c r="E1086" t="s">
        <v>1787</v>
      </c>
      <c r="F1086" t="s">
        <v>2839</v>
      </c>
      <c r="G1086">
        <v>1.8599999999999998E-2</v>
      </c>
    </row>
    <row r="1087" spans="1:7" x14ac:dyDescent="0.25">
      <c r="A1087" t="s">
        <v>2838</v>
      </c>
      <c r="B1087" t="s">
        <v>2188</v>
      </c>
      <c r="C1087" t="s">
        <v>38</v>
      </c>
      <c r="D1087" t="s">
        <v>2205</v>
      </c>
      <c r="E1087" t="s">
        <v>2667</v>
      </c>
      <c r="F1087" t="s">
        <v>2839</v>
      </c>
      <c r="G1087">
        <v>0.05</v>
      </c>
    </row>
    <row r="1088" spans="1:7" x14ac:dyDescent="0.25">
      <c r="A1088" t="s">
        <v>2838</v>
      </c>
      <c r="B1088" t="s">
        <v>2188</v>
      </c>
      <c r="C1088" t="s">
        <v>38</v>
      </c>
      <c r="D1088" t="s">
        <v>947</v>
      </c>
      <c r="E1088" t="s">
        <v>2667</v>
      </c>
      <c r="F1088" t="s">
        <v>2839</v>
      </c>
      <c r="G1088">
        <v>0.05</v>
      </c>
    </row>
    <row r="1089" spans="1:7" x14ac:dyDescent="0.25">
      <c r="A1089" t="s">
        <v>2838</v>
      </c>
      <c r="B1089" t="s">
        <v>2214</v>
      </c>
      <c r="C1089" t="s">
        <v>10</v>
      </c>
      <c r="D1089" t="s">
        <v>11</v>
      </c>
      <c r="E1089" t="s">
        <v>1733</v>
      </c>
      <c r="F1089" t="s">
        <v>2839</v>
      </c>
      <c r="G1089">
        <v>1.6E-2</v>
      </c>
    </row>
    <row r="1090" spans="1:7" x14ac:dyDescent="0.25">
      <c r="A1090" t="s">
        <v>2838</v>
      </c>
      <c r="B1090" t="s">
        <v>2214</v>
      </c>
      <c r="C1090" t="s">
        <v>10</v>
      </c>
      <c r="D1090" t="s">
        <v>11</v>
      </c>
      <c r="E1090" t="s">
        <v>2667</v>
      </c>
      <c r="F1090" t="s">
        <v>2839</v>
      </c>
      <c r="G1090">
        <v>2.7300000000000001E-2</v>
      </c>
    </row>
    <row r="1091" spans="1:7" x14ac:dyDescent="0.25">
      <c r="A1091" t="s">
        <v>2838</v>
      </c>
      <c r="B1091" t="s">
        <v>2214</v>
      </c>
      <c r="C1091" t="s">
        <v>13</v>
      </c>
      <c r="D1091" t="s">
        <v>16</v>
      </c>
      <c r="E1091" t="s">
        <v>2358</v>
      </c>
      <c r="F1091" t="s">
        <v>2839</v>
      </c>
      <c r="G1091">
        <v>3.3300000000000003E-2</v>
      </c>
    </row>
    <row r="1092" spans="1:7" x14ac:dyDescent="0.25">
      <c r="A1092" t="s">
        <v>2838</v>
      </c>
      <c r="B1092" t="s">
        <v>2214</v>
      </c>
      <c r="C1092" t="s">
        <v>13</v>
      </c>
      <c r="D1092" t="s">
        <v>24</v>
      </c>
      <c r="E1092" t="s">
        <v>2358</v>
      </c>
      <c r="F1092" t="s">
        <v>2839</v>
      </c>
      <c r="G1092">
        <v>3.0499999999999999E-2</v>
      </c>
    </row>
    <row r="1093" spans="1:7" x14ac:dyDescent="0.25">
      <c r="A1093" t="s">
        <v>2838</v>
      </c>
      <c r="B1093" t="s">
        <v>2214</v>
      </c>
      <c r="C1093" t="s">
        <v>13</v>
      </c>
      <c r="D1093" t="s">
        <v>26</v>
      </c>
      <c r="E1093" t="s">
        <v>2358</v>
      </c>
      <c r="F1093" t="s">
        <v>2839</v>
      </c>
      <c r="G1093">
        <v>4.7000000000000002E-3</v>
      </c>
    </row>
    <row r="1094" spans="1:7" x14ac:dyDescent="0.25">
      <c r="A1094" t="s">
        <v>2838</v>
      </c>
      <c r="B1094" t="s">
        <v>2214</v>
      </c>
      <c r="C1094" t="s">
        <v>13</v>
      </c>
      <c r="D1094" t="s">
        <v>28</v>
      </c>
      <c r="E1094" t="s">
        <v>2358</v>
      </c>
      <c r="F1094" t="s">
        <v>2839</v>
      </c>
      <c r="G1094">
        <v>3.3300000000000003E-2</v>
      </c>
    </row>
    <row r="1095" spans="1:7" x14ac:dyDescent="0.25">
      <c r="A1095" t="s">
        <v>2838</v>
      </c>
      <c r="B1095" t="s">
        <v>2214</v>
      </c>
      <c r="C1095" t="s">
        <v>13</v>
      </c>
      <c r="D1095" t="s">
        <v>30</v>
      </c>
      <c r="E1095" t="s">
        <v>2358</v>
      </c>
      <c r="F1095" t="s">
        <v>2839</v>
      </c>
      <c r="G1095">
        <v>3.0000000000000001E-3</v>
      </c>
    </row>
    <row r="1096" spans="1:7" x14ac:dyDescent="0.25">
      <c r="A1096" t="s">
        <v>2838</v>
      </c>
      <c r="B1096" t="s">
        <v>2214</v>
      </c>
      <c r="C1096" t="s">
        <v>38</v>
      </c>
      <c r="D1096" t="s">
        <v>2219</v>
      </c>
      <c r="E1096" t="s">
        <v>2667</v>
      </c>
      <c r="F1096" t="s">
        <v>2839</v>
      </c>
      <c r="G1096">
        <v>4.4699999999999997E-2</v>
      </c>
    </row>
    <row r="1097" spans="1:7" x14ac:dyDescent="0.25">
      <c r="A1097" t="s">
        <v>2838</v>
      </c>
      <c r="B1097" t="s">
        <v>2214</v>
      </c>
      <c r="C1097" t="s">
        <v>38</v>
      </c>
      <c r="D1097" t="s">
        <v>2221</v>
      </c>
      <c r="E1097" t="s">
        <v>2667</v>
      </c>
      <c r="F1097" t="s">
        <v>2839</v>
      </c>
      <c r="G1097">
        <v>4.8000000000000001E-2</v>
      </c>
    </row>
    <row r="1098" spans="1:7" x14ac:dyDescent="0.25">
      <c r="A1098" t="s">
        <v>2838</v>
      </c>
      <c r="B1098" t="s">
        <v>2214</v>
      </c>
      <c r="C1098" t="s">
        <v>38</v>
      </c>
      <c r="D1098" t="s">
        <v>2221</v>
      </c>
      <c r="E1098" t="s">
        <v>2787</v>
      </c>
      <c r="F1098" t="s">
        <v>2839</v>
      </c>
      <c r="G1098">
        <v>3.3300000000000003E-2</v>
      </c>
    </row>
    <row r="1099" spans="1:7" x14ac:dyDescent="0.25">
      <c r="A1099" t="s">
        <v>2838</v>
      </c>
      <c r="B1099" t="s">
        <v>2214</v>
      </c>
      <c r="C1099" t="s">
        <v>38</v>
      </c>
      <c r="D1099" t="s">
        <v>2223</v>
      </c>
      <c r="E1099" t="s">
        <v>2667</v>
      </c>
      <c r="F1099" t="s">
        <v>2839</v>
      </c>
      <c r="G1099">
        <v>0.05</v>
      </c>
    </row>
    <row r="1100" spans="1:7" x14ac:dyDescent="0.25">
      <c r="A1100" t="s">
        <v>2838</v>
      </c>
      <c r="B1100" t="s">
        <v>2214</v>
      </c>
      <c r="C1100" t="s">
        <v>214</v>
      </c>
      <c r="D1100" t="s">
        <v>518</v>
      </c>
      <c r="E1100" t="s">
        <v>2807</v>
      </c>
      <c r="F1100" t="s">
        <v>2839</v>
      </c>
      <c r="G1100">
        <v>0.01</v>
      </c>
    </row>
    <row r="1101" spans="1:7" x14ac:dyDescent="0.25">
      <c r="A1101" t="s">
        <v>2838</v>
      </c>
      <c r="B1101" t="s">
        <v>2235</v>
      </c>
      <c r="C1101" t="s">
        <v>10</v>
      </c>
      <c r="D1101" t="s">
        <v>11</v>
      </c>
      <c r="E1101" t="s">
        <v>1733</v>
      </c>
      <c r="F1101" t="s">
        <v>2839</v>
      </c>
      <c r="G1101">
        <v>6.0000000000000001E-3</v>
      </c>
    </row>
    <row r="1102" spans="1:7" x14ac:dyDescent="0.25">
      <c r="A1102" t="s">
        <v>2838</v>
      </c>
      <c r="B1102" t="s">
        <v>2235</v>
      </c>
      <c r="C1102" t="s">
        <v>10</v>
      </c>
      <c r="D1102" t="s">
        <v>11</v>
      </c>
      <c r="E1102" t="s">
        <v>2667</v>
      </c>
      <c r="F1102" t="s">
        <v>2839</v>
      </c>
      <c r="G1102">
        <v>2.7799999999999998E-2</v>
      </c>
    </row>
    <row r="1103" spans="1:7" x14ac:dyDescent="0.25">
      <c r="A1103" t="s">
        <v>2838</v>
      </c>
      <c r="B1103" t="s">
        <v>2235</v>
      </c>
      <c r="C1103" t="s">
        <v>13</v>
      </c>
      <c r="D1103" t="s">
        <v>24</v>
      </c>
      <c r="E1103" t="s">
        <v>2358</v>
      </c>
      <c r="F1103" t="s">
        <v>2839</v>
      </c>
      <c r="G1103">
        <v>3.3300000000000003E-2</v>
      </c>
    </row>
    <row r="1104" spans="1:7" x14ac:dyDescent="0.25">
      <c r="A1104" t="s">
        <v>2838</v>
      </c>
      <c r="B1104" t="s">
        <v>2235</v>
      </c>
      <c r="C1104" t="s">
        <v>13</v>
      </c>
      <c r="D1104" t="s">
        <v>28</v>
      </c>
      <c r="E1104" t="s">
        <v>2358</v>
      </c>
      <c r="F1104" t="s">
        <v>2839</v>
      </c>
      <c r="G1104">
        <v>1.1599999999999999E-2</v>
      </c>
    </row>
    <row r="1105" spans="1:7" x14ac:dyDescent="0.25">
      <c r="A1105" t="s">
        <v>2838</v>
      </c>
      <c r="B1105" t="s">
        <v>2235</v>
      </c>
      <c r="C1105" t="s">
        <v>13</v>
      </c>
      <c r="D1105" t="s">
        <v>34</v>
      </c>
      <c r="E1105" t="s">
        <v>2358</v>
      </c>
      <c r="F1105" t="s">
        <v>2839</v>
      </c>
      <c r="G1105">
        <v>1.18E-2</v>
      </c>
    </row>
    <row r="1106" spans="1:7" x14ac:dyDescent="0.25">
      <c r="A1106" t="s">
        <v>2838</v>
      </c>
      <c r="B1106" t="s">
        <v>2235</v>
      </c>
      <c r="C1106" t="s">
        <v>38</v>
      </c>
      <c r="D1106" t="s">
        <v>2243</v>
      </c>
      <c r="E1106" t="s">
        <v>2673</v>
      </c>
      <c r="F1106" t="s">
        <v>2839</v>
      </c>
      <c r="G1106">
        <v>1.67E-2</v>
      </c>
    </row>
    <row r="1107" spans="1:7" x14ac:dyDescent="0.25">
      <c r="A1107" t="s">
        <v>2838</v>
      </c>
      <c r="B1107" t="s">
        <v>2235</v>
      </c>
      <c r="C1107" t="s">
        <v>38</v>
      </c>
      <c r="D1107" t="s">
        <v>2243</v>
      </c>
      <c r="E1107" t="s">
        <v>2667</v>
      </c>
      <c r="F1107" t="s">
        <v>2839</v>
      </c>
      <c r="G1107">
        <v>0.05</v>
      </c>
    </row>
    <row r="1108" spans="1:7" x14ac:dyDescent="0.25">
      <c r="A1108" t="s">
        <v>2838</v>
      </c>
      <c r="B1108" t="s">
        <v>2235</v>
      </c>
      <c r="C1108" t="s">
        <v>38</v>
      </c>
      <c r="D1108" t="s">
        <v>508</v>
      </c>
      <c r="E1108" t="s">
        <v>2667</v>
      </c>
      <c r="F1108" t="s">
        <v>2839</v>
      </c>
      <c r="G1108">
        <v>2.52E-2</v>
      </c>
    </row>
    <row r="1109" spans="1:7" x14ac:dyDescent="0.25">
      <c r="A1109" t="s">
        <v>2838</v>
      </c>
      <c r="B1109" t="s">
        <v>2235</v>
      </c>
      <c r="C1109" t="s">
        <v>38</v>
      </c>
      <c r="D1109" t="s">
        <v>1622</v>
      </c>
      <c r="E1109" t="s">
        <v>2667</v>
      </c>
      <c r="F1109" t="s">
        <v>2839</v>
      </c>
      <c r="G1109">
        <v>4.48E-2</v>
      </c>
    </row>
    <row r="1110" spans="1:7" x14ac:dyDescent="0.25">
      <c r="A1110" t="s">
        <v>2838</v>
      </c>
      <c r="B1110" t="s">
        <v>2235</v>
      </c>
      <c r="C1110" t="s">
        <v>38</v>
      </c>
      <c r="D1110" t="s">
        <v>2246</v>
      </c>
      <c r="E1110" t="s">
        <v>2667</v>
      </c>
      <c r="F1110" t="s">
        <v>2839</v>
      </c>
      <c r="G1110">
        <v>0.05</v>
      </c>
    </row>
    <row r="1111" spans="1:7" x14ac:dyDescent="0.25">
      <c r="A1111" t="s">
        <v>2838</v>
      </c>
      <c r="B1111" t="s">
        <v>2235</v>
      </c>
      <c r="C1111" t="s">
        <v>38</v>
      </c>
      <c r="D1111" t="s">
        <v>2248</v>
      </c>
      <c r="E1111" t="s">
        <v>2667</v>
      </c>
      <c r="F1111" t="s">
        <v>2839</v>
      </c>
      <c r="G1111">
        <v>3.9E-2</v>
      </c>
    </row>
    <row r="1112" spans="1:7" x14ac:dyDescent="0.25">
      <c r="A1112" t="s">
        <v>2838</v>
      </c>
      <c r="B1112" t="s">
        <v>2235</v>
      </c>
      <c r="C1112" t="s">
        <v>38</v>
      </c>
      <c r="D1112" t="s">
        <v>2250</v>
      </c>
      <c r="E1112" t="s">
        <v>2667</v>
      </c>
      <c r="F1112" t="s">
        <v>2839</v>
      </c>
      <c r="G1112">
        <v>4.1799999999999997E-2</v>
      </c>
    </row>
    <row r="1113" spans="1:7" x14ac:dyDescent="0.25">
      <c r="A1113" t="s">
        <v>2838</v>
      </c>
      <c r="B1113" t="s">
        <v>2235</v>
      </c>
      <c r="C1113" t="s">
        <v>38</v>
      </c>
      <c r="D1113" t="s">
        <v>2252</v>
      </c>
      <c r="E1113" t="s">
        <v>2667</v>
      </c>
      <c r="F1113" t="s">
        <v>2839</v>
      </c>
      <c r="G1113">
        <v>4.4600000000000001E-2</v>
      </c>
    </row>
    <row r="1114" spans="1:7" x14ac:dyDescent="0.25">
      <c r="A1114" t="s">
        <v>2838</v>
      </c>
      <c r="B1114" t="s">
        <v>2260</v>
      </c>
      <c r="C1114" t="s">
        <v>10</v>
      </c>
      <c r="D1114" t="s">
        <v>11</v>
      </c>
      <c r="E1114" t="s">
        <v>1733</v>
      </c>
      <c r="F1114" t="s">
        <v>2839</v>
      </c>
      <c r="G1114">
        <v>3.4299999999999997E-2</v>
      </c>
    </row>
    <row r="1115" spans="1:7" x14ac:dyDescent="0.25">
      <c r="A1115" t="s">
        <v>2838</v>
      </c>
      <c r="B1115" t="s">
        <v>2260</v>
      </c>
      <c r="C1115" t="s">
        <v>13</v>
      </c>
      <c r="D1115" t="s">
        <v>14</v>
      </c>
      <c r="E1115" t="s">
        <v>2787</v>
      </c>
      <c r="F1115" t="s">
        <v>2839</v>
      </c>
      <c r="G1115">
        <v>2.9499999999999998E-2</v>
      </c>
    </row>
    <row r="1116" spans="1:7" x14ac:dyDescent="0.25">
      <c r="A1116" t="s">
        <v>2838</v>
      </c>
      <c r="B1116" t="s">
        <v>2260</v>
      </c>
      <c r="C1116" t="s">
        <v>13</v>
      </c>
      <c r="D1116" t="s">
        <v>16</v>
      </c>
      <c r="E1116" t="s">
        <v>2787</v>
      </c>
      <c r="F1116" t="s">
        <v>2839</v>
      </c>
      <c r="G1116">
        <v>2.8799999999999999E-2</v>
      </c>
    </row>
    <row r="1117" spans="1:7" x14ac:dyDescent="0.25">
      <c r="A1117" t="s">
        <v>2838</v>
      </c>
      <c r="B1117" t="s">
        <v>2260</v>
      </c>
      <c r="C1117" t="s">
        <v>13</v>
      </c>
      <c r="D1117" t="s">
        <v>18</v>
      </c>
      <c r="E1117" t="s">
        <v>2358</v>
      </c>
      <c r="F1117" t="s">
        <v>2839</v>
      </c>
      <c r="G1117">
        <v>3.3300000000000003E-2</v>
      </c>
    </row>
    <row r="1118" spans="1:7" x14ac:dyDescent="0.25">
      <c r="A1118" t="s">
        <v>2838</v>
      </c>
      <c r="B1118" t="s">
        <v>2260</v>
      </c>
      <c r="C1118" t="s">
        <v>13</v>
      </c>
      <c r="D1118" t="s">
        <v>20</v>
      </c>
      <c r="E1118" t="s">
        <v>2358</v>
      </c>
      <c r="F1118" t="s">
        <v>2839</v>
      </c>
      <c r="G1118">
        <v>3.3300000000000003E-2</v>
      </c>
    </row>
    <row r="1119" spans="1:7" x14ac:dyDescent="0.25">
      <c r="A1119" t="s">
        <v>2838</v>
      </c>
      <c r="B1119" t="s">
        <v>2260</v>
      </c>
      <c r="C1119" t="s">
        <v>13</v>
      </c>
      <c r="D1119" t="s">
        <v>22</v>
      </c>
      <c r="E1119" t="s">
        <v>2358</v>
      </c>
      <c r="F1119" t="s">
        <v>2839</v>
      </c>
      <c r="G1119">
        <v>1.17E-2</v>
      </c>
    </row>
    <row r="1120" spans="1:7" x14ac:dyDescent="0.25">
      <c r="A1120" t="s">
        <v>2838</v>
      </c>
      <c r="B1120" t="s">
        <v>2260</v>
      </c>
      <c r="C1120" t="s">
        <v>13</v>
      </c>
      <c r="D1120" t="s">
        <v>24</v>
      </c>
      <c r="E1120" t="s">
        <v>2358</v>
      </c>
      <c r="F1120" t="s">
        <v>2839</v>
      </c>
      <c r="G1120">
        <v>1.44E-2</v>
      </c>
    </row>
    <row r="1121" spans="1:7" x14ac:dyDescent="0.25">
      <c r="A1121" t="s">
        <v>2838</v>
      </c>
      <c r="B1121" t="s">
        <v>2260</v>
      </c>
      <c r="C1121" t="s">
        <v>13</v>
      </c>
      <c r="D1121" t="s">
        <v>30</v>
      </c>
      <c r="E1121" t="s">
        <v>2358</v>
      </c>
      <c r="F1121" t="s">
        <v>2839</v>
      </c>
      <c r="G1121">
        <v>1.2800000000000001E-2</v>
      </c>
    </row>
    <row r="1122" spans="1:7" x14ac:dyDescent="0.25">
      <c r="A1122" t="s">
        <v>2838</v>
      </c>
      <c r="B1122" t="s">
        <v>2260</v>
      </c>
      <c r="C1122" t="s">
        <v>38</v>
      </c>
      <c r="D1122" t="s">
        <v>2267</v>
      </c>
      <c r="E1122" t="s">
        <v>2667</v>
      </c>
      <c r="F1122" t="s">
        <v>2839</v>
      </c>
      <c r="G1122">
        <v>3.8399999999999997E-2</v>
      </c>
    </row>
    <row r="1123" spans="1:7" x14ac:dyDescent="0.25">
      <c r="A1123" t="s">
        <v>2838</v>
      </c>
      <c r="B1123" t="s">
        <v>2260</v>
      </c>
      <c r="C1123" t="s">
        <v>38</v>
      </c>
      <c r="D1123" t="s">
        <v>2269</v>
      </c>
      <c r="E1123" t="s">
        <v>1787</v>
      </c>
      <c r="F1123" t="s">
        <v>2839</v>
      </c>
      <c r="G1123">
        <v>3.3300000000000003E-2</v>
      </c>
    </row>
    <row r="1124" spans="1:7" x14ac:dyDescent="0.25">
      <c r="A1124" t="s">
        <v>2838</v>
      </c>
      <c r="B1124" t="s">
        <v>2260</v>
      </c>
      <c r="C1124" t="s">
        <v>38</v>
      </c>
      <c r="D1124" t="s">
        <v>2273</v>
      </c>
      <c r="E1124" t="s">
        <v>2667</v>
      </c>
      <c r="F1124" t="s">
        <v>2839</v>
      </c>
      <c r="G1124">
        <v>1.9099999999999999E-2</v>
      </c>
    </row>
    <row r="1125" spans="1:7" x14ac:dyDescent="0.25">
      <c r="A1125" t="s">
        <v>2838</v>
      </c>
      <c r="B1125" t="s">
        <v>2260</v>
      </c>
      <c r="C1125" t="s">
        <v>38</v>
      </c>
      <c r="D1125" t="s">
        <v>2279</v>
      </c>
      <c r="E1125" t="s">
        <v>2667</v>
      </c>
      <c r="F1125" t="s">
        <v>2839</v>
      </c>
      <c r="G1125">
        <v>3.7999999999999999E-2</v>
      </c>
    </row>
    <row r="1126" spans="1:7" x14ac:dyDescent="0.25">
      <c r="A1126" t="s">
        <v>2838</v>
      </c>
      <c r="B1126" t="s">
        <v>2287</v>
      </c>
      <c r="C1126" t="s">
        <v>10</v>
      </c>
      <c r="D1126" t="s">
        <v>11</v>
      </c>
      <c r="E1126" t="s">
        <v>1733</v>
      </c>
      <c r="F1126" t="s">
        <v>2839</v>
      </c>
      <c r="G1126">
        <v>4.7100000000000003E-2</v>
      </c>
    </row>
    <row r="1127" spans="1:7" x14ac:dyDescent="0.25">
      <c r="A1127" t="s">
        <v>2838</v>
      </c>
      <c r="B1127" t="s">
        <v>2287</v>
      </c>
      <c r="C1127" t="s">
        <v>10</v>
      </c>
      <c r="D1127" t="s">
        <v>11</v>
      </c>
      <c r="E1127" t="s">
        <v>2667</v>
      </c>
      <c r="F1127" t="s">
        <v>2839</v>
      </c>
      <c r="G1127">
        <v>1.5699999999999999E-2</v>
      </c>
    </row>
    <row r="1128" spans="1:7" x14ac:dyDescent="0.25">
      <c r="A1128" t="s">
        <v>2838</v>
      </c>
      <c r="B1128" t="s">
        <v>2297</v>
      </c>
      <c r="C1128" t="s">
        <v>10</v>
      </c>
      <c r="D1128" t="s">
        <v>11</v>
      </c>
      <c r="E1128" t="s">
        <v>1733</v>
      </c>
      <c r="F1128" t="s">
        <v>2839</v>
      </c>
      <c r="G1128">
        <v>3.5000000000000003E-2</v>
      </c>
    </row>
    <row r="1129" spans="1:7" x14ac:dyDescent="0.25">
      <c r="A1129" t="s">
        <v>2838</v>
      </c>
      <c r="B1129" t="s">
        <v>2297</v>
      </c>
      <c r="C1129" t="s">
        <v>10</v>
      </c>
      <c r="D1129" t="s">
        <v>11</v>
      </c>
      <c r="E1129" t="s">
        <v>1737</v>
      </c>
      <c r="F1129" t="s">
        <v>2839</v>
      </c>
      <c r="G1129">
        <v>0.01</v>
      </c>
    </row>
    <row r="1130" spans="1:7" x14ac:dyDescent="0.25">
      <c r="A1130" t="s">
        <v>2838</v>
      </c>
      <c r="B1130" t="s">
        <v>2297</v>
      </c>
      <c r="C1130" t="s">
        <v>10</v>
      </c>
      <c r="D1130" t="s">
        <v>11</v>
      </c>
      <c r="E1130" t="s">
        <v>2667</v>
      </c>
      <c r="F1130" t="s">
        <v>2839</v>
      </c>
      <c r="G1130">
        <v>2.5000000000000001E-2</v>
      </c>
    </row>
    <row r="1131" spans="1:7" x14ac:dyDescent="0.25">
      <c r="A1131" t="s">
        <v>2838</v>
      </c>
      <c r="B1131" t="s">
        <v>2297</v>
      </c>
      <c r="C1131" t="s">
        <v>13</v>
      </c>
      <c r="D1131" t="s">
        <v>16</v>
      </c>
      <c r="E1131" t="s">
        <v>2358</v>
      </c>
      <c r="F1131" t="s">
        <v>2839</v>
      </c>
      <c r="G1131">
        <v>3.3300000000000003E-2</v>
      </c>
    </row>
    <row r="1132" spans="1:7" x14ac:dyDescent="0.25">
      <c r="A1132" t="s">
        <v>2838</v>
      </c>
      <c r="B1132" t="s">
        <v>2297</v>
      </c>
      <c r="C1132" t="s">
        <v>13</v>
      </c>
      <c r="D1132" t="s">
        <v>18</v>
      </c>
      <c r="E1132" t="s">
        <v>2358</v>
      </c>
      <c r="F1132" t="s">
        <v>2839</v>
      </c>
      <c r="G1132">
        <v>1.15E-2</v>
      </c>
    </row>
    <row r="1133" spans="1:7" x14ac:dyDescent="0.25">
      <c r="A1133" t="s">
        <v>2838</v>
      </c>
      <c r="B1133" t="s">
        <v>2297</v>
      </c>
      <c r="C1133" t="s">
        <v>13</v>
      </c>
      <c r="D1133" t="s">
        <v>20</v>
      </c>
      <c r="E1133" t="s">
        <v>2358</v>
      </c>
      <c r="F1133" t="s">
        <v>2839</v>
      </c>
      <c r="G1133">
        <v>3.3300000000000003E-2</v>
      </c>
    </row>
    <row r="1134" spans="1:7" x14ac:dyDescent="0.25">
      <c r="A1134" t="s">
        <v>2838</v>
      </c>
      <c r="B1134" t="s">
        <v>2297</v>
      </c>
      <c r="C1134" t="s">
        <v>13</v>
      </c>
      <c r="D1134" t="s">
        <v>22</v>
      </c>
      <c r="E1134" t="s">
        <v>2358</v>
      </c>
      <c r="F1134" t="s">
        <v>2839</v>
      </c>
      <c r="G1134">
        <v>3.3300000000000003E-2</v>
      </c>
    </row>
    <row r="1135" spans="1:7" x14ac:dyDescent="0.25">
      <c r="A1135" t="s">
        <v>2838</v>
      </c>
      <c r="B1135" t="s">
        <v>2297</v>
      </c>
      <c r="C1135" t="s">
        <v>13</v>
      </c>
      <c r="D1135" t="s">
        <v>24</v>
      </c>
      <c r="E1135" t="s">
        <v>2358</v>
      </c>
      <c r="F1135" t="s">
        <v>2839</v>
      </c>
      <c r="G1135">
        <v>3.3300000000000003E-2</v>
      </c>
    </row>
    <row r="1136" spans="1:7" x14ac:dyDescent="0.25">
      <c r="A1136" t="s">
        <v>2838</v>
      </c>
      <c r="B1136" t="s">
        <v>2297</v>
      </c>
      <c r="C1136" t="s">
        <v>13</v>
      </c>
      <c r="D1136" t="s">
        <v>28</v>
      </c>
      <c r="E1136" t="s">
        <v>2787</v>
      </c>
      <c r="F1136" t="s">
        <v>2839</v>
      </c>
      <c r="G1136">
        <v>3.3300000000000003E-2</v>
      </c>
    </row>
    <row r="1137" spans="1:7" x14ac:dyDescent="0.25">
      <c r="A1137" t="s">
        <v>2838</v>
      </c>
      <c r="B1137" t="s">
        <v>2297</v>
      </c>
      <c r="C1137" t="s">
        <v>13</v>
      </c>
      <c r="D1137" t="s">
        <v>32</v>
      </c>
      <c r="E1137" t="s">
        <v>2358</v>
      </c>
      <c r="F1137" t="s">
        <v>2839</v>
      </c>
      <c r="G1137">
        <v>3.3300000000000003E-2</v>
      </c>
    </row>
    <row r="1138" spans="1:7" x14ac:dyDescent="0.25">
      <c r="A1138" t="s">
        <v>2838</v>
      </c>
      <c r="B1138" t="s">
        <v>2297</v>
      </c>
      <c r="C1138" t="s">
        <v>13</v>
      </c>
      <c r="D1138" t="s">
        <v>34</v>
      </c>
      <c r="E1138" t="s">
        <v>2358</v>
      </c>
      <c r="F1138" t="s">
        <v>2839</v>
      </c>
      <c r="G1138">
        <v>3.3300000000000003E-2</v>
      </c>
    </row>
    <row r="1139" spans="1:7" x14ac:dyDescent="0.25">
      <c r="A1139" t="s">
        <v>2838</v>
      </c>
      <c r="B1139" t="s">
        <v>2297</v>
      </c>
      <c r="C1139" t="s">
        <v>13</v>
      </c>
      <c r="D1139" t="s">
        <v>36</v>
      </c>
      <c r="E1139" t="s">
        <v>2358</v>
      </c>
      <c r="F1139" t="s">
        <v>2839</v>
      </c>
      <c r="G1139">
        <v>3.3300000000000003E-2</v>
      </c>
    </row>
    <row r="1140" spans="1:7" x14ac:dyDescent="0.25">
      <c r="A1140" t="s">
        <v>2838</v>
      </c>
      <c r="B1140" t="s">
        <v>2297</v>
      </c>
      <c r="C1140" t="s">
        <v>13</v>
      </c>
      <c r="D1140" t="s">
        <v>67</v>
      </c>
      <c r="E1140" t="s">
        <v>2358</v>
      </c>
      <c r="F1140" t="s">
        <v>2839</v>
      </c>
      <c r="G1140">
        <v>3.3300000000000003E-2</v>
      </c>
    </row>
    <row r="1141" spans="1:7" x14ac:dyDescent="0.25">
      <c r="A1141" t="s">
        <v>2838</v>
      </c>
      <c r="B1141" t="s">
        <v>2297</v>
      </c>
      <c r="C1141" t="s">
        <v>38</v>
      </c>
      <c r="D1141" t="s">
        <v>1207</v>
      </c>
      <c r="E1141" t="s">
        <v>2667</v>
      </c>
      <c r="F1141" t="s">
        <v>2839</v>
      </c>
      <c r="G1141">
        <v>0.05</v>
      </c>
    </row>
    <row r="1142" spans="1:7" x14ac:dyDescent="0.25">
      <c r="A1142" t="s">
        <v>2838</v>
      </c>
      <c r="B1142" t="s">
        <v>2297</v>
      </c>
      <c r="C1142" t="s">
        <v>38</v>
      </c>
      <c r="D1142" t="s">
        <v>1091</v>
      </c>
      <c r="E1142" t="s">
        <v>1787</v>
      </c>
      <c r="F1142" t="s">
        <v>2839</v>
      </c>
      <c r="G1142">
        <v>1E-3</v>
      </c>
    </row>
    <row r="1143" spans="1:7" x14ac:dyDescent="0.25">
      <c r="A1143" t="s">
        <v>2838</v>
      </c>
      <c r="B1143" t="s">
        <v>2297</v>
      </c>
      <c r="C1143" t="s">
        <v>38</v>
      </c>
      <c r="D1143" t="s">
        <v>1091</v>
      </c>
      <c r="E1143" t="s">
        <v>2667</v>
      </c>
      <c r="F1143" t="s">
        <v>2839</v>
      </c>
      <c r="G1143">
        <v>0.05</v>
      </c>
    </row>
    <row r="1144" spans="1:7" x14ac:dyDescent="0.25">
      <c r="A1144" t="s">
        <v>2838</v>
      </c>
      <c r="B1144" t="s">
        <v>2297</v>
      </c>
      <c r="C1144" t="s">
        <v>38</v>
      </c>
      <c r="D1144" t="s">
        <v>156</v>
      </c>
      <c r="E1144" t="s">
        <v>2667</v>
      </c>
      <c r="F1144" t="s">
        <v>2839</v>
      </c>
      <c r="G1144">
        <v>0.05</v>
      </c>
    </row>
    <row r="1145" spans="1:7" x14ac:dyDescent="0.25">
      <c r="A1145" t="s">
        <v>2838</v>
      </c>
      <c r="B1145" t="s">
        <v>2297</v>
      </c>
      <c r="C1145" t="s">
        <v>38</v>
      </c>
      <c r="D1145" t="s">
        <v>1624</v>
      </c>
      <c r="E1145" t="s">
        <v>2667</v>
      </c>
      <c r="F1145" t="s">
        <v>2839</v>
      </c>
      <c r="G1145">
        <v>4.6399999999999997E-2</v>
      </c>
    </row>
    <row r="1146" spans="1:7" x14ac:dyDescent="0.25">
      <c r="A1146" t="s">
        <v>2838</v>
      </c>
      <c r="B1146" t="s">
        <v>2297</v>
      </c>
      <c r="C1146" t="s">
        <v>38</v>
      </c>
      <c r="D1146" t="s">
        <v>2305</v>
      </c>
      <c r="E1146" t="s">
        <v>2667</v>
      </c>
      <c r="F1146" t="s">
        <v>2839</v>
      </c>
      <c r="G1146">
        <v>1.14E-2</v>
      </c>
    </row>
    <row r="1147" spans="1:7" x14ac:dyDescent="0.25">
      <c r="A1147" t="s">
        <v>2838</v>
      </c>
      <c r="B1147" t="s">
        <v>2297</v>
      </c>
      <c r="C1147" t="s">
        <v>38</v>
      </c>
      <c r="D1147" t="s">
        <v>2006</v>
      </c>
      <c r="E1147" t="s">
        <v>2667</v>
      </c>
      <c r="F1147" t="s">
        <v>2839</v>
      </c>
      <c r="G1147">
        <v>1.55E-2</v>
      </c>
    </row>
    <row r="1148" spans="1:7" x14ac:dyDescent="0.25">
      <c r="A1148" t="s">
        <v>2838</v>
      </c>
      <c r="B1148" t="s">
        <v>2297</v>
      </c>
      <c r="C1148" t="s">
        <v>38</v>
      </c>
      <c r="D1148" t="s">
        <v>1930</v>
      </c>
      <c r="E1148" t="s">
        <v>2667</v>
      </c>
      <c r="F1148" t="s">
        <v>2839</v>
      </c>
      <c r="G1148">
        <v>0.05</v>
      </c>
    </row>
    <row r="1149" spans="1:7" x14ac:dyDescent="0.25">
      <c r="A1149" t="s">
        <v>2838</v>
      </c>
      <c r="B1149" t="s">
        <v>2297</v>
      </c>
      <c r="C1149" t="s">
        <v>51</v>
      </c>
      <c r="D1149" t="s">
        <v>2168</v>
      </c>
      <c r="E1149" t="s">
        <v>2743</v>
      </c>
      <c r="F1149" t="s">
        <v>2839</v>
      </c>
      <c r="G1149">
        <v>6.0000000000000001E-3</v>
      </c>
    </row>
    <row r="1150" spans="1:7" x14ac:dyDescent="0.25">
      <c r="A1150" t="s">
        <v>2838</v>
      </c>
      <c r="B1150" t="s">
        <v>2297</v>
      </c>
      <c r="C1150" t="s">
        <v>51</v>
      </c>
      <c r="D1150" t="s">
        <v>2316</v>
      </c>
      <c r="E1150" t="s">
        <v>2787</v>
      </c>
      <c r="F1150" t="s">
        <v>2839</v>
      </c>
      <c r="G1150">
        <v>3.3300000000000003E-2</v>
      </c>
    </row>
    <row r="1151" spans="1:7" x14ac:dyDescent="0.25">
      <c r="A1151" t="s">
        <v>2838</v>
      </c>
      <c r="B1151" t="s">
        <v>2320</v>
      </c>
      <c r="C1151" t="s">
        <v>10</v>
      </c>
      <c r="D1151" t="s">
        <v>11</v>
      </c>
      <c r="E1151" t="s">
        <v>1733</v>
      </c>
      <c r="F1151" t="s">
        <v>2839</v>
      </c>
      <c r="G1151">
        <v>3.1E-2</v>
      </c>
    </row>
    <row r="1152" spans="1:7" x14ac:dyDescent="0.25">
      <c r="A1152" t="s">
        <v>2838</v>
      </c>
      <c r="B1152" t="s">
        <v>2320</v>
      </c>
      <c r="C1152" t="s">
        <v>10</v>
      </c>
      <c r="D1152" t="s">
        <v>11</v>
      </c>
      <c r="E1152" t="s">
        <v>2667</v>
      </c>
      <c r="F1152" t="s">
        <v>2839</v>
      </c>
      <c r="G1152">
        <v>1.7000000000000001E-2</v>
      </c>
    </row>
    <row r="1153" spans="1:7" x14ac:dyDescent="0.25">
      <c r="A1153" t="s">
        <v>2838</v>
      </c>
      <c r="B1153" t="s">
        <v>2320</v>
      </c>
      <c r="C1153" t="s">
        <v>13</v>
      </c>
      <c r="D1153" t="s">
        <v>14</v>
      </c>
      <c r="E1153" t="s">
        <v>2358</v>
      </c>
      <c r="F1153" t="s">
        <v>2839</v>
      </c>
      <c r="G1153">
        <v>2.12E-2</v>
      </c>
    </row>
    <row r="1154" spans="1:7" x14ac:dyDescent="0.25">
      <c r="A1154" t="s">
        <v>2838</v>
      </c>
      <c r="B1154" t="s">
        <v>2320</v>
      </c>
      <c r="C1154" t="s">
        <v>13</v>
      </c>
      <c r="D1154" t="s">
        <v>16</v>
      </c>
      <c r="E1154" t="s">
        <v>2358</v>
      </c>
      <c r="F1154" t="s">
        <v>2839</v>
      </c>
      <c r="G1154">
        <v>1.2800000000000001E-2</v>
      </c>
    </row>
    <row r="1155" spans="1:7" x14ac:dyDescent="0.25">
      <c r="A1155" t="s">
        <v>2838</v>
      </c>
      <c r="B1155" t="s">
        <v>2320</v>
      </c>
      <c r="C1155" t="s">
        <v>13</v>
      </c>
      <c r="D1155" t="s">
        <v>18</v>
      </c>
      <c r="E1155" t="s">
        <v>2358</v>
      </c>
      <c r="F1155" t="s">
        <v>2839</v>
      </c>
      <c r="G1155">
        <v>3.3300000000000003E-2</v>
      </c>
    </row>
    <row r="1156" spans="1:7" x14ac:dyDescent="0.25">
      <c r="A1156" t="s">
        <v>2838</v>
      </c>
      <c r="B1156" t="s">
        <v>2320</v>
      </c>
      <c r="C1156" t="s">
        <v>13</v>
      </c>
      <c r="D1156" t="s">
        <v>24</v>
      </c>
      <c r="E1156" t="s">
        <v>2358</v>
      </c>
      <c r="F1156" t="s">
        <v>2839</v>
      </c>
      <c r="G1156">
        <v>3.3300000000000003E-2</v>
      </c>
    </row>
    <row r="1157" spans="1:7" x14ac:dyDescent="0.25">
      <c r="A1157" t="s">
        <v>2838</v>
      </c>
      <c r="B1157" t="s">
        <v>2320</v>
      </c>
      <c r="C1157" t="s">
        <v>38</v>
      </c>
      <c r="D1157" t="s">
        <v>1545</v>
      </c>
      <c r="E1157" t="s">
        <v>2667</v>
      </c>
      <c r="F1157" t="s">
        <v>2839</v>
      </c>
      <c r="G1157">
        <v>4.9799999999999997E-2</v>
      </c>
    </row>
    <row r="1158" spans="1:7" x14ac:dyDescent="0.25">
      <c r="A1158" t="s">
        <v>2838</v>
      </c>
      <c r="B1158" t="s">
        <v>2320</v>
      </c>
      <c r="C1158" t="s">
        <v>38</v>
      </c>
      <c r="D1158" t="s">
        <v>2324</v>
      </c>
      <c r="E1158" t="s">
        <v>2667</v>
      </c>
      <c r="F1158" t="s">
        <v>2839</v>
      </c>
      <c r="G1158">
        <v>4.99E-2</v>
      </c>
    </row>
    <row r="1159" spans="1:7" x14ac:dyDescent="0.25">
      <c r="A1159" t="s">
        <v>2838</v>
      </c>
      <c r="B1159" t="s">
        <v>2320</v>
      </c>
      <c r="C1159" t="s">
        <v>38</v>
      </c>
      <c r="D1159" t="s">
        <v>2326</v>
      </c>
      <c r="E1159" t="s">
        <v>1787</v>
      </c>
      <c r="F1159" t="s">
        <v>2839</v>
      </c>
      <c r="G1159">
        <v>3.3300000000000003E-2</v>
      </c>
    </row>
    <row r="1160" spans="1:7" x14ac:dyDescent="0.25">
      <c r="A1160" t="s">
        <v>2838</v>
      </c>
      <c r="B1160" t="s">
        <v>2335</v>
      </c>
      <c r="C1160" t="s">
        <v>10</v>
      </c>
      <c r="D1160" t="s">
        <v>11</v>
      </c>
      <c r="E1160" t="s">
        <v>1733</v>
      </c>
      <c r="F1160" t="s">
        <v>2839</v>
      </c>
      <c r="G1160">
        <v>3.0800000000000001E-2</v>
      </c>
    </row>
    <row r="1161" spans="1:7" x14ac:dyDescent="0.25">
      <c r="A1161" t="s">
        <v>2838</v>
      </c>
      <c r="B1161" t="s">
        <v>2335</v>
      </c>
      <c r="C1161" t="s">
        <v>10</v>
      </c>
      <c r="D1161" t="s">
        <v>11</v>
      </c>
      <c r="E1161" t="s">
        <v>2667</v>
      </c>
      <c r="F1161" t="s">
        <v>2839</v>
      </c>
      <c r="G1161">
        <v>1.49E-2</v>
      </c>
    </row>
    <row r="1162" spans="1:7" x14ac:dyDescent="0.25">
      <c r="A1162" t="s">
        <v>2838</v>
      </c>
      <c r="B1162" t="s">
        <v>2335</v>
      </c>
      <c r="C1162" t="s">
        <v>38</v>
      </c>
      <c r="D1162" t="s">
        <v>2338</v>
      </c>
      <c r="E1162" t="s">
        <v>1787</v>
      </c>
      <c r="F1162" t="s">
        <v>2839</v>
      </c>
      <c r="G1162">
        <v>1.9699999999999999E-2</v>
      </c>
    </row>
    <row r="1163" spans="1:7" x14ac:dyDescent="0.25">
      <c r="A1163" t="s">
        <v>2838</v>
      </c>
      <c r="B1163" t="s">
        <v>2335</v>
      </c>
      <c r="C1163" t="s">
        <v>38</v>
      </c>
      <c r="D1163" t="s">
        <v>2338</v>
      </c>
      <c r="E1163" t="s">
        <v>2667</v>
      </c>
      <c r="F1163" t="s">
        <v>2839</v>
      </c>
      <c r="G1163">
        <v>0.05</v>
      </c>
    </row>
    <row r="1164" spans="1:7" x14ac:dyDescent="0.25">
      <c r="A1164" t="s">
        <v>2838</v>
      </c>
      <c r="B1164" t="s">
        <v>2335</v>
      </c>
      <c r="C1164" t="s">
        <v>38</v>
      </c>
      <c r="D1164" t="s">
        <v>2340</v>
      </c>
      <c r="E1164" t="s">
        <v>2667</v>
      </c>
      <c r="F1164" t="s">
        <v>2839</v>
      </c>
      <c r="G1164">
        <v>2.4E-2</v>
      </c>
    </row>
    <row r="1165" spans="1:7" x14ac:dyDescent="0.25">
      <c r="A1165" t="s">
        <v>2838</v>
      </c>
      <c r="B1165" t="s">
        <v>2344</v>
      </c>
      <c r="C1165" t="s">
        <v>10</v>
      </c>
      <c r="D1165" t="s">
        <v>11</v>
      </c>
      <c r="E1165" t="s">
        <v>1733</v>
      </c>
      <c r="F1165" t="s">
        <v>2839</v>
      </c>
      <c r="G1165">
        <v>3.5999999999999997E-2</v>
      </c>
    </row>
    <row r="1166" spans="1:7" x14ac:dyDescent="0.25">
      <c r="A1166" t="s">
        <v>2838</v>
      </c>
      <c r="B1166" t="s">
        <v>2344</v>
      </c>
      <c r="C1166" t="s">
        <v>10</v>
      </c>
      <c r="D1166" t="s">
        <v>11</v>
      </c>
      <c r="E1166" t="s">
        <v>2667</v>
      </c>
      <c r="F1166" t="s">
        <v>2839</v>
      </c>
      <c r="G1166">
        <v>1.7000000000000001E-2</v>
      </c>
    </row>
    <row r="1167" spans="1:7" x14ac:dyDescent="0.25">
      <c r="A1167" t="s">
        <v>2838</v>
      </c>
      <c r="B1167" t="s">
        <v>2344</v>
      </c>
      <c r="C1167" t="s">
        <v>13</v>
      </c>
      <c r="D1167" t="s">
        <v>16</v>
      </c>
      <c r="E1167" t="s">
        <v>2358</v>
      </c>
      <c r="F1167" t="s">
        <v>2839</v>
      </c>
      <c r="G1167">
        <v>3.27E-2</v>
      </c>
    </row>
    <row r="1168" spans="1:7" x14ac:dyDescent="0.25">
      <c r="A1168" t="s">
        <v>2838</v>
      </c>
      <c r="B1168" t="s">
        <v>2344</v>
      </c>
      <c r="C1168" t="s">
        <v>13</v>
      </c>
      <c r="D1168" t="s">
        <v>18</v>
      </c>
      <c r="E1168" t="s">
        <v>2358</v>
      </c>
      <c r="F1168" t="s">
        <v>2839</v>
      </c>
      <c r="G1168">
        <v>3.3300000000000003E-2</v>
      </c>
    </row>
    <row r="1169" spans="1:7" x14ac:dyDescent="0.25">
      <c r="A1169" t="s">
        <v>2838</v>
      </c>
      <c r="B1169" t="s">
        <v>2344</v>
      </c>
      <c r="C1169" t="s">
        <v>13</v>
      </c>
      <c r="D1169" t="s">
        <v>20</v>
      </c>
      <c r="E1169" t="s">
        <v>2358</v>
      </c>
      <c r="F1169" t="s">
        <v>2839</v>
      </c>
      <c r="G1169">
        <v>3.3300000000000003E-2</v>
      </c>
    </row>
    <row r="1170" spans="1:7" x14ac:dyDescent="0.25">
      <c r="A1170" t="s">
        <v>2838</v>
      </c>
      <c r="B1170" t="s">
        <v>2344</v>
      </c>
      <c r="C1170" t="s">
        <v>13</v>
      </c>
      <c r="D1170" t="s">
        <v>22</v>
      </c>
      <c r="E1170" t="s">
        <v>2358</v>
      </c>
      <c r="F1170" t="s">
        <v>2839</v>
      </c>
      <c r="G1170">
        <v>1.77E-2</v>
      </c>
    </row>
    <row r="1171" spans="1:7" x14ac:dyDescent="0.25">
      <c r="A1171" t="s">
        <v>2838</v>
      </c>
      <c r="B1171" t="s">
        <v>2344</v>
      </c>
      <c r="C1171" t="s">
        <v>13</v>
      </c>
      <c r="D1171" t="s">
        <v>26</v>
      </c>
      <c r="E1171" t="s">
        <v>2787</v>
      </c>
      <c r="F1171" t="s">
        <v>2839</v>
      </c>
      <c r="G1171">
        <v>3.2099999999999997E-2</v>
      </c>
    </row>
    <row r="1172" spans="1:7" x14ac:dyDescent="0.25">
      <c r="A1172" t="s">
        <v>2838</v>
      </c>
      <c r="B1172" t="s">
        <v>2344</v>
      </c>
      <c r="C1172" t="s">
        <v>13</v>
      </c>
      <c r="D1172" t="s">
        <v>28</v>
      </c>
      <c r="E1172" t="s">
        <v>2358</v>
      </c>
      <c r="F1172" t="s">
        <v>2839</v>
      </c>
      <c r="G1172">
        <v>6.7000000000000002E-3</v>
      </c>
    </row>
    <row r="1173" spans="1:7" x14ac:dyDescent="0.25">
      <c r="A1173" t="s">
        <v>2838</v>
      </c>
      <c r="B1173" t="s">
        <v>2344</v>
      </c>
      <c r="C1173" t="s">
        <v>38</v>
      </c>
      <c r="D1173" t="s">
        <v>2350</v>
      </c>
      <c r="E1173" t="s">
        <v>2667</v>
      </c>
      <c r="F1173" t="s">
        <v>2839</v>
      </c>
      <c r="G1173">
        <v>4.3900000000000002E-2</v>
      </c>
    </row>
    <row r="1174" spans="1:7" x14ac:dyDescent="0.25">
      <c r="A1174" t="s">
        <v>2838</v>
      </c>
      <c r="B1174" t="s">
        <v>2344</v>
      </c>
      <c r="C1174" t="s">
        <v>51</v>
      </c>
      <c r="D1174" t="s">
        <v>2358</v>
      </c>
      <c r="E1174" t="s">
        <v>2684</v>
      </c>
      <c r="F1174" t="s">
        <v>2839</v>
      </c>
      <c r="G1174">
        <v>1.3299999999999999E-2</v>
      </c>
    </row>
    <row r="1175" spans="1:7" x14ac:dyDescent="0.25">
      <c r="A1175" t="s">
        <v>2838</v>
      </c>
      <c r="B1175" t="s">
        <v>2360</v>
      </c>
      <c r="C1175" t="s">
        <v>10</v>
      </c>
      <c r="D1175" t="s">
        <v>11</v>
      </c>
      <c r="E1175" t="s">
        <v>1733</v>
      </c>
      <c r="F1175" t="s">
        <v>2839</v>
      </c>
      <c r="G1175">
        <v>3.7100000000000001E-2</v>
      </c>
    </row>
    <row r="1176" spans="1:7" x14ac:dyDescent="0.25">
      <c r="A1176" t="s">
        <v>2838</v>
      </c>
      <c r="B1176" t="s">
        <v>2360</v>
      </c>
      <c r="C1176" t="s">
        <v>10</v>
      </c>
      <c r="D1176" t="s">
        <v>11</v>
      </c>
      <c r="E1176" t="s">
        <v>2667</v>
      </c>
      <c r="F1176" t="s">
        <v>2839</v>
      </c>
      <c r="G1176">
        <v>1.9300000000000001E-2</v>
      </c>
    </row>
    <row r="1177" spans="1:7" x14ac:dyDescent="0.25">
      <c r="A1177" t="s">
        <v>2838</v>
      </c>
      <c r="B1177" t="s">
        <v>2360</v>
      </c>
      <c r="C1177" t="s">
        <v>13</v>
      </c>
      <c r="D1177" t="s">
        <v>14</v>
      </c>
      <c r="E1177" t="s">
        <v>2358</v>
      </c>
      <c r="F1177" t="s">
        <v>2839</v>
      </c>
      <c r="G1177">
        <v>3.3300000000000003E-2</v>
      </c>
    </row>
    <row r="1178" spans="1:7" x14ac:dyDescent="0.25">
      <c r="A1178" t="s">
        <v>2838</v>
      </c>
      <c r="B1178" t="s">
        <v>2360</v>
      </c>
      <c r="C1178" t="s">
        <v>13</v>
      </c>
      <c r="D1178" t="s">
        <v>16</v>
      </c>
      <c r="E1178" t="s">
        <v>2358</v>
      </c>
      <c r="F1178" t="s">
        <v>2839</v>
      </c>
      <c r="G1178">
        <v>2.0799999999999999E-2</v>
      </c>
    </row>
    <row r="1179" spans="1:7" x14ac:dyDescent="0.25">
      <c r="A1179" t="s">
        <v>2838</v>
      </c>
      <c r="B1179" t="s">
        <v>2360</v>
      </c>
      <c r="C1179" t="s">
        <v>13</v>
      </c>
      <c r="D1179" t="s">
        <v>18</v>
      </c>
      <c r="E1179" t="s">
        <v>2358</v>
      </c>
      <c r="F1179" t="s">
        <v>2839</v>
      </c>
      <c r="G1179">
        <v>3.3300000000000003E-2</v>
      </c>
    </row>
    <row r="1180" spans="1:7" x14ac:dyDescent="0.25">
      <c r="A1180" t="s">
        <v>2838</v>
      </c>
      <c r="B1180" t="s">
        <v>2360</v>
      </c>
      <c r="C1180" t="s">
        <v>13</v>
      </c>
      <c r="D1180" t="s">
        <v>20</v>
      </c>
      <c r="E1180" t="s">
        <v>2358</v>
      </c>
      <c r="F1180" t="s">
        <v>2839</v>
      </c>
      <c r="G1180">
        <v>1.18E-2</v>
      </c>
    </row>
    <row r="1181" spans="1:7" x14ac:dyDescent="0.25">
      <c r="A1181" t="s">
        <v>2838</v>
      </c>
      <c r="B1181" t="s">
        <v>2360</v>
      </c>
      <c r="C1181" t="s">
        <v>38</v>
      </c>
      <c r="D1181" t="s">
        <v>2365</v>
      </c>
      <c r="E1181" t="s">
        <v>1787</v>
      </c>
      <c r="F1181" t="s">
        <v>2839</v>
      </c>
      <c r="G1181">
        <v>1.41E-2</v>
      </c>
    </row>
    <row r="1182" spans="1:7" x14ac:dyDescent="0.25">
      <c r="A1182" t="s">
        <v>2838</v>
      </c>
      <c r="B1182" t="s">
        <v>2360</v>
      </c>
      <c r="C1182" t="s">
        <v>38</v>
      </c>
      <c r="D1182" t="s">
        <v>2365</v>
      </c>
      <c r="E1182" t="s">
        <v>2667</v>
      </c>
      <c r="F1182" t="s">
        <v>2839</v>
      </c>
      <c r="G1182">
        <v>6.7000000000000002E-3</v>
      </c>
    </row>
    <row r="1183" spans="1:7" x14ac:dyDescent="0.25">
      <c r="A1183" t="s">
        <v>2838</v>
      </c>
      <c r="B1183" t="s">
        <v>2360</v>
      </c>
      <c r="C1183" t="s">
        <v>38</v>
      </c>
      <c r="D1183" t="s">
        <v>2367</v>
      </c>
      <c r="E1183" t="s">
        <v>1787</v>
      </c>
      <c r="F1183" t="s">
        <v>2839</v>
      </c>
      <c r="G1183">
        <v>2.0799999999999999E-2</v>
      </c>
    </row>
    <row r="1184" spans="1:7" x14ac:dyDescent="0.25">
      <c r="A1184" t="s">
        <v>2838</v>
      </c>
      <c r="B1184" t="s">
        <v>2360</v>
      </c>
      <c r="C1184" t="s">
        <v>38</v>
      </c>
      <c r="D1184" t="s">
        <v>2371</v>
      </c>
      <c r="E1184" t="s">
        <v>1787</v>
      </c>
      <c r="F1184" t="s">
        <v>2839</v>
      </c>
      <c r="G1184">
        <v>1.7100000000000001E-2</v>
      </c>
    </row>
    <row r="1185" spans="1:7" x14ac:dyDescent="0.25">
      <c r="A1185" t="s">
        <v>2838</v>
      </c>
      <c r="B1185" t="s">
        <v>2360</v>
      </c>
      <c r="C1185" t="s">
        <v>38</v>
      </c>
      <c r="D1185" t="s">
        <v>2371</v>
      </c>
      <c r="E1185" t="s">
        <v>2667</v>
      </c>
      <c r="F1185" t="s">
        <v>2839</v>
      </c>
      <c r="G1185">
        <v>2.0400000000000001E-2</v>
      </c>
    </row>
    <row r="1186" spans="1:7" x14ac:dyDescent="0.25">
      <c r="A1186" t="s">
        <v>2838</v>
      </c>
      <c r="B1186" t="s">
        <v>2360</v>
      </c>
      <c r="C1186" t="s">
        <v>38</v>
      </c>
      <c r="D1186" t="s">
        <v>2373</v>
      </c>
      <c r="E1186" t="s">
        <v>2667</v>
      </c>
      <c r="F1186" t="s">
        <v>2839</v>
      </c>
      <c r="G1186">
        <v>1.5900000000000001E-2</v>
      </c>
    </row>
    <row r="1187" spans="1:7" x14ac:dyDescent="0.25">
      <c r="A1187" t="s">
        <v>2838</v>
      </c>
      <c r="B1187" t="s">
        <v>2360</v>
      </c>
      <c r="C1187" t="s">
        <v>38</v>
      </c>
      <c r="D1187" t="s">
        <v>1446</v>
      </c>
      <c r="E1187" t="s">
        <v>1787</v>
      </c>
      <c r="F1187" t="s">
        <v>2839</v>
      </c>
      <c r="G1187">
        <v>1.54E-2</v>
      </c>
    </row>
    <row r="1188" spans="1:7" x14ac:dyDescent="0.25">
      <c r="A1188" t="s">
        <v>2838</v>
      </c>
      <c r="B1188" t="s">
        <v>2384</v>
      </c>
      <c r="C1188" t="s">
        <v>10</v>
      </c>
      <c r="D1188" t="s">
        <v>11</v>
      </c>
      <c r="E1188" t="s">
        <v>1733</v>
      </c>
      <c r="F1188" t="s">
        <v>2839</v>
      </c>
      <c r="G1188">
        <v>2.52E-2</v>
      </c>
    </row>
    <row r="1189" spans="1:7" x14ac:dyDescent="0.25">
      <c r="A1189" t="s">
        <v>2838</v>
      </c>
      <c r="B1189" t="s">
        <v>2384</v>
      </c>
      <c r="C1189" t="s">
        <v>10</v>
      </c>
      <c r="D1189" t="s">
        <v>11</v>
      </c>
      <c r="E1189" t="s">
        <v>2667</v>
      </c>
      <c r="F1189" t="s">
        <v>2839</v>
      </c>
      <c r="G1189">
        <v>1.4800000000000001E-2</v>
      </c>
    </row>
    <row r="1190" spans="1:7" x14ac:dyDescent="0.25">
      <c r="A1190" t="s">
        <v>2838</v>
      </c>
      <c r="B1190" t="s">
        <v>2384</v>
      </c>
      <c r="C1190" t="s">
        <v>13</v>
      </c>
      <c r="D1190" t="s">
        <v>14</v>
      </c>
      <c r="E1190" t="s">
        <v>2358</v>
      </c>
      <c r="F1190" t="s">
        <v>2839</v>
      </c>
      <c r="G1190">
        <v>3.1699999999999999E-2</v>
      </c>
    </row>
    <row r="1191" spans="1:7" x14ac:dyDescent="0.25">
      <c r="A1191" t="s">
        <v>2838</v>
      </c>
      <c r="B1191" t="s">
        <v>2384</v>
      </c>
      <c r="C1191" t="s">
        <v>13</v>
      </c>
      <c r="D1191" t="s">
        <v>24</v>
      </c>
      <c r="E1191" t="s">
        <v>2358</v>
      </c>
      <c r="F1191" t="s">
        <v>2839</v>
      </c>
      <c r="G1191">
        <v>0</v>
      </c>
    </row>
    <row r="1192" spans="1:7" x14ac:dyDescent="0.25">
      <c r="A1192" t="s">
        <v>2838</v>
      </c>
      <c r="B1192" t="s">
        <v>2384</v>
      </c>
      <c r="C1192" t="s">
        <v>13</v>
      </c>
      <c r="D1192" t="s">
        <v>26</v>
      </c>
      <c r="E1192" t="s">
        <v>2358</v>
      </c>
      <c r="F1192" t="s">
        <v>2839</v>
      </c>
      <c r="G1192">
        <v>3.3000000000000002E-2</v>
      </c>
    </row>
    <row r="1193" spans="1:7" x14ac:dyDescent="0.25">
      <c r="A1193" t="s">
        <v>2838</v>
      </c>
      <c r="B1193" t="s">
        <v>2384</v>
      </c>
      <c r="C1193" t="s">
        <v>13</v>
      </c>
      <c r="D1193" t="s">
        <v>28</v>
      </c>
      <c r="E1193" t="s">
        <v>2358</v>
      </c>
      <c r="F1193" t="s">
        <v>2839</v>
      </c>
      <c r="G1193">
        <v>3.2099999999999997E-2</v>
      </c>
    </row>
    <row r="1194" spans="1:7" x14ac:dyDescent="0.25">
      <c r="A1194" t="s">
        <v>2838</v>
      </c>
      <c r="B1194" t="s">
        <v>2384</v>
      </c>
      <c r="C1194" t="s">
        <v>38</v>
      </c>
      <c r="D1194" t="s">
        <v>1183</v>
      </c>
      <c r="E1194" t="s">
        <v>2667</v>
      </c>
      <c r="F1194" t="s">
        <v>2839</v>
      </c>
      <c r="G1194">
        <v>4.8800000000000003E-2</v>
      </c>
    </row>
    <row r="1195" spans="1:7" x14ac:dyDescent="0.25">
      <c r="A1195" t="s">
        <v>2838</v>
      </c>
      <c r="B1195" t="s">
        <v>2384</v>
      </c>
      <c r="C1195" t="s">
        <v>51</v>
      </c>
      <c r="D1195" t="s">
        <v>2201</v>
      </c>
      <c r="E1195" t="s">
        <v>2778</v>
      </c>
      <c r="F1195" t="s">
        <v>2839</v>
      </c>
      <c r="G1195">
        <v>2E-3</v>
      </c>
    </row>
    <row r="1196" spans="1:7" x14ac:dyDescent="0.25">
      <c r="A1196" t="s">
        <v>2838</v>
      </c>
      <c r="B1196" t="s">
        <v>2384</v>
      </c>
      <c r="C1196" t="s">
        <v>51</v>
      </c>
      <c r="D1196" t="s">
        <v>2350</v>
      </c>
      <c r="E1196" t="s">
        <v>2840</v>
      </c>
      <c r="F1196" t="s">
        <v>2839</v>
      </c>
      <c r="G1196">
        <v>3.3300000000000003E-2</v>
      </c>
    </row>
    <row r="1197" spans="1:7" x14ac:dyDescent="0.25">
      <c r="A1197" t="s">
        <v>2838</v>
      </c>
      <c r="B1197" t="s">
        <v>2384</v>
      </c>
      <c r="C1197" t="s">
        <v>51</v>
      </c>
      <c r="D1197" t="s">
        <v>1248</v>
      </c>
      <c r="E1197" t="s">
        <v>2840</v>
      </c>
      <c r="F1197" t="s">
        <v>2839</v>
      </c>
      <c r="G1197">
        <v>3.3300000000000003E-2</v>
      </c>
    </row>
    <row r="1198" spans="1:7" x14ac:dyDescent="0.25">
      <c r="A1198" t="s">
        <v>2838</v>
      </c>
      <c r="B1198" t="s">
        <v>2384</v>
      </c>
      <c r="C1198" t="s">
        <v>51</v>
      </c>
      <c r="D1198" t="s">
        <v>2409</v>
      </c>
      <c r="E1198" t="s">
        <v>2840</v>
      </c>
      <c r="F1198" t="s">
        <v>2839</v>
      </c>
      <c r="G1198">
        <v>3.3300000000000003E-2</v>
      </c>
    </row>
    <row r="1199" spans="1:7" x14ac:dyDescent="0.25">
      <c r="A1199" t="s">
        <v>2838</v>
      </c>
      <c r="B1199" t="s">
        <v>2384</v>
      </c>
      <c r="C1199" t="s">
        <v>51</v>
      </c>
      <c r="D1199" t="s">
        <v>2411</v>
      </c>
      <c r="E1199" t="s">
        <v>2840</v>
      </c>
      <c r="F1199" t="s">
        <v>2839</v>
      </c>
      <c r="G1199">
        <v>3.1699999999999999E-2</v>
      </c>
    </row>
    <row r="1200" spans="1:7" x14ac:dyDescent="0.25">
      <c r="A1200" t="s">
        <v>2838</v>
      </c>
      <c r="B1200" t="s">
        <v>2384</v>
      </c>
      <c r="C1200" t="s">
        <v>51</v>
      </c>
      <c r="D1200" t="s">
        <v>2413</v>
      </c>
      <c r="E1200" t="s">
        <v>2840</v>
      </c>
      <c r="F1200" t="s">
        <v>2839</v>
      </c>
      <c r="G1200">
        <v>3.1E-2</v>
      </c>
    </row>
    <row r="1201" spans="1:7" x14ac:dyDescent="0.25">
      <c r="A1201" t="s">
        <v>2838</v>
      </c>
      <c r="B1201" t="s">
        <v>2384</v>
      </c>
      <c r="C1201" t="s">
        <v>51</v>
      </c>
      <c r="D1201" t="s">
        <v>1127</v>
      </c>
      <c r="E1201" t="s">
        <v>2840</v>
      </c>
      <c r="F1201" t="s">
        <v>2839</v>
      </c>
      <c r="G1201">
        <v>3.3300000000000003E-2</v>
      </c>
    </row>
    <row r="1202" spans="1:7" x14ac:dyDescent="0.25">
      <c r="A1202" t="s">
        <v>2838</v>
      </c>
      <c r="B1202" t="s">
        <v>2384</v>
      </c>
      <c r="C1202" t="s">
        <v>214</v>
      </c>
      <c r="D1202" t="s">
        <v>1381</v>
      </c>
      <c r="E1202" t="s">
        <v>1724</v>
      </c>
      <c r="F1202" t="s">
        <v>2839</v>
      </c>
      <c r="G1202">
        <v>1.7600000000000001E-2</v>
      </c>
    </row>
    <row r="1203" spans="1:7" x14ac:dyDescent="0.25">
      <c r="A1203" t="s">
        <v>2838</v>
      </c>
      <c r="B1203" t="s">
        <v>2384</v>
      </c>
      <c r="C1203" t="s">
        <v>214</v>
      </c>
      <c r="D1203" t="s">
        <v>1381</v>
      </c>
      <c r="E1203" t="s">
        <v>2807</v>
      </c>
      <c r="F1203" t="s">
        <v>2839</v>
      </c>
      <c r="G1203">
        <v>3.27E-2</v>
      </c>
    </row>
    <row r="1204" spans="1:7" x14ac:dyDescent="0.25">
      <c r="A1204" t="s">
        <v>2838</v>
      </c>
      <c r="B1204" t="s">
        <v>2422</v>
      </c>
      <c r="C1204" t="s">
        <v>10</v>
      </c>
      <c r="D1204" t="s">
        <v>11</v>
      </c>
      <c r="E1204" t="s">
        <v>1733</v>
      </c>
      <c r="F1204" t="s">
        <v>2839</v>
      </c>
      <c r="G1204">
        <v>2.23E-2</v>
      </c>
    </row>
    <row r="1205" spans="1:7" x14ac:dyDescent="0.25">
      <c r="A1205" t="s">
        <v>2838</v>
      </c>
      <c r="B1205" t="s">
        <v>2422</v>
      </c>
      <c r="C1205" t="s">
        <v>10</v>
      </c>
      <c r="D1205" t="s">
        <v>11</v>
      </c>
      <c r="E1205" t="s">
        <v>2667</v>
      </c>
      <c r="F1205" t="s">
        <v>2839</v>
      </c>
      <c r="G1205">
        <v>3.15E-2</v>
      </c>
    </row>
    <row r="1206" spans="1:7" x14ac:dyDescent="0.25">
      <c r="A1206" t="s">
        <v>2838</v>
      </c>
      <c r="B1206" t="s">
        <v>2422</v>
      </c>
      <c r="C1206" t="s">
        <v>13</v>
      </c>
      <c r="D1206" t="s">
        <v>14</v>
      </c>
      <c r="E1206" t="s">
        <v>2358</v>
      </c>
      <c r="F1206" t="s">
        <v>2839</v>
      </c>
      <c r="G1206">
        <v>1.32E-2</v>
      </c>
    </row>
    <row r="1207" spans="1:7" x14ac:dyDescent="0.25">
      <c r="A1207" t="s">
        <v>2838</v>
      </c>
      <c r="B1207" t="s">
        <v>2422</v>
      </c>
      <c r="C1207" t="s">
        <v>13</v>
      </c>
      <c r="D1207" t="s">
        <v>16</v>
      </c>
      <c r="E1207" t="s">
        <v>2358</v>
      </c>
      <c r="F1207" t="s">
        <v>2839</v>
      </c>
      <c r="G1207">
        <v>3.1899999999999998E-2</v>
      </c>
    </row>
    <row r="1208" spans="1:7" x14ac:dyDescent="0.25">
      <c r="A1208" t="s">
        <v>2838</v>
      </c>
      <c r="B1208" t="s">
        <v>2422</v>
      </c>
      <c r="C1208" t="s">
        <v>13</v>
      </c>
      <c r="D1208" t="s">
        <v>18</v>
      </c>
      <c r="E1208" t="s">
        <v>2358</v>
      </c>
      <c r="F1208" t="s">
        <v>2839</v>
      </c>
      <c r="G1208">
        <v>1.4500000000000001E-2</v>
      </c>
    </row>
    <row r="1209" spans="1:7" x14ac:dyDescent="0.25">
      <c r="A1209" t="s">
        <v>2838</v>
      </c>
      <c r="B1209" t="s">
        <v>2422</v>
      </c>
      <c r="C1209" t="s">
        <v>13</v>
      </c>
      <c r="D1209" t="s">
        <v>20</v>
      </c>
      <c r="E1209" t="s">
        <v>2358</v>
      </c>
      <c r="F1209" t="s">
        <v>2839</v>
      </c>
      <c r="G1209">
        <v>1.9900000000000001E-2</v>
      </c>
    </row>
    <row r="1210" spans="1:7" x14ac:dyDescent="0.25">
      <c r="A1210" t="s">
        <v>2838</v>
      </c>
      <c r="B1210" t="s">
        <v>2422</v>
      </c>
      <c r="C1210" t="s">
        <v>13</v>
      </c>
      <c r="D1210" t="s">
        <v>22</v>
      </c>
      <c r="E1210" t="s">
        <v>2358</v>
      </c>
      <c r="F1210" t="s">
        <v>2839</v>
      </c>
      <c r="G1210">
        <v>1.3299999999999999E-2</v>
      </c>
    </row>
    <row r="1211" spans="1:7" x14ac:dyDescent="0.25">
      <c r="A1211" t="s">
        <v>2838</v>
      </c>
      <c r="B1211" t="s">
        <v>2422</v>
      </c>
      <c r="C1211" t="s">
        <v>13</v>
      </c>
      <c r="D1211" t="s">
        <v>24</v>
      </c>
      <c r="E1211" t="s">
        <v>2358</v>
      </c>
      <c r="F1211" t="s">
        <v>2839</v>
      </c>
      <c r="G1211">
        <v>1.34E-2</v>
      </c>
    </row>
    <row r="1212" spans="1:7" x14ac:dyDescent="0.25">
      <c r="A1212" t="s">
        <v>2838</v>
      </c>
      <c r="B1212" t="s">
        <v>2422</v>
      </c>
      <c r="C1212" t="s">
        <v>38</v>
      </c>
      <c r="D1212" t="s">
        <v>2430</v>
      </c>
      <c r="E1212" t="s">
        <v>1787</v>
      </c>
      <c r="F1212" t="s">
        <v>2839</v>
      </c>
      <c r="G1212">
        <v>2.7699999999999999E-2</v>
      </c>
    </row>
    <row r="1213" spans="1:7" x14ac:dyDescent="0.25">
      <c r="A1213" t="s">
        <v>2838</v>
      </c>
      <c r="B1213" t="s">
        <v>2422</v>
      </c>
      <c r="C1213" t="s">
        <v>38</v>
      </c>
      <c r="D1213" t="s">
        <v>2430</v>
      </c>
      <c r="E1213" t="s">
        <v>2667</v>
      </c>
      <c r="F1213" t="s">
        <v>2839</v>
      </c>
      <c r="G1213">
        <v>4.4299999999999999E-2</v>
      </c>
    </row>
    <row r="1214" spans="1:7" x14ac:dyDescent="0.25">
      <c r="A1214" t="s">
        <v>2838</v>
      </c>
      <c r="B1214" t="s">
        <v>2422</v>
      </c>
      <c r="C1214" t="s">
        <v>38</v>
      </c>
      <c r="D1214" t="s">
        <v>2432</v>
      </c>
      <c r="E1214" t="s">
        <v>1787</v>
      </c>
      <c r="F1214" t="s">
        <v>2839</v>
      </c>
      <c r="G1214">
        <v>2.86E-2</v>
      </c>
    </row>
    <row r="1215" spans="1:7" x14ac:dyDescent="0.25">
      <c r="A1215" t="s">
        <v>2838</v>
      </c>
      <c r="B1215" t="s">
        <v>2422</v>
      </c>
      <c r="C1215" t="s">
        <v>38</v>
      </c>
      <c r="D1215" t="s">
        <v>2434</v>
      </c>
      <c r="E1215" t="s">
        <v>2667</v>
      </c>
      <c r="F1215" t="s">
        <v>2839</v>
      </c>
      <c r="G1215">
        <v>4.8899999999999999E-2</v>
      </c>
    </row>
    <row r="1216" spans="1:7" x14ac:dyDescent="0.25">
      <c r="A1216" t="s">
        <v>2838</v>
      </c>
      <c r="B1216" t="s">
        <v>2422</v>
      </c>
      <c r="C1216" t="s">
        <v>38</v>
      </c>
      <c r="D1216" t="s">
        <v>2436</v>
      </c>
      <c r="E1216" t="s">
        <v>1787</v>
      </c>
      <c r="F1216" t="s">
        <v>2839</v>
      </c>
      <c r="G1216">
        <v>0</v>
      </c>
    </row>
    <row r="1217" spans="1:7" x14ac:dyDescent="0.25">
      <c r="A1217" t="s">
        <v>2838</v>
      </c>
      <c r="B1217" t="s">
        <v>2446</v>
      </c>
      <c r="C1217" t="s">
        <v>10</v>
      </c>
      <c r="D1217" t="s">
        <v>11</v>
      </c>
      <c r="E1217" t="s">
        <v>1733</v>
      </c>
      <c r="F1217" t="s">
        <v>2839</v>
      </c>
      <c r="G1217">
        <v>4.5100000000000001E-2</v>
      </c>
    </row>
    <row r="1218" spans="1:7" x14ac:dyDescent="0.25">
      <c r="A1218" t="s">
        <v>2838</v>
      </c>
      <c r="B1218" t="s">
        <v>2446</v>
      </c>
      <c r="C1218" t="s">
        <v>10</v>
      </c>
      <c r="D1218" t="s">
        <v>11</v>
      </c>
      <c r="E1218" t="s">
        <v>2667</v>
      </c>
      <c r="F1218" t="s">
        <v>2839</v>
      </c>
      <c r="G1218">
        <v>3.3300000000000003E-2</v>
      </c>
    </row>
    <row r="1219" spans="1:7" x14ac:dyDescent="0.25">
      <c r="A1219" t="s">
        <v>2838</v>
      </c>
      <c r="B1219" t="s">
        <v>2446</v>
      </c>
      <c r="C1219" t="s">
        <v>13</v>
      </c>
      <c r="D1219" t="s">
        <v>28</v>
      </c>
      <c r="E1219" t="s">
        <v>2787</v>
      </c>
      <c r="F1219" t="s">
        <v>2839</v>
      </c>
      <c r="G1219">
        <v>3.3300000000000003E-2</v>
      </c>
    </row>
    <row r="1220" spans="1:7" x14ac:dyDescent="0.25">
      <c r="A1220" t="s">
        <v>2838</v>
      </c>
      <c r="B1220" t="s">
        <v>2446</v>
      </c>
      <c r="C1220" t="s">
        <v>38</v>
      </c>
      <c r="D1220" t="s">
        <v>2451</v>
      </c>
      <c r="E1220" t="s">
        <v>2667</v>
      </c>
      <c r="F1220" t="s">
        <v>2839</v>
      </c>
      <c r="G1220">
        <v>2.0799999999999999E-2</v>
      </c>
    </row>
    <row r="1221" spans="1:7" x14ac:dyDescent="0.25">
      <c r="A1221" t="s">
        <v>2838</v>
      </c>
      <c r="B1221" t="s">
        <v>2446</v>
      </c>
      <c r="C1221" t="s">
        <v>38</v>
      </c>
      <c r="D1221" t="s">
        <v>2453</v>
      </c>
      <c r="E1221" t="s">
        <v>2667</v>
      </c>
      <c r="F1221" t="s">
        <v>2839</v>
      </c>
      <c r="G1221">
        <v>3.61E-2</v>
      </c>
    </row>
    <row r="1222" spans="1:7" x14ac:dyDescent="0.25">
      <c r="A1222" t="s">
        <v>2838</v>
      </c>
      <c r="B1222" t="s">
        <v>2446</v>
      </c>
      <c r="C1222" t="s">
        <v>38</v>
      </c>
      <c r="D1222" t="s">
        <v>2457</v>
      </c>
      <c r="E1222" t="s">
        <v>2667</v>
      </c>
      <c r="F1222" t="s">
        <v>2839</v>
      </c>
      <c r="G1222">
        <v>0.02</v>
      </c>
    </row>
    <row r="1223" spans="1:7" x14ac:dyDescent="0.25">
      <c r="A1223" t="s">
        <v>2838</v>
      </c>
      <c r="B1223" t="s">
        <v>2446</v>
      </c>
      <c r="C1223" t="s">
        <v>38</v>
      </c>
      <c r="D1223" t="s">
        <v>2457</v>
      </c>
      <c r="E1223" t="s">
        <v>2787</v>
      </c>
      <c r="F1223" t="s">
        <v>2839</v>
      </c>
      <c r="G1223">
        <v>3.3300000000000003E-2</v>
      </c>
    </row>
    <row r="1224" spans="1:7" x14ac:dyDescent="0.25">
      <c r="A1224" t="s">
        <v>2838</v>
      </c>
      <c r="B1224" t="s">
        <v>2446</v>
      </c>
      <c r="C1224" t="s">
        <v>51</v>
      </c>
      <c r="D1224" t="s">
        <v>2316</v>
      </c>
      <c r="E1224" t="s">
        <v>2787</v>
      </c>
      <c r="F1224" t="s">
        <v>2839</v>
      </c>
      <c r="G1224">
        <v>3.3300000000000003E-2</v>
      </c>
    </row>
    <row r="1225" spans="1:7" x14ac:dyDescent="0.25">
      <c r="A1225" t="s">
        <v>2838</v>
      </c>
      <c r="B1225" t="s">
        <v>2446</v>
      </c>
      <c r="C1225" t="s">
        <v>214</v>
      </c>
      <c r="D1225" t="s">
        <v>609</v>
      </c>
      <c r="E1225" t="s">
        <v>1724</v>
      </c>
      <c r="F1225" t="s">
        <v>2839</v>
      </c>
      <c r="G1225">
        <v>0</v>
      </c>
    </row>
    <row r="1226" spans="1:7" x14ac:dyDescent="0.25">
      <c r="A1226" t="s">
        <v>2838</v>
      </c>
      <c r="B1226" t="s">
        <v>2467</v>
      </c>
      <c r="C1226" t="s">
        <v>10</v>
      </c>
      <c r="D1226" t="s">
        <v>11</v>
      </c>
      <c r="E1226" t="s">
        <v>1733</v>
      </c>
      <c r="F1226" t="s">
        <v>2839</v>
      </c>
      <c r="G1226">
        <v>7.7999999999999996E-3</v>
      </c>
    </row>
    <row r="1227" spans="1:7" x14ac:dyDescent="0.25">
      <c r="A1227" t="s">
        <v>2838</v>
      </c>
      <c r="B1227" t="s">
        <v>2467</v>
      </c>
      <c r="C1227" t="s">
        <v>10</v>
      </c>
      <c r="D1227" t="s">
        <v>11</v>
      </c>
      <c r="E1227" t="s">
        <v>1254</v>
      </c>
      <c r="F1227" t="s">
        <v>2839</v>
      </c>
      <c r="G1227">
        <v>5.5999999999999999E-3</v>
      </c>
    </row>
    <row r="1228" spans="1:7" x14ac:dyDescent="0.25">
      <c r="A1228" t="s">
        <v>2838</v>
      </c>
      <c r="B1228" t="s">
        <v>2467</v>
      </c>
      <c r="C1228" t="s">
        <v>10</v>
      </c>
      <c r="D1228" t="s">
        <v>11</v>
      </c>
      <c r="E1228" t="s">
        <v>2667</v>
      </c>
      <c r="F1228" t="s">
        <v>2839</v>
      </c>
      <c r="G1228">
        <v>1.8200000000000001E-2</v>
      </c>
    </row>
    <row r="1229" spans="1:7" x14ac:dyDescent="0.25">
      <c r="A1229" t="s">
        <v>2838</v>
      </c>
      <c r="B1229" t="s">
        <v>2467</v>
      </c>
      <c r="C1229" t="s">
        <v>13</v>
      </c>
      <c r="D1229" t="s">
        <v>14</v>
      </c>
      <c r="E1229" t="s">
        <v>2358</v>
      </c>
      <c r="F1229" t="s">
        <v>2839</v>
      </c>
      <c r="G1229">
        <v>3.3300000000000003E-2</v>
      </c>
    </row>
    <row r="1230" spans="1:7" x14ac:dyDescent="0.25">
      <c r="A1230" t="s">
        <v>2838</v>
      </c>
      <c r="B1230" t="s">
        <v>2467</v>
      </c>
      <c r="C1230" t="s">
        <v>13</v>
      </c>
      <c r="D1230" t="s">
        <v>26</v>
      </c>
      <c r="E1230" t="s">
        <v>2358</v>
      </c>
      <c r="F1230" t="s">
        <v>2839</v>
      </c>
      <c r="G1230">
        <v>3.3300000000000003E-2</v>
      </c>
    </row>
    <row r="1231" spans="1:7" x14ac:dyDescent="0.25">
      <c r="A1231" t="s">
        <v>2838</v>
      </c>
      <c r="B1231" t="s">
        <v>2467</v>
      </c>
      <c r="C1231" t="s">
        <v>13</v>
      </c>
      <c r="D1231" t="s">
        <v>30</v>
      </c>
      <c r="E1231" t="s">
        <v>2358</v>
      </c>
      <c r="F1231" t="s">
        <v>2839</v>
      </c>
      <c r="G1231">
        <v>1.21E-2</v>
      </c>
    </row>
    <row r="1232" spans="1:7" x14ac:dyDescent="0.25">
      <c r="A1232" t="s">
        <v>2838</v>
      </c>
      <c r="B1232" t="s">
        <v>2467</v>
      </c>
      <c r="C1232" t="s">
        <v>13</v>
      </c>
      <c r="D1232" t="s">
        <v>32</v>
      </c>
      <c r="E1232" t="s">
        <v>2787</v>
      </c>
      <c r="F1232" t="s">
        <v>2839</v>
      </c>
      <c r="G1232">
        <v>3.1600000000000003E-2</v>
      </c>
    </row>
    <row r="1233" spans="1:7" x14ac:dyDescent="0.25">
      <c r="A1233" t="s">
        <v>2838</v>
      </c>
      <c r="B1233" t="s">
        <v>2467</v>
      </c>
      <c r="C1233" t="s">
        <v>38</v>
      </c>
      <c r="D1233" t="s">
        <v>2474</v>
      </c>
      <c r="E1233" t="s">
        <v>2667</v>
      </c>
      <c r="F1233" t="s">
        <v>2839</v>
      </c>
      <c r="G1233">
        <v>0.04</v>
      </c>
    </row>
    <row r="1234" spans="1:7" x14ac:dyDescent="0.25">
      <c r="A1234" t="s">
        <v>2838</v>
      </c>
      <c r="B1234" t="s">
        <v>2467</v>
      </c>
      <c r="C1234" t="s">
        <v>38</v>
      </c>
      <c r="D1234" t="s">
        <v>2474</v>
      </c>
      <c r="E1234" t="s">
        <v>2787</v>
      </c>
      <c r="F1234" t="s">
        <v>2839</v>
      </c>
      <c r="G1234">
        <v>2.8299999999999999E-2</v>
      </c>
    </row>
    <row r="1235" spans="1:7" x14ac:dyDescent="0.25">
      <c r="A1235" t="s">
        <v>2838</v>
      </c>
      <c r="B1235" t="s">
        <v>2467</v>
      </c>
      <c r="C1235" t="s">
        <v>38</v>
      </c>
      <c r="D1235" t="s">
        <v>2476</v>
      </c>
      <c r="E1235" t="s">
        <v>2667</v>
      </c>
      <c r="F1235" t="s">
        <v>2839</v>
      </c>
      <c r="G1235">
        <v>0.05</v>
      </c>
    </row>
    <row r="1236" spans="1:7" x14ac:dyDescent="0.25">
      <c r="A1236" t="s">
        <v>2838</v>
      </c>
      <c r="B1236" t="s">
        <v>2467</v>
      </c>
      <c r="C1236" t="s">
        <v>38</v>
      </c>
      <c r="D1236" t="s">
        <v>2478</v>
      </c>
      <c r="E1236" t="s">
        <v>2667</v>
      </c>
      <c r="F1236" t="s">
        <v>2839</v>
      </c>
      <c r="G1236">
        <v>1.17E-2</v>
      </c>
    </row>
    <row r="1237" spans="1:7" x14ac:dyDescent="0.25">
      <c r="A1237" t="s">
        <v>2838</v>
      </c>
      <c r="B1237" t="s">
        <v>2467</v>
      </c>
      <c r="C1237" t="s">
        <v>38</v>
      </c>
      <c r="D1237" t="s">
        <v>2478</v>
      </c>
      <c r="E1237" t="s">
        <v>2787</v>
      </c>
      <c r="F1237" t="s">
        <v>2839</v>
      </c>
      <c r="G1237">
        <v>2.63E-2</v>
      </c>
    </row>
    <row r="1238" spans="1:7" x14ac:dyDescent="0.25">
      <c r="A1238" t="s">
        <v>2838</v>
      </c>
      <c r="B1238" t="s">
        <v>2467</v>
      </c>
      <c r="C1238" t="s">
        <v>38</v>
      </c>
      <c r="D1238" t="s">
        <v>2480</v>
      </c>
      <c r="E1238" t="s">
        <v>2787</v>
      </c>
      <c r="F1238" t="s">
        <v>2839</v>
      </c>
      <c r="G1238">
        <v>2.41E-2</v>
      </c>
    </row>
    <row r="1239" spans="1:7" x14ac:dyDescent="0.25">
      <c r="A1239" t="s">
        <v>2838</v>
      </c>
      <c r="B1239" t="s">
        <v>2467</v>
      </c>
      <c r="C1239" t="s">
        <v>38</v>
      </c>
      <c r="D1239" t="s">
        <v>2482</v>
      </c>
      <c r="E1239" t="s">
        <v>2667</v>
      </c>
      <c r="F1239" t="s">
        <v>2839</v>
      </c>
      <c r="G1239">
        <v>0.05</v>
      </c>
    </row>
    <row r="1240" spans="1:7" x14ac:dyDescent="0.25">
      <c r="A1240" t="s">
        <v>2838</v>
      </c>
      <c r="B1240" t="s">
        <v>2467</v>
      </c>
      <c r="C1240" t="s">
        <v>38</v>
      </c>
      <c r="D1240" t="s">
        <v>2484</v>
      </c>
      <c r="E1240" t="s">
        <v>177</v>
      </c>
      <c r="F1240" t="s">
        <v>2839</v>
      </c>
      <c r="G1240">
        <v>8.9800000000000005E-2</v>
      </c>
    </row>
    <row r="1241" spans="1:7" x14ac:dyDescent="0.25">
      <c r="A1241" t="s">
        <v>2838</v>
      </c>
      <c r="B1241" t="s">
        <v>2467</v>
      </c>
      <c r="C1241" t="s">
        <v>38</v>
      </c>
      <c r="D1241" t="s">
        <v>2484</v>
      </c>
      <c r="E1241" t="s">
        <v>2667</v>
      </c>
      <c r="F1241" t="s">
        <v>2839</v>
      </c>
      <c r="G1241">
        <v>1.15E-2</v>
      </c>
    </row>
    <row r="1242" spans="1:7" x14ac:dyDescent="0.25">
      <c r="A1242" t="s">
        <v>2838</v>
      </c>
      <c r="B1242" t="s">
        <v>2492</v>
      </c>
      <c r="C1242" t="s">
        <v>10</v>
      </c>
      <c r="D1242" t="s">
        <v>11</v>
      </c>
      <c r="E1242" t="s">
        <v>1733</v>
      </c>
      <c r="F1242" t="s">
        <v>2839</v>
      </c>
      <c r="G1242">
        <v>6.9000000000000006E-2</v>
      </c>
    </row>
    <row r="1243" spans="1:7" x14ac:dyDescent="0.25">
      <c r="A1243" t="s">
        <v>2838</v>
      </c>
      <c r="B1243" t="s">
        <v>2492</v>
      </c>
      <c r="C1243" t="s">
        <v>10</v>
      </c>
      <c r="D1243" t="s">
        <v>11</v>
      </c>
      <c r="E1243" t="s">
        <v>2667</v>
      </c>
      <c r="F1243" t="s">
        <v>2839</v>
      </c>
      <c r="G1243">
        <v>3.3300000000000003E-2</v>
      </c>
    </row>
    <row r="1244" spans="1:7" x14ac:dyDescent="0.25">
      <c r="A1244" t="s">
        <v>2838</v>
      </c>
      <c r="B1244" t="s">
        <v>2492</v>
      </c>
      <c r="C1244" t="s">
        <v>13</v>
      </c>
      <c r="D1244" t="s">
        <v>18</v>
      </c>
      <c r="E1244" t="s">
        <v>2358</v>
      </c>
      <c r="F1244" t="s">
        <v>2839</v>
      </c>
      <c r="G1244">
        <v>3.3300000000000003E-2</v>
      </c>
    </row>
    <row r="1245" spans="1:7" x14ac:dyDescent="0.25">
      <c r="A1245" t="s">
        <v>2838</v>
      </c>
      <c r="B1245" t="s">
        <v>2492</v>
      </c>
      <c r="C1245" t="s">
        <v>13</v>
      </c>
      <c r="D1245" t="s">
        <v>22</v>
      </c>
      <c r="E1245" t="s">
        <v>2358</v>
      </c>
      <c r="F1245" t="s">
        <v>2839</v>
      </c>
      <c r="G1245">
        <v>3.3300000000000003E-2</v>
      </c>
    </row>
    <row r="1246" spans="1:7" x14ac:dyDescent="0.25">
      <c r="A1246" t="s">
        <v>2838</v>
      </c>
      <c r="B1246" t="s">
        <v>2492</v>
      </c>
      <c r="C1246" t="s">
        <v>13</v>
      </c>
      <c r="D1246" t="s">
        <v>24</v>
      </c>
      <c r="E1246" t="s">
        <v>2358</v>
      </c>
      <c r="F1246" t="s">
        <v>2839</v>
      </c>
      <c r="G1246">
        <v>3.3300000000000003E-2</v>
      </c>
    </row>
    <row r="1247" spans="1:7" x14ac:dyDescent="0.25">
      <c r="A1247" t="s">
        <v>2838</v>
      </c>
      <c r="B1247" t="s">
        <v>2492</v>
      </c>
      <c r="C1247" t="s">
        <v>13</v>
      </c>
      <c r="D1247" t="s">
        <v>26</v>
      </c>
      <c r="E1247" t="s">
        <v>2358</v>
      </c>
      <c r="F1247" t="s">
        <v>2839</v>
      </c>
      <c r="G1247">
        <v>3.3300000000000003E-2</v>
      </c>
    </row>
    <row r="1248" spans="1:7" x14ac:dyDescent="0.25">
      <c r="A1248" t="s">
        <v>2838</v>
      </c>
      <c r="B1248" t="s">
        <v>2492</v>
      </c>
      <c r="C1248" t="s">
        <v>13</v>
      </c>
      <c r="D1248" t="s">
        <v>28</v>
      </c>
      <c r="E1248" t="s">
        <v>2358</v>
      </c>
      <c r="F1248" t="s">
        <v>2839</v>
      </c>
      <c r="G1248">
        <v>3.2300000000000002E-2</v>
      </c>
    </row>
    <row r="1249" spans="1:7" x14ac:dyDescent="0.25">
      <c r="A1249" t="s">
        <v>2838</v>
      </c>
      <c r="B1249" t="s">
        <v>2492</v>
      </c>
      <c r="C1249" t="s">
        <v>13</v>
      </c>
      <c r="D1249" t="s">
        <v>30</v>
      </c>
      <c r="E1249" t="s">
        <v>2358</v>
      </c>
      <c r="F1249" t="s">
        <v>2839</v>
      </c>
      <c r="G1249">
        <v>3.3300000000000003E-2</v>
      </c>
    </row>
    <row r="1250" spans="1:7" x14ac:dyDescent="0.25">
      <c r="A1250" t="s">
        <v>2838</v>
      </c>
      <c r="B1250" t="s">
        <v>2492</v>
      </c>
      <c r="C1250" t="s">
        <v>13</v>
      </c>
      <c r="D1250" t="s">
        <v>32</v>
      </c>
      <c r="E1250" t="s">
        <v>2358</v>
      </c>
      <c r="F1250" t="s">
        <v>2839</v>
      </c>
      <c r="G1250">
        <v>3.3300000000000003E-2</v>
      </c>
    </row>
    <row r="1251" spans="1:7" x14ac:dyDescent="0.25">
      <c r="A1251" t="s">
        <v>2838</v>
      </c>
      <c r="B1251" t="s">
        <v>2492</v>
      </c>
      <c r="C1251" t="s">
        <v>13</v>
      </c>
      <c r="D1251" t="s">
        <v>34</v>
      </c>
      <c r="E1251" t="s">
        <v>2358</v>
      </c>
      <c r="F1251" t="s">
        <v>2839</v>
      </c>
      <c r="G1251">
        <v>2.46E-2</v>
      </c>
    </row>
    <row r="1252" spans="1:7" x14ac:dyDescent="0.25">
      <c r="A1252" t="s">
        <v>2838</v>
      </c>
      <c r="B1252" t="s">
        <v>2492</v>
      </c>
      <c r="C1252" t="s">
        <v>13</v>
      </c>
      <c r="D1252" t="s">
        <v>67</v>
      </c>
      <c r="E1252" t="s">
        <v>2358</v>
      </c>
      <c r="F1252" t="s">
        <v>2839</v>
      </c>
      <c r="G1252">
        <v>3.3300000000000003E-2</v>
      </c>
    </row>
    <row r="1253" spans="1:7" x14ac:dyDescent="0.25">
      <c r="A1253" t="s">
        <v>2838</v>
      </c>
      <c r="B1253" t="s">
        <v>2492</v>
      </c>
      <c r="C1253" t="s">
        <v>38</v>
      </c>
      <c r="D1253" t="s">
        <v>2496</v>
      </c>
      <c r="E1253" t="s">
        <v>2667</v>
      </c>
      <c r="F1253" t="s">
        <v>2839</v>
      </c>
      <c r="G1253">
        <v>3.7100000000000001E-2</v>
      </c>
    </row>
    <row r="1254" spans="1:7" x14ac:dyDescent="0.25">
      <c r="A1254" t="s">
        <v>2838</v>
      </c>
      <c r="B1254" t="s">
        <v>2492</v>
      </c>
      <c r="C1254" t="s">
        <v>51</v>
      </c>
      <c r="D1254" t="s">
        <v>1121</v>
      </c>
      <c r="E1254" t="s">
        <v>2840</v>
      </c>
      <c r="F1254" t="s">
        <v>2839</v>
      </c>
      <c r="G1254">
        <v>3.04E-2</v>
      </c>
    </row>
    <row r="1255" spans="1:7" x14ac:dyDescent="0.25">
      <c r="A1255" t="s">
        <v>2838</v>
      </c>
      <c r="B1255" t="s">
        <v>2492</v>
      </c>
      <c r="C1255" t="s">
        <v>214</v>
      </c>
      <c r="D1255" t="s">
        <v>611</v>
      </c>
      <c r="E1255" t="s">
        <v>1724</v>
      </c>
      <c r="F1255" t="s">
        <v>2839</v>
      </c>
      <c r="G1255">
        <v>0.121</v>
      </c>
    </row>
    <row r="1256" spans="1:7" x14ac:dyDescent="0.25">
      <c r="A1256" t="s">
        <v>2838</v>
      </c>
      <c r="B1256" t="s">
        <v>2492</v>
      </c>
      <c r="C1256" t="s">
        <v>214</v>
      </c>
      <c r="D1256" t="s">
        <v>613</v>
      </c>
      <c r="E1256" t="s">
        <v>1724</v>
      </c>
      <c r="F1256" t="s">
        <v>2839</v>
      </c>
      <c r="G1256">
        <v>1.54E-2</v>
      </c>
    </row>
    <row r="1257" spans="1:7" x14ac:dyDescent="0.25">
      <c r="A1257" t="s">
        <v>2838</v>
      </c>
      <c r="B1257" t="s">
        <v>2492</v>
      </c>
      <c r="C1257" t="s">
        <v>214</v>
      </c>
      <c r="D1257" t="s">
        <v>615</v>
      </c>
      <c r="E1257" t="s">
        <v>1724</v>
      </c>
      <c r="F1257" t="s">
        <v>2839</v>
      </c>
      <c r="G1257">
        <v>5.1000000000000004E-3</v>
      </c>
    </row>
    <row r="1258" spans="1:7" x14ac:dyDescent="0.25">
      <c r="A1258" t="s">
        <v>2838</v>
      </c>
      <c r="B1258" t="s">
        <v>2492</v>
      </c>
      <c r="C1258" t="s">
        <v>214</v>
      </c>
      <c r="D1258" t="s">
        <v>311</v>
      </c>
      <c r="E1258" t="s">
        <v>1724</v>
      </c>
      <c r="F1258" t="s">
        <v>2839</v>
      </c>
      <c r="G1258">
        <v>3.3E-3</v>
      </c>
    </row>
    <row r="1259" spans="1:7" x14ac:dyDescent="0.25">
      <c r="A1259" t="s">
        <v>2838</v>
      </c>
      <c r="B1259" t="s">
        <v>2518</v>
      </c>
      <c r="C1259" t="s">
        <v>10</v>
      </c>
      <c r="D1259" t="s">
        <v>11</v>
      </c>
      <c r="E1259" t="s">
        <v>514</v>
      </c>
      <c r="F1259" t="s">
        <v>2839</v>
      </c>
      <c r="G1259">
        <v>1.2E-2</v>
      </c>
    </row>
    <row r="1260" spans="1:7" x14ac:dyDescent="0.25">
      <c r="A1260" t="s">
        <v>2838</v>
      </c>
      <c r="B1260" t="s">
        <v>2518</v>
      </c>
      <c r="C1260" t="s">
        <v>10</v>
      </c>
      <c r="D1260" t="s">
        <v>11</v>
      </c>
      <c r="E1260" t="s">
        <v>1733</v>
      </c>
      <c r="F1260" t="s">
        <v>2839</v>
      </c>
      <c r="G1260">
        <v>4.3999999999999997E-2</v>
      </c>
    </row>
    <row r="1261" spans="1:7" x14ac:dyDescent="0.25">
      <c r="A1261" t="s">
        <v>2838</v>
      </c>
      <c r="B1261" t="s">
        <v>2518</v>
      </c>
      <c r="C1261" t="s">
        <v>10</v>
      </c>
      <c r="D1261" t="s">
        <v>11</v>
      </c>
      <c r="E1261" t="s">
        <v>2667</v>
      </c>
      <c r="F1261" t="s">
        <v>2839</v>
      </c>
      <c r="G1261">
        <v>1.6400000000000001E-2</v>
      </c>
    </row>
    <row r="1262" spans="1:7" x14ac:dyDescent="0.25">
      <c r="A1262" t="s">
        <v>2838</v>
      </c>
      <c r="B1262" t="s">
        <v>2518</v>
      </c>
      <c r="C1262" t="s">
        <v>13</v>
      </c>
      <c r="D1262" t="s">
        <v>14</v>
      </c>
      <c r="E1262" t="s">
        <v>2358</v>
      </c>
      <c r="F1262" t="s">
        <v>2839</v>
      </c>
      <c r="G1262">
        <v>3.3300000000000003E-2</v>
      </c>
    </row>
    <row r="1263" spans="1:7" x14ac:dyDescent="0.25">
      <c r="A1263" t="s">
        <v>2838</v>
      </c>
      <c r="B1263" t="s">
        <v>2518</v>
      </c>
      <c r="C1263" t="s">
        <v>13</v>
      </c>
      <c r="D1263" t="s">
        <v>16</v>
      </c>
      <c r="E1263" t="s">
        <v>2358</v>
      </c>
      <c r="F1263" t="s">
        <v>2839</v>
      </c>
      <c r="G1263">
        <v>1.34E-2</v>
      </c>
    </row>
    <row r="1264" spans="1:7" x14ac:dyDescent="0.25">
      <c r="A1264" t="s">
        <v>2838</v>
      </c>
      <c r="B1264" t="s">
        <v>2518</v>
      </c>
      <c r="C1264" t="s">
        <v>13</v>
      </c>
      <c r="D1264" t="s">
        <v>18</v>
      </c>
      <c r="E1264" t="s">
        <v>2358</v>
      </c>
      <c r="F1264" t="s">
        <v>2839</v>
      </c>
      <c r="G1264">
        <v>2.0500000000000001E-2</v>
      </c>
    </row>
    <row r="1265" spans="1:7" x14ac:dyDescent="0.25">
      <c r="A1265" t="s">
        <v>2838</v>
      </c>
      <c r="B1265" t="s">
        <v>2518</v>
      </c>
      <c r="C1265" t="s">
        <v>13</v>
      </c>
      <c r="D1265" t="s">
        <v>20</v>
      </c>
      <c r="E1265" t="s">
        <v>2358</v>
      </c>
      <c r="F1265" t="s">
        <v>2839</v>
      </c>
      <c r="G1265">
        <v>1.4E-2</v>
      </c>
    </row>
    <row r="1266" spans="1:7" x14ac:dyDescent="0.25">
      <c r="A1266" t="s">
        <v>2838</v>
      </c>
      <c r="B1266" t="s">
        <v>2518</v>
      </c>
      <c r="C1266" t="s">
        <v>13</v>
      </c>
      <c r="D1266" t="s">
        <v>26</v>
      </c>
      <c r="E1266" t="s">
        <v>2358</v>
      </c>
      <c r="F1266" t="s">
        <v>2839</v>
      </c>
      <c r="G1266">
        <v>1.2500000000000001E-2</v>
      </c>
    </row>
    <row r="1267" spans="1:7" x14ac:dyDescent="0.25">
      <c r="A1267" t="s">
        <v>2838</v>
      </c>
      <c r="B1267" t="s">
        <v>2518</v>
      </c>
      <c r="C1267" t="s">
        <v>13</v>
      </c>
      <c r="D1267" t="s">
        <v>30</v>
      </c>
      <c r="E1267" t="s">
        <v>1188</v>
      </c>
      <c r="F1267" t="s">
        <v>2839</v>
      </c>
      <c r="G1267">
        <v>6.6E-3</v>
      </c>
    </row>
    <row r="1268" spans="1:7" x14ac:dyDescent="0.25">
      <c r="A1268" t="s">
        <v>2838</v>
      </c>
      <c r="B1268" t="s">
        <v>2518</v>
      </c>
      <c r="C1268" t="s">
        <v>13</v>
      </c>
      <c r="D1268" t="s">
        <v>32</v>
      </c>
      <c r="E1268" t="s">
        <v>2358</v>
      </c>
      <c r="F1268" t="s">
        <v>2839</v>
      </c>
      <c r="G1268">
        <v>1.32E-2</v>
      </c>
    </row>
    <row r="1269" spans="1:7" x14ac:dyDescent="0.25">
      <c r="A1269" t="s">
        <v>2838</v>
      </c>
      <c r="B1269" t="s">
        <v>2518</v>
      </c>
      <c r="C1269" t="s">
        <v>13</v>
      </c>
      <c r="D1269" t="s">
        <v>36</v>
      </c>
      <c r="E1269" t="s">
        <v>2358</v>
      </c>
      <c r="F1269" t="s">
        <v>2839</v>
      </c>
      <c r="G1269">
        <v>1.4800000000000001E-2</v>
      </c>
    </row>
    <row r="1270" spans="1:7" x14ac:dyDescent="0.25">
      <c r="A1270" t="s">
        <v>2838</v>
      </c>
      <c r="B1270" t="s">
        <v>2518</v>
      </c>
      <c r="C1270" t="s">
        <v>13</v>
      </c>
      <c r="D1270" t="s">
        <v>67</v>
      </c>
      <c r="E1270" t="s">
        <v>2358</v>
      </c>
      <c r="F1270" t="s">
        <v>2839</v>
      </c>
      <c r="G1270">
        <v>1.3100000000000001E-2</v>
      </c>
    </row>
    <row r="1271" spans="1:7" x14ac:dyDescent="0.25">
      <c r="A1271" t="s">
        <v>2838</v>
      </c>
      <c r="B1271" t="s">
        <v>2518</v>
      </c>
      <c r="C1271" t="s">
        <v>13</v>
      </c>
      <c r="D1271" t="s">
        <v>68</v>
      </c>
      <c r="E1271" t="s">
        <v>1188</v>
      </c>
      <c r="F1271" t="s">
        <v>2839</v>
      </c>
      <c r="G1271">
        <v>2E-3</v>
      </c>
    </row>
    <row r="1272" spans="1:7" x14ac:dyDescent="0.25">
      <c r="A1272" t="s">
        <v>2838</v>
      </c>
      <c r="B1272" t="s">
        <v>2518</v>
      </c>
      <c r="C1272" t="s">
        <v>13</v>
      </c>
      <c r="D1272" t="s">
        <v>70</v>
      </c>
      <c r="E1272" t="s">
        <v>2358</v>
      </c>
      <c r="F1272" t="s">
        <v>2839</v>
      </c>
      <c r="G1272">
        <v>3.3300000000000003E-2</v>
      </c>
    </row>
    <row r="1273" spans="1:7" x14ac:dyDescent="0.25">
      <c r="A1273" t="s">
        <v>2838</v>
      </c>
      <c r="B1273" t="s">
        <v>2518</v>
      </c>
      <c r="C1273" t="s">
        <v>38</v>
      </c>
      <c r="D1273" t="s">
        <v>1243</v>
      </c>
      <c r="E1273" t="s">
        <v>2667</v>
      </c>
      <c r="F1273" t="s">
        <v>2839</v>
      </c>
      <c r="G1273">
        <v>0.05</v>
      </c>
    </row>
    <row r="1274" spans="1:7" x14ac:dyDescent="0.25">
      <c r="A1274" t="s">
        <v>2838</v>
      </c>
      <c r="B1274" t="s">
        <v>2518</v>
      </c>
      <c r="C1274" t="s">
        <v>38</v>
      </c>
      <c r="D1274" t="s">
        <v>2527</v>
      </c>
      <c r="E1274" t="s">
        <v>2841</v>
      </c>
      <c r="F1274" t="s">
        <v>2839</v>
      </c>
      <c r="G1274">
        <v>3.3000000000000002E-2</v>
      </c>
    </row>
    <row r="1275" spans="1:7" x14ac:dyDescent="0.25">
      <c r="A1275" t="s">
        <v>2838</v>
      </c>
      <c r="B1275" t="s">
        <v>2518</v>
      </c>
      <c r="C1275" t="s">
        <v>38</v>
      </c>
      <c r="D1275" t="s">
        <v>2527</v>
      </c>
      <c r="E1275" t="s">
        <v>2667</v>
      </c>
      <c r="F1275" t="s">
        <v>2839</v>
      </c>
      <c r="G1275">
        <v>2.1600000000000001E-2</v>
      </c>
    </row>
    <row r="1276" spans="1:7" x14ac:dyDescent="0.25">
      <c r="A1276" t="s">
        <v>2838</v>
      </c>
      <c r="B1276" t="s">
        <v>2518</v>
      </c>
      <c r="C1276" t="s">
        <v>38</v>
      </c>
      <c r="D1276" t="s">
        <v>2529</v>
      </c>
      <c r="E1276" t="s">
        <v>2841</v>
      </c>
      <c r="F1276" t="s">
        <v>2839</v>
      </c>
      <c r="G1276">
        <v>0.04</v>
      </c>
    </row>
    <row r="1277" spans="1:7" x14ac:dyDescent="0.25">
      <c r="A1277" t="s">
        <v>2838</v>
      </c>
      <c r="B1277" t="s">
        <v>2518</v>
      </c>
      <c r="C1277" t="s">
        <v>38</v>
      </c>
      <c r="D1277" t="s">
        <v>2529</v>
      </c>
      <c r="E1277" t="s">
        <v>2667</v>
      </c>
      <c r="F1277" t="s">
        <v>2839</v>
      </c>
      <c r="G1277">
        <v>0.05</v>
      </c>
    </row>
    <row r="1278" spans="1:7" x14ac:dyDescent="0.25">
      <c r="A1278" t="s">
        <v>2838</v>
      </c>
      <c r="B1278" t="s">
        <v>2518</v>
      </c>
      <c r="C1278" t="s">
        <v>38</v>
      </c>
      <c r="D1278" t="s">
        <v>2531</v>
      </c>
      <c r="E1278" t="s">
        <v>2667</v>
      </c>
      <c r="F1278" t="s">
        <v>2839</v>
      </c>
      <c r="G1278">
        <v>4.99E-2</v>
      </c>
    </row>
    <row r="1279" spans="1:7" x14ac:dyDescent="0.25">
      <c r="A1279" t="s">
        <v>2838</v>
      </c>
      <c r="B1279" t="s">
        <v>2518</v>
      </c>
      <c r="C1279" t="s">
        <v>38</v>
      </c>
      <c r="D1279" t="s">
        <v>2537</v>
      </c>
      <c r="E1279" t="s">
        <v>2787</v>
      </c>
      <c r="F1279" t="s">
        <v>2839</v>
      </c>
      <c r="G1279">
        <v>2.9899999999999999E-2</v>
      </c>
    </row>
    <row r="1280" spans="1:7" x14ac:dyDescent="0.25">
      <c r="A1280" t="s">
        <v>2838</v>
      </c>
      <c r="B1280" t="s">
        <v>2518</v>
      </c>
      <c r="C1280" t="s">
        <v>38</v>
      </c>
      <c r="D1280" t="s">
        <v>2540</v>
      </c>
      <c r="E1280" t="s">
        <v>2841</v>
      </c>
      <c r="F1280" t="s">
        <v>2839</v>
      </c>
      <c r="G1280">
        <v>0.05</v>
      </c>
    </row>
    <row r="1281" spans="1:7" x14ac:dyDescent="0.25">
      <c r="A1281" t="s">
        <v>2838</v>
      </c>
      <c r="B1281" t="s">
        <v>2518</v>
      </c>
      <c r="C1281" t="s">
        <v>38</v>
      </c>
      <c r="D1281" t="s">
        <v>2540</v>
      </c>
      <c r="E1281" t="s">
        <v>2752</v>
      </c>
      <c r="F1281" t="s">
        <v>2839</v>
      </c>
      <c r="G1281">
        <v>0.1</v>
      </c>
    </row>
    <row r="1282" spans="1:7" x14ac:dyDescent="0.25">
      <c r="A1282" t="s">
        <v>2838</v>
      </c>
      <c r="B1282" t="s">
        <v>2518</v>
      </c>
      <c r="C1282" t="s">
        <v>38</v>
      </c>
      <c r="D1282" t="s">
        <v>2542</v>
      </c>
      <c r="E1282" t="s">
        <v>1787</v>
      </c>
      <c r="F1282" t="s">
        <v>2839</v>
      </c>
      <c r="G1282">
        <v>1.3899999999999999E-2</v>
      </c>
    </row>
    <row r="1283" spans="1:7" x14ac:dyDescent="0.25">
      <c r="A1283" t="s">
        <v>2838</v>
      </c>
      <c r="B1283" t="s">
        <v>2518</v>
      </c>
      <c r="C1283" t="s">
        <v>38</v>
      </c>
      <c r="D1283" t="s">
        <v>2542</v>
      </c>
      <c r="E1283" t="s">
        <v>2667</v>
      </c>
      <c r="F1283" t="s">
        <v>2839</v>
      </c>
      <c r="G1283">
        <v>2.0500000000000001E-2</v>
      </c>
    </row>
    <row r="1284" spans="1:7" x14ac:dyDescent="0.25">
      <c r="A1284" t="s">
        <v>2838</v>
      </c>
      <c r="B1284" t="s">
        <v>2563</v>
      </c>
      <c r="C1284" t="s">
        <v>10</v>
      </c>
      <c r="D1284" t="s">
        <v>11</v>
      </c>
      <c r="E1284" t="s">
        <v>1733</v>
      </c>
      <c r="F1284" t="s">
        <v>2839</v>
      </c>
      <c r="G1284">
        <v>2.5000000000000001E-2</v>
      </c>
    </row>
    <row r="1285" spans="1:7" x14ac:dyDescent="0.25">
      <c r="A1285" t="s">
        <v>2838</v>
      </c>
      <c r="B1285" t="s">
        <v>2563</v>
      </c>
      <c r="C1285" t="s">
        <v>10</v>
      </c>
      <c r="D1285" t="s">
        <v>11</v>
      </c>
      <c r="E1285" t="s">
        <v>2667</v>
      </c>
      <c r="F1285" t="s">
        <v>2839</v>
      </c>
      <c r="G1285">
        <v>3.3300000000000003E-2</v>
      </c>
    </row>
    <row r="1286" spans="1:7" x14ac:dyDescent="0.25">
      <c r="A1286" t="s">
        <v>2838</v>
      </c>
      <c r="B1286" t="s">
        <v>2563</v>
      </c>
      <c r="C1286" t="s">
        <v>13</v>
      </c>
      <c r="D1286" t="s">
        <v>14</v>
      </c>
      <c r="E1286" t="s">
        <v>2358</v>
      </c>
      <c r="F1286" t="s">
        <v>2839</v>
      </c>
      <c r="G1286">
        <v>0.02</v>
      </c>
    </row>
    <row r="1287" spans="1:7" x14ac:dyDescent="0.25">
      <c r="A1287" t="s">
        <v>2838</v>
      </c>
      <c r="B1287" t="s">
        <v>2563</v>
      </c>
      <c r="C1287" t="s">
        <v>13</v>
      </c>
      <c r="D1287" t="s">
        <v>16</v>
      </c>
      <c r="E1287" t="s">
        <v>2787</v>
      </c>
      <c r="F1287" t="s">
        <v>2839</v>
      </c>
      <c r="G1287">
        <v>0</v>
      </c>
    </row>
    <row r="1288" spans="1:7" x14ac:dyDescent="0.25">
      <c r="A1288" t="s">
        <v>2838</v>
      </c>
      <c r="B1288" t="s">
        <v>2563</v>
      </c>
      <c r="C1288" t="s">
        <v>13</v>
      </c>
      <c r="D1288" t="s">
        <v>20</v>
      </c>
      <c r="E1288" t="s">
        <v>2358</v>
      </c>
      <c r="F1288" t="s">
        <v>2839</v>
      </c>
      <c r="G1288">
        <v>6.9999999999999999E-4</v>
      </c>
    </row>
    <row r="1289" spans="1:7" x14ac:dyDescent="0.25">
      <c r="A1289" t="s">
        <v>2838</v>
      </c>
      <c r="B1289" t="s">
        <v>2563</v>
      </c>
      <c r="C1289" t="s">
        <v>13</v>
      </c>
      <c r="D1289" t="s">
        <v>24</v>
      </c>
      <c r="E1289" t="s">
        <v>2358</v>
      </c>
      <c r="F1289" t="s">
        <v>2839</v>
      </c>
      <c r="G1289">
        <v>1.18E-2</v>
      </c>
    </row>
    <row r="1290" spans="1:7" x14ac:dyDescent="0.25">
      <c r="A1290" t="s">
        <v>2838</v>
      </c>
      <c r="B1290" t="s">
        <v>2563</v>
      </c>
      <c r="C1290" t="s">
        <v>13</v>
      </c>
      <c r="D1290" t="s">
        <v>26</v>
      </c>
      <c r="E1290" t="s">
        <v>2358</v>
      </c>
      <c r="F1290" t="s">
        <v>2839</v>
      </c>
      <c r="G1290">
        <v>1.66E-2</v>
      </c>
    </row>
    <row r="1291" spans="1:7" x14ac:dyDescent="0.25">
      <c r="A1291" t="s">
        <v>2838</v>
      </c>
      <c r="B1291" t="s">
        <v>2563</v>
      </c>
      <c r="C1291" t="s">
        <v>13</v>
      </c>
      <c r="D1291" t="s">
        <v>28</v>
      </c>
      <c r="E1291" t="s">
        <v>2358</v>
      </c>
      <c r="F1291" t="s">
        <v>2839</v>
      </c>
      <c r="G1291">
        <v>1.23E-2</v>
      </c>
    </row>
    <row r="1292" spans="1:7" x14ac:dyDescent="0.25">
      <c r="A1292" t="s">
        <v>2838</v>
      </c>
      <c r="B1292" t="s">
        <v>2563</v>
      </c>
      <c r="C1292" t="s">
        <v>13</v>
      </c>
      <c r="D1292" t="s">
        <v>30</v>
      </c>
      <c r="E1292" t="s">
        <v>2358</v>
      </c>
      <c r="F1292" t="s">
        <v>2839</v>
      </c>
      <c r="G1292">
        <v>1.1900000000000001E-2</v>
      </c>
    </row>
    <row r="1293" spans="1:7" x14ac:dyDescent="0.25">
      <c r="A1293" t="s">
        <v>2838</v>
      </c>
      <c r="B1293" t="s">
        <v>2563</v>
      </c>
      <c r="C1293" t="s">
        <v>38</v>
      </c>
      <c r="D1293" t="s">
        <v>2566</v>
      </c>
      <c r="E1293" t="s">
        <v>2667</v>
      </c>
      <c r="F1293" t="s">
        <v>2839</v>
      </c>
      <c r="G1293">
        <v>4.3700000000000003E-2</v>
      </c>
    </row>
    <row r="1294" spans="1:7" x14ac:dyDescent="0.25">
      <c r="A1294" t="s">
        <v>2838</v>
      </c>
      <c r="B1294" t="s">
        <v>2563</v>
      </c>
      <c r="C1294" t="s">
        <v>38</v>
      </c>
      <c r="D1294" t="s">
        <v>2566</v>
      </c>
      <c r="E1294" t="s">
        <v>2792</v>
      </c>
      <c r="F1294" t="s">
        <v>2839</v>
      </c>
      <c r="G1294">
        <v>3.3300000000000003E-2</v>
      </c>
    </row>
    <row r="1295" spans="1:7" x14ac:dyDescent="0.25">
      <c r="A1295" t="s">
        <v>2838</v>
      </c>
      <c r="B1295" t="s">
        <v>2563</v>
      </c>
      <c r="C1295" t="s">
        <v>38</v>
      </c>
      <c r="D1295" t="s">
        <v>2568</v>
      </c>
      <c r="E1295" t="s">
        <v>2667</v>
      </c>
      <c r="F1295" t="s">
        <v>2839</v>
      </c>
      <c r="G1295">
        <v>0.05</v>
      </c>
    </row>
    <row r="1296" spans="1:7" x14ac:dyDescent="0.25">
      <c r="A1296" t="s">
        <v>2838</v>
      </c>
      <c r="B1296" t="s">
        <v>2563</v>
      </c>
      <c r="C1296" t="s">
        <v>38</v>
      </c>
      <c r="D1296" t="s">
        <v>2570</v>
      </c>
      <c r="E1296" t="s">
        <v>2667</v>
      </c>
      <c r="F1296" t="s">
        <v>2839</v>
      </c>
      <c r="G1296">
        <v>2.06E-2</v>
      </c>
    </row>
    <row r="1297" spans="1:7" x14ac:dyDescent="0.25">
      <c r="A1297" t="s">
        <v>2838</v>
      </c>
      <c r="B1297" t="s">
        <v>2563</v>
      </c>
      <c r="C1297" t="s">
        <v>38</v>
      </c>
      <c r="D1297" t="s">
        <v>1630</v>
      </c>
      <c r="E1297" t="s">
        <v>1787</v>
      </c>
      <c r="F1297" t="s">
        <v>2839</v>
      </c>
      <c r="G1297">
        <v>1.67E-2</v>
      </c>
    </row>
    <row r="1298" spans="1:7" x14ac:dyDescent="0.25">
      <c r="A1298" t="s">
        <v>2838</v>
      </c>
      <c r="B1298" t="s">
        <v>2563</v>
      </c>
      <c r="C1298" t="s">
        <v>38</v>
      </c>
      <c r="D1298" t="s">
        <v>1630</v>
      </c>
      <c r="E1298" t="s">
        <v>2667</v>
      </c>
      <c r="F1298" t="s">
        <v>2839</v>
      </c>
      <c r="G1298">
        <v>4.5600000000000002E-2</v>
      </c>
    </row>
    <row r="1299" spans="1:7" x14ac:dyDescent="0.25">
      <c r="A1299" t="s">
        <v>2838</v>
      </c>
      <c r="B1299" t="s">
        <v>2563</v>
      </c>
      <c r="C1299" t="s">
        <v>38</v>
      </c>
      <c r="D1299" t="s">
        <v>1115</v>
      </c>
      <c r="E1299" t="s">
        <v>2667</v>
      </c>
      <c r="F1299" t="s">
        <v>2839</v>
      </c>
      <c r="G1299">
        <v>2.8899999999999999E-2</v>
      </c>
    </row>
    <row r="1300" spans="1:7" x14ac:dyDescent="0.25">
      <c r="A1300" t="s">
        <v>2838</v>
      </c>
      <c r="B1300" t="s">
        <v>2582</v>
      </c>
      <c r="C1300" t="s">
        <v>10</v>
      </c>
      <c r="D1300" t="s">
        <v>11</v>
      </c>
      <c r="E1300" t="s">
        <v>1733</v>
      </c>
      <c r="F1300" t="s">
        <v>2839</v>
      </c>
      <c r="G1300">
        <v>4.7500000000000001E-2</v>
      </c>
    </row>
    <row r="1301" spans="1:7" x14ac:dyDescent="0.25">
      <c r="A1301" t="s">
        <v>2838</v>
      </c>
      <c r="B1301" t="s">
        <v>2582</v>
      </c>
      <c r="C1301" t="s">
        <v>10</v>
      </c>
      <c r="D1301" t="s">
        <v>11</v>
      </c>
      <c r="E1301" t="s">
        <v>2667</v>
      </c>
      <c r="F1301" t="s">
        <v>2839</v>
      </c>
      <c r="G1301">
        <v>2.9100000000000001E-2</v>
      </c>
    </row>
    <row r="1302" spans="1:7" x14ac:dyDescent="0.25">
      <c r="A1302" t="s">
        <v>2838</v>
      </c>
      <c r="B1302" t="s">
        <v>2582</v>
      </c>
      <c r="C1302" t="s">
        <v>13</v>
      </c>
      <c r="D1302" t="s">
        <v>14</v>
      </c>
      <c r="E1302" t="s">
        <v>2358</v>
      </c>
      <c r="F1302" t="s">
        <v>2839</v>
      </c>
      <c r="G1302">
        <v>3.2500000000000001E-2</v>
      </c>
    </row>
    <row r="1303" spans="1:7" x14ac:dyDescent="0.25">
      <c r="A1303" t="s">
        <v>2838</v>
      </c>
      <c r="B1303" t="s">
        <v>2582</v>
      </c>
      <c r="C1303" t="s">
        <v>13</v>
      </c>
      <c r="D1303" t="s">
        <v>18</v>
      </c>
      <c r="E1303" t="s">
        <v>2358</v>
      </c>
      <c r="F1303" t="s">
        <v>2839</v>
      </c>
      <c r="G1303">
        <v>1.4999999999999999E-2</v>
      </c>
    </row>
    <row r="1304" spans="1:7" x14ac:dyDescent="0.25">
      <c r="A1304" t="s">
        <v>2838</v>
      </c>
      <c r="B1304" t="s">
        <v>2582</v>
      </c>
      <c r="C1304" t="s">
        <v>13</v>
      </c>
      <c r="D1304" t="s">
        <v>22</v>
      </c>
      <c r="E1304" t="s">
        <v>2358</v>
      </c>
      <c r="F1304" t="s">
        <v>2839</v>
      </c>
      <c r="G1304">
        <v>0</v>
      </c>
    </row>
    <row r="1305" spans="1:7" x14ac:dyDescent="0.25">
      <c r="A1305" t="s">
        <v>2838</v>
      </c>
      <c r="B1305" t="s">
        <v>2582</v>
      </c>
      <c r="C1305" t="s">
        <v>13</v>
      </c>
      <c r="D1305" t="s">
        <v>24</v>
      </c>
      <c r="E1305" t="s">
        <v>2358</v>
      </c>
      <c r="F1305" t="s">
        <v>2839</v>
      </c>
      <c r="G1305">
        <v>1.5599999999999999E-2</v>
      </c>
    </row>
    <row r="1306" spans="1:7" x14ac:dyDescent="0.25">
      <c r="A1306" t="s">
        <v>2838</v>
      </c>
      <c r="B1306" t="s">
        <v>2582</v>
      </c>
      <c r="C1306" t="s">
        <v>13</v>
      </c>
      <c r="D1306" t="s">
        <v>26</v>
      </c>
      <c r="E1306" t="s">
        <v>2358</v>
      </c>
      <c r="F1306" t="s">
        <v>2839</v>
      </c>
      <c r="G1306">
        <v>0</v>
      </c>
    </row>
    <row r="1307" spans="1:7" x14ac:dyDescent="0.25">
      <c r="A1307" t="s">
        <v>2838</v>
      </c>
      <c r="B1307" t="s">
        <v>2582</v>
      </c>
      <c r="C1307" t="s">
        <v>13</v>
      </c>
      <c r="D1307" t="s">
        <v>34</v>
      </c>
      <c r="E1307" t="s">
        <v>2358</v>
      </c>
      <c r="F1307" t="s">
        <v>2839</v>
      </c>
      <c r="G1307">
        <v>3.3300000000000003E-2</v>
      </c>
    </row>
    <row r="1308" spans="1:7" x14ac:dyDescent="0.25">
      <c r="A1308" t="s">
        <v>2838</v>
      </c>
      <c r="B1308" t="s">
        <v>2582</v>
      </c>
      <c r="C1308" t="s">
        <v>38</v>
      </c>
      <c r="D1308" t="s">
        <v>2589</v>
      </c>
      <c r="E1308" t="s">
        <v>2667</v>
      </c>
      <c r="F1308" t="s">
        <v>2839</v>
      </c>
      <c r="G1308">
        <v>4.2000000000000003E-2</v>
      </c>
    </row>
    <row r="1309" spans="1:7" x14ac:dyDescent="0.25">
      <c r="A1309" t="s">
        <v>2838</v>
      </c>
      <c r="B1309" t="s">
        <v>2582</v>
      </c>
      <c r="C1309" t="s">
        <v>38</v>
      </c>
      <c r="D1309" t="s">
        <v>2595</v>
      </c>
      <c r="E1309" t="s">
        <v>2667</v>
      </c>
      <c r="F1309" t="s">
        <v>2839</v>
      </c>
      <c r="G1309">
        <v>4.41E-2</v>
      </c>
    </row>
    <row r="1310" spans="1:7" x14ac:dyDescent="0.25">
      <c r="A1310" t="s">
        <v>2838</v>
      </c>
      <c r="B1310" t="s">
        <v>2582</v>
      </c>
      <c r="C1310" t="s">
        <v>38</v>
      </c>
      <c r="D1310" t="s">
        <v>2597</v>
      </c>
      <c r="E1310" t="s">
        <v>2667</v>
      </c>
      <c r="F1310" t="s">
        <v>2839</v>
      </c>
      <c r="G1310">
        <v>4.3200000000000002E-2</v>
      </c>
    </row>
    <row r="1311" spans="1:7" x14ac:dyDescent="0.25">
      <c r="A1311" t="s">
        <v>2838</v>
      </c>
      <c r="B1311" t="s">
        <v>2582</v>
      </c>
      <c r="C1311" t="s">
        <v>38</v>
      </c>
      <c r="D1311" t="s">
        <v>2601</v>
      </c>
      <c r="E1311" t="s">
        <v>2667</v>
      </c>
      <c r="F1311" t="s">
        <v>2839</v>
      </c>
      <c r="G1311">
        <v>3.9100000000000003E-2</v>
      </c>
    </row>
    <row r="1312" spans="1:7" x14ac:dyDescent="0.25">
      <c r="A1312" t="s">
        <v>2838</v>
      </c>
      <c r="B1312" t="s">
        <v>2582</v>
      </c>
      <c r="C1312" t="s">
        <v>51</v>
      </c>
      <c r="D1312" t="s">
        <v>2316</v>
      </c>
      <c r="E1312" t="s">
        <v>2787</v>
      </c>
      <c r="F1312" t="s">
        <v>2839</v>
      </c>
      <c r="G1312">
        <v>3.3300000000000003E-2</v>
      </c>
    </row>
    <row r="1313" spans="1:7" x14ac:dyDescent="0.25">
      <c r="A1313" t="s">
        <v>2838</v>
      </c>
      <c r="B1313" t="s">
        <v>2611</v>
      </c>
      <c r="C1313" t="s">
        <v>10</v>
      </c>
      <c r="D1313" t="s">
        <v>11</v>
      </c>
      <c r="E1313" t="s">
        <v>1733</v>
      </c>
      <c r="F1313" t="s">
        <v>2839</v>
      </c>
      <c r="G1313">
        <v>5.3400000000000003E-2</v>
      </c>
    </row>
    <row r="1314" spans="1:7" x14ac:dyDescent="0.25">
      <c r="A1314" t="s">
        <v>2838</v>
      </c>
      <c r="B1314" t="s">
        <v>2611</v>
      </c>
      <c r="C1314" t="s">
        <v>10</v>
      </c>
      <c r="D1314" t="s">
        <v>11</v>
      </c>
      <c r="E1314" t="s">
        <v>2667</v>
      </c>
      <c r="F1314" t="s">
        <v>2839</v>
      </c>
      <c r="G1314">
        <v>1.4999999999999999E-2</v>
      </c>
    </row>
    <row r="1315" spans="1:7" x14ac:dyDescent="0.25">
      <c r="A1315" t="s">
        <v>2838</v>
      </c>
      <c r="B1315" t="s">
        <v>2611</v>
      </c>
      <c r="C1315" t="s">
        <v>13</v>
      </c>
      <c r="D1315" t="s">
        <v>14</v>
      </c>
      <c r="E1315" t="s">
        <v>2358</v>
      </c>
      <c r="F1315" t="s">
        <v>2839</v>
      </c>
      <c r="G1315">
        <v>3.1300000000000001E-2</v>
      </c>
    </row>
    <row r="1316" spans="1:7" x14ac:dyDescent="0.25">
      <c r="A1316" t="s">
        <v>2838</v>
      </c>
      <c r="B1316" t="s">
        <v>2611</v>
      </c>
      <c r="C1316" t="s">
        <v>13</v>
      </c>
      <c r="D1316" t="s">
        <v>16</v>
      </c>
      <c r="E1316" t="s">
        <v>2358</v>
      </c>
      <c r="F1316" t="s">
        <v>2839</v>
      </c>
      <c r="G1316">
        <v>1.46E-2</v>
      </c>
    </row>
    <row r="1317" spans="1:7" x14ac:dyDescent="0.25">
      <c r="A1317" t="s">
        <v>2838</v>
      </c>
      <c r="B1317" t="s">
        <v>2611</v>
      </c>
      <c r="C1317" t="s">
        <v>13</v>
      </c>
      <c r="D1317" t="s">
        <v>20</v>
      </c>
      <c r="E1317" t="s">
        <v>2358</v>
      </c>
      <c r="F1317" t="s">
        <v>2839</v>
      </c>
      <c r="G1317">
        <v>3.1300000000000001E-2</v>
      </c>
    </row>
    <row r="1318" spans="1:7" x14ac:dyDescent="0.25">
      <c r="A1318" t="s">
        <v>2838</v>
      </c>
      <c r="B1318" t="s">
        <v>2611</v>
      </c>
      <c r="C1318" t="s">
        <v>13</v>
      </c>
      <c r="D1318" t="s">
        <v>22</v>
      </c>
      <c r="E1318" t="s">
        <v>2358</v>
      </c>
      <c r="F1318" t="s">
        <v>2839</v>
      </c>
      <c r="G1318">
        <v>1.38E-2</v>
      </c>
    </row>
    <row r="1319" spans="1:7" x14ac:dyDescent="0.25">
      <c r="A1319" t="s">
        <v>2838</v>
      </c>
      <c r="B1319" t="s">
        <v>2611</v>
      </c>
      <c r="C1319" t="s">
        <v>13</v>
      </c>
      <c r="D1319" t="s">
        <v>24</v>
      </c>
      <c r="E1319" t="s">
        <v>2358</v>
      </c>
      <c r="F1319" t="s">
        <v>2839</v>
      </c>
      <c r="G1319">
        <v>3.2800000000000003E-2</v>
      </c>
    </row>
    <row r="1320" spans="1:7" x14ac:dyDescent="0.25">
      <c r="A1320" t="s">
        <v>2838</v>
      </c>
      <c r="B1320" t="s">
        <v>2611</v>
      </c>
      <c r="C1320" t="s">
        <v>13</v>
      </c>
      <c r="D1320" t="s">
        <v>26</v>
      </c>
      <c r="E1320" t="s">
        <v>2358</v>
      </c>
      <c r="F1320" t="s">
        <v>2839</v>
      </c>
      <c r="G1320">
        <v>3.2199999999999999E-2</v>
      </c>
    </row>
    <row r="1321" spans="1:7" x14ac:dyDescent="0.25">
      <c r="A1321" t="s">
        <v>2838</v>
      </c>
      <c r="B1321" t="s">
        <v>2611</v>
      </c>
      <c r="C1321" t="s">
        <v>13</v>
      </c>
      <c r="D1321" t="s">
        <v>28</v>
      </c>
      <c r="E1321" t="s">
        <v>2358</v>
      </c>
      <c r="F1321" t="s">
        <v>2839</v>
      </c>
      <c r="G1321">
        <v>3.2599999999999997E-2</v>
      </c>
    </row>
    <row r="1322" spans="1:7" x14ac:dyDescent="0.25">
      <c r="A1322" t="s">
        <v>2838</v>
      </c>
      <c r="B1322" t="s">
        <v>2611</v>
      </c>
      <c r="C1322" t="s">
        <v>13</v>
      </c>
      <c r="D1322" t="s">
        <v>30</v>
      </c>
      <c r="E1322" t="s">
        <v>2358</v>
      </c>
      <c r="F1322" t="s">
        <v>2839</v>
      </c>
      <c r="G1322">
        <v>3.1800000000000002E-2</v>
      </c>
    </row>
    <row r="1323" spans="1:7" x14ac:dyDescent="0.25">
      <c r="A1323" t="s">
        <v>2838</v>
      </c>
      <c r="B1323" t="s">
        <v>2611</v>
      </c>
      <c r="C1323" t="s">
        <v>38</v>
      </c>
      <c r="D1323" t="s">
        <v>2615</v>
      </c>
      <c r="E1323" t="s">
        <v>1735</v>
      </c>
      <c r="F1323" t="s">
        <v>2839</v>
      </c>
      <c r="G1323">
        <v>8.0699999999999994E-2</v>
      </c>
    </row>
    <row r="1324" spans="1:7" x14ac:dyDescent="0.25">
      <c r="A1324" t="s">
        <v>2838</v>
      </c>
      <c r="B1324" t="s">
        <v>2611</v>
      </c>
      <c r="C1324" t="s">
        <v>38</v>
      </c>
      <c r="D1324" t="s">
        <v>2615</v>
      </c>
      <c r="E1324" t="s">
        <v>1787</v>
      </c>
      <c r="F1324" t="s">
        <v>2839</v>
      </c>
      <c r="G1324">
        <v>2.1600000000000001E-2</v>
      </c>
    </row>
    <row r="1325" spans="1:7" x14ac:dyDescent="0.25">
      <c r="A1325" t="s">
        <v>2838</v>
      </c>
      <c r="B1325" t="s">
        <v>2611</v>
      </c>
      <c r="C1325" t="s">
        <v>38</v>
      </c>
      <c r="D1325" t="s">
        <v>2615</v>
      </c>
      <c r="E1325" t="s">
        <v>2673</v>
      </c>
      <c r="F1325" t="s">
        <v>2839</v>
      </c>
      <c r="G1325">
        <v>1.4999999999999999E-2</v>
      </c>
    </row>
    <row r="1326" spans="1:7" x14ac:dyDescent="0.25">
      <c r="A1326" t="s">
        <v>2838</v>
      </c>
      <c r="B1326" t="s">
        <v>2611</v>
      </c>
      <c r="C1326" t="s">
        <v>38</v>
      </c>
      <c r="D1326" t="s">
        <v>2615</v>
      </c>
      <c r="E1326" t="s">
        <v>2667</v>
      </c>
      <c r="F1326" t="s">
        <v>2839</v>
      </c>
      <c r="G1326">
        <v>0.05</v>
      </c>
    </row>
    <row r="1327" spans="1:7" x14ac:dyDescent="0.25">
      <c r="A1327" t="s">
        <v>2838</v>
      </c>
      <c r="B1327" t="s">
        <v>2611</v>
      </c>
      <c r="C1327" t="s">
        <v>38</v>
      </c>
      <c r="D1327" t="s">
        <v>2617</v>
      </c>
      <c r="E1327" t="s">
        <v>2667</v>
      </c>
      <c r="F1327" t="s">
        <v>2839</v>
      </c>
      <c r="G1327">
        <v>0.05</v>
      </c>
    </row>
    <row r="1328" spans="1:7" x14ac:dyDescent="0.25">
      <c r="A1328" t="s">
        <v>2838</v>
      </c>
      <c r="B1328" t="s">
        <v>2611</v>
      </c>
      <c r="C1328" t="s">
        <v>38</v>
      </c>
      <c r="D1328" t="s">
        <v>2619</v>
      </c>
      <c r="E1328" t="s">
        <v>2667</v>
      </c>
      <c r="F1328" t="s">
        <v>2839</v>
      </c>
      <c r="G1328">
        <v>1.34E-2</v>
      </c>
    </row>
    <row r="1329" spans="1:7" x14ac:dyDescent="0.25">
      <c r="A1329" t="s">
        <v>2838</v>
      </c>
      <c r="B1329" t="s">
        <v>2611</v>
      </c>
      <c r="C1329" t="s">
        <v>38</v>
      </c>
      <c r="D1329" t="s">
        <v>2621</v>
      </c>
      <c r="E1329" t="s">
        <v>2667</v>
      </c>
      <c r="F1329" t="s">
        <v>2839</v>
      </c>
      <c r="G1329">
        <v>4.1099999999999998E-2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9A9B-ED2A-42A6-860D-31BC4F08D9FF}">
  <sheetPr>
    <tabColor rgb="FFFFFF00"/>
  </sheetPr>
  <dimension ref="A1:V216"/>
  <sheetViews>
    <sheetView topLeftCell="B42" workbookViewId="0">
      <selection activeCell="O63" sqref="O63"/>
    </sheetView>
  </sheetViews>
  <sheetFormatPr defaultRowHeight="15" x14ac:dyDescent="0.25"/>
  <cols>
    <col min="1" max="1" width="4" bestFit="1" customWidth="1"/>
    <col min="2" max="2" width="34.42578125" bestFit="1" customWidth="1"/>
    <col min="3" max="3" width="7.85546875" bestFit="1" customWidth="1"/>
    <col min="4" max="4" width="9.28515625" bestFit="1" customWidth="1"/>
    <col min="5" max="5" width="5.5703125" bestFit="1" customWidth="1"/>
    <col min="6" max="6" width="12.5703125" bestFit="1" customWidth="1"/>
    <col min="7" max="7" width="5.5703125" bestFit="1" customWidth="1"/>
    <col min="8" max="8" width="8.5703125" bestFit="1" customWidth="1"/>
    <col min="9" max="9" width="48.28515625" bestFit="1" customWidth="1"/>
    <col min="10" max="10" width="8" bestFit="1" customWidth="1"/>
    <col min="11" max="11" width="54.140625" bestFit="1" customWidth="1"/>
    <col min="12" max="12" width="19.5703125" bestFit="1" customWidth="1"/>
    <col min="13" max="13" width="16.28515625" bestFit="1" customWidth="1"/>
    <col min="14" max="14" width="20.140625" bestFit="1" customWidth="1"/>
    <col min="15" max="15" width="27" bestFit="1" customWidth="1"/>
    <col min="16" max="16" width="10.7109375" bestFit="1" customWidth="1"/>
    <col min="17" max="17" width="10.140625" bestFit="1" customWidth="1"/>
    <col min="18" max="18" width="19" bestFit="1" customWidth="1"/>
    <col min="19" max="19" width="20.7109375" bestFit="1" customWidth="1"/>
    <col min="20" max="20" width="19.85546875" bestFit="1" customWidth="1"/>
    <col min="21" max="21" width="46.42578125" bestFit="1" customWidth="1"/>
    <col min="22" max="22" width="24" bestFit="1" customWidth="1"/>
  </cols>
  <sheetData>
    <row r="1" spans="1:22" ht="14.45" customHeight="1" x14ac:dyDescent="0.25">
      <c r="A1" s="72"/>
      <c r="B1" s="72" t="s">
        <v>2842</v>
      </c>
      <c r="C1" s="72"/>
      <c r="D1" s="72"/>
      <c r="E1" s="72"/>
      <c r="F1" s="72"/>
      <c r="G1" s="72"/>
      <c r="H1" s="72"/>
      <c r="I1" s="72"/>
      <c r="J1" s="72"/>
      <c r="K1" s="72"/>
      <c r="L1" s="72"/>
      <c r="M1" s="72"/>
      <c r="N1" s="72"/>
      <c r="O1" s="72"/>
      <c r="P1" s="72"/>
      <c r="Q1" s="72"/>
      <c r="R1" s="72"/>
      <c r="S1" s="72"/>
      <c r="T1" s="72"/>
      <c r="U1" s="72"/>
      <c r="V1" s="72"/>
    </row>
    <row r="2" spans="1:22" ht="30" x14ac:dyDescent="0.25">
      <c r="A2" s="72"/>
      <c r="B2" s="72" t="s">
        <v>2843</v>
      </c>
      <c r="C2" s="72" t="s">
        <v>2844</v>
      </c>
      <c r="D2" s="72" t="s">
        <v>2845</v>
      </c>
      <c r="E2" s="72" t="s">
        <v>2846</v>
      </c>
      <c r="F2" s="72" t="s">
        <v>2847</v>
      </c>
      <c r="G2" s="72" t="s">
        <v>2848</v>
      </c>
      <c r="H2" s="72" t="s">
        <v>2849</v>
      </c>
      <c r="I2" s="72" t="s">
        <v>2632</v>
      </c>
      <c r="J2" s="73" t="s">
        <v>2850</v>
      </c>
      <c r="K2" s="72" t="s">
        <v>2851</v>
      </c>
      <c r="L2" s="72" t="s">
        <v>2852</v>
      </c>
      <c r="M2" s="72" t="s">
        <v>2853</v>
      </c>
      <c r="N2" s="73" t="s">
        <v>2854</v>
      </c>
      <c r="O2" s="73" t="s">
        <v>2855</v>
      </c>
      <c r="P2" s="72" t="s">
        <v>2856</v>
      </c>
      <c r="Q2" s="73" t="s">
        <v>2857</v>
      </c>
      <c r="R2" s="73" t="s">
        <v>2858</v>
      </c>
      <c r="S2" s="72"/>
      <c r="T2" s="72"/>
      <c r="U2" s="72" t="s">
        <v>2859</v>
      </c>
      <c r="V2" s="72" t="s">
        <v>2860</v>
      </c>
    </row>
    <row r="3" spans="1:22" x14ac:dyDescent="0.25">
      <c r="A3" s="72">
        <v>26</v>
      </c>
      <c r="B3" s="72">
        <v>44665</v>
      </c>
      <c r="C3" s="72" t="s">
        <v>2861</v>
      </c>
      <c r="D3" s="72" t="s">
        <v>2862</v>
      </c>
      <c r="E3" s="72"/>
      <c r="F3" s="72" t="s">
        <v>2863</v>
      </c>
      <c r="G3" s="72" t="s">
        <v>2864</v>
      </c>
      <c r="H3" s="72">
        <v>4930760</v>
      </c>
      <c r="I3" s="72" t="s">
        <v>1598</v>
      </c>
      <c r="J3" s="72">
        <v>2391</v>
      </c>
      <c r="K3" s="72" t="s">
        <v>2865</v>
      </c>
      <c r="L3" s="72" t="s">
        <v>2866</v>
      </c>
      <c r="M3" s="72">
        <v>0.05</v>
      </c>
      <c r="N3" s="72">
        <v>44662</v>
      </c>
      <c r="O3" s="72" t="s">
        <v>2867</v>
      </c>
      <c r="P3" s="72">
        <v>44742</v>
      </c>
      <c r="Q3" s="72">
        <v>0.05</v>
      </c>
      <c r="R3" s="72">
        <v>44743</v>
      </c>
      <c r="S3" s="72"/>
      <c r="T3" s="72"/>
      <c r="U3" s="72" t="s">
        <v>2868</v>
      </c>
      <c r="V3" s="72"/>
    </row>
    <row r="4" spans="1:22" x14ac:dyDescent="0.25">
      <c r="A4" s="72">
        <v>31</v>
      </c>
      <c r="B4" s="72">
        <v>44664</v>
      </c>
      <c r="C4" s="72" t="s">
        <v>2869</v>
      </c>
      <c r="D4" s="72" t="s">
        <v>2870</v>
      </c>
      <c r="E4" s="72"/>
      <c r="F4" s="72" t="s">
        <v>2871</v>
      </c>
      <c r="G4" s="72" t="s">
        <v>2864</v>
      </c>
      <c r="H4" s="72">
        <v>3530686</v>
      </c>
      <c r="I4" s="72" t="s">
        <v>1082</v>
      </c>
      <c r="J4" s="72">
        <v>2391</v>
      </c>
      <c r="K4" s="72" t="s">
        <v>2865</v>
      </c>
      <c r="L4" s="72" t="s">
        <v>2866</v>
      </c>
      <c r="M4" s="72">
        <v>0.05</v>
      </c>
      <c r="N4" s="72">
        <v>44664</v>
      </c>
      <c r="O4" s="72" t="s">
        <v>2867</v>
      </c>
      <c r="P4" s="72">
        <v>44742</v>
      </c>
      <c r="Q4" s="72">
        <v>0.05</v>
      </c>
      <c r="R4" s="72">
        <v>44743</v>
      </c>
      <c r="S4" s="72"/>
      <c r="T4" s="72"/>
      <c r="U4" s="72" t="s">
        <v>2868</v>
      </c>
      <c r="V4" s="72"/>
    </row>
    <row r="5" spans="1:22" x14ac:dyDescent="0.25">
      <c r="A5" s="72">
        <v>47</v>
      </c>
      <c r="B5" s="72">
        <v>44676</v>
      </c>
      <c r="C5" s="72" t="s">
        <v>2872</v>
      </c>
      <c r="D5" s="72" t="s">
        <v>2873</v>
      </c>
      <c r="E5" s="72"/>
      <c r="F5" s="72" t="s">
        <v>2874</v>
      </c>
      <c r="G5" s="72" t="s">
        <v>2864</v>
      </c>
      <c r="H5" s="72">
        <v>4330716</v>
      </c>
      <c r="I5" s="72" t="s">
        <v>1315</v>
      </c>
      <c r="J5" s="72">
        <v>2391</v>
      </c>
      <c r="K5" s="72" t="s">
        <v>2865</v>
      </c>
      <c r="L5" s="72" t="s">
        <v>2866</v>
      </c>
      <c r="M5" s="72">
        <v>0.05</v>
      </c>
      <c r="N5" s="72">
        <v>44673</v>
      </c>
      <c r="O5" s="72" t="s">
        <v>2867</v>
      </c>
      <c r="P5" s="72">
        <v>44740</v>
      </c>
      <c r="Q5" s="72">
        <v>0.05</v>
      </c>
      <c r="R5" s="72">
        <v>44740</v>
      </c>
      <c r="S5" s="72"/>
      <c r="T5" s="72"/>
      <c r="U5" s="72" t="s">
        <v>2868</v>
      </c>
      <c r="V5" s="72"/>
    </row>
    <row r="6" spans="1:22" x14ac:dyDescent="0.25">
      <c r="A6" s="72">
        <v>80</v>
      </c>
      <c r="B6" s="72">
        <v>44690</v>
      </c>
      <c r="C6" s="72" t="s">
        <v>2875</v>
      </c>
      <c r="D6" s="72" t="s">
        <v>2862</v>
      </c>
      <c r="E6" s="72"/>
      <c r="F6" s="72" t="s">
        <v>2863</v>
      </c>
      <c r="G6" s="72" t="s">
        <v>2864</v>
      </c>
      <c r="H6" s="72">
        <v>4930764</v>
      </c>
      <c r="I6" s="72" t="s">
        <v>1600</v>
      </c>
      <c r="J6" s="72">
        <v>2391</v>
      </c>
      <c r="K6" s="72" t="s">
        <v>2865</v>
      </c>
      <c r="L6" s="72" t="s">
        <v>2866</v>
      </c>
      <c r="M6" s="72">
        <v>0.05</v>
      </c>
      <c r="N6" s="72">
        <v>44662</v>
      </c>
      <c r="O6" s="72" t="s">
        <v>2867</v>
      </c>
      <c r="P6" s="72">
        <v>44769</v>
      </c>
      <c r="Q6" s="72">
        <v>0.05</v>
      </c>
      <c r="R6" s="72">
        <v>44771</v>
      </c>
      <c r="S6" s="72"/>
      <c r="T6" s="72"/>
      <c r="U6" s="72" t="s">
        <v>2868</v>
      </c>
      <c r="V6" s="72"/>
    </row>
    <row r="7" spans="1:22" x14ac:dyDescent="0.25">
      <c r="A7" s="72">
        <v>45</v>
      </c>
      <c r="B7" s="72">
        <v>45062</v>
      </c>
      <c r="C7" s="72" t="s">
        <v>2876</v>
      </c>
      <c r="D7" s="72" t="s">
        <v>2873</v>
      </c>
      <c r="E7" s="72" t="s">
        <v>2877</v>
      </c>
      <c r="F7" s="72" t="s">
        <v>2878</v>
      </c>
      <c r="G7" s="72" t="s">
        <v>2864</v>
      </c>
      <c r="H7" s="72">
        <v>930550</v>
      </c>
      <c r="I7" s="72" t="s">
        <v>257</v>
      </c>
      <c r="J7" s="72">
        <v>2391</v>
      </c>
      <c r="K7" s="72" t="s">
        <v>2865</v>
      </c>
      <c r="L7" s="72" t="s">
        <v>2879</v>
      </c>
      <c r="M7" s="72">
        <v>3.3300000000000003E-2</v>
      </c>
      <c r="N7" s="72">
        <v>45090</v>
      </c>
      <c r="O7" s="72" t="s">
        <v>2867</v>
      </c>
      <c r="P7" s="72">
        <v>45149</v>
      </c>
      <c r="Q7" s="72">
        <v>3.3300000000000003E-2</v>
      </c>
      <c r="R7" s="72">
        <v>45152</v>
      </c>
      <c r="S7" s="72"/>
      <c r="T7" s="72"/>
      <c r="U7" s="72" t="s">
        <v>2880</v>
      </c>
      <c r="V7" s="72"/>
    </row>
    <row r="8" spans="1:22" x14ac:dyDescent="0.25">
      <c r="A8" s="72"/>
      <c r="B8" s="72"/>
      <c r="C8" s="72"/>
      <c r="D8" s="72"/>
      <c r="E8" s="72"/>
      <c r="F8" s="72"/>
      <c r="G8" s="72"/>
      <c r="H8" s="72"/>
      <c r="I8" s="72"/>
      <c r="J8" s="72"/>
      <c r="K8" s="72"/>
      <c r="L8" s="72"/>
      <c r="M8" s="72"/>
      <c r="N8" s="72"/>
      <c r="O8" s="72"/>
      <c r="P8" s="72"/>
      <c r="Q8" s="72"/>
      <c r="R8" s="72"/>
      <c r="S8" s="72"/>
      <c r="T8" s="72"/>
      <c r="U8" s="72"/>
      <c r="V8" s="72"/>
    </row>
    <row r="9" spans="1:22" x14ac:dyDescent="0.25">
      <c r="A9" s="72"/>
      <c r="B9" s="72" t="s">
        <v>2881</v>
      </c>
      <c r="C9" s="72"/>
      <c r="D9" s="72"/>
      <c r="E9" s="72"/>
      <c r="F9" s="72"/>
      <c r="G9" s="72"/>
      <c r="H9" s="72"/>
      <c r="I9" s="72"/>
      <c r="J9" s="72"/>
      <c r="K9" s="72"/>
      <c r="L9" s="72"/>
      <c r="M9" s="72"/>
      <c r="N9" s="72"/>
      <c r="O9" s="72"/>
      <c r="P9" s="72"/>
      <c r="Q9" s="72"/>
      <c r="R9" s="72"/>
      <c r="S9" s="72"/>
      <c r="T9" s="72"/>
      <c r="U9" s="72"/>
      <c r="V9" s="72"/>
    </row>
    <row r="10" spans="1:22" ht="14.45" customHeight="1" x14ac:dyDescent="0.25">
      <c r="A10" s="72"/>
      <c r="B10" s="72" t="s">
        <v>2882</v>
      </c>
      <c r="C10" s="72"/>
      <c r="D10" s="72"/>
      <c r="E10" s="72">
        <v>0</v>
      </c>
      <c r="F10" s="72"/>
      <c r="G10" s="72"/>
      <c r="H10" s="72"/>
      <c r="I10" s="72"/>
      <c r="J10" s="72"/>
      <c r="K10" s="72"/>
      <c r="L10" s="72"/>
      <c r="M10" s="72"/>
      <c r="N10" s="72"/>
      <c r="O10" s="72"/>
      <c r="P10" s="72"/>
      <c r="Q10" s="72"/>
      <c r="R10" s="72"/>
      <c r="S10" s="72"/>
      <c r="T10" s="72"/>
      <c r="U10" s="72"/>
      <c r="V10" s="72"/>
    </row>
    <row r="11" spans="1:22" x14ac:dyDescent="0.25">
      <c r="A11" s="72"/>
      <c r="B11" s="72" t="s">
        <v>2883</v>
      </c>
      <c r="C11" s="72"/>
      <c r="D11" s="72"/>
      <c r="E11" s="72">
        <v>2</v>
      </c>
      <c r="F11" s="72"/>
      <c r="G11" s="72"/>
      <c r="H11" s="72"/>
      <c r="I11" s="72"/>
      <c r="J11" s="72"/>
      <c r="K11" s="72"/>
      <c r="L11" s="72"/>
      <c r="M11" s="72"/>
      <c r="N11" s="72"/>
      <c r="O11" s="72"/>
      <c r="P11" s="72"/>
      <c r="Q11" s="72"/>
      <c r="R11" s="72"/>
      <c r="S11" s="72"/>
      <c r="T11" s="72"/>
      <c r="U11" s="72"/>
      <c r="V11" s="72"/>
    </row>
    <row r="12" spans="1:22" x14ac:dyDescent="0.25">
      <c r="A12" s="72"/>
      <c r="B12" s="72" t="s">
        <v>2884</v>
      </c>
      <c r="C12" s="72"/>
      <c r="D12" s="72"/>
      <c r="E12" s="72">
        <v>0</v>
      </c>
      <c r="F12" s="72"/>
      <c r="G12" s="72"/>
      <c r="H12" s="72"/>
      <c r="I12" s="72"/>
      <c r="J12" s="72"/>
      <c r="K12" s="72"/>
      <c r="L12" s="72"/>
      <c r="M12" s="72"/>
      <c r="N12" s="72"/>
      <c r="O12" s="72"/>
      <c r="P12" s="72"/>
      <c r="Q12" s="72"/>
      <c r="R12" s="72"/>
      <c r="S12" s="72"/>
      <c r="T12" s="72"/>
      <c r="U12" s="72"/>
      <c r="V12" s="72"/>
    </row>
    <row r="13" spans="1:22" x14ac:dyDescent="0.25">
      <c r="A13" s="72"/>
      <c r="B13" s="72" t="s">
        <v>2885</v>
      </c>
      <c r="C13" s="72"/>
      <c r="D13" s="72"/>
      <c r="E13" s="72">
        <v>0</v>
      </c>
      <c r="F13" s="72"/>
      <c r="G13" s="72"/>
      <c r="H13" s="72"/>
      <c r="I13" s="72"/>
      <c r="J13" s="72"/>
      <c r="K13" s="72"/>
      <c r="L13" s="72"/>
      <c r="M13" s="72"/>
      <c r="N13" s="72"/>
      <c r="O13" s="72"/>
      <c r="P13" s="72"/>
      <c r="Q13" s="72"/>
      <c r="R13" s="72"/>
      <c r="S13" s="72"/>
      <c r="T13" s="72"/>
      <c r="U13" s="72"/>
      <c r="V13" s="72"/>
    </row>
    <row r="14" spans="1:22" x14ac:dyDescent="0.25">
      <c r="A14" s="72"/>
      <c r="B14" s="72"/>
      <c r="C14" s="72"/>
      <c r="D14" s="72"/>
      <c r="E14" s="72"/>
      <c r="F14" s="72"/>
      <c r="G14" s="72"/>
      <c r="H14" s="72"/>
      <c r="I14" s="72"/>
      <c r="J14" s="72"/>
      <c r="K14" s="72"/>
      <c r="L14" s="72"/>
      <c r="M14" s="72"/>
      <c r="N14" s="72"/>
      <c r="O14" s="72"/>
      <c r="P14" s="72"/>
      <c r="Q14" s="72"/>
      <c r="R14" s="72"/>
      <c r="S14" s="72"/>
      <c r="T14" s="72"/>
      <c r="U14" s="72"/>
      <c r="V14" s="72"/>
    </row>
    <row r="15" spans="1:22" ht="14.45" customHeight="1" x14ac:dyDescent="0.25">
      <c r="A15" s="72"/>
      <c r="B15" s="72" t="s">
        <v>2886</v>
      </c>
      <c r="C15" s="72"/>
      <c r="D15" s="72"/>
      <c r="E15" s="72"/>
      <c r="F15" s="72"/>
      <c r="G15" s="72"/>
      <c r="H15" s="72"/>
      <c r="I15" s="72"/>
      <c r="J15" s="72"/>
      <c r="K15" s="72"/>
      <c r="L15" s="72"/>
      <c r="M15" s="72"/>
      <c r="N15" s="72"/>
      <c r="O15" s="72"/>
      <c r="P15" s="72"/>
      <c r="Q15" s="72"/>
      <c r="R15" s="72"/>
      <c r="S15" s="72"/>
      <c r="T15" s="72"/>
      <c r="U15" s="72"/>
      <c r="V15" s="72"/>
    </row>
    <row r="16" spans="1:22" ht="45" x14ac:dyDescent="0.25">
      <c r="A16" s="72"/>
      <c r="B16" s="72" t="s">
        <v>2843</v>
      </c>
      <c r="C16" s="72" t="s">
        <v>2887</v>
      </c>
      <c r="D16" s="72" t="s">
        <v>2845</v>
      </c>
      <c r="E16" s="72" t="s">
        <v>2846</v>
      </c>
      <c r="F16" s="72" t="s">
        <v>2847</v>
      </c>
      <c r="G16" s="72" t="s">
        <v>2848</v>
      </c>
      <c r="H16" s="72" t="s">
        <v>2849</v>
      </c>
      <c r="I16" s="72" t="s">
        <v>2632</v>
      </c>
      <c r="J16" s="73" t="s">
        <v>2850</v>
      </c>
      <c r="K16" s="72" t="s">
        <v>2851</v>
      </c>
      <c r="L16" s="72" t="s">
        <v>2852</v>
      </c>
      <c r="M16" s="73" t="s">
        <v>2888</v>
      </c>
      <c r="N16" s="73" t="s">
        <v>2854</v>
      </c>
      <c r="O16" s="73" t="s">
        <v>2855</v>
      </c>
      <c r="P16" s="72" t="s">
        <v>2856</v>
      </c>
      <c r="Q16" s="73" t="s">
        <v>2857</v>
      </c>
      <c r="R16" s="72" t="s">
        <v>2889</v>
      </c>
      <c r="S16" s="72" t="s">
        <v>2890</v>
      </c>
      <c r="T16" s="73" t="s">
        <v>2891</v>
      </c>
      <c r="U16" s="72" t="s">
        <v>2859</v>
      </c>
      <c r="V16" s="72" t="s">
        <v>2860</v>
      </c>
    </row>
    <row r="17" spans="1:22" x14ac:dyDescent="0.25">
      <c r="A17" s="72">
        <v>1</v>
      </c>
      <c r="B17" s="72">
        <v>45365</v>
      </c>
      <c r="C17" s="72" t="s">
        <v>2892</v>
      </c>
      <c r="D17" s="72" t="s">
        <v>2893</v>
      </c>
      <c r="E17" s="72" t="s">
        <v>2877</v>
      </c>
      <c r="F17" s="72" t="s">
        <v>2894</v>
      </c>
      <c r="G17" s="72" t="s">
        <v>2864</v>
      </c>
      <c r="H17" s="72">
        <v>4620014</v>
      </c>
      <c r="I17" s="72" t="s">
        <v>246</v>
      </c>
      <c r="J17" s="72">
        <v>1190</v>
      </c>
      <c r="K17" s="72" t="s">
        <v>2895</v>
      </c>
      <c r="L17" s="72" t="s">
        <v>2896</v>
      </c>
      <c r="M17" s="72">
        <v>3.3300000000000003E-2</v>
      </c>
      <c r="N17" s="72">
        <v>45359</v>
      </c>
      <c r="O17" s="72" t="s">
        <v>2867</v>
      </c>
      <c r="P17" s="72">
        <v>45448</v>
      </c>
      <c r="Q17" s="72">
        <v>3.3300000000000003E-2</v>
      </c>
      <c r="R17" s="72">
        <v>45462</v>
      </c>
      <c r="S17" s="72"/>
      <c r="T17" s="72" t="s">
        <v>2897</v>
      </c>
      <c r="U17" s="72"/>
      <c r="V17" s="72"/>
    </row>
    <row r="18" spans="1:22" x14ac:dyDescent="0.25">
      <c r="A18" s="72">
        <v>2</v>
      </c>
      <c r="B18" s="72">
        <v>45372</v>
      </c>
      <c r="C18" s="72" t="s">
        <v>2898</v>
      </c>
      <c r="D18" s="72" t="s">
        <v>2870</v>
      </c>
      <c r="E18" s="72" t="s">
        <v>2877</v>
      </c>
      <c r="F18" s="72" t="s">
        <v>2899</v>
      </c>
      <c r="G18" s="72" t="s">
        <v>2864</v>
      </c>
      <c r="H18" s="72">
        <v>3230663</v>
      </c>
      <c r="I18" s="72" t="s">
        <v>975</v>
      </c>
      <c r="J18" s="72">
        <v>2391</v>
      </c>
      <c r="K18" s="72" t="s">
        <v>2865</v>
      </c>
      <c r="L18" s="72" t="s">
        <v>2896</v>
      </c>
      <c r="M18" s="72">
        <v>0.05</v>
      </c>
      <c r="N18" s="72">
        <v>45366</v>
      </c>
      <c r="O18" s="72" t="s">
        <v>2867</v>
      </c>
      <c r="P18" s="72">
        <v>45448</v>
      </c>
      <c r="Q18" s="72">
        <v>0.05</v>
      </c>
      <c r="R18" s="72">
        <v>45462</v>
      </c>
      <c r="S18" s="72">
        <v>45462</v>
      </c>
      <c r="T18" s="72" t="s">
        <v>2900</v>
      </c>
      <c r="U18" s="72"/>
      <c r="V18" s="72"/>
    </row>
    <row r="19" spans="1:22" x14ac:dyDescent="0.25">
      <c r="A19" s="72">
        <v>3</v>
      </c>
      <c r="B19" s="72">
        <v>45383</v>
      </c>
      <c r="C19" s="72" t="s">
        <v>2901</v>
      </c>
      <c r="D19" s="72" t="s">
        <v>2862</v>
      </c>
      <c r="E19" s="72" t="s">
        <v>2877</v>
      </c>
      <c r="F19" s="72" t="s">
        <v>2902</v>
      </c>
      <c r="G19" s="72" t="s">
        <v>2864</v>
      </c>
      <c r="H19" s="72">
        <v>4530730</v>
      </c>
      <c r="I19" s="72" t="s">
        <v>1404</v>
      </c>
      <c r="J19" s="72">
        <v>2391</v>
      </c>
      <c r="K19" s="72" t="s">
        <v>2865</v>
      </c>
      <c r="L19" s="72" t="s">
        <v>2896</v>
      </c>
      <c r="M19" s="72">
        <v>0.05</v>
      </c>
      <c r="N19" s="72">
        <v>45376</v>
      </c>
      <c r="O19" s="72" t="s">
        <v>2867</v>
      </c>
      <c r="P19" s="72">
        <v>45448</v>
      </c>
      <c r="Q19" s="72">
        <v>0.05</v>
      </c>
      <c r="R19" s="72">
        <v>45462</v>
      </c>
      <c r="S19" s="72">
        <v>45462</v>
      </c>
      <c r="T19" s="72" t="s">
        <v>2903</v>
      </c>
      <c r="U19" s="72"/>
      <c r="V19" s="72"/>
    </row>
    <row r="20" spans="1:22" x14ac:dyDescent="0.25">
      <c r="A20" s="72">
        <v>4</v>
      </c>
      <c r="B20" s="72">
        <v>45348</v>
      </c>
      <c r="C20" s="72" t="s">
        <v>2904</v>
      </c>
      <c r="D20" s="72" t="s">
        <v>2905</v>
      </c>
      <c r="E20" s="72"/>
      <c r="F20" s="72" t="s">
        <v>2906</v>
      </c>
      <c r="G20" s="72" t="s">
        <v>2864</v>
      </c>
      <c r="H20" s="72">
        <v>9020004</v>
      </c>
      <c r="I20" s="72" t="s">
        <v>21</v>
      </c>
      <c r="J20" s="72">
        <v>1190</v>
      </c>
      <c r="K20" s="72" t="s">
        <v>2895</v>
      </c>
      <c r="L20" s="72" t="s">
        <v>2896</v>
      </c>
      <c r="M20" s="72">
        <v>3.3300000000000003E-2</v>
      </c>
      <c r="N20" s="72"/>
      <c r="O20" s="72" t="s">
        <v>2867</v>
      </c>
      <c r="P20" s="72">
        <v>45484</v>
      </c>
      <c r="Q20" s="72">
        <v>3.3300000000000003E-2</v>
      </c>
      <c r="R20" s="72">
        <v>45484</v>
      </c>
      <c r="S20" s="72"/>
      <c r="T20" s="72" t="s">
        <v>2907</v>
      </c>
      <c r="U20" s="72"/>
      <c r="V20" s="72"/>
    </row>
    <row r="21" spans="1:22" x14ac:dyDescent="0.25">
      <c r="A21" s="72">
        <v>5</v>
      </c>
      <c r="B21" s="72">
        <v>45384</v>
      </c>
      <c r="C21" s="72" t="s">
        <v>2908</v>
      </c>
      <c r="D21" s="72" t="s">
        <v>2905</v>
      </c>
      <c r="E21" s="72" t="s">
        <v>2877</v>
      </c>
      <c r="F21" s="72" t="s">
        <v>2906</v>
      </c>
      <c r="G21" s="72" t="s">
        <v>2864</v>
      </c>
      <c r="H21" s="72">
        <v>9030408</v>
      </c>
      <c r="I21" s="72" t="s">
        <v>2567</v>
      </c>
      <c r="J21" s="72">
        <v>2391</v>
      </c>
      <c r="K21" s="72" t="s">
        <v>2865</v>
      </c>
      <c r="L21" s="72" t="s">
        <v>2896</v>
      </c>
      <c r="M21" s="72">
        <v>0.05</v>
      </c>
      <c r="N21" s="72">
        <v>45378</v>
      </c>
      <c r="O21" s="72" t="s">
        <v>2867</v>
      </c>
      <c r="P21" s="72">
        <v>45448</v>
      </c>
      <c r="Q21" s="72">
        <v>0.05</v>
      </c>
      <c r="R21" s="72">
        <v>45462</v>
      </c>
      <c r="S21" s="72"/>
      <c r="T21" s="72" t="s">
        <v>2907</v>
      </c>
      <c r="U21" s="72"/>
      <c r="V21" s="72"/>
    </row>
    <row r="22" spans="1:22" x14ac:dyDescent="0.25">
      <c r="A22" s="72">
        <v>6</v>
      </c>
      <c r="B22" s="72">
        <v>45384</v>
      </c>
      <c r="C22" s="72" t="s">
        <v>2909</v>
      </c>
      <c r="D22" s="72" t="s">
        <v>2910</v>
      </c>
      <c r="E22" s="72" t="s">
        <v>2911</v>
      </c>
      <c r="F22" s="72" t="s">
        <v>2912</v>
      </c>
      <c r="G22" s="72" t="s">
        <v>2864</v>
      </c>
      <c r="H22" s="72">
        <v>4720009</v>
      </c>
      <c r="I22" s="72" t="s">
        <v>1524</v>
      </c>
      <c r="J22" s="72">
        <v>1190</v>
      </c>
      <c r="K22" s="72" t="s">
        <v>2895</v>
      </c>
      <c r="L22" s="72" t="s">
        <v>2896</v>
      </c>
      <c r="M22" s="72">
        <v>3.3300000000000003E-2</v>
      </c>
      <c r="N22" s="72">
        <v>45418</v>
      </c>
      <c r="O22" s="72" t="s">
        <v>2867</v>
      </c>
      <c r="P22" s="72">
        <v>45476</v>
      </c>
      <c r="Q22" s="72">
        <v>3.3300000000000003E-2</v>
      </c>
      <c r="R22" s="72">
        <v>45482</v>
      </c>
      <c r="S22" s="72"/>
      <c r="T22" s="72" t="s">
        <v>2913</v>
      </c>
      <c r="U22" s="72"/>
      <c r="V22" s="72"/>
    </row>
    <row r="23" spans="1:22" x14ac:dyDescent="0.25">
      <c r="A23" s="72">
        <v>7</v>
      </c>
      <c r="B23" s="72">
        <v>45391</v>
      </c>
      <c r="C23" s="72" t="s">
        <v>2914</v>
      </c>
      <c r="D23" s="72" t="s">
        <v>2905</v>
      </c>
      <c r="E23" s="72" t="s">
        <v>2877</v>
      </c>
      <c r="F23" s="72" t="s">
        <v>2915</v>
      </c>
      <c r="G23" s="72" t="s">
        <v>2864</v>
      </c>
      <c r="H23" s="72">
        <v>4420008</v>
      </c>
      <c r="I23" s="72" t="s">
        <v>1358</v>
      </c>
      <c r="J23" s="72">
        <v>1190</v>
      </c>
      <c r="K23" s="72" t="s">
        <v>2895</v>
      </c>
      <c r="L23" s="72" t="s">
        <v>2896</v>
      </c>
      <c r="M23" s="72">
        <v>3.3300000000000003E-2</v>
      </c>
      <c r="N23" s="72">
        <v>45390</v>
      </c>
      <c r="O23" s="72" t="s">
        <v>2867</v>
      </c>
      <c r="P23" s="72">
        <v>45448</v>
      </c>
      <c r="Q23" s="72">
        <v>3.3300000000000003E-2</v>
      </c>
      <c r="R23" s="72">
        <v>45462</v>
      </c>
      <c r="S23" s="72"/>
      <c r="T23" s="72" t="s">
        <v>2907</v>
      </c>
      <c r="U23" s="72"/>
      <c r="V23" s="72"/>
    </row>
    <row r="24" spans="1:22" x14ac:dyDescent="0.25">
      <c r="A24" s="72">
        <v>8</v>
      </c>
      <c r="B24" s="72">
        <v>45391</v>
      </c>
      <c r="C24" s="72" t="s">
        <v>2916</v>
      </c>
      <c r="D24" s="72" t="s">
        <v>2917</v>
      </c>
      <c r="E24" s="72" t="s">
        <v>2877</v>
      </c>
      <c r="F24" s="72" t="s">
        <v>2918</v>
      </c>
      <c r="G24" s="72" t="s">
        <v>2864</v>
      </c>
      <c r="H24" s="72">
        <v>7930302</v>
      </c>
      <c r="I24" s="72" t="s">
        <v>2303</v>
      </c>
      <c r="J24" s="72">
        <v>2391</v>
      </c>
      <c r="K24" s="72" t="s">
        <v>2865</v>
      </c>
      <c r="L24" s="72" t="s">
        <v>2896</v>
      </c>
      <c r="M24" s="72">
        <v>0.05</v>
      </c>
      <c r="N24" s="72">
        <v>45391</v>
      </c>
      <c r="O24" s="72" t="s">
        <v>2867</v>
      </c>
      <c r="P24" s="72">
        <v>45484</v>
      </c>
      <c r="Q24" s="72">
        <v>0.05</v>
      </c>
      <c r="R24" s="72">
        <v>45484</v>
      </c>
      <c r="S24" s="72"/>
      <c r="T24" s="72" t="s">
        <v>2919</v>
      </c>
      <c r="U24" s="72"/>
      <c r="V24" s="72"/>
    </row>
    <row r="25" spans="1:22" x14ac:dyDescent="0.25">
      <c r="A25" s="72">
        <v>9</v>
      </c>
      <c r="B25" s="72">
        <v>45384</v>
      </c>
      <c r="C25" s="72" t="s">
        <v>2920</v>
      </c>
      <c r="D25" s="72" t="s">
        <v>2870</v>
      </c>
      <c r="E25" s="72" t="s">
        <v>2877</v>
      </c>
      <c r="F25" s="72" t="s">
        <v>2921</v>
      </c>
      <c r="G25" s="72" t="s">
        <v>2864</v>
      </c>
      <c r="H25" s="72">
        <v>4160991</v>
      </c>
      <c r="I25" s="72" t="s">
        <v>1255</v>
      </c>
      <c r="J25" s="72">
        <v>8691</v>
      </c>
      <c r="K25" s="72" t="s">
        <v>2922</v>
      </c>
      <c r="L25" s="72" t="s">
        <v>2896</v>
      </c>
      <c r="M25" s="72">
        <v>3.3300000000000003E-2</v>
      </c>
      <c r="N25" s="72">
        <v>45371</v>
      </c>
      <c r="O25" s="72" t="s">
        <v>2867</v>
      </c>
      <c r="P25" s="72">
        <v>45448</v>
      </c>
      <c r="Q25" s="72">
        <v>3.3300000000000003E-2</v>
      </c>
      <c r="R25" s="72">
        <v>45462</v>
      </c>
      <c r="S25" s="72">
        <v>45462</v>
      </c>
      <c r="T25" s="72" t="s">
        <v>2900</v>
      </c>
      <c r="U25" s="72"/>
      <c r="V25" s="72"/>
    </row>
    <row r="26" spans="1:22" x14ac:dyDescent="0.25">
      <c r="A26" s="72">
        <v>10</v>
      </c>
      <c r="B26" s="72">
        <v>45394</v>
      </c>
      <c r="C26" s="72" t="s">
        <v>2923</v>
      </c>
      <c r="D26" s="72" t="s">
        <v>2924</v>
      </c>
      <c r="E26" s="72" t="s">
        <v>2877</v>
      </c>
      <c r="F26" s="72" t="s">
        <v>2925</v>
      </c>
      <c r="G26" s="72" t="s">
        <v>2864</v>
      </c>
      <c r="H26" s="72">
        <v>5930813</v>
      </c>
      <c r="I26" s="72" t="s">
        <v>1859</v>
      </c>
      <c r="J26" s="72">
        <v>2391</v>
      </c>
      <c r="K26" s="72" t="s">
        <v>2865</v>
      </c>
      <c r="L26" s="72" t="s">
        <v>2896</v>
      </c>
      <c r="M26" s="72">
        <v>0.05</v>
      </c>
      <c r="N26" s="72">
        <v>45432</v>
      </c>
      <c r="O26" s="72" t="s">
        <v>2867</v>
      </c>
      <c r="P26" s="72">
        <v>45448</v>
      </c>
      <c r="Q26" s="72">
        <v>0.05</v>
      </c>
      <c r="R26" s="72">
        <v>45462</v>
      </c>
      <c r="S26" s="72"/>
      <c r="T26" s="72" t="s">
        <v>2926</v>
      </c>
      <c r="U26" s="72"/>
      <c r="V26" s="72"/>
    </row>
    <row r="27" spans="1:22" x14ac:dyDescent="0.25">
      <c r="A27" s="72">
        <v>11</v>
      </c>
      <c r="B27" s="72">
        <v>45399</v>
      </c>
      <c r="C27" s="72" t="s">
        <v>2927</v>
      </c>
      <c r="D27" s="72" t="s">
        <v>2917</v>
      </c>
      <c r="E27" s="72" t="s">
        <v>2877</v>
      </c>
      <c r="F27" s="72" t="s">
        <v>2928</v>
      </c>
      <c r="G27" s="72" t="s">
        <v>2864</v>
      </c>
      <c r="H27" s="72">
        <v>2830461</v>
      </c>
      <c r="I27" s="72" t="s">
        <v>833</v>
      </c>
      <c r="J27" s="72">
        <v>2391</v>
      </c>
      <c r="K27" s="72" t="s">
        <v>2865</v>
      </c>
      <c r="L27" s="72" t="s">
        <v>2896</v>
      </c>
      <c r="M27" s="72">
        <v>0.05</v>
      </c>
      <c r="N27" s="72">
        <v>45421</v>
      </c>
      <c r="O27" s="72" t="s">
        <v>2867</v>
      </c>
      <c r="P27" s="72">
        <v>45448</v>
      </c>
      <c r="Q27" s="72">
        <v>0.05</v>
      </c>
      <c r="R27" s="72">
        <v>45462</v>
      </c>
      <c r="S27" s="72"/>
      <c r="T27" s="72" t="s">
        <v>2919</v>
      </c>
      <c r="U27" s="72"/>
      <c r="V27" s="72"/>
    </row>
    <row r="28" spans="1:22" x14ac:dyDescent="0.25">
      <c r="A28" s="72">
        <v>12</v>
      </c>
      <c r="B28" s="72">
        <v>45401</v>
      </c>
      <c r="C28" s="72" t="s">
        <v>2929</v>
      </c>
      <c r="D28" s="72" t="s">
        <v>2917</v>
      </c>
      <c r="E28" s="72" t="s">
        <v>2877</v>
      </c>
      <c r="F28" s="72" t="s">
        <v>2930</v>
      </c>
      <c r="G28" s="72" t="s">
        <v>2839</v>
      </c>
      <c r="H28" s="72">
        <v>630537</v>
      </c>
      <c r="I28" s="72" t="s">
        <v>189</v>
      </c>
      <c r="J28" s="72">
        <v>1191</v>
      </c>
      <c r="K28" s="72" t="s">
        <v>2931</v>
      </c>
      <c r="L28" s="72" t="s">
        <v>2896</v>
      </c>
      <c r="M28" s="72">
        <v>3.3300000000000003E-2</v>
      </c>
      <c r="N28" s="72">
        <v>45398</v>
      </c>
      <c r="O28" s="72" t="s">
        <v>2867</v>
      </c>
      <c r="P28" s="72">
        <v>45448</v>
      </c>
      <c r="Q28" s="72">
        <v>3.3300000000000003E-2</v>
      </c>
      <c r="R28" s="72">
        <v>45462</v>
      </c>
      <c r="S28" s="72"/>
      <c r="T28" s="72" t="s">
        <v>2919</v>
      </c>
      <c r="U28" s="72"/>
      <c r="V28" s="72"/>
    </row>
    <row r="29" spans="1:22" x14ac:dyDescent="0.25">
      <c r="A29" s="72">
        <v>13</v>
      </c>
      <c r="B29" s="72">
        <v>45404</v>
      </c>
      <c r="C29" s="72" t="s">
        <v>2932</v>
      </c>
      <c r="D29" s="72" t="s">
        <v>2933</v>
      </c>
      <c r="E29" s="72" t="s">
        <v>2877</v>
      </c>
      <c r="F29" s="72" t="s">
        <v>2934</v>
      </c>
      <c r="G29" s="72" t="s">
        <v>2864</v>
      </c>
      <c r="H29" s="72">
        <v>2930413</v>
      </c>
      <c r="I29" s="72" t="s">
        <v>861</v>
      </c>
      <c r="J29" s="72">
        <v>1191</v>
      </c>
      <c r="K29" s="72" t="s">
        <v>2931</v>
      </c>
      <c r="L29" s="72" t="s">
        <v>2896</v>
      </c>
      <c r="M29" s="72">
        <v>3.3300000000000003E-2</v>
      </c>
      <c r="N29" s="72">
        <v>45401</v>
      </c>
      <c r="O29" s="72" t="s">
        <v>2867</v>
      </c>
      <c r="P29" s="72">
        <v>45448</v>
      </c>
      <c r="Q29" s="72">
        <v>3.3300000000000003E-2</v>
      </c>
      <c r="R29" s="72">
        <v>45462</v>
      </c>
      <c r="S29" s="72"/>
      <c r="T29" s="72" t="s">
        <v>2935</v>
      </c>
      <c r="U29" s="72"/>
      <c r="V29" s="72"/>
    </row>
    <row r="30" spans="1:22" x14ac:dyDescent="0.25">
      <c r="A30" s="72">
        <v>14</v>
      </c>
      <c r="B30" s="72">
        <v>45405</v>
      </c>
      <c r="C30" s="72" t="s">
        <v>2936</v>
      </c>
      <c r="D30" s="72" t="s">
        <v>2937</v>
      </c>
      <c r="E30" s="72" t="s">
        <v>2877</v>
      </c>
      <c r="F30" s="72" t="s">
        <v>2938</v>
      </c>
      <c r="G30" s="72" t="s">
        <v>2864</v>
      </c>
      <c r="H30" s="72">
        <v>6310000</v>
      </c>
      <c r="I30" s="72" t="s">
        <v>1920</v>
      </c>
      <c r="J30" s="72">
        <v>2391</v>
      </c>
      <c r="K30" s="72" t="s">
        <v>2865</v>
      </c>
      <c r="L30" s="72" t="s">
        <v>2896</v>
      </c>
      <c r="M30" s="72">
        <v>3.3300000000000003E-2</v>
      </c>
      <c r="N30" s="72">
        <v>45404</v>
      </c>
      <c r="O30" s="72" t="s">
        <v>2867</v>
      </c>
      <c r="P30" s="72">
        <v>45448</v>
      </c>
      <c r="Q30" s="72">
        <v>3.3300000000000003E-2</v>
      </c>
      <c r="R30" s="72">
        <v>45462</v>
      </c>
      <c r="S30" s="72">
        <v>45462</v>
      </c>
      <c r="T30" s="72" t="s">
        <v>2939</v>
      </c>
      <c r="U30" s="72"/>
      <c r="V30" s="72"/>
    </row>
    <row r="31" spans="1:22" x14ac:dyDescent="0.25">
      <c r="A31" s="72">
        <v>15</v>
      </c>
      <c r="B31" s="72">
        <v>45406</v>
      </c>
      <c r="C31" s="72" t="s">
        <v>2940</v>
      </c>
      <c r="D31" s="72" t="s">
        <v>2910</v>
      </c>
      <c r="E31" s="72" t="s">
        <v>2877</v>
      </c>
      <c r="F31" s="72" t="s">
        <v>2910</v>
      </c>
      <c r="G31" s="72" t="s">
        <v>2864</v>
      </c>
      <c r="H31" s="72">
        <v>8920010</v>
      </c>
      <c r="I31" s="72" t="s">
        <v>21</v>
      </c>
      <c r="J31" s="72">
        <v>1190</v>
      </c>
      <c r="K31" s="72" t="s">
        <v>2895</v>
      </c>
      <c r="L31" s="72" t="s">
        <v>2896</v>
      </c>
      <c r="M31" s="72">
        <v>3.3000000000000002E-2</v>
      </c>
      <c r="N31" s="72">
        <v>45448</v>
      </c>
      <c r="O31" s="72" t="s">
        <v>2867</v>
      </c>
      <c r="P31" s="72">
        <v>45460</v>
      </c>
      <c r="Q31" s="72">
        <v>3.3000000000000002E-2</v>
      </c>
      <c r="R31" s="72">
        <v>45462</v>
      </c>
      <c r="S31" s="72"/>
      <c r="T31" s="72" t="s">
        <v>2913</v>
      </c>
      <c r="U31" s="72"/>
      <c r="V31" s="72"/>
    </row>
    <row r="32" spans="1:22" x14ac:dyDescent="0.25">
      <c r="A32" s="72">
        <v>16</v>
      </c>
      <c r="B32" s="72">
        <v>45408</v>
      </c>
      <c r="C32" s="72" t="s">
        <v>2941</v>
      </c>
      <c r="D32" s="72" t="s">
        <v>2942</v>
      </c>
      <c r="E32" s="72" t="s">
        <v>2877</v>
      </c>
      <c r="F32" s="72" t="s">
        <v>2943</v>
      </c>
      <c r="G32" s="72" t="s">
        <v>2864</v>
      </c>
      <c r="H32" s="72">
        <v>1030500</v>
      </c>
      <c r="I32" s="72" t="s">
        <v>286</v>
      </c>
      <c r="J32" s="72">
        <v>1390</v>
      </c>
      <c r="K32" s="72" t="s">
        <v>2944</v>
      </c>
      <c r="L32" s="72" t="s">
        <v>2896</v>
      </c>
      <c r="M32" s="72">
        <v>1.67E-2</v>
      </c>
      <c r="N32" s="72">
        <v>45393</v>
      </c>
      <c r="O32" s="72" t="s">
        <v>2867</v>
      </c>
      <c r="P32" s="72">
        <v>45448</v>
      </c>
      <c r="Q32" s="72">
        <v>1.67E-2</v>
      </c>
      <c r="R32" s="72">
        <v>45462</v>
      </c>
      <c r="S32" s="72"/>
      <c r="T32" s="72" t="s">
        <v>2945</v>
      </c>
      <c r="U32" s="72"/>
      <c r="V32" s="72"/>
    </row>
    <row r="33" spans="1:22" x14ac:dyDescent="0.25">
      <c r="A33" s="72">
        <v>17</v>
      </c>
      <c r="B33" s="72">
        <v>45408</v>
      </c>
      <c r="C33" s="72" t="s">
        <v>2946</v>
      </c>
      <c r="D33" s="72" t="s">
        <v>2942</v>
      </c>
      <c r="E33" s="72" t="s">
        <v>2877</v>
      </c>
      <c r="F33" s="72" t="s">
        <v>2943</v>
      </c>
      <c r="G33" s="72" t="s">
        <v>2864</v>
      </c>
      <c r="H33" s="72">
        <v>1030500</v>
      </c>
      <c r="I33" s="72" t="s">
        <v>286</v>
      </c>
      <c r="J33" s="72">
        <v>2391</v>
      </c>
      <c r="K33" s="72" t="s">
        <v>2865</v>
      </c>
      <c r="L33" s="72" t="s">
        <v>2896</v>
      </c>
      <c r="M33" s="72">
        <v>0.05</v>
      </c>
      <c r="N33" s="72">
        <v>45407</v>
      </c>
      <c r="O33" s="72" t="s">
        <v>2867</v>
      </c>
      <c r="P33" s="72">
        <v>45484</v>
      </c>
      <c r="Q33" s="72">
        <v>0.05</v>
      </c>
      <c r="R33" s="72">
        <v>45484</v>
      </c>
      <c r="S33" s="72"/>
      <c r="T33" s="72" t="s">
        <v>2945</v>
      </c>
      <c r="U33" s="72"/>
      <c r="V33" s="72"/>
    </row>
    <row r="34" spans="1:22" x14ac:dyDescent="0.25">
      <c r="A34" s="72">
        <v>18</v>
      </c>
      <c r="B34" s="72">
        <v>45408</v>
      </c>
      <c r="C34" s="72" t="s">
        <v>2947</v>
      </c>
      <c r="D34" s="72" t="s">
        <v>2942</v>
      </c>
      <c r="E34" s="72" t="s">
        <v>2877</v>
      </c>
      <c r="F34" s="72" t="s">
        <v>2943</v>
      </c>
      <c r="G34" s="72" t="s">
        <v>2864</v>
      </c>
      <c r="H34" s="72">
        <v>1030500</v>
      </c>
      <c r="I34" s="72" t="s">
        <v>286</v>
      </c>
      <c r="J34" s="72">
        <v>8692</v>
      </c>
      <c r="K34" s="72" t="s">
        <v>2948</v>
      </c>
      <c r="L34" s="72" t="s">
        <v>2896</v>
      </c>
      <c r="M34" s="72">
        <v>3.3300000000000003E-2</v>
      </c>
      <c r="N34" s="72">
        <v>45393</v>
      </c>
      <c r="O34" s="72" t="s">
        <v>2867</v>
      </c>
      <c r="P34" s="72">
        <v>45455</v>
      </c>
      <c r="Q34" s="72">
        <v>3.3300000000000003E-2</v>
      </c>
      <c r="R34" s="72">
        <v>45462</v>
      </c>
      <c r="S34" s="72"/>
      <c r="T34" s="72" t="s">
        <v>2945</v>
      </c>
      <c r="U34" s="72"/>
      <c r="V34" s="72"/>
    </row>
    <row r="35" spans="1:22" x14ac:dyDescent="0.25">
      <c r="A35" s="72">
        <v>19</v>
      </c>
      <c r="B35" s="72">
        <v>45408</v>
      </c>
      <c r="C35" s="72" t="s">
        <v>2949</v>
      </c>
      <c r="D35" s="72" t="s">
        <v>2870</v>
      </c>
      <c r="E35" s="72" t="s">
        <v>2877</v>
      </c>
      <c r="F35" s="72" t="s">
        <v>2950</v>
      </c>
      <c r="G35" s="72" t="s">
        <v>2864</v>
      </c>
      <c r="H35" s="72">
        <v>7120001</v>
      </c>
      <c r="I35" s="72" t="s">
        <v>2133</v>
      </c>
      <c r="J35" s="72">
        <v>1190</v>
      </c>
      <c r="K35" s="72" t="s">
        <v>2895</v>
      </c>
      <c r="L35" s="72" t="s">
        <v>2951</v>
      </c>
      <c r="M35" s="72">
        <v>3.3300000000000003E-2</v>
      </c>
      <c r="N35" s="72">
        <v>45439</v>
      </c>
      <c r="O35" s="72" t="s">
        <v>2867</v>
      </c>
      <c r="P35" s="72">
        <v>45476</v>
      </c>
      <c r="Q35" s="72">
        <v>3.3300000000000003E-2</v>
      </c>
      <c r="R35" s="72">
        <v>45478</v>
      </c>
      <c r="S35" s="72">
        <v>45481</v>
      </c>
      <c r="T35" s="72" t="s">
        <v>2900</v>
      </c>
      <c r="U35" s="72"/>
      <c r="V35" s="72"/>
    </row>
    <row r="36" spans="1:22" x14ac:dyDescent="0.25">
      <c r="A36" s="72">
        <v>20</v>
      </c>
      <c r="B36" s="72">
        <v>45411</v>
      </c>
      <c r="C36" s="72" t="s">
        <v>2952</v>
      </c>
      <c r="D36" s="72" t="s">
        <v>2937</v>
      </c>
      <c r="E36" s="72" t="s">
        <v>2877</v>
      </c>
      <c r="F36" s="72" t="s">
        <v>2953</v>
      </c>
      <c r="G36" s="72" t="s">
        <v>2864</v>
      </c>
      <c r="H36" s="72">
        <v>5560963</v>
      </c>
      <c r="I36" s="72" t="s">
        <v>1785</v>
      </c>
      <c r="J36" s="72">
        <v>8691</v>
      </c>
      <c r="K36" s="72" t="s">
        <v>2922</v>
      </c>
      <c r="L36" s="72" t="s">
        <v>2951</v>
      </c>
      <c r="M36" s="72">
        <v>3.3300000000000003E-2</v>
      </c>
      <c r="N36" s="72">
        <v>45400</v>
      </c>
      <c r="O36" s="72" t="s">
        <v>2867</v>
      </c>
      <c r="P36" s="72">
        <v>45455</v>
      </c>
      <c r="Q36" s="72">
        <v>3.3300000000000003E-2</v>
      </c>
      <c r="R36" s="72">
        <v>45462</v>
      </c>
      <c r="S36" s="72">
        <v>45462</v>
      </c>
      <c r="T36" s="72" t="s">
        <v>2939</v>
      </c>
      <c r="U36" s="72"/>
      <c r="V36" s="72"/>
    </row>
    <row r="37" spans="1:22" x14ac:dyDescent="0.25">
      <c r="A37" s="72">
        <v>21</v>
      </c>
      <c r="B37" s="72">
        <v>45412</v>
      </c>
      <c r="C37" s="72" t="s">
        <v>2954</v>
      </c>
      <c r="D37" s="72" t="s">
        <v>2893</v>
      </c>
      <c r="E37" s="72" t="s">
        <v>2877</v>
      </c>
      <c r="F37" s="72" t="s">
        <v>2894</v>
      </c>
      <c r="G37" s="72" t="s">
        <v>2864</v>
      </c>
      <c r="H37" s="72">
        <v>4620013</v>
      </c>
      <c r="I37" s="72" t="s">
        <v>1471</v>
      </c>
      <c r="J37" s="72">
        <v>1190</v>
      </c>
      <c r="K37" s="72" t="s">
        <v>2895</v>
      </c>
      <c r="L37" s="72" t="s">
        <v>2896</v>
      </c>
      <c r="M37" s="72">
        <v>3.3300000000000003E-2</v>
      </c>
      <c r="N37" s="72">
        <v>45392</v>
      </c>
      <c r="O37" s="72" t="s">
        <v>2867</v>
      </c>
      <c r="P37" s="72">
        <v>45455</v>
      </c>
      <c r="Q37" s="72">
        <v>3.3300000000000003E-2</v>
      </c>
      <c r="R37" s="72">
        <v>45462</v>
      </c>
      <c r="S37" s="72"/>
      <c r="T37" s="72" t="s">
        <v>2897</v>
      </c>
      <c r="U37" s="72"/>
      <c r="V37" s="72"/>
    </row>
    <row r="38" spans="1:22" x14ac:dyDescent="0.25">
      <c r="A38" s="72">
        <v>22</v>
      </c>
      <c r="B38" s="72">
        <v>45414</v>
      </c>
      <c r="C38" s="72" t="s">
        <v>2955</v>
      </c>
      <c r="D38" s="72" t="s">
        <v>2870</v>
      </c>
      <c r="E38" s="72" t="s">
        <v>2877</v>
      </c>
      <c r="F38" s="72" t="s">
        <v>2956</v>
      </c>
      <c r="G38" s="72" t="s">
        <v>2864</v>
      </c>
      <c r="H38" s="72">
        <v>5420010</v>
      </c>
      <c r="I38" s="72" t="s">
        <v>1641</v>
      </c>
      <c r="J38" s="72">
        <v>1190</v>
      </c>
      <c r="K38" s="72" t="s">
        <v>2895</v>
      </c>
      <c r="L38" s="72" t="s">
        <v>2896</v>
      </c>
      <c r="M38" s="72">
        <v>3.3300000000000003E-2</v>
      </c>
      <c r="N38" s="72">
        <v>45413</v>
      </c>
      <c r="O38" s="72" t="s">
        <v>2867</v>
      </c>
      <c r="P38" s="72">
        <v>45455</v>
      </c>
      <c r="Q38" s="72">
        <v>3.3300000000000003E-2</v>
      </c>
      <c r="R38" s="72">
        <v>45462</v>
      </c>
      <c r="S38" s="72">
        <v>45462</v>
      </c>
      <c r="T38" s="72" t="s">
        <v>2900</v>
      </c>
      <c r="U38" s="72"/>
      <c r="V38" s="72"/>
    </row>
    <row r="39" spans="1:22" x14ac:dyDescent="0.25">
      <c r="A39" s="72">
        <v>23</v>
      </c>
      <c r="B39" s="72">
        <v>45418</v>
      </c>
      <c r="C39" s="72" t="s">
        <v>2957</v>
      </c>
      <c r="D39" s="72" t="s">
        <v>2870</v>
      </c>
      <c r="E39" s="72" t="s">
        <v>2877</v>
      </c>
      <c r="F39" s="72" t="s">
        <v>2871</v>
      </c>
      <c r="G39" s="72" t="s">
        <v>2864</v>
      </c>
      <c r="H39" s="72">
        <v>3530307</v>
      </c>
      <c r="I39" s="72" t="s">
        <v>1076</v>
      </c>
      <c r="J39" s="72">
        <v>2391</v>
      </c>
      <c r="K39" s="72" t="s">
        <v>2865</v>
      </c>
      <c r="L39" s="72" t="s">
        <v>2896</v>
      </c>
      <c r="M39" s="72">
        <v>0.05</v>
      </c>
      <c r="N39" s="72">
        <v>45418</v>
      </c>
      <c r="O39" s="72" t="s">
        <v>2867</v>
      </c>
      <c r="P39" s="72">
        <v>45455</v>
      </c>
      <c r="Q39" s="72">
        <v>0.05</v>
      </c>
      <c r="R39" s="72">
        <v>45462</v>
      </c>
      <c r="S39" s="72">
        <v>45462</v>
      </c>
      <c r="T39" s="72" t="s">
        <v>2900</v>
      </c>
      <c r="U39" s="72"/>
      <c r="V39" s="72"/>
    </row>
    <row r="40" spans="1:22" x14ac:dyDescent="0.25">
      <c r="A40" s="72">
        <v>24</v>
      </c>
      <c r="B40" s="72">
        <v>45419</v>
      </c>
      <c r="C40" s="72" t="s">
        <v>2958</v>
      </c>
      <c r="D40" s="72" t="s">
        <v>2870</v>
      </c>
      <c r="E40" s="72" t="s">
        <v>2877</v>
      </c>
      <c r="F40" s="72" t="s">
        <v>2950</v>
      </c>
      <c r="G40" s="72" t="s">
        <v>2864</v>
      </c>
      <c r="H40" s="72">
        <v>7120011</v>
      </c>
      <c r="I40" s="72" t="s">
        <v>1939</v>
      </c>
      <c r="J40" s="72">
        <v>8792</v>
      </c>
      <c r="K40" s="72" t="s">
        <v>2793</v>
      </c>
      <c r="L40" s="72" t="s">
        <v>2951</v>
      </c>
      <c r="M40" s="72">
        <v>3.3300000000000003E-2</v>
      </c>
      <c r="N40" s="72">
        <v>45418</v>
      </c>
      <c r="O40" s="72" t="s">
        <v>2867</v>
      </c>
      <c r="P40" s="72">
        <v>45483</v>
      </c>
      <c r="Q40" s="72">
        <v>3.3300000000000003E-2</v>
      </c>
      <c r="R40" s="72">
        <v>45483</v>
      </c>
      <c r="S40" s="72"/>
      <c r="T40" s="72" t="s">
        <v>2900</v>
      </c>
      <c r="U40" s="72"/>
      <c r="V40" s="72"/>
    </row>
    <row r="41" spans="1:22" x14ac:dyDescent="0.25">
      <c r="A41" s="72">
        <v>25</v>
      </c>
      <c r="B41" s="72">
        <v>45425</v>
      </c>
      <c r="C41" s="72" t="s">
        <v>2959</v>
      </c>
      <c r="D41" s="72" t="s">
        <v>2870</v>
      </c>
      <c r="E41" s="72" t="s">
        <v>2877</v>
      </c>
      <c r="F41" s="72" t="s">
        <v>2956</v>
      </c>
      <c r="G41" s="72" t="s">
        <v>2864</v>
      </c>
      <c r="H41" s="72">
        <v>5410000</v>
      </c>
      <c r="I41" s="72" t="s">
        <v>1728</v>
      </c>
      <c r="J41" s="72">
        <v>790</v>
      </c>
      <c r="K41" s="72" t="s">
        <v>2960</v>
      </c>
      <c r="L41" s="72" t="s">
        <v>2896</v>
      </c>
      <c r="M41" s="72">
        <v>7.4999999999999997E-2</v>
      </c>
      <c r="N41" s="72">
        <v>45413</v>
      </c>
      <c r="O41" s="72" t="s">
        <v>2867</v>
      </c>
      <c r="P41" s="72">
        <v>45455</v>
      </c>
      <c r="Q41" s="72">
        <v>7.4999999999999997E-2</v>
      </c>
      <c r="R41" s="72">
        <v>45462</v>
      </c>
      <c r="S41" s="72">
        <v>45462</v>
      </c>
      <c r="T41" s="72" t="s">
        <v>2900</v>
      </c>
      <c r="U41" s="72"/>
      <c r="V41" s="72"/>
    </row>
    <row r="42" spans="1:22" x14ac:dyDescent="0.25">
      <c r="A42" s="72">
        <v>26</v>
      </c>
      <c r="B42" s="72">
        <v>45418</v>
      </c>
      <c r="C42" s="72" t="s">
        <v>2961</v>
      </c>
      <c r="D42" s="72" t="s">
        <v>2942</v>
      </c>
      <c r="E42" s="72"/>
      <c r="F42" s="72" t="s">
        <v>2962</v>
      </c>
      <c r="G42" s="72" t="s">
        <v>2864</v>
      </c>
      <c r="H42" s="72">
        <v>5020005</v>
      </c>
      <c r="I42" s="72" t="s">
        <v>1375</v>
      </c>
      <c r="J42" s="72">
        <v>8792</v>
      </c>
      <c r="K42" s="72" t="s">
        <v>2793</v>
      </c>
      <c r="L42" s="72" t="s">
        <v>2951</v>
      </c>
      <c r="M42" s="72">
        <v>3.3300000000000003E-2</v>
      </c>
      <c r="N42" s="72">
        <v>45400</v>
      </c>
      <c r="O42" s="72" t="s">
        <v>2867</v>
      </c>
      <c r="P42" s="72">
        <v>45484</v>
      </c>
      <c r="Q42" s="72">
        <v>3.3300000000000003E-2</v>
      </c>
      <c r="R42" s="72">
        <v>45484</v>
      </c>
      <c r="S42" s="72"/>
      <c r="T42" s="72" t="s">
        <v>2945</v>
      </c>
      <c r="U42" s="72"/>
      <c r="V42" s="72"/>
    </row>
    <row r="43" spans="1:22" x14ac:dyDescent="0.25">
      <c r="A43" s="72">
        <v>27</v>
      </c>
      <c r="B43" s="72">
        <v>45421</v>
      </c>
      <c r="C43" s="72" t="s">
        <v>2963</v>
      </c>
      <c r="D43" s="72" t="s">
        <v>2942</v>
      </c>
      <c r="E43" s="72" t="s">
        <v>2911</v>
      </c>
      <c r="F43" s="72" t="s">
        <v>2964</v>
      </c>
      <c r="G43" s="72" t="s">
        <v>2864</v>
      </c>
      <c r="H43" s="72">
        <v>8420004</v>
      </c>
      <c r="I43" s="72" t="s">
        <v>2387</v>
      </c>
      <c r="J43" s="72">
        <v>1190</v>
      </c>
      <c r="K43" s="72" t="s">
        <v>2895</v>
      </c>
      <c r="L43" s="72" t="s">
        <v>2951</v>
      </c>
      <c r="M43" s="72">
        <v>3.3300000000000003E-2</v>
      </c>
      <c r="N43" s="72">
        <v>45417</v>
      </c>
      <c r="O43" s="72" t="s">
        <v>2867</v>
      </c>
      <c r="P43" s="72">
        <v>45481</v>
      </c>
      <c r="Q43" s="72">
        <v>3.3300000000000003E-2</v>
      </c>
      <c r="R43" s="72">
        <v>45482</v>
      </c>
      <c r="S43" s="72"/>
      <c r="T43" s="72" t="s">
        <v>2945</v>
      </c>
      <c r="U43" s="72"/>
      <c r="V43" s="72"/>
    </row>
    <row r="44" spans="1:22" x14ac:dyDescent="0.25">
      <c r="A44" s="72">
        <v>28</v>
      </c>
      <c r="B44" s="72">
        <v>45422</v>
      </c>
      <c r="C44" s="72" t="s">
        <v>2965</v>
      </c>
      <c r="D44" s="72" t="s">
        <v>2942</v>
      </c>
      <c r="E44" s="72" t="s">
        <v>2877</v>
      </c>
      <c r="F44" s="72" t="s">
        <v>2966</v>
      </c>
      <c r="G44" s="72" t="s">
        <v>2864</v>
      </c>
      <c r="H44" s="72">
        <v>3661088</v>
      </c>
      <c r="I44" s="72" t="s">
        <v>1131</v>
      </c>
      <c r="J44" s="72">
        <v>8691</v>
      </c>
      <c r="K44" s="72" t="s">
        <v>2922</v>
      </c>
      <c r="L44" s="72" t="s">
        <v>2896</v>
      </c>
      <c r="M44" s="72">
        <v>3.3300000000000003E-2</v>
      </c>
      <c r="N44" s="72">
        <v>45421</v>
      </c>
      <c r="O44" s="72" t="s">
        <v>2867</v>
      </c>
      <c r="P44" s="72">
        <v>45455</v>
      </c>
      <c r="Q44" s="72">
        <v>3.3300000000000003E-2</v>
      </c>
      <c r="R44" s="72">
        <v>45462</v>
      </c>
      <c r="S44" s="72"/>
      <c r="T44" s="72" t="s">
        <v>2945</v>
      </c>
      <c r="U44" s="72"/>
      <c r="V44" s="72"/>
    </row>
    <row r="45" spans="1:22" x14ac:dyDescent="0.25">
      <c r="A45" s="72">
        <v>29</v>
      </c>
      <c r="B45" s="72">
        <v>45427</v>
      </c>
      <c r="C45" s="72" t="s">
        <v>2967</v>
      </c>
      <c r="D45" s="72" t="s">
        <v>2862</v>
      </c>
      <c r="E45" s="72"/>
      <c r="F45" s="72" t="s">
        <v>2863</v>
      </c>
      <c r="G45" s="72" t="s">
        <v>2864</v>
      </c>
      <c r="H45" s="72">
        <v>4930306</v>
      </c>
      <c r="I45" s="72" t="s">
        <v>1590</v>
      </c>
      <c r="J45" s="72">
        <v>2391</v>
      </c>
      <c r="K45" s="72" t="s">
        <v>2865</v>
      </c>
      <c r="L45" s="72" t="s">
        <v>2896</v>
      </c>
      <c r="M45" s="72">
        <v>0.05</v>
      </c>
      <c r="N45" s="72">
        <v>45482</v>
      </c>
      <c r="O45" s="72" t="s">
        <v>2883</v>
      </c>
      <c r="P45" s="72"/>
      <c r="Q45" s="72"/>
      <c r="R45" s="72"/>
      <c r="S45" s="72"/>
      <c r="T45" s="72"/>
      <c r="U45" s="72"/>
      <c r="V45" s="72"/>
    </row>
    <row r="46" spans="1:22" x14ac:dyDescent="0.25">
      <c r="A46" s="72">
        <v>30</v>
      </c>
      <c r="B46" s="72">
        <v>45429</v>
      </c>
      <c r="C46" s="72" t="s">
        <v>2968</v>
      </c>
      <c r="D46" s="72" t="s">
        <v>2937</v>
      </c>
      <c r="E46" s="72" t="s">
        <v>2877</v>
      </c>
      <c r="F46" s="72" t="s">
        <v>2969</v>
      </c>
      <c r="G46" s="72" t="s">
        <v>2864</v>
      </c>
      <c r="H46" s="72">
        <v>8220007</v>
      </c>
      <c r="I46" s="72" t="s">
        <v>1307</v>
      </c>
      <c r="J46" s="72">
        <v>8692</v>
      </c>
      <c r="K46" s="72" t="s">
        <v>2948</v>
      </c>
      <c r="L46" s="72" t="s">
        <v>2896</v>
      </c>
      <c r="M46" s="72">
        <v>3.3300000000000003E-2</v>
      </c>
      <c r="N46" s="72">
        <v>45429</v>
      </c>
      <c r="O46" s="72" t="s">
        <v>2867</v>
      </c>
      <c r="P46" s="72">
        <v>45455</v>
      </c>
      <c r="Q46" s="72">
        <v>3.3300000000000003E-2</v>
      </c>
      <c r="R46" s="72">
        <v>45462</v>
      </c>
      <c r="S46" s="72">
        <v>45462</v>
      </c>
      <c r="T46" s="72" t="s">
        <v>2939</v>
      </c>
      <c r="U46" s="72"/>
      <c r="V46" s="72"/>
    </row>
    <row r="47" spans="1:22" x14ac:dyDescent="0.25">
      <c r="A47" s="72">
        <v>31</v>
      </c>
      <c r="B47" s="72">
        <v>45432</v>
      </c>
      <c r="C47" s="72" t="s">
        <v>2970</v>
      </c>
      <c r="D47" s="72" t="s">
        <v>2893</v>
      </c>
      <c r="E47" s="72" t="s">
        <v>2877</v>
      </c>
      <c r="F47" s="72" t="s">
        <v>2971</v>
      </c>
      <c r="G47" s="72" t="s">
        <v>2864</v>
      </c>
      <c r="H47" s="72">
        <v>830543</v>
      </c>
      <c r="I47" s="72" t="s">
        <v>229</v>
      </c>
      <c r="J47" s="72">
        <v>1191</v>
      </c>
      <c r="K47" s="72" t="s">
        <v>2931</v>
      </c>
      <c r="L47" s="72" t="s">
        <v>2896</v>
      </c>
      <c r="M47" s="72">
        <v>3.3300000000000003E-2</v>
      </c>
      <c r="N47" s="72">
        <v>45399</v>
      </c>
      <c r="O47" s="72" t="s">
        <v>2867</v>
      </c>
      <c r="P47" s="72">
        <v>45455</v>
      </c>
      <c r="Q47" s="72">
        <v>3.3300000000000003E-2</v>
      </c>
      <c r="R47" s="72">
        <v>45462</v>
      </c>
      <c r="S47" s="72"/>
      <c r="T47" s="72" t="s">
        <v>2897</v>
      </c>
      <c r="U47" s="72"/>
      <c r="V47" s="72"/>
    </row>
    <row r="48" spans="1:22" x14ac:dyDescent="0.25">
      <c r="A48" s="72">
        <v>32</v>
      </c>
      <c r="B48" s="72">
        <v>45432</v>
      </c>
      <c r="C48" s="72" t="s">
        <v>2972</v>
      </c>
      <c r="D48" s="72" t="s">
        <v>2893</v>
      </c>
      <c r="E48" s="72" t="s">
        <v>2877</v>
      </c>
      <c r="F48" s="72" t="s">
        <v>2971</v>
      </c>
      <c r="G48" s="72" t="s">
        <v>2864</v>
      </c>
      <c r="H48" s="72">
        <v>830543</v>
      </c>
      <c r="I48" s="72" t="s">
        <v>229</v>
      </c>
      <c r="J48" s="72">
        <v>2391</v>
      </c>
      <c r="K48" s="72" t="s">
        <v>2865</v>
      </c>
      <c r="L48" s="72" t="s">
        <v>2896</v>
      </c>
      <c r="M48" s="72">
        <v>0.05</v>
      </c>
      <c r="N48" s="72">
        <v>45399</v>
      </c>
      <c r="O48" s="72" t="s">
        <v>2867</v>
      </c>
      <c r="P48" s="72">
        <v>45455</v>
      </c>
      <c r="Q48" s="72">
        <v>0.05</v>
      </c>
      <c r="R48" s="72">
        <v>45462</v>
      </c>
      <c r="S48" s="72"/>
      <c r="T48" s="72" t="s">
        <v>2897</v>
      </c>
      <c r="U48" s="72"/>
      <c r="V48" s="72"/>
    </row>
    <row r="49" spans="1:22" x14ac:dyDescent="0.25">
      <c r="A49" s="72">
        <v>33</v>
      </c>
      <c r="B49" s="72">
        <v>45432</v>
      </c>
      <c r="C49" s="72" t="s">
        <v>2973</v>
      </c>
      <c r="D49" s="72" t="s">
        <v>2870</v>
      </c>
      <c r="E49" s="72" t="s">
        <v>2877</v>
      </c>
      <c r="F49" s="72" t="s">
        <v>2871</v>
      </c>
      <c r="G49" s="72" t="s">
        <v>2864</v>
      </c>
      <c r="H49" s="72">
        <v>3530686</v>
      </c>
      <c r="I49" s="72" t="s">
        <v>1082</v>
      </c>
      <c r="J49" s="72">
        <v>2391</v>
      </c>
      <c r="K49" s="72" t="s">
        <v>2865</v>
      </c>
      <c r="L49" s="72" t="s">
        <v>2896</v>
      </c>
      <c r="M49" s="72">
        <v>0.05</v>
      </c>
      <c r="N49" s="72">
        <v>45446</v>
      </c>
      <c r="O49" s="72" t="s">
        <v>2867</v>
      </c>
      <c r="P49" s="72">
        <v>45484</v>
      </c>
      <c r="Q49" s="72">
        <v>0.05</v>
      </c>
      <c r="R49" s="72">
        <v>45484</v>
      </c>
      <c r="S49" s="72"/>
      <c r="T49" s="72" t="s">
        <v>2900</v>
      </c>
      <c r="U49" s="72"/>
      <c r="V49" s="72"/>
    </row>
    <row r="50" spans="1:22" x14ac:dyDescent="0.25">
      <c r="A50" s="72">
        <v>34</v>
      </c>
      <c r="B50" s="72">
        <v>45433</v>
      </c>
      <c r="C50" s="72" t="s">
        <v>2974</v>
      </c>
      <c r="D50" s="72" t="s">
        <v>2917</v>
      </c>
      <c r="E50" s="72" t="s">
        <v>2877</v>
      </c>
      <c r="F50" s="72" t="s">
        <v>2930</v>
      </c>
      <c r="G50" s="72" t="s">
        <v>2864</v>
      </c>
      <c r="H50" s="72">
        <v>610000</v>
      </c>
      <c r="I50" s="72" t="s">
        <v>180</v>
      </c>
      <c r="J50" s="72">
        <v>790</v>
      </c>
      <c r="K50" s="72" t="s">
        <v>2960</v>
      </c>
      <c r="L50" s="72" t="s">
        <v>2896</v>
      </c>
      <c r="M50" s="72">
        <v>0.1</v>
      </c>
      <c r="N50" s="72">
        <v>45422</v>
      </c>
      <c r="O50" s="72" t="s">
        <v>2867</v>
      </c>
      <c r="P50" s="72">
        <v>45455</v>
      </c>
      <c r="Q50" s="72">
        <v>2.2800000000000001E-2</v>
      </c>
      <c r="R50" s="72">
        <v>45462</v>
      </c>
      <c r="S50" s="72"/>
      <c r="T50" s="72" t="s">
        <v>2919</v>
      </c>
      <c r="U50" s="72"/>
      <c r="V50" s="72"/>
    </row>
    <row r="51" spans="1:22" x14ac:dyDescent="0.25">
      <c r="A51" s="72">
        <v>35</v>
      </c>
      <c r="B51" s="72">
        <v>45433</v>
      </c>
      <c r="C51" s="72" t="s">
        <v>2975</v>
      </c>
      <c r="D51" s="72" t="s">
        <v>2924</v>
      </c>
      <c r="E51" s="72" t="s">
        <v>2877</v>
      </c>
      <c r="F51" s="72" t="s">
        <v>2976</v>
      </c>
      <c r="G51" s="72" t="s">
        <v>2864</v>
      </c>
      <c r="H51" s="72">
        <v>1630406</v>
      </c>
      <c r="I51" s="72" t="s">
        <v>470</v>
      </c>
      <c r="J51" s="72">
        <v>2391</v>
      </c>
      <c r="K51" s="72" t="s">
        <v>2865</v>
      </c>
      <c r="L51" s="72" t="s">
        <v>2896</v>
      </c>
      <c r="M51" s="72">
        <v>0.05</v>
      </c>
      <c r="N51" s="72">
        <v>45430</v>
      </c>
      <c r="O51" s="72" t="s">
        <v>2867</v>
      </c>
      <c r="P51" s="72">
        <v>45455</v>
      </c>
      <c r="Q51" s="72">
        <v>0.05</v>
      </c>
      <c r="R51" s="72">
        <v>45462</v>
      </c>
      <c r="S51" s="72"/>
      <c r="T51" s="72" t="s">
        <v>2926</v>
      </c>
      <c r="U51" s="72"/>
      <c r="V51" s="72"/>
    </row>
    <row r="52" spans="1:22" x14ac:dyDescent="0.25">
      <c r="A52" s="72">
        <v>36</v>
      </c>
      <c r="B52" s="72">
        <v>45429</v>
      </c>
      <c r="C52" s="72" t="s">
        <v>2977</v>
      </c>
      <c r="D52" s="72" t="s">
        <v>2870</v>
      </c>
      <c r="E52" s="72" t="s">
        <v>2877</v>
      </c>
      <c r="F52" s="72" t="s">
        <v>2978</v>
      </c>
      <c r="G52" s="72" t="s">
        <v>2864</v>
      </c>
      <c r="H52" s="72">
        <v>6760978</v>
      </c>
      <c r="I52" s="72" t="s">
        <v>2055</v>
      </c>
      <c r="J52" s="72">
        <v>8691</v>
      </c>
      <c r="K52" s="72" t="s">
        <v>2922</v>
      </c>
      <c r="L52" s="72" t="s">
        <v>2896</v>
      </c>
      <c r="M52" s="72">
        <v>3.3300000000000003E-2</v>
      </c>
      <c r="N52" s="72">
        <v>45467</v>
      </c>
      <c r="O52" s="72" t="s">
        <v>2867</v>
      </c>
      <c r="P52" s="72">
        <v>45481</v>
      </c>
      <c r="Q52" s="72">
        <v>3.3300000000000003E-2</v>
      </c>
      <c r="R52" s="72">
        <v>45482</v>
      </c>
      <c r="S52" s="72"/>
      <c r="T52" s="72" t="s">
        <v>2900</v>
      </c>
      <c r="U52" s="72"/>
      <c r="V52" s="72"/>
    </row>
    <row r="53" spans="1:22" x14ac:dyDescent="0.25">
      <c r="A53" s="72">
        <v>37</v>
      </c>
      <c r="B53" s="72">
        <v>45432</v>
      </c>
      <c r="C53" s="72" t="s">
        <v>2979</v>
      </c>
      <c r="D53" s="72" t="s">
        <v>2873</v>
      </c>
      <c r="E53" s="72" t="s">
        <v>2877</v>
      </c>
      <c r="F53" s="72" t="s">
        <v>2980</v>
      </c>
      <c r="G53" s="72" t="s">
        <v>2864</v>
      </c>
      <c r="H53" s="72">
        <v>4830755</v>
      </c>
      <c r="I53" s="72" t="s">
        <v>1566</v>
      </c>
      <c r="J53" s="72">
        <v>2391</v>
      </c>
      <c r="K53" s="72" t="s">
        <v>2865</v>
      </c>
      <c r="L53" s="72" t="s">
        <v>2896</v>
      </c>
      <c r="M53" s="72">
        <v>0.05</v>
      </c>
      <c r="N53" s="72">
        <v>45461</v>
      </c>
      <c r="O53" s="72" t="s">
        <v>2867</v>
      </c>
      <c r="P53" s="72">
        <v>45476</v>
      </c>
      <c r="Q53" s="72">
        <v>0.05</v>
      </c>
      <c r="R53" s="72">
        <v>45478</v>
      </c>
      <c r="S53" s="72">
        <v>45481</v>
      </c>
      <c r="T53" s="72" t="s">
        <v>2981</v>
      </c>
      <c r="U53" s="72"/>
      <c r="V53" s="72"/>
    </row>
    <row r="54" spans="1:22" x14ac:dyDescent="0.25">
      <c r="A54" s="72">
        <v>38</v>
      </c>
      <c r="B54" s="72">
        <v>45434</v>
      </c>
      <c r="C54" s="72" t="s">
        <v>2982</v>
      </c>
      <c r="D54" s="72" t="s">
        <v>2870</v>
      </c>
      <c r="E54" s="72" t="s">
        <v>2877</v>
      </c>
      <c r="F54" s="72" t="s">
        <v>2950</v>
      </c>
      <c r="G54" s="72" t="s">
        <v>2864</v>
      </c>
      <c r="H54" s="72">
        <v>7120004</v>
      </c>
      <c r="I54" s="72" t="s">
        <v>1167</v>
      </c>
      <c r="J54" s="72"/>
      <c r="K54" s="72"/>
      <c r="L54" s="72" t="s">
        <v>2951</v>
      </c>
      <c r="M54" s="72">
        <v>1.67E-2</v>
      </c>
      <c r="N54" s="72">
        <v>45432</v>
      </c>
      <c r="O54" s="72" t="s">
        <v>2883</v>
      </c>
      <c r="P54" s="72"/>
      <c r="Q54" s="72"/>
      <c r="R54" s="72"/>
      <c r="S54" s="72"/>
      <c r="T54" s="72"/>
      <c r="U54" s="72"/>
      <c r="V54" s="72"/>
    </row>
    <row r="55" spans="1:22" x14ac:dyDescent="0.25">
      <c r="A55" s="72">
        <v>39</v>
      </c>
      <c r="B55" s="72">
        <v>45435</v>
      </c>
      <c r="C55" s="72" t="s">
        <v>2983</v>
      </c>
      <c r="D55" s="72" t="s">
        <v>2917</v>
      </c>
      <c r="E55" s="72" t="s">
        <v>2911</v>
      </c>
      <c r="F55" s="72" t="s">
        <v>2984</v>
      </c>
      <c r="G55" s="72" t="s">
        <v>2864</v>
      </c>
      <c r="H55" s="72">
        <v>5620008</v>
      </c>
      <c r="I55" s="72" t="s">
        <v>960</v>
      </c>
      <c r="J55" s="72">
        <v>1190</v>
      </c>
      <c r="K55" s="72" t="s">
        <v>2895</v>
      </c>
      <c r="L55" s="72" t="s">
        <v>2896</v>
      </c>
      <c r="M55" s="72">
        <v>3.3300000000000003E-2</v>
      </c>
      <c r="N55" s="72">
        <v>45474</v>
      </c>
      <c r="O55" s="72" t="s">
        <v>2867</v>
      </c>
      <c r="P55" s="72">
        <v>45481</v>
      </c>
      <c r="Q55" s="72">
        <v>3.3300000000000003E-2</v>
      </c>
      <c r="R55" s="72">
        <v>45482</v>
      </c>
      <c r="S55" s="72"/>
      <c r="T55" s="72" t="s">
        <v>2919</v>
      </c>
      <c r="U55" s="72"/>
      <c r="V55" s="72"/>
    </row>
    <row r="56" spans="1:22" x14ac:dyDescent="0.25">
      <c r="A56" s="72">
        <v>40</v>
      </c>
      <c r="B56" s="72">
        <v>45436</v>
      </c>
      <c r="C56" s="72" t="s">
        <v>2985</v>
      </c>
      <c r="D56" s="72" t="s">
        <v>2917</v>
      </c>
      <c r="E56" s="72" t="s">
        <v>2877</v>
      </c>
      <c r="F56" s="72" t="s">
        <v>2986</v>
      </c>
      <c r="G56" s="72" t="s">
        <v>2864</v>
      </c>
      <c r="H56" s="72">
        <v>3730691</v>
      </c>
      <c r="I56" s="72" t="s">
        <v>1150</v>
      </c>
      <c r="J56" s="72">
        <v>2391</v>
      </c>
      <c r="K56" s="72" t="s">
        <v>2865</v>
      </c>
      <c r="L56" s="72" t="s">
        <v>2896</v>
      </c>
      <c r="M56" s="72">
        <v>0.05</v>
      </c>
      <c r="N56" s="72">
        <v>45453</v>
      </c>
      <c r="O56" s="72" t="s">
        <v>2867</v>
      </c>
      <c r="P56" s="72">
        <v>45460</v>
      </c>
      <c r="Q56" s="72">
        <v>0.05</v>
      </c>
      <c r="R56" s="72">
        <v>45462</v>
      </c>
      <c r="S56" s="72"/>
      <c r="T56" s="72" t="s">
        <v>2919</v>
      </c>
      <c r="U56" s="72"/>
      <c r="V56" s="72"/>
    </row>
    <row r="57" spans="1:22" x14ac:dyDescent="0.25">
      <c r="A57" s="72">
        <v>41</v>
      </c>
      <c r="B57" s="72">
        <v>45439</v>
      </c>
      <c r="C57" s="72" t="s">
        <v>2987</v>
      </c>
      <c r="D57" s="72" t="s">
        <v>2862</v>
      </c>
      <c r="E57" s="72"/>
      <c r="F57" s="72" t="s">
        <v>2988</v>
      </c>
      <c r="G57" s="72" t="s">
        <v>2864</v>
      </c>
      <c r="H57" s="72">
        <v>1820004</v>
      </c>
      <c r="I57" s="72" t="s">
        <v>116</v>
      </c>
      <c r="J57" s="72">
        <v>1190</v>
      </c>
      <c r="K57" s="72" t="s">
        <v>2895</v>
      </c>
      <c r="L57" s="72" t="s">
        <v>2896</v>
      </c>
      <c r="M57" s="72">
        <v>3.3300000000000003E-2</v>
      </c>
      <c r="N57" s="72">
        <v>45442</v>
      </c>
      <c r="O57" s="72" t="s">
        <v>2867</v>
      </c>
      <c r="P57" s="72">
        <v>45483</v>
      </c>
      <c r="Q57" s="72">
        <v>3.3300000000000003E-2</v>
      </c>
      <c r="R57" s="72">
        <v>45483</v>
      </c>
      <c r="S57" s="72">
        <v>45483</v>
      </c>
      <c r="T57" s="72" t="s">
        <v>2903</v>
      </c>
      <c r="U57" s="72"/>
      <c r="V57" s="72"/>
    </row>
    <row r="58" spans="1:22" x14ac:dyDescent="0.25">
      <c r="A58" s="72">
        <v>42</v>
      </c>
      <c r="B58" s="72">
        <v>45439</v>
      </c>
      <c r="C58" s="72" t="s">
        <v>2989</v>
      </c>
      <c r="D58" s="72" t="s">
        <v>2917</v>
      </c>
      <c r="E58" s="72" t="s">
        <v>2877</v>
      </c>
      <c r="F58" s="72" t="s">
        <v>2990</v>
      </c>
      <c r="G58" s="72" t="s">
        <v>2864</v>
      </c>
      <c r="H58" s="72">
        <v>6420011</v>
      </c>
      <c r="I58" s="72" t="s">
        <v>37</v>
      </c>
      <c r="J58" s="72">
        <v>1190</v>
      </c>
      <c r="K58" s="72" t="s">
        <v>2895</v>
      </c>
      <c r="L58" s="72" t="s">
        <v>2896</v>
      </c>
      <c r="M58" s="72">
        <v>3.3300000000000003E-2</v>
      </c>
      <c r="N58" s="72">
        <v>45434</v>
      </c>
      <c r="O58" s="72" t="s">
        <v>2867</v>
      </c>
      <c r="P58" s="72">
        <v>45455</v>
      </c>
      <c r="Q58" s="72">
        <v>3.3300000000000003E-2</v>
      </c>
      <c r="R58" s="72">
        <v>45462</v>
      </c>
      <c r="S58" s="72"/>
      <c r="T58" s="72" t="s">
        <v>2919</v>
      </c>
      <c r="U58" s="72"/>
      <c r="V58" s="72"/>
    </row>
    <row r="59" spans="1:22" x14ac:dyDescent="0.25">
      <c r="A59" s="72">
        <v>43</v>
      </c>
      <c r="B59" s="72">
        <v>45440</v>
      </c>
      <c r="C59" s="72" t="s">
        <v>2991</v>
      </c>
      <c r="D59" s="72" t="s">
        <v>2873</v>
      </c>
      <c r="E59" s="72" t="s">
        <v>2877</v>
      </c>
      <c r="F59" s="72" t="s">
        <v>2980</v>
      </c>
      <c r="G59" s="72" t="s">
        <v>2839</v>
      </c>
      <c r="H59" s="72">
        <v>4830746</v>
      </c>
      <c r="I59" s="72" t="s">
        <v>1550</v>
      </c>
      <c r="J59" s="72">
        <v>2391</v>
      </c>
      <c r="K59" s="72" t="s">
        <v>2865</v>
      </c>
      <c r="L59" s="72" t="s">
        <v>2896</v>
      </c>
      <c r="M59" s="72">
        <v>0.05</v>
      </c>
      <c r="N59" s="72">
        <v>45464</v>
      </c>
      <c r="O59" s="72" t="s">
        <v>2867</v>
      </c>
      <c r="P59" s="72">
        <v>45482</v>
      </c>
      <c r="Q59" s="72">
        <v>0.05</v>
      </c>
      <c r="R59" s="72">
        <v>45482</v>
      </c>
      <c r="S59" s="72"/>
      <c r="T59" s="72" t="s">
        <v>2981</v>
      </c>
      <c r="U59" s="72"/>
      <c r="V59" s="72"/>
    </row>
    <row r="60" spans="1:22" ht="11.25" customHeight="1" x14ac:dyDescent="0.25">
      <c r="A60" s="72">
        <v>44</v>
      </c>
      <c r="B60" s="72">
        <v>45440</v>
      </c>
      <c r="C60" s="72" t="s">
        <v>2992</v>
      </c>
      <c r="D60" s="72" t="s">
        <v>2910</v>
      </c>
      <c r="E60" s="72" t="s">
        <v>2877</v>
      </c>
      <c r="F60" s="72" t="s">
        <v>2912</v>
      </c>
      <c r="G60" s="72" t="s">
        <v>2864</v>
      </c>
      <c r="H60" s="72">
        <v>4730315</v>
      </c>
      <c r="I60" s="72" t="s">
        <v>1526</v>
      </c>
      <c r="J60" s="72">
        <v>2391</v>
      </c>
      <c r="K60" s="72" t="s">
        <v>2865</v>
      </c>
      <c r="L60" s="72" t="s">
        <v>2896</v>
      </c>
      <c r="M60" s="72">
        <v>0.05</v>
      </c>
      <c r="N60" s="72">
        <v>45436</v>
      </c>
      <c r="O60" s="72" t="s">
        <v>2867</v>
      </c>
      <c r="P60" s="72">
        <v>45455</v>
      </c>
      <c r="Q60" s="72">
        <v>0.05</v>
      </c>
      <c r="R60" s="72">
        <v>45462</v>
      </c>
      <c r="S60" s="72"/>
      <c r="T60" s="72" t="s">
        <v>2913</v>
      </c>
      <c r="U60" s="72"/>
      <c r="V60" s="72"/>
    </row>
    <row r="61" spans="1:22" x14ac:dyDescent="0.25">
      <c r="A61" s="72">
        <v>45</v>
      </c>
      <c r="B61" s="72">
        <v>45440</v>
      </c>
      <c r="C61" s="72" t="s">
        <v>2993</v>
      </c>
      <c r="D61" s="72" t="s">
        <v>2942</v>
      </c>
      <c r="E61" s="72" t="s">
        <v>2911</v>
      </c>
      <c r="F61" s="72" t="s">
        <v>2943</v>
      </c>
      <c r="G61" s="72" t="s">
        <v>2864</v>
      </c>
      <c r="H61" s="72">
        <v>1030421</v>
      </c>
      <c r="I61" s="72" t="s">
        <v>284</v>
      </c>
      <c r="J61" s="72">
        <v>2391</v>
      </c>
      <c r="K61" s="72" t="s">
        <v>2865</v>
      </c>
      <c r="L61" s="72" t="s">
        <v>2994</v>
      </c>
      <c r="M61" s="72">
        <v>1.67E-2</v>
      </c>
      <c r="N61" s="72">
        <v>45462</v>
      </c>
      <c r="O61" s="72" t="s">
        <v>2867</v>
      </c>
      <c r="P61" s="72">
        <v>45481</v>
      </c>
      <c r="Q61" s="72">
        <v>1.67E-2</v>
      </c>
      <c r="R61" s="72">
        <v>45482</v>
      </c>
      <c r="S61" s="72"/>
      <c r="T61" s="72" t="s">
        <v>2945</v>
      </c>
      <c r="U61" s="72" t="s">
        <v>2995</v>
      </c>
      <c r="V61" s="72"/>
    </row>
    <row r="62" spans="1:22" x14ac:dyDescent="0.25">
      <c r="A62" s="72">
        <v>46</v>
      </c>
      <c r="B62" s="72">
        <v>45440</v>
      </c>
      <c r="C62" s="72" t="s">
        <v>2996</v>
      </c>
      <c r="D62" s="72" t="s">
        <v>2873</v>
      </c>
      <c r="E62" s="72" t="s">
        <v>2877</v>
      </c>
      <c r="F62" s="72" t="s">
        <v>2980</v>
      </c>
      <c r="G62" s="72" t="s">
        <v>2864</v>
      </c>
      <c r="H62" s="72">
        <v>4830752</v>
      </c>
      <c r="I62" s="72" t="s">
        <v>1560</v>
      </c>
      <c r="J62" s="72">
        <v>2391</v>
      </c>
      <c r="K62" s="72" t="s">
        <v>2865</v>
      </c>
      <c r="L62" s="72" t="s">
        <v>2951</v>
      </c>
      <c r="M62" s="72">
        <v>0.05</v>
      </c>
      <c r="N62" s="72">
        <v>45471</v>
      </c>
      <c r="O62" s="72" t="s">
        <v>2867</v>
      </c>
      <c r="P62" s="72">
        <v>45484</v>
      </c>
      <c r="Q62" s="72">
        <v>1.67E-2</v>
      </c>
      <c r="R62" s="72">
        <v>45484</v>
      </c>
      <c r="S62" s="72"/>
      <c r="T62" s="72" t="s">
        <v>2981</v>
      </c>
      <c r="U62" s="72"/>
      <c r="V62" s="72" t="s">
        <v>2997</v>
      </c>
    </row>
    <row r="63" spans="1:22" x14ac:dyDescent="0.25">
      <c r="A63" s="72">
        <v>47</v>
      </c>
      <c r="B63" s="72">
        <v>45441</v>
      </c>
      <c r="C63" s="72" t="s">
        <v>2998</v>
      </c>
      <c r="D63" s="72" t="s">
        <v>2910</v>
      </c>
      <c r="E63" s="72"/>
      <c r="F63" s="72" t="s">
        <v>2999</v>
      </c>
      <c r="G63" s="72" t="s">
        <v>2864</v>
      </c>
      <c r="H63" s="72">
        <v>2230603</v>
      </c>
      <c r="I63" s="72" t="s">
        <v>642</v>
      </c>
      <c r="J63" s="72">
        <v>2391</v>
      </c>
      <c r="K63" s="72" t="s">
        <v>2865</v>
      </c>
      <c r="L63" s="72" t="s">
        <v>2994</v>
      </c>
      <c r="M63" s="72">
        <v>1.67E-2</v>
      </c>
      <c r="N63" s="72">
        <v>45482</v>
      </c>
      <c r="O63" s="72" t="s">
        <v>2867</v>
      </c>
      <c r="P63" s="72">
        <v>45483</v>
      </c>
      <c r="Q63" s="72">
        <v>1.67E-2</v>
      </c>
      <c r="R63" s="72">
        <v>45483</v>
      </c>
      <c r="S63" s="72"/>
      <c r="T63" s="72" t="s">
        <v>2913</v>
      </c>
      <c r="U63" s="72" t="s">
        <v>2995</v>
      </c>
      <c r="V63" s="72"/>
    </row>
    <row r="64" spans="1:22" x14ac:dyDescent="0.25">
      <c r="A64" s="72">
        <v>48</v>
      </c>
      <c r="B64" s="72">
        <v>45441</v>
      </c>
      <c r="C64" s="72" t="s">
        <v>3000</v>
      </c>
      <c r="D64" s="72" t="s">
        <v>2870</v>
      </c>
      <c r="E64" s="72" t="s">
        <v>2911</v>
      </c>
      <c r="F64" s="72" t="s">
        <v>2956</v>
      </c>
      <c r="G64" s="72" t="s">
        <v>2864</v>
      </c>
      <c r="H64" s="72">
        <v>5430960</v>
      </c>
      <c r="I64" s="72" t="s">
        <v>1750</v>
      </c>
      <c r="J64" s="72">
        <v>2391</v>
      </c>
      <c r="K64" s="72" t="s">
        <v>2865</v>
      </c>
      <c r="L64" s="72" t="s">
        <v>2896</v>
      </c>
      <c r="M64" s="72">
        <v>0.05</v>
      </c>
      <c r="N64" s="72">
        <v>45469</v>
      </c>
      <c r="O64" s="72" t="s">
        <v>2867</v>
      </c>
      <c r="P64" s="72">
        <v>45481</v>
      </c>
      <c r="Q64" s="72">
        <v>0.05</v>
      </c>
      <c r="R64" s="72">
        <v>45482</v>
      </c>
      <c r="S64" s="72"/>
      <c r="T64" s="72" t="s">
        <v>2900</v>
      </c>
      <c r="U64" s="72"/>
      <c r="V64" s="72"/>
    </row>
    <row r="65" spans="1:22" x14ac:dyDescent="0.25">
      <c r="A65" s="72">
        <v>49</v>
      </c>
      <c r="B65" s="72">
        <v>45441</v>
      </c>
      <c r="C65" s="72" t="s">
        <v>3001</v>
      </c>
      <c r="D65" s="72" t="s">
        <v>2917</v>
      </c>
      <c r="E65" s="72"/>
      <c r="F65" s="72" t="s">
        <v>3002</v>
      </c>
      <c r="G65" s="72" t="s">
        <v>2864</v>
      </c>
      <c r="H65" s="72">
        <v>330200</v>
      </c>
      <c r="I65" s="72" t="s">
        <v>122</v>
      </c>
      <c r="J65" s="72">
        <v>2391</v>
      </c>
      <c r="K65" s="72" t="s">
        <v>2865</v>
      </c>
      <c r="L65" s="72" t="s">
        <v>2896</v>
      </c>
      <c r="M65" s="72">
        <v>0.05</v>
      </c>
      <c r="N65" s="72">
        <v>45482</v>
      </c>
      <c r="O65" s="72" t="s">
        <v>2867</v>
      </c>
      <c r="P65" s="72">
        <v>45483</v>
      </c>
      <c r="Q65" s="72">
        <v>0.05</v>
      </c>
      <c r="R65" s="72">
        <v>45483</v>
      </c>
      <c r="S65" s="72"/>
      <c r="T65" s="72" t="s">
        <v>2919</v>
      </c>
      <c r="U65" s="72"/>
      <c r="V65" s="72"/>
    </row>
    <row r="66" spans="1:22" x14ac:dyDescent="0.25">
      <c r="A66" s="72">
        <v>50</v>
      </c>
      <c r="B66" s="72">
        <v>45441</v>
      </c>
      <c r="C66" s="72" t="s">
        <v>3003</v>
      </c>
      <c r="D66" s="72" t="s">
        <v>2917</v>
      </c>
      <c r="E66" s="72" t="s">
        <v>2911</v>
      </c>
      <c r="F66" s="72" t="s">
        <v>2990</v>
      </c>
      <c r="G66" s="72" t="s">
        <v>2864</v>
      </c>
      <c r="H66" s="72">
        <v>6430303</v>
      </c>
      <c r="I66" s="72" t="s">
        <v>1944</v>
      </c>
      <c r="J66" s="72">
        <v>2391</v>
      </c>
      <c r="K66" s="72" t="s">
        <v>2865</v>
      </c>
      <c r="L66" s="72" t="s">
        <v>2896</v>
      </c>
      <c r="M66" s="72">
        <v>0.05</v>
      </c>
      <c r="N66" s="72"/>
      <c r="O66" s="72" t="s">
        <v>2867</v>
      </c>
      <c r="P66" s="72">
        <v>45481</v>
      </c>
      <c r="Q66" s="72">
        <v>0.05</v>
      </c>
      <c r="R66" s="72">
        <v>45482</v>
      </c>
      <c r="S66" s="72"/>
      <c r="T66" s="72" t="s">
        <v>2919</v>
      </c>
      <c r="U66" s="72"/>
      <c r="V66" s="72"/>
    </row>
    <row r="67" spans="1:22" x14ac:dyDescent="0.25">
      <c r="A67" s="72">
        <v>51</v>
      </c>
      <c r="B67" s="72">
        <v>45441</v>
      </c>
      <c r="C67" s="72" t="s">
        <v>3004</v>
      </c>
      <c r="D67" s="72" t="s">
        <v>2862</v>
      </c>
      <c r="E67" s="72" t="s">
        <v>2877</v>
      </c>
      <c r="F67" s="72" t="s">
        <v>2988</v>
      </c>
      <c r="G67" s="72" t="s">
        <v>2864</v>
      </c>
      <c r="H67" s="72">
        <v>1820012</v>
      </c>
      <c r="I67" s="72" t="s">
        <v>37</v>
      </c>
      <c r="J67" s="72">
        <v>1190</v>
      </c>
      <c r="K67" s="72" t="s">
        <v>2895</v>
      </c>
      <c r="L67" s="72" t="s">
        <v>2951</v>
      </c>
      <c r="M67" s="72">
        <v>3.3300000000000003E-2</v>
      </c>
      <c r="N67" s="72">
        <v>45442</v>
      </c>
      <c r="O67" s="72" t="s">
        <v>2867</v>
      </c>
      <c r="P67" s="72">
        <v>45455</v>
      </c>
      <c r="Q67" s="72">
        <v>3.3300000000000003E-2</v>
      </c>
      <c r="R67" s="72">
        <v>45462</v>
      </c>
      <c r="S67" s="72">
        <v>45462</v>
      </c>
      <c r="T67" s="72" t="s">
        <v>2903</v>
      </c>
      <c r="U67" s="72"/>
      <c r="V67" s="72"/>
    </row>
    <row r="68" spans="1:22" x14ac:dyDescent="0.25">
      <c r="A68" s="72">
        <v>52</v>
      </c>
      <c r="B68" s="72">
        <v>45441</v>
      </c>
      <c r="C68" s="72" t="s">
        <v>3005</v>
      </c>
      <c r="D68" s="72" t="s">
        <v>2870</v>
      </c>
      <c r="E68" s="72" t="s">
        <v>2877</v>
      </c>
      <c r="F68" s="72" t="s">
        <v>2921</v>
      </c>
      <c r="G68" s="72" t="s">
        <v>2864</v>
      </c>
      <c r="H68" s="72">
        <v>4160970</v>
      </c>
      <c r="I68" s="72" t="s">
        <v>1249</v>
      </c>
      <c r="J68" s="72">
        <v>8691</v>
      </c>
      <c r="K68" s="72" t="s">
        <v>2922</v>
      </c>
      <c r="L68" s="72" t="s">
        <v>2896</v>
      </c>
      <c r="M68" s="72">
        <v>3.3300000000000003E-2</v>
      </c>
      <c r="N68" s="72">
        <v>45419</v>
      </c>
      <c r="O68" s="72" t="s">
        <v>2867</v>
      </c>
      <c r="P68" s="72">
        <v>45460</v>
      </c>
      <c r="Q68" s="72">
        <v>3.3300000000000003E-2</v>
      </c>
      <c r="R68" s="72">
        <v>45462</v>
      </c>
      <c r="S68" s="72">
        <v>45462</v>
      </c>
      <c r="T68" s="72" t="s">
        <v>2900</v>
      </c>
      <c r="U68" s="72"/>
      <c r="V68" s="72"/>
    </row>
    <row r="69" spans="1:22" x14ac:dyDescent="0.25">
      <c r="A69" s="72">
        <v>53</v>
      </c>
      <c r="B69" s="72">
        <v>45441</v>
      </c>
      <c r="C69" s="72" t="s">
        <v>3006</v>
      </c>
      <c r="D69" s="72" t="s">
        <v>2910</v>
      </c>
      <c r="E69" s="72" t="s">
        <v>2877</v>
      </c>
      <c r="F69" s="72" t="s">
        <v>3007</v>
      </c>
      <c r="G69" s="72" t="s">
        <v>2864</v>
      </c>
      <c r="H69" s="72">
        <v>130521</v>
      </c>
      <c r="I69" s="72" t="s">
        <v>46</v>
      </c>
      <c r="J69" s="72">
        <v>2391</v>
      </c>
      <c r="K69" s="72" t="s">
        <v>2865</v>
      </c>
      <c r="L69" s="72" t="s">
        <v>2896</v>
      </c>
      <c r="M69" s="72">
        <v>0.05</v>
      </c>
      <c r="N69" s="72">
        <v>45475</v>
      </c>
      <c r="O69" s="72" t="s">
        <v>2867</v>
      </c>
      <c r="P69" s="72">
        <v>45476</v>
      </c>
      <c r="Q69" s="72">
        <v>0.05</v>
      </c>
      <c r="R69" s="72">
        <v>45478</v>
      </c>
      <c r="S69" s="72">
        <v>45481</v>
      </c>
      <c r="T69" s="72" t="s">
        <v>2913</v>
      </c>
      <c r="U69" s="72"/>
      <c r="V69" s="72"/>
    </row>
    <row r="70" spans="1:22" x14ac:dyDescent="0.25">
      <c r="A70" s="72">
        <v>54</v>
      </c>
      <c r="B70" s="72">
        <v>45441</v>
      </c>
      <c r="C70" s="72" t="s">
        <v>3008</v>
      </c>
      <c r="D70" s="72" t="s">
        <v>2873</v>
      </c>
      <c r="E70" s="72" t="s">
        <v>2877</v>
      </c>
      <c r="F70" s="72" t="s">
        <v>2878</v>
      </c>
      <c r="G70" s="72" t="s">
        <v>2864</v>
      </c>
      <c r="H70" s="72">
        <v>962002</v>
      </c>
      <c r="I70" s="72" t="s">
        <v>269</v>
      </c>
      <c r="J70" s="72">
        <v>8691</v>
      </c>
      <c r="K70" s="72" t="s">
        <v>2922</v>
      </c>
      <c r="L70" s="72" t="s">
        <v>2896</v>
      </c>
      <c r="M70" s="72">
        <v>3.3300000000000003E-2</v>
      </c>
      <c r="N70" s="72">
        <v>45433</v>
      </c>
      <c r="O70" s="72" t="s">
        <v>2867</v>
      </c>
      <c r="P70" s="72">
        <v>45455</v>
      </c>
      <c r="Q70" s="72">
        <v>3.3300000000000003E-2</v>
      </c>
      <c r="R70" s="72">
        <v>45462</v>
      </c>
      <c r="S70" s="72"/>
      <c r="T70" s="72" t="s">
        <v>2981</v>
      </c>
      <c r="U70" s="72"/>
      <c r="V70" s="72"/>
    </row>
    <row r="71" spans="1:22" x14ac:dyDescent="0.25">
      <c r="A71" s="72">
        <v>55</v>
      </c>
      <c r="B71" s="72">
        <v>45441</v>
      </c>
      <c r="C71" s="72" t="s">
        <v>3009</v>
      </c>
      <c r="D71" s="72" t="s">
        <v>2905</v>
      </c>
      <c r="E71" s="72" t="s">
        <v>2877</v>
      </c>
      <c r="F71" s="72" t="s">
        <v>3010</v>
      </c>
      <c r="G71" s="72" t="s">
        <v>2864</v>
      </c>
      <c r="H71" s="72">
        <v>2720011</v>
      </c>
      <c r="I71" s="72" t="s">
        <v>785</v>
      </c>
      <c r="J71" s="72">
        <v>1190</v>
      </c>
      <c r="K71" s="72" t="s">
        <v>2895</v>
      </c>
      <c r="L71" s="72" t="s">
        <v>2951</v>
      </c>
      <c r="M71" s="72">
        <v>3.3300000000000003E-2</v>
      </c>
      <c r="N71" s="72">
        <v>45433</v>
      </c>
      <c r="O71" s="72" t="s">
        <v>2867</v>
      </c>
      <c r="P71" s="72">
        <v>45460</v>
      </c>
      <c r="Q71" s="72">
        <v>3.3300000000000003E-2</v>
      </c>
      <c r="R71" s="72">
        <v>45462</v>
      </c>
      <c r="S71" s="72"/>
      <c r="T71" s="72" t="s">
        <v>2907</v>
      </c>
      <c r="U71" s="72"/>
      <c r="V71" s="72"/>
    </row>
    <row r="72" spans="1:22" x14ac:dyDescent="0.25">
      <c r="A72" s="72">
        <v>56</v>
      </c>
      <c r="B72" s="72">
        <v>45442</v>
      </c>
      <c r="C72" s="72" t="s">
        <v>3011</v>
      </c>
      <c r="D72" s="72" t="s">
        <v>2917</v>
      </c>
      <c r="E72" s="72" t="s">
        <v>2877</v>
      </c>
      <c r="F72" s="72" t="s">
        <v>2928</v>
      </c>
      <c r="G72" s="72" t="s">
        <v>2864</v>
      </c>
      <c r="H72" s="72">
        <v>2830426</v>
      </c>
      <c r="I72" s="72" t="s">
        <v>831</v>
      </c>
      <c r="J72" s="72">
        <v>2391</v>
      </c>
      <c r="K72" s="72" t="s">
        <v>2865</v>
      </c>
      <c r="L72" s="72" t="s">
        <v>2896</v>
      </c>
      <c r="M72" s="72">
        <v>0.05</v>
      </c>
      <c r="N72" s="72">
        <v>45441</v>
      </c>
      <c r="O72" s="72" t="s">
        <v>2867</v>
      </c>
      <c r="P72" s="72">
        <v>45455</v>
      </c>
      <c r="Q72" s="72">
        <v>0.05</v>
      </c>
      <c r="R72" s="72">
        <v>45462</v>
      </c>
      <c r="S72" s="72"/>
      <c r="T72" s="72" t="s">
        <v>2919</v>
      </c>
      <c r="U72" s="72"/>
      <c r="V72" s="72"/>
    </row>
    <row r="73" spans="1:22" x14ac:dyDescent="0.25">
      <c r="A73" s="72">
        <v>57</v>
      </c>
      <c r="B73" s="72">
        <v>45442</v>
      </c>
      <c r="C73" s="72" t="s">
        <v>3012</v>
      </c>
      <c r="D73" s="72" t="s">
        <v>2893</v>
      </c>
      <c r="E73" s="72" t="s">
        <v>2911</v>
      </c>
      <c r="F73" s="72" t="s">
        <v>3013</v>
      </c>
      <c r="G73" s="72" t="s">
        <v>2864</v>
      </c>
      <c r="H73" s="72">
        <v>410000</v>
      </c>
      <c r="I73" s="72" t="s">
        <v>137</v>
      </c>
      <c r="J73" s="72">
        <v>1192</v>
      </c>
      <c r="K73" s="72" t="s">
        <v>3014</v>
      </c>
      <c r="L73" s="72" t="s">
        <v>2896</v>
      </c>
      <c r="M73" s="72">
        <v>4.7999999999999996E-3</v>
      </c>
      <c r="N73" s="72">
        <v>45471</v>
      </c>
      <c r="O73" s="72" t="s">
        <v>2867</v>
      </c>
      <c r="P73" s="72">
        <v>45481</v>
      </c>
      <c r="Q73" s="72">
        <v>4.7999999999999996E-3</v>
      </c>
      <c r="R73" s="72">
        <v>45482</v>
      </c>
      <c r="S73" s="72"/>
      <c r="T73" s="72" t="s">
        <v>2897</v>
      </c>
      <c r="U73" s="72"/>
      <c r="V73" s="72"/>
    </row>
    <row r="74" spans="1:22" x14ac:dyDescent="0.25">
      <c r="A74" s="72">
        <v>58</v>
      </c>
      <c r="B74" s="72">
        <v>45442</v>
      </c>
      <c r="C74" s="72" t="s">
        <v>3015</v>
      </c>
      <c r="D74" s="72" t="s">
        <v>2862</v>
      </c>
      <c r="E74" s="72" t="s">
        <v>2877</v>
      </c>
      <c r="F74" s="72" t="s">
        <v>2988</v>
      </c>
      <c r="G74" s="72" t="s">
        <v>2864</v>
      </c>
      <c r="H74" s="72">
        <v>1820010</v>
      </c>
      <c r="I74" s="72" t="s">
        <v>531</v>
      </c>
      <c r="J74" s="72">
        <v>8692</v>
      </c>
      <c r="K74" s="72" t="s">
        <v>2948</v>
      </c>
      <c r="L74" s="72" t="s">
        <v>2896</v>
      </c>
      <c r="M74" s="72">
        <v>3.3300000000000003E-2</v>
      </c>
      <c r="N74" s="72">
        <v>45464</v>
      </c>
      <c r="O74" s="72" t="s">
        <v>2867</v>
      </c>
      <c r="P74" s="72">
        <v>45476</v>
      </c>
      <c r="Q74" s="72">
        <v>3.3300000000000003E-2</v>
      </c>
      <c r="R74" s="72">
        <v>45478</v>
      </c>
      <c r="S74" s="72">
        <v>45478</v>
      </c>
      <c r="T74" s="72" t="s">
        <v>2903</v>
      </c>
      <c r="U74" s="72"/>
      <c r="V74" s="72"/>
    </row>
    <row r="75" spans="1:22" x14ac:dyDescent="0.25">
      <c r="A75" s="72">
        <v>59</v>
      </c>
      <c r="B75" s="72">
        <v>45442</v>
      </c>
      <c r="C75" s="72" t="s">
        <v>3016</v>
      </c>
      <c r="D75" s="72" t="s">
        <v>2924</v>
      </c>
      <c r="E75" s="72" t="s">
        <v>2911</v>
      </c>
      <c r="F75" s="72" t="s">
        <v>3017</v>
      </c>
      <c r="G75" s="72" t="s">
        <v>2864</v>
      </c>
      <c r="H75" s="72">
        <v>3320005</v>
      </c>
      <c r="I75" s="72" t="s">
        <v>1005</v>
      </c>
      <c r="J75" s="72">
        <v>1190</v>
      </c>
      <c r="K75" s="72" t="s">
        <v>2895</v>
      </c>
      <c r="L75" s="72" t="s">
        <v>2951</v>
      </c>
      <c r="M75" s="72">
        <v>3.3300000000000003E-2</v>
      </c>
      <c r="N75" s="72">
        <v>45471</v>
      </c>
      <c r="O75" s="72" t="s">
        <v>2867</v>
      </c>
      <c r="P75" s="72">
        <v>45481</v>
      </c>
      <c r="Q75" s="72">
        <v>3.3300000000000003E-2</v>
      </c>
      <c r="R75" s="72">
        <v>45482</v>
      </c>
      <c r="S75" s="72"/>
      <c r="T75" s="72" t="s">
        <v>2926</v>
      </c>
      <c r="U75" s="72"/>
      <c r="V75" s="72"/>
    </row>
    <row r="76" spans="1:22" x14ac:dyDescent="0.25">
      <c r="A76" s="72">
        <v>60</v>
      </c>
      <c r="B76" s="72">
        <v>45442</v>
      </c>
      <c r="C76" s="72" t="s">
        <v>3018</v>
      </c>
      <c r="D76" s="72" t="s">
        <v>2873</v>
      </c>
      <c r="E76" s="72" t="s">
        <v>2877</v>
      </c>
      <c r="F76" s="72" t="s">
        <v>2980</v>
      </c>
      <c r="G76" s="72" t="s">
        <v>2864</v>
      </c>
      <c r="H76" s="72">
        <v>4810000</v>
      </c>
      <c r="I76" s="72" t="s">
        <v>1538</v>
      </c>
      <c r="J76" s="72">
        <v>790</v>
      </c>
      <c r="K76" s="72" t="s">
        <v>2960</v>
      </c>
      <c r="L76" s="72" t="s">
        <v>2896</v>
      </c>
      <c r="M76" s="72">
        <v>7.4999999999999997E-2</v>
      </c>
      <c r="N76" s="72">
        <v>45471</v>
      </c>
      <c r="O76" s="72" t="s">
        <v>2867</v>
      </c>
      <c r="P76" s="72">
        <v>45476</v>
      </c>
      <c r="Q76" s="72">
        <v>7.4999999999999997E-2</v>
      </c>
      <c r="R76" s="72">
        <v>45478</v>
      </c>
      <c r="S76" s="72">
        <v>45481</v>
      </c>
      <c r="T76" s="72" t="s">
        <v>2981</v>
      </c>
      <c r="U76" s="72"/>
      <c r="V76" s="72"/>
    </row>
    <row r="77" spans="1:22" x14ac:dyDescent="0.25">
      <c r="A77" s="72">
        <v>61</v>
      </c>
      <c r="B77" s="72">
        <v>45442</v>
      </c>
      <c r="C77" s="72" t="s">
        <v>3019</v>
      </c>
      <c r="D77" s="72" t="s">
        <v>2937</v>
      </c>
      <c r="E77" s="72" t="s">
        <v>2911</v>
      </c>
      <c r="F77" s="72" t="s">
        <v>3020</v>
      </c>
      <c r="G77" s="72" t="s">
        <v>2864</v>
      </c>
      <c r="H77" s="72">
        <v>8730915</v>
      </c>
      <c r="I77" s="72" t="s">
        <v>2481</v>
      </c>
      <c r="J77" s="72">
        <v>2391</v>
      </c>
      <c r="K77" s="72" t="s">
        <v>2865</v>
      </c>
      <c r="L77" s="72" t="s">
        <v>2896</v>
      </c>
      <c r="M77" s="72">
        <v>0.05</v>
      </c>
      <c r="N77" s="72">
        <v>45474</v>
      </c>
      <c r="O77" s="72" t="s">
        <v>2867</v>
      </c>
      <c r="P77" s="72">
        <v>45481</v>
      </c>
      <c r="Q77" s="72">
        <v>0.05</v>
      </c>
      <c r="R77" s="72">
        <v>45482</v>
      </c>
      <c r="S77" s="72"/>
      <c r="T77" s="72" t="s">
        <v>2939</v>
      </c>
      <c r="U77" s="72"/>
      <c r="V77" s="72"/>
    </row>
    <row r="78" spans="1:22" x14ac:dyDescent="0.25">
      <c r="A78" s="72">
        <v>62</v>
      </c>
      <c r="B78" s="72">
        <v>45443</v>
      </c>
      <c r="C78" s="72" t="s">
        <v>3021</v>
      </c>
      <c r="D78" s="72" t="s">
        <v>2873</v>
      </c>
      <c r="E78" s="72" t="s">
        <v>2877</v>
      </c>
      <c r="F78" s="72" t="s">
        <v>3022</v>
      </c>
      <c r="G78" s="72" t="s">
        <v>2864</v>
      </c>
      <c r="H78" s="72">
        <v>3420006</v>
      </c>
      <c r="I78" s="72" t="s">
        <v>1054</v>
      </c>
      <c r="J78" s="72">
        <v>1190</v>
      </c>
      <c r="K78" s="72" t="s">
        <v>2895</v>
      </c>
      <c r="L78" s="72" t="s">
        <v>2951</v>
      </c>
      <c r="M78" s="72">
        <v>6.4999999999999997E-3</v>
      </c>
      <c r="N78" s="72">
        <v>45443</v>
      </c>
      <c r="O78" s="72" t="s">
        <v>2867</v>
      </c>
      <c r="P78" s="72">
        <v>45455</v>
      </c>
      <c r="Q78" s="72">
        <v>6.4999999999999997E-3</v>
      </c>
      <c r="R78" s="72">
        <v>45462</v>
      </c>
      <c r="S78" s="72"/>
      <c r="T78" s="72" t="s">
        <v>2981</v>
      </c>
      <c r="U78" s="72"/>
      <c r="V78" s="72"/>
    </row>
    <row r="79" spans="1:22" x14ac:dyDescent="0.25">
      <c r="A79" s="72">
        <v>63</v>
      </c>
      <c r="B79" s="72">
        <v>45443</v>
      </c>
      <c r="C79" s="72" t="s">
        <v>3023</v>
      </c>
      <c r="D79" s="72" t="s">
        <v>2910</v>
      </c>
      <c r="E79" s="72" t="s">
        <v>2911</v>
      </c>
      <c r="F79" s="72" t="s">
        <v>3024</v>
      </c>
      <c r="G79" s="72" t="s">
        <v>2864</v>
      </c>
      <c r="H79" s="72">
        <v>7730438</v>
      </c>
      <c r="I79" s="72" t="s">
        <v>2268</v>
      </c>
      <c r="J79" s="72">
        <v>2391</v>
      </c>
      <c r="K79" s="72" t="s">
        <v>2865</v>
      </c>
      <c r="L79" s="72" t="s">
        <v>2896</v>
      </c>
      <c r="M79" s="72">
        <v>0.05</v>
      </c>
      <c r="N79" s="72">
        <v>45468</v>
      </c>
      <c r="O79" s="72" t="s">
        <v>2867</v>
      </c>
      <c r="P79" s="72">
        <v>45481</v>
      </c>
      <c r="Q79" s="72">
        <v>0.05</v>
      </c>
      <c r="R79" s="72">
        <v>45482</v>
      </c>
      <c r="S79" s="72"/>
      <c r="T79" s="72" t="s">
        <v>2913</v>
      </c>
      <c r="U79" s="72"/>
      <c r="V79" s="72"/>
    </row>
    <row r="80" spans="1:22" x14ac:dyDescent="0.25">
      <c r="A80" s="72">
        <v>64</v>
      </c>
      <c r="B80" s="72">
        <v>45443</v>
      </c>
      <c r="C80" s="72" t="s">
        <v>3025</v>
      </c>
      <c r="D80" s="72" t="s">
        <v>2942</v>
      </c>
      <c r="E80" s="72" t="s">
        <v>2911</v>
      </c>
      <c r="F80" s="72" t="s">
        <v>3026</v>
      </c>
      <c r="G80" s="72" t="s">
        <v>2864</v>
      </c>
      <c r="H80" s="72">
        <v>2020007</v>
      </c>
      <c r="I80" s="72" t="s">
        <v>116</v>
      </c>
      <c r="J80" s="72">
        <v>1190</v>
      </c>
      <c r="K80" s="72" t="s">
        <v>2895</v>
      </c>
      <c r="L80" s="72" t="s">
        <v>2951</v>
      </c>
      <c r="M80" s="72">
        <v>0.33300000000000002</v>
      </c>
      <c r="N80" s="72">
        <v>45454</v>
      </c>
      <c r="O80" s="72" t="s">
        <v>2867</v>
      </c>
      <c r="P80" s="72">
        <v>45481</v>
      </c>
      <c r="Q80" s="72">
        <v>3.3300000000000003E-2</v>
      </c>
      <c r="R80" s="72">
        <v>45482</v>
      </c>
      <c r="S80" s="72"/>
      <c r="T80" s="72" t="s">
        <v>2945</v>
      </c>
      <c r="U80" s="72" t="s">
        <v>3027</v>
      </c>
      <c r="V80" s="72"/>
    </row>
    <row r="81" spans="1:22" x14ac:dyDescent="0.25">
      <c r="A81" s="72">
        <v>65</v>
      </c>
      <c r="B81" s="72">
        <v>45405</v>
      </c>
      <c r="C81" s="72" t="s">
        <v>3028</v>
      </c>
      <c r="D81" s="72" t="s">
        <v>2870</v>
      </c>
      <c r="E81" s="72" t="s">
        <v>2877</v>
      </c>
      <c r="F81" s="72" t="s">
        <v>3029</v>
      </c>
      <c r="G81" s="72" t="s">
        <v>2864</v>
      </c>
      <c r="H81" s="72">
        <v>2320001</v>
      </c>
      <c r="I81" s="72" t="s">
        <v>663</v>
      </c>
      <c r="J81" s="72">
        <v>1190</v>
      </c>
      <c r="K81" s="72" t="s">
        <v>2895</v>
      </c>
      <c r="L81" s="72" t="s">
        <v>2896</v>
      </c>
      <c r="M81" s="72">
        <v>3.3300000000000003E-2</v>
      </c>
      <c r="N81" s="72">
        <v>45404</v>
      </c>
      <c r="O81" s="72" t="s">
        <v>2867</v>
      </c>
      <c r="P81" s="72">
        <v>45460</v>
      </c>
      <c r="Q81" s="72">
        <v>3.3300000000000003E-2</v>
      </c>
      <c r="R81" s="72">
        <v>45462</v>
      </c>
      <c r="S81" s="72"/>
      <c r="T81" s="72" t="s">
        <v>2900</v>
      </c>
      <c r="U81" s="72"/>
      <c r="V81" s="72"/>
    </row>
    <row r="82" spans="1:22" x14ac:dyDescent="0.25">
      <c r="A82" s="72">
        <v>66</v>
      </c>
      <c r="B82" s="72">
        <v>45443</v>
      </c>
      <c r="C82" s="72" t="s">
        <v>3030</v>
      </c>
      <c r="D82" s="72" t="s">
        <v>2873</v>
      </c>
      <c r="E82" s="72" t="s">
        <v>2911</v>
      </c>
      <c r="F82" s="72" t="s">
        <v>3022</v>
      </c>
      <c r="G82" s="72" t="s">
        <v>2864</v>
      </c>
      <c r="H82" s="72">
        <v>3420009</v>
      </c>
      <c r="I82" s="72" t="s">
        <v>25</v>
      </c>
      <c r="J82" s="72">
        <v>1190</v>
      </c>
      <c r="K82" s="72" t="s">
        <v>2895</v>
      </c>
      <c r="L82" s="72" t="s">
        <v>2951</v>
      </c>
      <c r="M82" s="72">
        <v>3.3300000000000003E-2</v>
      </c>
      <c r="N82" s="72">
        <v>45468</v>
      </c>
      <c r="O82" s="72" t="s">
        <v>2867</v>
      </c>
      <c r="P82" s="72">
        <v>45484</v>
      </c>
      <c r="Q82" s="72">
        <v>3.3300000000000003E-2</v>
      </c>
      <c r="R82" s="72">
        <v>45484</v>
      </c>
      <c r="S82" s="72"/>
      <c r="T82" s="72" t="s">
        <v>2981</v>
      </c>
      <c r="U82" s="72"/>
      <c r="V82" s="72"/>
    </row>
    <row r="83" spans="1:22" x14ac:dyDescent="0.25">
      <c r="A83" s="72">
        <v>67</v>
      </c>
      <c r="B83" s="72">
        <v>45443</v>
      </c>
      <c r="C83" s="72" t="s">
        <v>3031</v>
      </c>
      <c r="D83" s="72" t="s">
        <v>2910</v>
      </c>
      <c r="E83" s="72"/>
      <c r="F83" s="72" t="s">
        <v>3032</v>
      </c>
      <c r="G83" s="72" t="s">
        <v>2864</v>
      </c>
      <c r="H83" s="72">
        <v>4210000</v>
      </c>
      <c r="I83" s="72" t="s">
        <v>1266</v>
      </c>
      <c r="J83" s="72">
        <v>2391</v>
      </c>
      <c r="K83" s="72" t="s">
        <v>2865</v>
      </c>
      <c r="L83" s="72" t="s">
        <v>2896</v>
      </c>
      <c r="M83" s="72">
        <v>3.3300000000000003E-2</v>
      </c>
      <c r="N83" s="72">
        <v>45475</v>
      </c>
      <c r="O83" s="72" t="s">
        <v>2867</v>
      </c>
      <c r="P83" s="72">
        <v>45482</v>
      </c>
      <c r="Q83" s="72">
        <v>3.3300000000000003E-2</v>
      </c>
      <c r="R83" s="72">
        <v>45483</v>
      </c>
      <c r="S83" s="72"/>
      <c r="T83" s="72" t="s">
        <v>2913</v>
      </c>
      <c r="U83" s="72"/>
      <c r="V83" s="72"/>
    </row>
    <row r="84" spans="1:22" x14ac:dyDescent="0.25">
      <c r="A84" s="72"/>
      <c r="B84" s="72"/>
      <c r="C84" s="72"/>
      <c r="D84" s="72"/>
      <c r="E84" s="72"/>
      <c r="F84" s="72"/>
      <c r="G84" s="72"/>
      <c r="H84" s="72"/>
      <c r="I84" s="72"/>
      <c r="J84" s="72"/>
      <c r="K84" s="72"/>
      <c r="L84" s="72"/>
      <c r="M84" s="72"/>
      <c r="N84" s="72"/>
      <c r="O84" s="72"/>
      <c r="P84" s="72"/>
      <c r="Q84" s="72"/>
      <c r="R84" s="72"/>
      <c r="S84" s="72"/>
      <c r="T84" s="72"/>
      <c r="U84" s="72"/>
      <c r="V84" s="72"/>
    </row>
    <row r="85" spans="1:22" x14ac:dyDescent="0.25">
      <c r="A85" s="72">
        <v>69</v>
      </c>
      <c r="B85" s="72">
        <v>45436</v>
      </c>
      <c r="C85" s="72" t="s">
        <v>3033</v>
      </c>
      <c r="D85" s="72" t="s">
        <v>2937</v>
      </c>
      <c r="E85" s="72" t="s">
        <v>2877</v>
      </c>
      <c r="F85" s="72" t="s">
        <v>2953</v>
      </c>
      <c r="G85" s="72" t="s">
        <v>2864</v>
      </c>
      <c r="H85" s="72">
        <v>5520009</v>
      </c>
      <c r="I85" s="72" t="s">
        <v>60</v>
      </c>
      <c r="J85" s="72">
        <v>8792</v>
      </c>
      <c r="K85" s="72" t="s">
        <v>2793</v>
      </c>
      <c r="L85" s="72" t="s">
        <v>2951</v>
      </c>
      <c r="M85" s="72">
        <v>3.3300000000000003E-2</v>
      </c>
      <c r="N85" s="72">
        <v>45418</v>
      </c>
      <c r="O85" s="72" t="s">
        <v>2867</v>
      </c>
      <c r="P85" s="72">
        <v>45476</v>
      </c>
      <c r="Q85" s="72">
        <v>3.3300000000000003E-2</v>
      </c>
      <c r="R85" s="72">
        <v>45478</v>
      </c>
      <c r="S85" s="72">
        <v>45481</v>
      </c>
      <c r="T85" s="72" t="s">
        <v>2939</v>
      </c>
      <c r="U85" s="72"/>
      <c r="V85" s="72" t="s">
        <v>3034</v>
      </c>
    </row>
    <row r="86" spans="1:22" x14ac:dyDescent="0.25">
      <c r="A86" s="72">
        <v>70</v>
      </c>
      <c r="B86" s="72">
        <v>45436</v>
      </c>
      <c r="C86" s="72" t="s">
        <v>3035</v>
      </c>
      <c r="D86" s="72" t="s">
        <v>2924</v>
      </c>
      <c r="E86" s="72" t="s">
        <v>2911</v>
      </c>
      <c r="F86" s="72" t="s">
        <v>3036</v>
      </c>
      <c r="G86" s="72" t="s">
        <v>2864</v>
      </c>
      <c r="H86" s="72">
        <v>7330972</v>
      </c>
      <c r="I86" s="72" t="s">
        <v>2182</v>
      </c>
      <c r="J86" s="72">
        <v>8792</v>
      </c>
      <c r="K86" s="72" t="s">
        <v>2793</v>
      </c>
      <c r="L86" s="72" t="s">
        <v>2951</v>
      </c>
      <c r="M86" s="72">
        <v>3.3300000000000003E-2</v>
      </c>
      <c r="N86" s="72">
        <v>45433</v>
      </c>
      <c r="O86" s="72" t="s">
        <v>2867</v>
      </c>
      <c r="P86" s="72">
        <v>45481</v>
      </c>
      <c r="Q86" s="72">
        <v>3.3300000000000003E-2</v>
      </c>
      <c r="R86" s="72">
        <v>45482</v>
      </c>
      <c r="S86" s="72"/>
      <c r="T86" s="72" t="s">
        <v>2926</v>
      </c>
      <c r="U86" s="72"/>
      <c r="V86" s="72"/>
    </row>
    <row r="87" spans="1:22" x14ac:dyDescent="0.25">
      <c r="A87" s="72">
        <v>71</v>
      </c>
      <c r="B87" s="72"/>
      <c r="C87" s="72"/>
      <c r="D87" s="72"/>
      <c r="E87" s="72"/>
      <c r="F87" s="72"/>
      <c r="G87" s="72"/>
      <c r="H87" s="72"/>
      <c r="I87" s="72"/>
      <c r="J87" s="72"/>
      <c r="K87" s="72"/>
      <c r="L87" s="72"/>
      <c r="M87" s="72"/>
      <c r="N87" s="72"/>
      <c r="O87" s="72"/>
      <c r="P87" s="72"/>
      <c r="Q87" s="72"/>
      <c r="R87" s="72"/>
      <c r="S87" s="72"/>
      <c r="T87" s="72"/>
      <c r="U87" s="72"/>
      <c r="V87" s="72"/>
    </row>
    <row r="88" spans="1:22" x14ac:dyDescent="0.25">
      <c r="A88" s="72">
        <v>72</v>
      </c>
      <c r="B88" s="72"/>
      <c r="C88" s="72"/>
      <c r="D88" s="72"/>
      <c r="E88" s="72"/>
      <c r="F88" s="72"/>
      <c r="G88" s="72"/>
      <c r="H88" s="72"/>
      <c r="I88" s="72"/>
      <c r="J88" s="72"/>
      <c r="K88" s="72"/>
      <c r="L88" s="72"/>
      <c r="M88" s="72"/>
      <c r="N88" s="72"/>
      <c r="O88" s="72"/>
      <c r="P88" s="72"/>
      <c r="Q88" s="72"/>
      <c r="R88" s="72"/>
      <c r="S88" s="72"/>
      <c r="T88" s="72"/>
      <c r="U88" s="72"/>
      <c r="V88" s="72"/>
    </row>
    <row r="89" spans="1:22" x14ac:dyDescent="0.25">
      <c r="A89" s="72">
        <v>73</v>
      </c>
      <c r="B89" s="72"/>
      <c r="C89" s="72"/>
      <c r="D89" s="72"/>
      <c r="E89" s="72"/>
      <c r="F89" s="72"/>
      <c r="G89" s="72"/>
      <c r="H89" s="72"/>
      <c r="I89" s="72"/>
      <c r="J89" s="72"/>
      <c r="K89" s="72"/>
      <c r="L89" s="72"/>
      <c r="M89" s="72"/>
      <c r="N89" s="72"/>
      <c r="O89" s="72"/>
      <c r="P89" s="72"/>
      <c r="Q89" s="72"/>
      <c r="R89" s="72"/>
      <c r="S89" s="72"/>
      <c r="T89" s="72"/>
      <c r="U89" s="72"/>
      <c r="V89" s="72"/>
    </row>
    <row r="90" spans="1:22" x14ac:dyDescent="0.25">
      <c r="A90" s="72">
        <v>74</v>
      </c>
      <c r="B90" s="72"/>
      <c r="C90" s="72"/>
      <c r="D90" s="72"/>
      <c r="E90" s="72"/>
      <c r="F90" s="72"/>
      <c r="G90" s="72"/>
      <c r="H90" s="72"/>
      <c r="I90" s="72"/>
      <c r="J90" s="72"/>
      <c r="K90" s="72"/>
      <c r="L90" s="72"/>
      <c r="M90" s="72"/>
      <c r="N90" s="72"/>
      <c r="O90" s="72"/>
      <c r="P90" s="72"/>
      <c r="Q90" s="72"/>
      <c r="R90" s="72"/>
      <c r="S90" s="72"/>
      <c r="T90" s="72"/>
      <c r="U90" s="72"/>
      <c r="V90" s="72"/>
    </row>
    <row r="91" spans="1:22" x14ac:dyDescent="0.25">
      <c r="A91" s="72">
        <v>75</v>
      </c>
      <c r="B91" s="72"/>
      <c r="C91" s="72"/>
      <c r="D91" s="72"/>
      <c r="E91" s="72"/>
      <c r="F91" s="72"/>
      <c r="G91" s="72"/>
      <c r="H91" s="72"/>
      <c r="I91" s="72"/>
      <c r="J91" s="72"/>
      <c r="K91" s="72"/>
      <c r="L91" s="72"/>
      <c r="M91" s="72"/>
      <c r="N91" s="72"/>
      <c r="O91" s="72"/>
      <c r="P91" s="72"/>
      <c r="Q91" s="72"/>
      <c r="R91" s="72"/>
      <c r="S91" s="72"/>
      <c r="T91" s="72"/>
      <c r="U91" s="72"/>
      <c r="V91" s="72"/>
    </row>
    <row r="92" spans="1:22" x14ac:dyDescent="0.25">
      <c r="A92" s="72">
        <v>76</v>
      </c>
      <c r="B92" s="72"/>
      <c r="C92" s="72"/>
      <c r="D92" s="72"/>
      <c r="E92" s="72"/>
      <c r="F92" s="72"/>
      <c r="G92" s="72"/>
      <c r="H92" s="72"/>
      <c r="I92" s="72"/>
      <c r="J92" s="72"/>
      <c r="K92" s="72"/>
      <c r="L92" s="72"/>
      <c r="M92" s="72"/>
      <c r="N92" s="72"/>
      <c r="O92" s="72"/>
      <c r="P92" s="72"/>
      <c r="Q92" s="72"/>
      <c r="R92" s="72"/>
      <c r="S92" s="72"/>
      <c r="T92" s="72"/>
      <c r="U92" s="72"/>
      <c r="V92" s="72"/>
    </row>
    <row r="93" spans="1:22" x14ac:dyDescent="0.25">
      <c r="A93" s="72">
        <v>77</v>
      </c>
      <c r="B93" s="72"/>
      <c r="C93" s="72"/>
      <c r="D93" s="72"/>
      <c r="E93" s="72"/>
      <c r="F93" s="72"/>
      <c r="G93" s="72"/>
      <c r="H93" s="72"/>
      <c r="I93" s="72"/>
      <c r="J93" s="72"/>
      <c r="K93" s="72"/>
      <c r="L93" s="72"/>
      <c r="M93" s="72"/>
      <c r="N93" s="72"/>
      <c r="O93" s="72"/>
      <c r="P93" s="72"/>
      <c r="Q93" s="72"/>
      <c r="R93" s="72"/>
      <c r="S93" s="72"/>
      <c r="T93" s="72"/>
      <c r="U93" s="72"/>
      <c r="V93" s="72"/>
    </row>
    <row r="94" spans="1:22" x14ac:dyDescent="0.25">
      <c r="A94" s="72">
        <v>78</v>
      </c>
      <c r="B94" s="72"/>
      <c r="C94" s="72"/>
      <c r="D94" s="72"/>
      <c r="E94" s="72"/>
      <c r="F94" s="72"/>
      <c r="G94" s="72"/>
      <c r="H94" s="72"/>
      <c r="I94" s="72"/>
      <c r="J94" s="72"/>
      <c r="K94" s="72"/>
      <c r="L94" s="72"/>
      <c r="M94" s="72"/>
      <c r="N94" s="72"/>
      <c r="O94" s="72"/>
      <c r="P94" s="72"/>
      <c r="Q94" s="72"/>
      <c r="R94" s="72"/>
      <c r="S94" s="72"/>
      <c r="T94" s="72"/>
      <c r="U94" s="72"/>
      <c r="V94" s="72"/>
    </row>
    <row r="95" spans="1:22" x14ac:dyDescent="0.25">
      <c r="A95" s="72">
        <v>79</v>
      </c>
      <c r="B95" s="72"/>
      <c r="C95" s="72"/>
      <c r="D95" s="72"/>
      <c r="E95" s="72"/>
      <c r="F95" s="72"/>
      <c r="G95" s="72"/>
      <c r="H95" s="72"/>
      <c r="I95" s="72"/>
      <c r="J95" s="72"/>
      <c r="K95" s="72"/>
      <c r="L95" s="72"/>
      <c r="M95" s="72"/>
      <c r="N95" s="72"/>
      <c r="O95" s="72"/>
      <c r="P95" s="72"/>
      <c r="Q95" s="72"/>
      <c r="R95" s="72"/>
      <c r="S95" s="72"/>
      <c r="T95" s="72"/>
      <c r="U95" s="72"/>
      <c r="V95" s="72"/>
    </row>
    <row r="96" spans="1:22" x14ac:dyDescent="0.25">
      <c r="A96" s="72">
        <v>80</v>
      </c>
      <c r="B96" s="72"/>
      <c r="C96" s="72"/>
      <c r="D96" s="72"/>
      <c r="E96" s="72"/>
      <c r="F96" s="72"/>
      <c r="G96" s="72"/>
      <c r="H96" s="72"/>
      <c r="I96" s="72"/>
      <c r="J96" s="72"/>
      <c r="K96" s="72"/>
      <c r="L96" s="72"/>
      <c r="M96" s="72"/>
      <c r="N96" s="72"/>
      <c r="O96" s="72"/>
      <c r="P96" s="72"/>
      <c r="Q96" s="72"/>
      <c r="R96" s="72"/>
      <c r="S96" s="72"/>
      <c r="T96" s="72"/>
      <c r="U96" s="72"/>
      <c r="V96" s="72"/>
    </row>
    <row r="97" spans="1:22" x14ac:dyDescent="0.25">
      <c r="A97" s="72">
        <v>81</v>
      </c>
      <c r="B97" s="72"/>
      <c r="C97" s="72"/>
      <c r="D97" s="72"/>
      <c r="E97" s="72"/>
      <c r="F97" s="72"/>
      <c r="G97" s="72"/>
      <c r="H97" s="72"/>
      <c r="I97" s="72"/>
      <c r="J97" s="72"/>
      <c r="K97" s="72"/>
      <c r="L97" s="72"/>
      <c r="M97" s="72"/>
      <c r="N97" s="72"/>
      <c r="O97" s="72"/>
      <c r="P97" s="72"/>
      <c r="Q97" s="72"/>
      <c r="R97" s="72"/>
      <c r="S97" s="72"/>
      <c r="T97" s="72"/>
      <c r="U97" s="72"/>
      <c r="V97" s="72"/>
    </row>
    <row r="98" spans="1:22" x14ac:dyDescent="0.25">
      <c r="A98" s="72">
        <v>82</v>
      </c>
      <c r="B98" s="72"/>
      <c r="C98" s="72"/>
      <c r="D98" s="72"/>
      <c r="E98" s="72"/>
      <c r="F98" s="72"/>
      <c r="G98" s="72"/>
      <c r="H98" s="72"/>
      <c r="I98" s="72"/>
      <c r="J98" s="72"/>
      <c r="K98" s="72"/>
      <c r="L98" s="72"/>
      <c r="M98" s="72"/>
      <c r="N98" s="72"/>
      <c r="O98" s="72"/>
      <c r="P98" s="72"/>
      <c r="Q98" s="72"/>
      <c r="R98" s="72"/>
      <c r="S98" s="72"/>
      <c r="T98" s="72"/>
      <c r="U98" s="72"/>
      <c r="V98" s="72"/>
    </row>
    <row r="99" spans="1:22" x14ac:dyDescent="0.25">
      <c r="A99" s="72">
        <v>83</v>
      </c>
      <c r="B99" s="72"/>
      <c r="C99" s="72"/>
      <c r="D99" s="72"/>
      <c r="E99" s="72"/>
      <c r="F99" s="72"/>
      <c r="G99" s="72"/>
      <c r="H99" s="72"/>
      <c r="I99" s="72"/>
      <c r="J99" s="72"/>
      <c r="K99" s="72"/>
      <c r="L99" s="72"/>
      <c r="M99" s="72"/>
      <c r="N99" s="72"/>
      <c r="O99" s="72"/>
      <c r="P99" s="72"/>
      <c r="Q99" s="72"/>
      <c r="R99" s="72"/>
      <c r="S99" s="72"/>
      <c r="T99" s="72"/>
      <c r="U99" s="72"/>
      <c r="V99" s="72"/>
    </row>
    <row r="100" spans="1:22" x14ac:dyDescent="0.25">
      <c r="A100" s="72">
        <v>84</v>
      </c>
      <c r="B100" s="72"/>
      <c r="C100" s="72"/>
      <c r="D100" s="72"/>
      <c r="E100" s="72"/>
      <c r="F100" s="72"/>
      <c r="G100" s="72"/>
      <c r="H100" s="72"/>
      <c r="I100" s="72"/>
      <c r="J100" s="72"/>
      <c r="K100" s="72"/>
      <c r="L100" s="72"/>
      <c r="M100" s="72"/>
      <c r="N100" s="72"/>
      <c r="O100" s="72"/>
      <c r="P100" s="72"/>
      <c r="Q100" s="72"/>
      <c r="R100" s="72"/>
      <c r="S100" s="72"/>
      <c r="T100" s="72"/>
      <c r="U100" s="72"/>
      <c r="V100" s="72"/>
    </row>
    <row r="101" spans="1:22" x14ac:dyDescent="0.25">
      <c r="A101" s="72">
        <v>85</v>
      </c>
      <c r="B101" s="72"/>
      <c r="C101" s="72"/>
      <c r="D101" s="72"/>
      <c r="E101" s="72"/>
      <c r="F101" s="72"/>
      <c r="G101" s="72"/>
      <c r="H101" s="72"/>
      <c r="I101" s="72"/>
      <c r="J101" s="72"/>
      <c r="K101" s="72"/>
      <c r="L101" s="72"/>
      <c r="M101" s="72"/>
      <c r="N101" s="72"/>
      <c r="O101" s="72"/>
      <c r="P101" s="72"/>
      <c r="Q101" s="72"/>
      <c r="R101" s="72"/>
      <c r="S101" s="72"/>
      <c r="T101" s="72"/>
      <c r="U101" s="72"/>
      <c r="V101" s="72"/>
    </row>
    <row r="102" spans="1:22" x14ac:dyDescent="0.25">
      <c r="A102" s="72">
        <v>86</v>
      </c>
      <c r="B102" s="72"/>
      <c r="C102" s="72"/>
      <c r="D102" s="72"/>
      <c r="E102" s="72"/>
      <c r="F102" s="72"/>
      <c r="G102" s="72"/>
      <c r="H102" s="72"/>
      <c r="I102" s="72"/>
      <c r="J102" s="72"/>
      <c r="K102" s="72"/>
      <c r="L102" s="72"/>
      <c r="M102" s="72"/>
      <c r="N102" s="72"/>
      <c r="O102" s="72"/>
      <c r="P102" s="72"/>
      <c r="Q102" s="72"/>
      <c r="R102" s="72"/>
      <c r="S102" s="72"/>
      <c r="T102" s="72"/>
      <c r="U102" s="72"/>
      <c r="V102" s="72"/>
    </row>
    <row r="103" spans="1:22" x14ac:dyDescent="0.25">
      <c r="A103" s="72">
        <v>87</v>
      </c>
      <c r="B103" s="72"/>
      <c r="C103" s="72"/>
      <c r="D103" s="72"/>
      <c r="E103" s="72"/>
      <c r="F103" s="72"/>
      <c r="G103" s="72"/>
      <c r="H103" s="72"/>
      <c r="I103" s="72"/>
      <c r="J103" s="72"/>
      <c r="K103" s="72"/>
      <c r="L103" s="72"/>
      <c r="M103" s="72"/>
      <c r="N103" s="72"/>
      <c r="O103" s="72"/>
      <c r="P103" s="72"/>
      <c r="Q103" s="72"/>
      <c r="R103" s="72"/>
      <c r="S103" s="72"/>
      <c r="T103" s="72"/>
      <c r="U103" s="72"/>
      <c r="V103" s="72"/>
    </row>
    <row r="104" spans="1:22" x14ac:dyDescent="0.25">
      <c r="A104" s="72">
        <v>88</v>
      </c>
      <c r="B104" s="72"/>
      <c r="C104" s="72"/>
      <c r="D104" s="72"/>
      <c r="E104" s="72"/>
      <c r="F104" s="72"/>
      <c r="G104" s="72"/>
      <c r="H104" s="72"/>
      <c r="I104" s="72"/>
      <c r="J104" s="72"/>
      <c r="K104" s="72"/>
      <c r="L104" s="72"/>
      <c r="M104" s="72"/>
      <c r="N104" s="72"/>
      <c r="O104" s="72"/>
      <c r="P104" s="72"/>
      <c r="Q104" s="72"/>
      <c r="R104" s="72"/>
      <c r="S104" s="72"/>
      <c r="T104" s="72"/>
      <c r="U104" s="72"/>
      <c r="V104" s="72"/>
    </row>
    <row r="105" spans="1:22" x14ac:dyDescent="0.25">
      <c r="A105" s="72">
        <v>89</v>
      </c>
      <c r="B105" s="72"/>
      <c r="C105" s="72"/>
      <c r="D105" s="72"/>
      <c r="E105" s="72"/>
      <c r="F105" s="72"/>
      <c r="G105" s="72"/>
      <c r="H105" s="72"/>
      <c r="I105" s="72"/>
      <c r="J105" s="72"/>
      <c r="K105" s="72"/>
      <c r="L105" s="72"/>
      <c r="M105" s="72"/>
      <c r="N105" s="72"/>
      <c r="O105" s="72"/>
      <c r="P105" s="72"/>
      <c r="Q105" s="72"/>
      <c r="R105" s="72"/>
      <c r="S105" s="72"/>
      <c r="T105" s="72"/>
      <c r="U105" s="72"/>
      <c r="V105" s="72"/>
    </row>
    <row r="106" spans="1:22" x14ac:dyDescent="0.25">
      <c r="A106" s="72">
        <v>90</v>
      </c>
      <c r="B106" s="72"/>
      <c r="C106" s="72"/>
      <c r="D106" s="72"/>
      <c r="E106" s="72"/>
      <c r="F106" s="72"/>
      <c r="G106" s="72"/>
      <c r="H106" s="72"/>
      <c r="I106" s="72"/>
      <c r="J106" s="72"/>
      <c r="K106" s="72"/>
      <c r="L106" s="72"/>
      <c r="M106" s="72"/>
      <c r="N106" s="72"/>
      <c r="O106" s="72"/>
      <c r="P106" s="72"/>
      <c r="Q106" s="72"/>
      <c r="R106" s="72"/>
      <c r="S106" s="72"/>
      <c r="T106" s="72"/>
      <c r="U106" s="72"/>
      <c r="V106" s="72"/>
    </row>
    <row r="107" spans="1:22" x14ac:dyDescent="0.25">
      <c r="A107" s="72">
        <v>91</v>
      </c>
      <c r="B107" s="72"/>
      <c r="C107" s="72"/>
      <c r="D107" s="72"/>
      <c r="E107" s="72"/>
      <c r="F107" s="72"/>
      <c r="G107" s="72"/>
      <c r="H107" s="72"/>
      <c r="I107" s="72"/>
      <c r="J107" s="72"/>
      <c r="K107" s="72"/>
      <c r="L107" s="72"/>
      <c r="M107" s="72"/>
      <c r="N107" s="72"/>
      <c r="O107" s="72"/>
      <c r="P107" s="72"/>
      <c r="Q107" s="72"/>
      <c r="R107" s="72"/>
      <c r="S107" s="72"/>
      <c r="T107" s="72"/>
      <c r="U107" s="72"/>
      <c r="V107" s="72"/>
    </row>
    <row r="108" spans="1:22" x14ac:dyDescent="0.25">
      <c r="A108" s="72">
        <v>92</v>
      </c>
      <c r="B108" s="72"/>
      <c r="C108" s="72"/>
      <c r="D108" s="72"/>
      <c r="E108" s="72"/>
      <c r="F108" s="72"/>
      <c r="G108" s="72"/>
      <c r="H108" s="72"/>
      <c r="I108" s="72"/>
      <c r="J108" s="72"/>
      <c r="K108" s="72"/>
      <c r="L108" s="72"/>
      <c r="M108" s="72"/>
      <c r="N108" s="72"/>
      <c r="O108" s="72"/>
      <c r="P108" s="72"/>
      <c r="Q108" s="72"/>
      <c r="R108" s="72"/>
      <c r="S108" s="72"/>
      <c r="T108" s="72"/>
      <c r="U108" s="72"/>
      <c r="V108" s="72"/>
    </row>
    <row r="109" spans="1:22" x14ac:dyDescent="0.25">
      <c r="A109" s="72">
        <v>93</v>
      </c>
      <c r="B109" s="72"/>
      <c r="C109" s="72"/>
      <c r="D109" s="72"/>
      <c r="E109" s="72"/>
      <c r="F109" s="72"/>
      <c r="G109" s="72"/>
      <c r="H109" s="72"/>
      <c r="I109" s="72"/>
      <c r="J109" s="72"/>
      <c r="K109" s="72"/>
      <c r="L109" s="72"/>
      <c r="M109" s="72"/>
      <c r="N109" s="72"/>
      <c r="O109" s="72"/>
      <c r="P109" s="72"/>
      <c r="Q109" s="72"/>
      <c r="R109" s="72"/>
      <c r="S109" s="72"/>
      <c r="T109" s="72"/>
      <c r="U109" s="72"/>
      <c r="V109" s="72"/>
    </row>
    <row r="110" spans="1:22" x14ac:dyDescent="0.25">
      <c r="A110" s="72">
        <v>94</v>
      </c>
      <c r="B110" s="72"/>
      <c r="C110" s="72"/>
      <c r="D110" s="72"/>
      <c r="E110" s="72"/>
      <c r="F110" s="72"/>
      <c r="G110" s="72"/>
      <c r="H110" s="72"/>
      <c r="I110" s="72"/>
      <c r="J110" s="72"/>
      <c r="K110" s="72"/>
      <c r="L110" s="72"/>
      <c r="M110" s="72"/>
      <c r="N110" s="72"/>
      <c r="O110" s="72"/>
      <c r="P110" s="72"/>
      <c r="Q110" s="72"/>
      <c r="R110" s="72"/>
      <c r="S110" s="72"/>
      <c r="T110" s="72"/>
      <c r="U110" s="72"/>
      <c r="V110" s="72"/>
    </row>
    <row r="111" spans="1:22" x14ac:dyDescent="0.25">
      <c r="A111" s="72">
        <v>95</v>
      </c>
      <c r="B111" s="72"/>
      <c r="C111" s="72"/>
      <c r="D111" s="72"/>
      <c r="E111" s="72"/>
      <c r="F111" s="72"/>
      <c r="G111" s="72"/>
      <c r="H111" s="72"/>
      <c r="I111" s="72"/>
      <c r="J111" s="72"/>
      <c r="K111" s="72"/>
      <c r="L111" s="72"/>
      <c r="M111" s="72"/>
      <c r="N111" s="72"/>
      <c r="O111" s="72"/>
      <c r="P111" s="72"/>
      <c r="Q111" s="72"/>
      <c r="R111" s="72"/>
      <c r="S111" s="72"/>
      <c r="T111" s="72"/>
      <c r="U111" s="72"/>
      <c r="V111" s="72"/>
    </row>
    <row r="112" spans="1:22" x14ac:dyDescent="0.25">
      <c r="A112" s="72">
        <v>96</v>
      </c>
      <c r="B112" s="72"/>
      <c r="C112" s="72"/>
      <c r="D112" s="72"/>
      <c r="E112" s="72"/>
      <c r="F112" s="72"/>
      <c r="G112" s="72"/>
      <c r="H112" s="72"/>
      <c r="I112" s="72"/>
      <c r="J112" s="72"/>
      <c r="K112" s="72"/>
      <c r="L112" s="72"/>
      <c r="M112" s="72"/>
      <c r="N112" s="72"/>
      <c r="O112" s="72"/>
      <c r="P112" s="72"/>
      <c r="Q112" s="72"/>
      <c r="R112" s="72"/>
      <c r="S112" s="72"/>
      <c r="T112" s="72"/>
      <c r="U112" s="72"/>
      <c r="V112" s="72"/>
    </row>
    <row r="113" spans="1:22" x14ac:dyDescent="0.25">
      <c r="A113" s="72">
        <v>97</v>
      </c>
      <c r="B113" s="72"/>
      <c r="C113" s="72"/>
      <c r="D113" s="72"/>
      <c r="E113" s="72"/>
      <c r="F113" s="72"/>
      <c r="G113" s="72"/>
      <c r="H113" s="72"/>
      <c r="I113" s="72"/>
      <c r="J113" s="72"/>
      <c r="K113" s="72"/>
      <c r="L113" s="72"/>
      <c r="M113" s="72"/>
      <c r="N113" s="72"/>
      <c r="O113" s="72"/>
      <c r="P113" s="72"/>
      <c r="Q113" s="72"/>
      <c r="R113" s="72"/>
      <c r="S113" s="72"/>
      <c r="T113" s="72"/>
      <c r="U113" s="72"/>
      <c r="V113" s="72"/>
    </row>
    <row r="114" spans="1:22" x14ac:dyDescent="0.25">
      <c r="A114" s="72">
        <v>98</v>
      </c>
      <c r="B114" s="72"/>
      <c r="C114" s="72"/>
      <c r="D114" s="72"/>
      <c r="E114" s="72"/>
      <c r="F114" s="72"/>
      <c r="G114" s="72"/>
      <c r="H114" s="72"/>
      <c r="I114" s="72"/>
      <c r="J114" s="72"/>
      <c r="K114" s="72"/>
      <c r="L114" s="72"/>
      <c r="M114" s="72"/>
      <c r="N114" s="72"/>
      <c r="O114" s="72"/>
      <c r="P114" s="72"/>
      <c r="Q114" s="72"/>
      <c r="R114" s="72"/>
      <c r="S114" s="72"/>
      <c r="T114" s="72"/>
      <c r="U114" s="72"/>
      <c r="V114" s="72"/>
    </row>
    <row r="115" spans="1:22" x14ac:dyDescent="0.25">
      <c r="A115" s="72">
        <v>99</v>
      </c>
      <c r="B115" s="72"/>
      <c r="C115" s="72"/>
      <c r="D115" s="72"/>
      <c r="E115" s="72"/>
      <c r="F115" s="72"/>
      <c r="G115" s="72"/>
      <c r="H115" s="72"/>
      <c r="I115" s="72"/>
      <c r="J115" s="72"/>
      <c r="K115" s="72"/>
      <c r="L115" s="72"/>
      <c r="M115" s="72"/>
      <c r="N115" s="72"/>
      <c r="O115" s="72"/>
      <c r="P115" s="72"/>
      <c r="Q115" s="72"/>
      <c r="R115" s="72"/>
      <c r="S115" s="72"/>
      <c r="T115" s="72"/>
      <c r="U115" s="72"/>
      <c r="V115" s="72"/>
    </row>
    <row r="116" spans="1:22" x14ac:dyDescent="0.25">
      <c r="A116" s="72">
        <v>100</v>
      </c>
      <c r="B116" s="72"/>
      <c r="C116" s="72"/>
      <c r="D116" s="72"/>
      <c r="E116" s="72"/>
      <c r="F116" s="72"/>
      <c r="G116" s="72"/>
      <c r="H116" s="72"/>
      <c r="I116" s="72"/>
      <c r="J116" s="72"/>
      <c r="K116" s="72"/>
      <c r="L116" s="72"/>
      <c r="M116" s="72"/>
      <c r="N116" s="72"/>
      <c r="O116" s="72"/>
      <c r="P116" s="72"/>
      <c r="Q116" s="72"/>
      <c r="R116" s="72"/>
      <c r="S116" s="72"/>
      <c r="T116" s="72"/>
      <c r="U116" s="72"/>
      <c r="V116" s="72"/>
    </row>
    <row r="117" spans="1:22" x14ac:dyDescent="0.25">
      <c r="A117" s="72">
        <v>101</v>
      </c>
      <c r="B117" s="72"/>
      <c r="C117" s="72"/>
      <c r="D117" s="72"/>
      <c r="E117" s="72"/>
      <c r="F117" s="72"/>
      <c r="G117" s="72"/>
      <c r="H117" s="72"/>
      <c r="I117" s="72"/>
      <c r="J117" s="72"/>
      <c r="K117" s="72"/>
      <c r="L117" s="72"/>
      <c r="M117" s="72"/>
      <c r="N117" s="72"/>
      <c r="O117" s="72"/>
      <c r="P117" s="72"/>
      <c r="Q117" s="72"/>
      <c r="R117" s="72"/>
      <c r="S117" s="72"/>
      <c r="T117" s="72"/>
      <c r="U117" s="72"/>
      <c r="V117" s="72"/>
    </row>
    <row r="118" spans="1:22" x14ac:dyDescent="0.25">
      <c r="A118" s="72">
        <v>102</v>
      </c>
      <c r="B118" s="72"/>
      <c r="C118" s="72"/>
      <c r="D118" s="72"/>
      <c r="E118" s="72"/>
      <c r="F118" s="72"/>
      <c r="G118" s="72"/>
      <c r="H118" s="72"/>
      <c r="I118" s="72"/>
      <c r="J118" s="72"/>
      <c r="K118" s="72"/>
      <c r="L118" s="72"/>
      <c r="M118" s="72"/>
      <c r="N118" s="72"/>
      <c r="O118" s="72"/>
      <c r="P118" s="72"/>
      <c r="Q118" s="72"/>
      <c r="R118" s="72"/>
      <c r="S118" s="72"/>
      <c r="T118" s="72"/>
      <c r="U118" s="72"/>
      <c r="V118" s="72"/>
    </row>
    <row r="119" spans="1:22" x14ac:dyDescent="0.25">
      <c r="A119" s="72">
        <v>103</v>
      </c>
      <c r="B119" s="72"/>
      <c r="C119" s="72"/>
      <c r="D119" s="72"/>
      <c r="E119" s="72"/>
      <c r="F119" s="72"/>
      <c r="G119" s="72"/>
      <c r="H119" s="72"/>
      <c r="I119" s="72"/>
      <c r="J119" s="72"/>
      <c r="K119" s="72"/>
      <c r="L119" s="72"/>
      <c r="M119" s="72"/>
      <c r="N119" s="72"/>
      <c r="O119" s="72"/>
      <c r="P119" s="72"/>
      <c r="Q119" s="72"/>
      <c r="R119" s="72"/>
      <c r="S119" s="72"/>
      <c r="T119" s="72"/>
      <c r="U119" s="72"/>
      <c r="V119" s="72"/>
    </row>
    <row r="120" spans="1:22" x14ac:dyDescent="0.25">
      <c r="A120" s="72">
        <v>104</v>
      </c>
      <c r="B120" s="72"/>
      <c r="C120" s="72"/>
      <c r="D120" s="72"/>
      <c r="E120" s="72"/>
      <c r="F120" s="72"/>
      <c r="G120" s="72"/>
      <c r="H120" s="72"/>
      <c r="I120" s="72"/>
      <c r="J120" s="72"/>
      <c r="K120" s="72"/>
      <c r="L120" s="72"/>
      <c r="M120" s="72"/>
      <c r="N120" s="72"/>
      <c r="O120" s="72"/>
      <c r="P120" s="72"/>
      <c r="Q120" s="72"/>
      <c r="R120" s="72"/>
      <c r="S120" s="72"/>
      <c r="T120" s="72"/>
      <c r="U120" s="72"/>
      <c r="V120" s="72"/>
    </row>
    <row r="121" spans="1:22" x14ac:dyDescent="0.25">
      <c r="A121" s="72">
        <v>105</v>
      </c>
      <c r="B121" s="72"/>
      <c r="C121" s="72"/>
      <c r="D121" s="72"/>
      <c r="E121" s="72"/>
      <c r="F121" s="72"/>
      <c r="G121" s="72"/>
      <c r="H121" s="72"/>
      <c r="I121" s="72"/>
      <c r="J121" s="72"/>
      <c r="K121" s="72"/>
      <c r="L121" s="72"/>
      <c r="M121" s="72"/>
      <c r="N121" s="72"/>
      <c r="O121" s="72"/>
      <c r="P121" s="72"/>
      <c r="Q121" s="72"/>
      <c r="R121" s="72"/>
      <c r="S121" s="72"/>
      <c r="T121" s="72"/>
      <c r="U121" s="72"/>
      <c r="V121" s="72"/>
    </row>
    <row r="122" spans="1:22" x14ac:dyDescent="0.25">
      <c r="A122" s="72">
        <v>106</v>
      </c>
      <c r="B122" s="72"/>
      <c r="C122" s="72"/>
      <c r="D122" s="72"/>
      <c r="E122" s="72"/>
      <c r="F122" s="72"/>
      <c r="G122" s="72"/>
      <c r="H122" s="72"/>
      <c r="I122" s="72"/>
      <c r="J122" s="72"/>
      <c r="K122" s="72"/>
      <c r="L122" s="72"/>
      <c r="M122" s="72"/>
      <c r="N122" s="72"/>
      <c r="O122" s="72"/>
      <c r="P122" s="72"/>
      <c r="Q122" s="72"/>
      <c r="R122" s="72"/>
      <c r="S122" s="72"/>
      <c r="T122" s="72"/>
      <c r="U122" s="72"/>
      <c r="V122" s="72"/>
    </row>
    <row r="123" spans="1:22" x14ac:dyDescent="0.25">
      <c r="A123" s="72">
        <v>107</v>
      </c>
      <c r="B123" s="72"/>
      <c r="C123" s="72"/>
      <c r="D123" s="72"/>
      <c r="E123" s="72"/>
      <c r="F123" s="72"/>
      <c r="G123" s="72"/>
      <c r="H123" s="72"/>
      <c r="I123" s="72"/>
      <c r="J123" s="72"/>
      <c r="K123" s="72"/>
      <c r="L123" s="72"/>
      <c r="M123" s="72"/>
      <c r="N123" s="72"/>
      <c r="O123" s="72"/>
      <c r="P123" s="72"/>
      <c r="Q123" s="72"/>
      <c r="R123" s="72"/>
      <c r="S123" s="72"/>
      <c r="T123" s="72"/>
      <c r="U123" s="72"/>
      <c r="V123" s="72"/>
    </row>
    <row r="124" spans="1:22" x14ac:dyDescent="0.25">
      <c r="A124" s="72">
        <v>108</v>
      </c>
      <c r="B124" s="72"/>
      <c r="C124" s="72"/>
      <c r="D124" s="72"/>
      <c r="E124" s="72"/>
      <c r="F124" s="72"/>
      <c r="G124" s="72"/>
      <c r="H124" s="72"/>
      <c r="I124" s="72"/>
      <c r="J124" s="72"/>
      <c r="K124" s="72"/>
      <c r="L124" s="72"/>
      <c r="M124" s="72"/>
      <c r="N124" s="72"/>
      <c r="O124" s="72"/>
      <c r="P124" s="72"/>
      <c r="Q124" s="72"/>
      <c r="R124" s="72"/>
      <c r="S124" s="72"/>
      <c r="T124" s="72"/>
      <c r="U124" s="72"/>
      <c r="V124" s="72"/>
    </row>
    <row r="125" spans="1:22" x14ac:dyDescent="0.25">
      <c r="A125" s="72">
        <v>109</v>
      </c>
      <c r="B125" s="72"/>
      <c r="C125" s="72"/>
      <c r="D125" s="72"/>
      <c r="E125" s="72"/>
      <c r="F125" s="72"/>
      <c r="G125" s="72"/>
      <c r="H125" s="72"/>
      <c r="I125" s="72"/>
      <c r="J125" s="72"/>
      <c r="K125" s="72"/>
      <c r="L125" s="72"/>
      <c r="M125" s="72"/>
      <c r="N125" s="72"/>
      <c r="O125" s="72"/>
      <c r="P125" s="72"/>
      <c r="Q125" s="72"/>
      <c r="R125" s="72"/>
      <c r="S125" s="72"/>
      <c r="T125" s="72"/>
      <c r="U125" s="72"/>
      <c r="V125" s="72"/>
    </row>
    <row r="126" spans="1:22" x14ac:dyDescent="0.25">
      <c r="A126" s="72">
        <v>110</v>
      </c>
      <c r="B126" s="72"/>
      <c r="C126" s="72"/>
      <c r="D126" s="72"/>
      <c r="E126" s="72"/>
      <c r="F126" s="72"/>
      <c r="G126" s="72"/>
      <c r="H126" s="72"/>
      <c r="I126" s="72"/>
      <c r="J126" s="72"/>
      <c r="K126" s="72"/>
      <c r="L126" s="72"/>
      <c r="M126" s="72"/>
      <c r="N126" s="72"/>
      <c r="O126" s="72"/>
      <c r="P126" s="72"/>
      <c r="Q126" s="72"/>
      <c r="R126" s="72"/>
      <c r="S126" s="72"/>
      <c r="T126" s="72"/>
      <c r="U126" s="72"/>
      <c r="V126" s="72"/>
    </row>
    <row r="127" spans="1:22" x14ac:dyDescent="0.25">
      <c r="A127" s="72">
        <v>111</v>
      </c>
      <c r="B127" s="72"/>
      <c r="C127" s="72"/>
      <c r="D127" s="72"/>
      <c r="E127" s="72"/>
      <c r="F127" s="72"/>
      <c r="G127" s="72"/>
      <c r="H127" s="72"/>
      <c r="I127" s="72"/>
      <c r="J127" s="72"/>
      <c r="K127" s="72"/>
      <c r="L127" s="72"/>
      <c r="M127" s="72"/>
      <c r="N127" s="72"/>
      <c r="O127" s="72"/>
      <c r="P127" s="72"/>
      <c r="Q127" s="72"/>
      <c r="R127" s="72"/>
      <c r="S127" s="72"/>
      <c r="T127" s="72"/>
      <c r="U127" s="72"/>
      <c r="V127" s="72"/>
    </row>
    <row r="128" spans="1:22" x14ac:dyDescent="0.25">
      <c r="A128" s="72">
        <v>112</v>
      </c>
      <c r="B128" s="72"/>
      <c r="C128" s="72"/>
      <c r="D128" s="72"/>
      <c r="E128" s="72"/>
      <c r="F128" s="72"/>
      <c r="G128" s="72"/>
      <c r="H128" s="72"/>
      <c r="I128" s="72"/>
      <c r="J128" s="72"/>
      <c r="K128" s="72"/>
      <c r="L128" s="72"/>
      <c r="M128" s="72"/>
      <c r="N128" s="72"/>
      <c r="O128" s="72"/>
      <c r="P128" s="72"/>
      <c r="Q128" s="72"/>
      <c r="R128" s="72"/>
      <c r="S128" s="72"/>
      <c r="T128" s="72"/>
      <c r="U128" s="72"/>
      <c r="V128" s="72"/>
    </row>
    <row r="129" spans="1:22" x14ac:dyDescent="0.25">
      <c r="A129" s="72">
        <v>113</v>
      </c>
      <c r="B129" s="72"/>
      <c r="C129" s="72"/>
      <c r="D129" s="72"/>
      <c r="E129" s="72"/>
      <c r="F129" s="72"/>
      <c r="G129" s="72"/>
      <c r="H129" s="72"/>
      <c r="I129" s="72"/>
      <c r="J129" s="72"/>
      <c r="K129" s="72"/>
      <c r="L129" s="72"/>
      <c r="M129" s="72"/>
      <c r="N129" s="72"/>
      <c r="O129" s="72"/>
      <c r="P129" s="72"/>
      <c r="Q129" s="72"/>
      <c r="R129" s="72"/>
      <c r="S129" s="72"/>
      <c r="T129" s="72"/>
      <c r="U129" s="72"/>
      <c r="V129" s="72"/>
    </row>
    <row r="130" spans="1:22" x14ac:dyDescent="0.25">
      <c r="A130" s="72">
        <v>114</v>
      </c>
      <c r="B130" s="72"/>
      <c r="C130" s="72"/>
      <c r="D130" s="72"/>
      <c r="E130" s="72"/>
      <c r="F130" s="72"/>
      <c r="G130" s="72"/>
      <c r="H130" s="72"/>
      <c r="I130" s="72"/>
      <c r="J130" s="72"/>
      <c r="K130" s="72"/>
      <c r="L130" s="72"/>
      <c r="M130" s="72"/>
      <c r="N130" s="72"/>
      <c r="O130" s="72"/>
      <c r="P130" s="72"/>
      <c r="Q130" s="72"/>
      <c r="R130" s="72"/>
      <c r="S130" s="72"/>
      <c r="T130" s="72"/>
      <c r="U130" s="72"/>
      <c r="V130" s="72"/>
    </row>
    <row r="131" spans="1:22" x14ac:dyDescent="0.25">
      <c r="A131" s="72">
        <v>115</v>
      </c>
      <c r="B131" s="72"/>
      <c r="C131" s="72"/>
      <c r="D131" s="72"/>
      <c r="E131" s="72"/>
      <c r="F131" s="72"/>
      <c r="G131" s="72"/>
      <c r="H131" s="72"/>
      <c r="I131" s="72"/>
      <c r="J131" s="72"/>
      <c r="K131" s="72"/>
      <c r="L131" s="72"/>
      <c r="M131" s="72"/>
      <c r="N131" s="72"/>
      <c r="O131" s="72"/>
      <c r="P131" s="72"/>
      <c r="Q131" s="72"/>
      <c r="R131" s="72"/>
      <c r="S131" s="72"/>
      <c r="T131" s="72"/>
      <c r="U131" s="72"/>
      <c r="V131" s="72"/>
    </row>
    <row r="132" spans="1:22" x14ac:dyDescent="0.25">
      <c r="A132" s="72">
        <v>116</v>
      </c>
      <c r="B132" s="72"/>
      <c r="C132" s="72"/>
      <c r="D132" s="72"/>
      <c r="E132" s="72"/>
      <c r="F132" s="72"/>
      <c r="G132" s="72"/>
      <c r="H132" s="72"/>
      <c r="I132" s="72"/>
      <c r="J132" s="72"/>
      <c r="K132" s="72"/>
      <c r="L132" s="72"/>
      <c r="M132" s="72"/>
      <c r="N132" s="72"/>
      <c r="O132" s="72"/>
      <c r="P132" s="72"/>
      <c r="Q132" s="72"/>
      <c r="R132" s="72"/>
      <c r="S132" s="72"/>
      <c r="T132" s="72"/>
      <c r="U132" s="72"/>
      <c r="V132" s="72"/>
    </row>
    <row r="133" spans="1:22" x14ac:dyDescent="0.25">
      <c r="A133" s="72">
        <v>117</v>
      </c>
      <c r="B133" s="72"/>
      <c r="C133" s="72"/>
      <c r="D133" s="72"/>
      <c r="E133" s="72"/>
      <c r="F133" s="72"/>
      <c r="G133" s="72"/>
      <c r="H133" s="72"/>
      <c r="I133" s="72"/>
      <c r="J133" s="72"/>
      <c r="K133" s="72"/>
      <c r="L133" s="72"/>
      <c r="M133" s="72"/>
      <c r="N133" s="72"/>
      <c r="O133" s="72"/>
      <c r="P133" s="72"/>
      <c r="Q133" s="72"/>
      <c r="R133" s="72"/>
      <c r="S133" s="72"/>
      <c r="T133" s="72"/>
      <c r="U133" s="72"/>
      <c r="V133" s="72"/>
    </row>
    <row r="134" spans="1:22" x14ac:dyDescent="0.25">
      <c r="A134" s="72">
        <v>118</v>
      </c>
      <c r="B134" s="72"/>
      <c r="C134" s="72"/>
      <c r="D134" s="72"/>
      <c r="E134" s="72"/>
      <c r="F134" s="72"/>
      <c r="G134" s="72"/>
      <c r="H134" s="72"/>
      <c r="I134" s="72"/>
      <c r="J134" s="72"/>
      <c r="K134" s="72"/>
      <c r="L134" s="72"/>
      <c r="M134" s="72"/>
      <c r="N134" s="72"/>
      <c r="O134" s="72"/>
      <c r="P134" s="72"/>
      <c r="Q134" s="72"/>
      <c r="R134" s="72"/>
      <c r="S134" s="72"/>
      <c r="T134" s="72"/>
      <c r="U134" s="72"/>
      <c r="V134" s="72"/>
    </row>
    <row r="135" spans="1:22" x14ac:dyDescent="0.25">
      <c r="A135" s="72">
        <v>119</v>
      </c>
      <c r="B135" s="72"/>
      <c r="C135" s="72"/>
      <c r="D135" s="72"/>
      <c r="E135" s="72"/>
      <c r="F135" s="72"/>
      <c r="G135" s="72"/>
      <c r="H135" s="72"/>
      <c r="I135" s="72"/>
      <c r="J135" s="72"/>
      <c r="K135" s="72"/>
      <c r="L135" s="72"/>
      <c r="M135" s="72"/>
      <c r="N135" s="72"/>
      <c r="O135" s="72"/>
      <c r="P135" s="72"/>
      <c r="Q135" s="72"/>
      <c r="R135" s="72"/>
      <c r="S135" s="72"/>
      <c r="T135" s="72"/>
      <c r="U135" s="72"/>
      <c r="V135" s="72"/>
    </row>
    <row r="136" spans="1:22" x14ac:dyDescent="0.25">
      <c r="A136" s="72">
        <v>120</v>
      </c>
      <c r="B136" s="72"/>
      <c r="C136" s="72"/>
      <c r="D136" s="72"/>
      <c r="E136" s="72"/>
      <c r="F136" s="72"/>
      <c r="G136" s="72"/>
      <c r="H136" s="72"/>
      <c r="I136" s="72"/>
      <c r="J136" s="72"/>
      <c r="K136" s="72"/>
      <c r="L136" s="72"/>
      <c r="M136" s="72"/>
      <c r="N136" s="72"/>
      <c r="O136" s="72"/>
      <c r="P136" s="72"/>
      <c r="Q136" s="72"/>
      <c r="R136" s="72"/>
      <c r="S136" s="72"/>
      <c r="T136" s="72"/>
      <c r="U136" s="72"/>
      <c r="V136" s="72"/>
    </row>
    <row r="137" spans="1:22" x14ac:dyDescent="0.25">
      <c r="A137" s="72">
        <v>121</v>
      </c>
      <c r="B137" s="72"/>
      <c r="C137" s="72"/>
      <c r="D137" s="72"/>
      <c r="E137" s="72"/>
      <c r="F137" s="72"/>
      <c r="G137" s="72"/>
      <c r="H137" s="72"/>
      <c r="I137" s="72"/>
      <c r="J137" s="72"/>
      <c r="K137" s="72"/>
      <c r="L137" s="72"/>
      <c r="M137" s="72"/>
      <c r="N137" s="72"/>
      <c r="O137" s="72"/>
      <c r="P137" s="72"/>
      <c r="Q137" s="72"/>
      <c r="R137" s="72"/>
      <c r="S137" s="72"/>
      <c r="T137" s="72"/>
      <c r="U137" s="72"/>
      <c r="V137" s="72"/>
    </row>
    <row r="138" spans="1:22" x14ac:dyDescent="0.25">
      <c r="A138" s="72">
        <v>122</v>
      </c>
      <c r="B138" s="72"/>
      <c r="C138" s="72"/>
      <c r="D138" s="72"/>
      <c r="E138" s="72"/>
      <c r="F138" s="72"/>
      <c r="G138" s="72"/>
      <c r="H138" s="72"/>
      <c r="I138" s="72"/>
      <c r="J138" s="72"/>
      <c r="K138" s="72"/>
      <c r="L138" s="72"/>
      <c r="M138" s="72"/>
      <c r="N138" s="72"/>
      <c r="O138" s="72"/>
      <c r="P138" s="72"/>
      <c r="Q138" s="72"/>
      <c r="R138" s="72"/>
      <c r="S138" s="72"/>
      <c r="T138" s="72"/>
      <c r="U138" s="72"/>
      <c r="V138" s="72"/>
    </row>
    <row r="139" spans="1:22" x14ac:dyDescent="0.25">
      <c r="A139" s="72">
        <v>123</v>
      </c>
      <c r="B139" s="72"/>
      <c r="C139" s="72"/>
      <c r="D139" s="72"/>
      <c r="E139" s="72"/>
      <c r="F139" s="72"/>
      <c r="G139" s="72"/>
      <c r="H139" s="72"/>
      <c r="I139" s="72"/>
      <c r="J139" s="72"/>
      <c r="K139" s="72"/>
      <c r="L139" s="72"/>
      <c r="M139" s="72"/>
      <c r="N139" s="72"/>
      <c r="O139" s="72"/>
      <c r="P139" s="72"/>
      <c r="Q139" s="72"/>
      <c r="R139" s="72"/>
      <c r="S139" s="72"/>
      <c r="T139" s="72"/>
      <c r="U139" s="72"/>
      <c r="V139" s="72"/>
    </row>
    <row r="140" spans="1:22" x14ac:dyDescent="0.25">
      <c r="A140" s="72">
        <v>124</v>
      </c>
      <c r="B140" s="72"/>
      <c r="C140" s="72"/>
      <c r="D140" s="72"/>
      <c r="E140" s="72"/>
      <c r="F140" s="72"/>
      <c r="G140" s="72"/>
      <c r="H140" s="72"/>
      <c r="I140" s="72"/>
      <c r="J140" s="72"/>
      <c r="K140" s="72"/>
      <c r="L140" s="72"/>
      <c r="M140" s="72"/>
      <c r="N140" s="72"/>
      <c r="O140" s="72"/>
      <c r="P140" s="72"/>
      <c r="Q140" s="72"/>
      <c r="R140" s="72"/>
      <c r="S140" s="72"/>
      <c r="T140" s="72"/>
      <c r="U140" s="72"/>
      <c r="V140" s="72"/>
    </row>
    <row r="141" spans="1:22" x14ac:dyDescent="0.25">
      <c r="A141" s="72">
        <v>125</v>
      </c>
      <c r="B141" s="72"/>
      <c r="C141" s="72"/>
      <c r="D141" s="72"/>
      <c r="E141" s="72"/>
      <c r="F141" s="72"/>
      <c r="G141" s="72"/>
      <c r="H141" s="72"/>
      <c r="I141" s="72"/>
      <c r="J141" s="72"/>
      <c r="K141" s="72"/>
      <c r="L141" s="72"/>
      <c r="M141" s="72"/>
      <c r="N141" s="72"/>
      <c r="O141" s="72"/>
      <c r="P141" s="72"/>
      <c r="Q141" s="72"/>
      <c r="R141" s="72"/>
      <c r="S141" s="72"/>
      <c r="T141" s="72"/>
      <c r="U141" s="72"/>
      <c r="V141" s="72"/>
    </row>
    <row r="142" spans="1:22" x14ac:dyDescent="0.25">
      <c r="A142" s="72">
        <v>126</v>
      </c>
      <c r="B142" s="72"/>
      <c r="C142" s="72"/>
      <c r="D142" s="72"/>
      <c r="E142" s="72"/>
      <c r="F142" s="72"/>
      <c r="G142" s="72"/>
      <c r="H142" s="72"/>
      <c r="I142" s="72"/>
      <c r="J142" s="72"/>
      <c r="K142" s="72"/>
      <c r="L142" s="72"/>
      <c r="M142" s="72"/>
      <c r="N142" s="72"/>
      <c r="O142" s="72"/>
      <c r="P142" s="72"/>
      <c r="Q142" s="72"/>
      <c r="R142" s="72"/>
      <c r="S142" s="72"/>
      <c r="T142" s="72"/>
      <c r="U142" s="72"/>
      <c r="V142" s="72"/>
    </row>
    <row r="143" spans="1:22" x14ac:dyDescent="0.25">
      <c r="A143" s="72">
        <v>127</v>
      </c>
      <c r="B143" s="72"/>
      <c r="C143" s="72"/>
      <c r="D143" s="72"/>
      <c r="E143" s="72"/>
      <c r="F143" s="72"/>
      <c r="G143" s="72"/>
      <c r="H143" s="72"/>
      <c r="I143" s="72"/>
      <c r="J143" s="72"/>
      <c r="K143" s="72"/>
      <c r="L143" s="72"/>
      <c r="M143" s="72"/>
      <c r="N143" s="72"/>
      <c r="O143" s="72"/>
      <c r="P143" s="72"/>
      <c r="Q143" s="72"/>
      <c r="R143" s="72"/>
      <c r="S143" s="72"/>
      <c r="T143" s="72"/>
      <c r="U143" s="72"/>
      <c r="V143" s="72"/>
    </row>
    <row r="144" spans="1:22" x14ac:dyDescent="0.25">
      <c r="A144" s="72">
        <v>128</v>
      </c>
      <c r="B144" s="72"/>
      <c r="C144" s="72"/>
      <c r="D144" s="72"/>
      <c r="E144" s="72"/>
      <c r="F144" s="72"/>
      <c r="G144" s="72"/>
      <c r="H144" s="72"/>
      <c r="I144" s="72"/>
      <c r="J144" s="72"/>
      <c r="K144" s="72"/>
      <c r="L144" s="72"/>
      <c r="M144" s="72"/>
      <c r="N144" s="72"/>
      <c r="O144" s="72"/>
      <c r="P144" s="72"/>
      <c r="Q144" s="72"/>
      <c r="R144" s="72"/>
      <c r="S144" s="72"/>
      <c r="T144" s="72"/>
      <c r="U144" s="72"/>
      <c r="V144" s="72"/>
    </row>
    <row r="145" spans="1:22" x14ac:dyDescent="0.25">
      <c r="A145" s="72">
        <v>129</v>
      </c>
      <c r="B145" s="72"/>
      <c r="C145" s="72"/>
      <c r="D145" s="72"/>
      <c r="E145" s="72"/>
      <c r="F145" s="72"/>
      <c r="G145" s="72"/>
      <c r="H145" s="72"/>
      <c r="I145" s="72"/>
      <c r="J145" s="72"/>
      <c r="K145" s="72"/>
      <c r="L145" s="72"/>
      <c r="M145" s="72"/>
      <c r="N145" s="72"/>
      <c r="O145" s="72"/>
      <c r="P145" s="72"/>
      <c r="Q145" s="72"/>
      <c r="R145" s="72"/>
      <c r="S145" s="72"/>
      <c r="T145" s="72"/>
      <c r="U145" s="72"/>
      <c r="V145" s="72"/>
    </row>
    <row r="146" spans="1:22" x14ac:dyDescent="0.25">
      <c r="A146" s="72">
        <v>130</v>
      </c>
      <c r="B146" s="72"/>
      <c r="C146" s="72"/>
      <c r="D146" s="72"/>
      <c r="E146" s="72"/>
      <c r="F146" s="72"/>
      <c r="G146" s="72"/>
      <c r="H146" s="72"/>
      <c r="I146" s="72"/>
      <c r="J146" s="72"/>
      <c r="K146" s="72"/>
      <c r="L146" s="72"/>
      <c r="M146" s="72"/>
      <c r="N146" s="72"/>
      <c r="O146" s="72"/>
      <c r="P146" s="72"/>
      <c r="Q146" s="72"/>
      <c r="R146" s="72"/>
      <c r="S146" s="72"/>
      <c r="T146" s="72"/>
      <c r="U146" s="72"/>
      <c r="V146" s="72"/>
    </row>
    <row r="147" spans="1:22" x14ac:dyDescent="0.25">
      <c r="A147" s="72">
        <v>131</v>
      </c>
      <c r="B147" s="72"/>
      <c r="C147" s="72"/>
      <c r="D147" s="72"/>
      <c r="E147" s="72"/>
      <c r="F147" s="72"/>
      <c r="G147" s="72"/>
      <c r="H147" s="72"/>
      <c r="I147" s="72"/>
      <c r="J147" s="72"/>
      <c r="K147" s="72"/>
      <c r="L147" s="72"/>
      <c r="M147" s="72"/>
      <c r="N147" s="72"/>
      <c r="O147" s="72"/>
      <c r="P147" s="72"/>
      <c r="Q147" s="72"/>
      <c r="R147" s="72"/>
      <c r="S147" s="72"/>
      <c r="T147" s="72"/>
      <c r="U147" s="72"/>
      <c r="V147" s="72"/>
    </row>
    <row r="148" spans="1:22" x14ac:dyDescent="0.25">
      <c r="A148" s="72">
        <v>132</v>
      </c>
      <c r="B148" s="72"/>
      <c r="C148" s="72"/>
      <c r="D148" s="72"/>
      <c r="E148" s="72"/>
      <c r="F148" s="72"/>
      <c r="G148" s="72"/>
      <c r="H148" s="72"/>
      <c r="I148" s="72"/>
      <c r="J148" s="72"/>
      <c r="K148" s="72"/>
      <c r="L148" s="72"/>
      <c r="M148" s="72"/>
      <c r="N148" s="72"/>
      <c r="O148" s="72"/>
      <c r="P148" s="72"/>
      <c r="Q148" s="72"/>
      <c r="R148" s="72"/>
      <c r="S148" s="72"/>
      <c r="T148" s="72"/>
      <c r="U148" s="72"/>
      <c r="V148" s="72"/>
    </row>
    <row r="149" spans="1:22" x14ac:dyDescent="0.25">
      <c r="A149" s="72">
        <v>133</v>
      </c>
      <c r="B149" s="72"/>
      <c r="C149" s="72"/>
      <c r="D149" s="72"/>
      <c r="E149" s="72"/>
      <c r="F149" s="72"/>
      <c r="G149" s="72"/>
      <c r="H149" s="72"/>
      <c r="I149" s="72"/>
      <c r="J149" s="72"/>
      <c r="K149" s="72"/>
      <c r="L149" s="72"/>
      <c r="M149" s="72"/>
      <c r="N149" s="72"/>
      <c r="O149" s="72"/>
      <c r="P149" s="72"/>
      <c r="Q149" s="72"/>
      <c r="R149" s="72"/>
      <c r="S149" s="72"/>
      <c r="T149" s="72"/>
      <c r="U149" s="72"/>
      <c r="V149" s="72"/>
    </row>
    <row r="150" spans="1:22" x14ac:dyDescent="0.25">
      <c r="A150" s="72">
        <v>134</v>
      </c>
      <c r="B150" s="72"/>
      <c r="C150" s="72"/>
      <c r="D150" s="72"/>
      <c r="E150" s="72"/>
      <c r="F150" s="72"/>
      <c r="G150" s="72"/>
      <c r="H150" s="72"/>
      <c r="I150" s="72"/>
      <c r="J150" s="72"/>
      <c r="K150" s="72"/>
      <c r="L150" s="72"/>
      <c r="M150" s="72"/>
      <c r="N150" s="72"/>
      <c r="O150" s="72"/>
      <c r="P150" s="72"/>
      <c r="Q150" s="72"/>
      <c r="R150" s="72"/>
      <c r="S150" s="72"/>
      <c r="T150" s="72"/>
      <c r="U150" s="72"/>
      <c r="V150" s="72"/>
    </row>
    <row r="151" spans="1:22" x14ac:dyDescent="0.25">
      <c r="A151" s="72">
        <v>135</v>
      </c>
      <c r="B151" s="72"/>
      <c r="C151" s="72"/>
      <c r="D151" s="72"/>
      <c r="E151" s="72"/>
      <c r="F151" s="72"/>
      <c r="G151" s="72"/>
      <c r="H151" s="72"/>
      <c r="I151" s="72"/>
      <c r="J151" s="72"/>
      <c r="K151" s="72"/>
      <c r="L151" s="72"/>
      <c r="M151" s="72"/>
      <c r="N151" s="72"/>
      <c r="O151" s="72"/>
      <c r="P151" s="72"/>
      <c r="Q151" s="72"/>
      <c r="R151" s="72"/>
      <c r="S151" s="72"/>
      <c r="T151" s="72"/>
      <c r="U151" s="72"/>
      <c r="V151" s="72"/>
    </row>
    <row r="152" spans="1:22" x14ac:dyDescent="0.25">
      <c r="A152" s="72">
        <v>136</v>
      </c>
      <c r="B152" s="72"/>
      <c r="C152" s="72"/>
      <c r="D152" s="72"/>
      <c r="E152" s="72"/>
      <c r="F152" s="72"/>
      <c r="G152" s="72"/>
      <c r="H152" s="72"/>
      <c r="I152" s="72"/>
      <c r="J152" s="72"/>
      <c r="K152" s="72"/>
      <c r="L152" s="72"/>
      <c r="M152" s="72"/>
      <c r="N152" s="72"/>
      <c r="O152" s="72"/>
      <c r="P152" s="72"/>
      <c r="Q152" s="72"/>
      <c r="R152" s="72"/>
      <c r="S152" s="72"/>
      <c r="T152" s="72"/>
      <c r="U152" s="72"/>
      <c r="V152" s="72"/>
    </row>
    <row r="153" spans="1:22" x14ac:dyDescent="0.25">
      <c r="A153" s="72">
        <v>137</v>
      </c>
      <c r="B153" s="72"/>
      <c r="C153" s="72"/>
      <c r="D153" s="72"/>
      <c r="E153" s="72"/>
      <c r="F153" s="72"/>
      <c r="G153" s="72"/>
      <c r="H153" s="72"/>
      <c r="I153" s="72"/>
      <c r="J153" s="72"/>
      <c r="K153" s="72"/>
      <c r="L153" s="72"/>
      <c r="M153" s="72"/>
      <c r="N153" s="72"/>
      <c r="O153" s="72"/>
      <c r="P153" s="72"/>
      <c r="Q153" s="72"/>
      <c r="R153" s="72"/>
      <c r="S153" s="72"/>
      <c r="T153" s="72"/>
      <c r="U153" s="72"/>
      <c r="V153" s="72"/>
    </row>
    <row r="154" spans="1:22" x14ac:dyDescent="0.25">
      <c r="A154" s="72">
        <v>138</v>
      </c>
      <c r="B154" s="72"/>
      <c r="C154" s="72"/>
      <c r="D154" s="72"/>
      <c r="E154" s="72"/>
      <c r="F154" s="72"/>
      <c r="G154" s="72"/>
      <c r="H154" s="72"/>
      <c r="I154" s="72"/>
      <c r="J154" s="72"/>
      <c r="K154" s="72"/>
      <c r="L154" s="72"/>
      <c r="M154" s="72"/>
      <c r="N154" s="72"/>
      <c r="O154" s="72"/>
      <c r="P154" s="72"/>
      <c r="Q154" s="72"/>
      <c r="R154" s="72"/>
      <c r="S154" s="72"/>
      <c r="T154" s="72"/>
      <c r="U154" s="72"/>
      <c r="V154" s="72"/>
    </row>
    <row r="155" spans="1:22" x14ac:dyDescent="0.25">
      <c r="A155" s="72">
        <v>139</v>
      </c>
      <c r="B155" s="72"/>
      <c r="C155" s="72"/>
      <c r="D155" s="72"/>
      <c r="E155" s="72"/>
      <c r="F155" s="72"/>
      <c r="G155" s="72"/>
      <c r="H155" s="72"/>
      <c r="I155" s="72"/>
      <c r="J155" s="72"/>
      <c r="K155" s="72"/>
      <c r="L155" s="72"/>
      <c r="M155" s="72"/>
      <c r="N155" s="72"/>
      <c r="O155" s="72"/>
      <c r="P155" s="72"/>
      <c r="Q155" s="72"/>
      <c r="R155" s="72"/>
      <c r="S155" s="72"/>
      <c r="T155" s="72"/>
      <c r="U155" s="72"/>
      <c r="V155" s="72"/>
    </row>
    <row r="156" spans="1:22" x14ac:dyDescent="0.25">
      <c r="A156" s="72">
        <v>140</v>
      </c>
      <c r="B156" s="72"/>
      <c r="C156" s="72"/>
      <c r="D156" s="72"/>
      <c r="E156" s="72"/>
      <c r="F156" s="72"/>
      <c r="G156" s="72"/>
      <c r="H156" s="72"/>
      <c r="I156" s="72"/>
      <c r="J156" s="72"/>
      <c r="K156" s="72"/>
      <c r="L156" s="72"/>
      <c r="M156" s="72"/>
      <c r="N156" s="72"/>
      <c r="O156" s="72"/>
      <c r="P156" s="72"/>
      <c r="Q156" s="72"/>
      <c r="R156" s="72"/>
      <c r="S156" s="72"/>
      <c r="T156" s="72"/>
      <c r="U156" s="72"/>
      <c r="V156" s="72"/>
    </row>
    <row r="157" spans="1:22" x14ac:dyDescent="0.25">
      <c r="A157" s="72">
        <v>141</v>
      </c>
      <c r="B157" s="72"/>
      <c r="C157" s="72"/>
      <c r="D157" s="72"/>
      <c r="E157" s="72"/>
      <c r="F157" s="72"/>
      <c r="G157" s="72"/>
      <c r="H157" s="72"/>
      <c r="I157" s="72"/>
      <c r="J157" s="72"/>
      <c r="K157" s="72"/>
      <c r="L157" s="72"/>
      <c r="M157" s="72"/>
      <c r="N157" s="72"/>
      <c r="O157" s="72"/>
      <c r="P157" s="72"/>
      <c r="Q157" s="72"/>
      <c r="R157" s="72"/>
      <c r="S157" s="72"/>
      <c r="T157" s="72"/>
      <c r="U157" s="72"/>
      <c r="V157" s="72"/>
    </row>
    <row r="158" spans="1:22" x14ac:dyDescent="0.25">
      <c r="A158" s="72">
        <v>142</v>
      </c>
      <c r="B158" s="72"/>
      <c r="C158" s="72"/>
      <c r="D158" s="72"/>
      <c r="E158" s="72"/>
      <c r="F158" s="72"/>
      <c r="G158" s="72"/>
      <c r="H158" s="72"/>
      <c r="I158" s="72"/>
      <c r="J158" s="72"/>
      <c r="K158" s="72"/>
      <c r="L158" s="72"/>
      <c r="M158" s="72"/>
      <c r="N158" s="72"/>
      <c r="O158" s="72"/>
      <c r="P158" s="72"/>
      <c r="Q158" s="72"/>
      <c r="R158" s="72"/>
      <c r="S158" s="72"/>
      <c r="T158" s="72"/>
      <c r="U158" s="72"/>
      <c r="V158" s="72"/>
    </row>
    <row r="159" spans="1:22" x14ac:dyDescent="0.25">
      <c r="A159" s="72">
        <v>143</v>
      </c>
      <c r="B159" s="72"/>
      <c r="C159" s="72"/>
      <c r="D159" s="72"/>
      <c r="E159" s="72"/>
      <c r="F159" s="72"/>
      <c r="G159" s="72"/>
      <c r="H159" s="72"/>
      <c r="I159" s="72"/>
      <c r="J159" s="72"/>
      <c r="K159" s="72"/>
      <c r="L159" s="72"/>
      <c r="M159" s="72"/>
      <c r="N159" s="72"/>
      <c r="O159" s="72"/>
      <c r="P159" s="72"/>
      <c r="Q159" s="72"/>
      <c r="R159" s="72"/>
      <c r="S159" s="72"/>
      <c r="T159" s="72"/>
      <c r="U159" s="72"/>
      <c r="V159" s="72"/>
    </row>
    <row r="160" spans="1:22" x14ac:dyDescent="0.25">
      <c r="A160" s="72">
        <v>144</v>
      </c>
      <c r="B160" s="72"/>
      <c r="C160" s="72"/>
      <c r="D160" s="72"/>
      <c r="E160" s="72"/>
      <c r="F160" s="72"/>
      <c r="G160" s="72"/>
      <c r="H160" s="72"/>
      <c r="I160" s="72"/>
      <c r="J160" s="72"/>
      <c r="K160" s="72"/>
      <c r="L160" s="72"/>
      <c r="M160" s="72"/>
      <c r="N160" s="72"/>
      <c r="O160" s="72"/>
      <c r="P160" s="72"/>
      <c r="Q160" s="72"/>
      <c r="R160" s="72"/>
      <c r="S160" s="72"/>
      <c r="T160" s="72"/>
      <c r="U160" s="72"/>
      <c r="V160" s="72"/>
    </row>
    <row r="161" spans="1:22" x14ac:dyDescent="0.25">
      <c r="A161" s="72">
        <v>145</v>
      </c>
      <c r="B161" s="72"/>
      <c r="C161" s="72"/>
      <c r="D161" s="72"/>
      <c r="E161" s="72"/>
      <c r="F161" s="72"/>
      <c r="G161" s="72"/>
      <c r="H161" s="72"/>
      <c r="I161" s="72"/>
      <c r="J161" s="72"/>
      <c r="K161" s="72"/>
      <c r="L161" s="72"/>
      <c r="M161" s="72"/>
      <c r="N161" s="72"/>
      <c r="O161" s="72"/>
      <c r="P161" s="72"/>
      <c r="Q161" s="72"/>
      <c r="R161" s="72"/>
      <c r="S161" s="72"/>
      <c r="T161" s="72"/>
      <c r="U161" s="72"/>
      <c r="V161" s="72"/>
    </row>
    <row r="162" spans="1:22" x14ac:dyDescent="0.25">
      <c r="A162" s="72">
        <v>146</v>
      </c>
      <c r="B162" s="72"/>
      <c r="C162" s="72"/>
      <c r="D162" s="72"/>
      <c r="E162" s="72"/>
      <c r="F162" s="72"/>
      <c r="G162" s="72"/>
      <c r="H162" s="72"/>
      <c r="I162" s="72"/>
      <c r="J162" s="72"/>
      <c r="K162" s="72"/>
      <c r="L162" s="72"/>
      <c r="M162" s="72"/>
      <c r="N162" s="72"/>
      <c r="O162" s="72"/>
      <c r="P162" s="72"/>
      <c r="Q162" s="72"/>
      <c r="R162" s="72"/>
      <c r="S162" s="72"/>
      <c r="T162" s="72"/>
      <c r="U162" s="72"/>
      <c r="V162" s="72"/>
    </row>
    <row r="163" spans="1:22" x14ac:dyDescent="0.25">
      <c r="A163" s="72">
        <v>147</v>
      </c>
      <c r="B163" s="72"/>
      <c r="C163" s="72"/>
      <c r="D163" s="72"/>
      <c r="E163" s="72"/>
      <c r="F163" s="72"/>
      <c r="G163" s="72"/>
      <c r="H163" s="72"/>
      <c r="I163" s="72"/>
      <c r="J163" s="72"/>
      <c r="K163" s="72"/>
      <c r="L163" s="72"/>
      <c r="M163" s="72"/>
      <c r="N163" s="72"/>
      <c r="O163" s="72"/>
      <c r="P163" s="72"/>
      <c r="Q163" s="72"/>
      <c r="R163" s="72"/>
      <c r="S163" s="72"/>
      <c r="T163" s="72"/>
      <c r="U163" s="72"/>
      <c r="V163" s="72"/>
    </row>
    <row r="164" spans="1:22" x14ac:dyDescent="0.25">
      <c r="A164" s="72">
        <v>148</v>
      </c>
      <c r="B164" s="72"/>
      <c r="C164" s="72"/>
      <c r="D164" s="72"/>
      <c r="E164" s="72"/>
      <c r="F164" s="72"/>
      <c r="G164" s="72"/>
      <c r="H164" s="72"/>
      <c r="I164" s="72"/>
      <c r="J164" s="72"/>
      <c r="K164" s="72"/>
      <c r="L164" s="72"/>
      <c r="M164" s="72"/>
      <c r="N164" s="72"/>
      <c r="O164" s="72"/>
      <c r="P164" s="72"/>
      <c r="Q164" s="72"/>
      <c r="R164" s="72"/>
      <c r="S164" s="72"/>
      <c r="T164" s="72"/>
      <c r="U164" s="72"/>
      <c r="V164" s="72"/>
    </row>
    <row r="165" spans="1:22" x14ac:dyDescent="0.25">
      <c r="A165" s="72">
        <v>149</v>
      </c>
      <c r="B165" s="72"/>
      <c r="C165" s="72"/>
      <c r="D165" s="72"/>
      <c r="E165" s="72"/>
      <c r="F165" s="72"/>
      <c r="G165" s="72"/>
      <c r="H165" s="72"/>
      <c r="I165" s="72"/>
      <c r="J165" s="72"/>
      <c r="K165" s="72"/>
      <c r="L165" s="72"/>
      <c r="M165" s="72"/>
      <c r="N165" s="72"/>
      <c r="O165" s="72"/>
      <c r="P165" s="72"/>
      <c r="Q165" s="72"/>
      <c r="R165" s="72"/>
      <c r="S165" s="72"/>
      <c r="T165" s="72"/>
      <c r="U165" s="72"/>
      <c r="V165" s="72"/>
    </row>
    <row r="166" spans="1:22" x14ac:dyDescent="0.25">
      <c r="A166" s="72">
        <v>150</v>
      </c>
      <c r="B166" s="72"/>
      <c r="C166" s="72"/>
      <c r="D166" s="72"/>
      <c r="E166" s="72"/>
      <c r="F166" s="72"/>
      <c r="G166" s="72"/>
      <c r="H166" s="72"/>
      <c r="I166" s="72"/>
      <c r="J166" s="72"/>
      <c r="K166" s="72"/>
      <c r="L166" s="72"/>
      <c r="M166" s="72"/>
      <c r="N166" s="72"/>
      <c r="O166" s="72"/>
      <c r="P166" s="72"/>
      <c r="Q166" s="72"/>
      <c r="R166" s="72"/>
      <c r="S166" s="72"/>
      <c r="T166" s="72"/>
      <c r="U166" s="72"/>
      <c r="V166" s="72"/>
    </row>
    <row r="167" spans="1:22" x14ac:dyDescent="0.25">
      <c r="A167" s="72">
        <v>151</v>
      </c>
      <c r="B167" s="72"/>
      <c r="C167" s="72"/>
      <c r="D167" s="72"/>
      <c r="E167" s="72"/>
      <c r="F167" s="72"/>
      <c r="G167" s="72"/>
      <c r="H167" s="72"/>
      <c r="I167" s="72"/>
      <c r="J167" s="72"/>
      <c r="K167" s="72"/>
      <c r="L167" s="72"/>
      <c r="M167" s="72"/>
      <c r="N167" s="72"/>
      <c r="O167" s="72"/>
      <c r="P167" s="72"/>
      <c r="Q167" s="72"/>
      <c r="R167" s="72"/>
      <c r="S167" s="72"/>
      <c r="T167" s="72"/>
      <c r="U167" s="72"/>
      <c r="V167" s="72"/>
    </row>
    <row r="168" spans="1:22" x14ac:dyDescent="0.25">
      <c r="A168" s="72">
        <v>152</v>
      </c>
      <c r="B168" s="72"/>
      <c r="C168" s="72"/>
      <c r="D168" s="72"/>
      <c r="E168" s="72"/>
      <c r="F168" s="72"/>
      <c r="G168" s="72"/>
      <c r="H168" s="72"/>
      <c r="I168" s="72"/>
      <c r="J168" s="72"/>
      <c r="K168" s="72"/>
      <c r="L168" s="72"/>
      <c r="M168" s="72"/>
      <c r="N168" s="72"/>
      <c r="O168" s="72"/>
      <c r="P168" s="72"/>
      <c r="Q168" s="72"/>
      <c r="R168" s="72"/>
      <c r="S168" s="72"/>
      <c r="T168" s="72"/>
      <c r="U168" s="72"/>
      <c r="V168" s="72"/>
    </row>
    <row r="169" spans="1:22" x14ac:dyDescent="0.25">
      <c r="A169" s="72">
        <v>153</v>
      </c>
      <c r="B169" s="72"/>
      <c r="C169" s="72"/>
      <c r="D169" s="72"/>
      <c r="E169" s="72"/>
      <c r="F169" s="72"/>
      <c r="G169" s="72"/>
      <c r="H169" s="72"/>
      <c r="I169" s="72"/>
      <c r="J169" s="72"/>
      <c r="K169" s="72"/>
      <c r="L169" s="72"/>
      <c r="M169" s="72"/>
      <c r="N169" s="72"/>
      <c r="O169" s="72"/>
      <c r="P169" s="72"/>
      <c r="Q169" s="72"/>
      <c r="R169" s="72"/>
      <c r="S169" s="72"/>
      <c r="T169" s="72"/>
      <c r="U169" s="72"/>
      <c r="V169" s="72"/>
    </row>
    <row r="170" spans="1:22" x14ac:dyDescent="0.25">
      <c r="A170" s="72">
        <v>154</v>
      </c>
      <c r="B170" s="72"/>
      <c r="C170" s="72"/>
      <c r="D170" s="72"/>
      <c r="E170" s="72"/>
      <c r="F170" s="72"/>
      <c r="G170" s="72"/>
      <c r="H170" s="72"/>
      <c r="I170" s="72"/>
      <c r="J170" s="72"/>
      <c r="K170" s="72"/>
      <c r="L170" s="72"/>
      <c r="M170" s="72"/>
      <c r="N170" s="72"/>
      <c r="O170" s="72"/>
      <c r="P170" s="72"/>
      <c r="Q170" s="72"/>
      <c r="R170" s="72"/>
      <c r="S170" s="72"/>
      <c r="T170" s="72"/>
      <c r="U170" s="72"/>
      <c r="V170" s="72"/>
    </row>
    <row r="171" spans="1:22" x14ac:dyDescent="0.25">
      <c r="A171" s="72">
        <v>155</v>
      </c>
      <c r="B171" s="72"/>
      <c r="C171" s="72"/>
      <c r="D171" s="72"/>
      <c r="E171" s="72"/>
      <c r="F171" s="72"/>
      <c r="G171" s="72"/>
      <c r="H171" s="72"/>
      <c r="I171" s="72"/>
      <c r="J171" s="72"/>
      <c r="K171" s="72"/>
      <c r="L171" s="72"/>
      <c r="M171" s="72"/>
      <c r="N171" s="72"/>
      <c r="O171" s="72"/>
      <c r="P171" s="72"/>
      <c r="Q171" s="72"/>
      <c r="R171" s="72"/>
      <c r="S171" s="72"/>
      <c r="T171" s="72"/>
      <c r="U171" s="72"/>
      <c r="V171" s="72"/>
    </row>
    <row r="172" spans="1:22" x14ac:dyDescent="0.25">
      <c r="A172" s="72">
        <v>156</v>
      </c>
      <c r="B172" s="72"/>
      <c r="C172" s="72"/>
      <c r="D172" s="72"/>
      <c r="E172" s="72"/>
      <c r="F172" s="72"/>
      <c r="G172" s="72"/>
      <c r="H172" s="72"/>
      <c r="I172" s="72"/>
      <c r="J172" s="72"/>
      <c r="K172" s="72"/>
      <c r="L172" s="72"/>
      <c r="M172" s="72"/>
      <c r="N172" s="72"/>
      <c r="O172" s="72"/>
      <c r="P172" s="72"/>
      <c r="Q172" s="72"/>
      <c r="R172" s="72"/>
      <c r="S172" s="72"/>
      <c r="T172" s="72"/>
      <c r="U172" s="72"/>
      <c r="V172" s="72"/>
    </row>
    <row r="173" spans="1:22" x14ac:dyDescent="0.25">
      <c r="A173" s="72">
        <v>157</v>
      </c>
      <c r="B173" s="72"/>
      <c r="C173" s="72"/>
      <c r="D173" s="72"/>
      <c r="E173" s="72"/>
      <c r="F173" s="72"/>
      <c r="G173" s="72"/>
      <c r="H173" s="72"/>
      <c r="I173" s="72"/>
      <c r="J173" s="72"/>
      <c r="K173" s="72"/>
      <c r="L173" s="72"/>
      <c r="M173" s="72"/>
      <c r="N173" s="72"/>
      <c r="O173" s="72"/>
      <c r="P173" s="72"/>
      <c r="Q173" s="72"/>
      <c r="R173" s="72"/>
      <c r="S173" s="72"/>
      <c r="T173" s="72"/>
      <c r="U173" s="72"/>
      <c r="V173" s="72"/>
    </row>
    <row r="174" spans="1:22" x14ac:dyDescent="0.25">
      <c r="A174" s="72">
        <v>158</v>
      </c>
      <c r="B174" s="72"/>
      <c r="C174" s="72"/>
      <c r="D174" s="72"/>
      <c r="E174" s="72"/>
      <c r="F174" s="72"/>
      <c r="G174" s="72"/>
      <c r="H174" s="72"/>
      <c r="I174" s="72"/>
      <c r="J174" s="72"/>
      <c r="K174" s="72"/>
      <c r="L174" s="72"/>
      <c r="M174" s="72"/>
      <c r="N174" s="72"/>
      <c r="O174" s="72"/>
      <c r="P174" s="72"/>
      <c r="Q174" s="72"/>
      <c r="R174" s="72"/>
      <c r="S174" s="72"/>
      <c r="T174" s="72"/>
      <c r="U174" s="72"/>
      <c r="V174" s="72"/>
    </row>
    <row r="175" spans="1:22" x14ac:dyDescent="0.25">
      <c r="A175" s="72">
        <v>159</v>
      </c>
      <c r="B175" s="72"/>
      <c r="C175" s="72"/>
      <c r="D175" s="72"/>
      <c r="E175" s="72"/>
      <c r="F175" s="72"/>
      <c r="G175" s="72"/>
      <c r="H175" s="72"/>
      <c r="I175" s="72"/>
      <c r="J175" s="72"/>
      <c r="K175" s="72"/>
      <c r="L175" s="72"/>
      <c r="M175" s="72"/>
      <c r="N175" s="72"/>
      <c r="O175" s="72"/>
      <c r="P175" s="72"/>
      <c r="Q175" s="72"/>
      <c r="R175" s="72"/>
      <c r="S175" s="72"/>
      <c r="T175" s="72"/>
      <c r="U175" s="72"/>
      <c r="V175" s="72"/>
    </row>
    <row r="176" spans="1:22" x14ac:dyDescent="0.25">
      <c r="A176" s="72">
        <v>160</v>
      </c>
      <c r="B176" s="72"/>
      <c r="C176" s="72"/>
      <c r="D176" s="72"/>
      <c r="E176" s="72"/>
      <c r="F176" s="72"/>
      <c r="G176" s="72"/>
      <c r="H176" s="72"/>
      <c r="I176" s="72"/>
      <c r="J176" s="72"/>
      <c r="K176" s="72"/>
      <c r="L176" s="72"/>
      <c r="M176" s="72"/>
      <c r="N176" s="72"/>
      <c r="O176" s="72"/>
      <c r="P176" s="72"/>
      <c r="Q176" s="72"/>
      <c r="R176" s="72"/>
      <c r="S176" s="72"/>
      <c r="T176" s="72"/>
      <c r="U176" s="72"/>
      <c r="V176" s="72"/>
    </row>
    <row r="177" spans="1:22" x14ac:dyDescent="0.25">
      <c r="A177" s="72">
        <v>161</v>
      </c>
      <c r="B177" s="72"/>
      <c r="C177" s="72"/>
      <c r="D177" s="72"/>
      <c r="E177" s="72"/>
      <c r="F177" s="72"/>
      <c r="G177" s="72"/>
      <c r="H177" s="72"/>
      <c r="I177" s="72"/>
      <c r="J177" s="72"/>
      <c r="K177" s="72"/>
      <c r="L177" s="72"/>
      <c r="M177" s="72"/>
      <c r="N177" s="72"/>
      <c r="O177" s="72"/>
      <c r="P177" s="72"/>
      <c r="Q177" s="72"/>
      <c r="R177" s="72"/>
      <c r="S177" s="72"/>
      <c r="T177" s="72"/>
      <c r="U177" s="72"/>
      <c r="V177" s="72"/>
    </row>
    <row r="178" spans="1:22" x14ac:dyDescent="0.25">
      <c r="A178" s="72">
        <v>162</v>
      </c>
      <c r="B178" s="72"/>
      <c r="C178" s="72"/>
      <c r="D178" s="72"/>
      <c r="E178" s="72"/>
      <c r="F178" s="72"/>
      <c r="G178" s="72"/>
      <c r="H178" s="72"/>
      <c r="I178" s="72"/>
      <c r="J178" s="72"/>
      <c r="K178" s="72"/>
      <c r="L178" s="72"/>
      <c r="M178" s="72"/>
      <c r="N178" s="72"/>
      <c r="O178" s="72"/>
      <c r="P178" s="72"/>
      <c r="Q178" s="72"/>
      <c r="R178" s="72"/>
      <c r="S178" s="72"/>
      <c r="T178" s="72"/>
      <c r="U178" s="72"/>
      <c r="V178" s="72"/>
    </row>
    <row r="179" spans="1:22" x14ac:dyDescent="0.25">
      <c r="A179" s="72">
        <v>163</v>
      </c>
      <c r="B179" s="72"/>
      <c r="C179" s="72"/>
      <c r="D179" s="72"/>
      <c r="E179" s="72"/>
      <c r="F179" s="72"/>
      <c r="G179" s="72"/>
      <c r="H179" s="72"/>
      <c r="I179" s="72"/>
      <c r="J179" s="72"/>
      <c r="K179" s="72"/>
      <c r="L179" s="72"/>
      <c r="M179" s="72"/>
      <c r="N179" s="72"/>
      <c r="O179" s="72"/>
      <c r="P179" s="72"/>
      <c r="Q179" s="72"/>
      <c r="R179" s="72"/>
      <c r="S179" s="72"/>
      <c r="T179" s="72"/>
      <c r="U179" s="72"/>
      <c r="V179" s="72"/>
    </row>
    <row r="180" spans="1:22" x14ac:dyDescent="0.25">
      <c r="A180" s="72">
        <v>164</v>
      </c>
      <c r="B180" s="72"/>
      <c r="C180" s="72"/>
      <c r="D180" s="72"/>
      <c r="E180" s="72"/>
      <c r="F180" s="72"/>
      <c r="G180" s="72"/>
      <c r="H180" s="72"/>
      <c r="I180" s="72"/>
      <c r="J180" s="72"/>
      <c r="K180" s="72"/>
      <c r="L180" s="72"/>
      <c r="M180" s="72"/>
      <c r="N180" s="72"/>
      <c r="O180" s="72"/>
      <c r="P180" s="72"/>
      <c r="Q180" s="72"/>
      <c r="R180" s="72"/>
      <c r="S180" s="72"/>
      <c r="T180" s="72"/>
      <c r="U180" s="72"/>
      <c r="V180" s="72"/>
    </row>
    <row r="181" spans="1:22" x14ac:dyDescent="0.25">
      <c r="A181" s="72">
        <v>165</v>
      </c>
      <c r="B181" s="72"/>
      <c r="C181" s="72"/>
      <c r="D181" s="72"/>
      <c r="E181" s="72"/>
      <c r="F181" s="72"/>
      <c r="G181" s="72"/>
      <c r="H181" s="72"/>
      <c r="I181" s="72"/>
      <c r="J181" s="72"/>
      <c r="K181" s="72"/>
      <c r="L181" s="72"/>
      <c r="M181" s="72"/>
      <c r="N181" s="72"/>
      <c r="O181" s="72"/>
      <c r="P181" s="72"/>
      <c r="Q181" s="72"/>
      <c r="R181" s="72"/>
      <c r="S181" s="72"/>
      <c r="T181" s="72"/>
      <c r="U181" s="72"/>
      <c r="V181" s="72"/>
    </row>
    <row r="182" spans="1:22" x14ac:dyDescent="0.25">
      <c r="A182" s="72">
        <v>166</v>
      </c>
      <c r="B182" s="72"/>
      <c r="C182" s="72"/>
      <c r="D182" s="72"/>
      <c r="E182" s="72"/>
      <c r="F182" s="72"/>
      <c r="G182" s="72"/>
      <c r="H182" s="72"/>
      <c r="I182" s="72"/>
      <c r="J182" s="72"/>
      <c r="K182" s="72"/>
      <c r="L182" s="72"/>
      <c r="M182" s="72"/>
      <c r="N182" s="72"/>
      <c r="O182" s="72"/>
      <c r="P182" s="72"/>
      <c r="Q182" s="72"/>
      <c r="R182" s="72"/>
      <c r="S182" s="72"/>
      <c r="T182" s="72"/>
      <c r="U182" s="72"/>
      <c r="V182" s="72"/>
    </row>
    <row r="183" spans="1:22" x14ac:dyDescent="0.25">
      <c r="A183" s="72">
        <v>167</v>
      </c>
      <c r="B183" s="72"/>
      <c r="C183" s="72"/>
      <c r="D183" s="72"/>
      <c r="E183" s="72"/>
      <c r="F183" s="72"/>
      <c r="G183" s="72"/>
      <c r="H183" s="72"/>
      <c r="I183" s="72"/>
      <c r="J183" s="72"/>
      <c r="K183" s="72"/>
      <c r="L183" s="72"/>
      <c r="M183" s="72"/>
      <c r="N183" s="72"/>
      <c r="O183" s="72"/>
      <c r="P183" s="72"/>
      <c r="Q183" s="72"/>
      <c r="R183" s="72"/>
      <c r="S183" s="72"/>
      <c r="T183" s="72"/>
      <c r="U183" s="72"/>
      <c r="V183" s="72"/>
    </row>
    <row r="184" spans="1:22" x14ac:dyDescent="0.25">
      <c r="A184" s="72">
        <v>168</v>
      </c>
      <c r="B184" s="72"/>
      <c r="C184" s="72"/>
      <c r="D184" s="72"/>
      <c r="E184" s="72"/>
      <c r="F184" s="72"/>
      <c r="G184" s="72"/>
      <c r="H184" s="72"/>
      <c r="I184" s="72"/>
      <c r="J184" s="72"/>
      <c r="K184" s="72"/>
      <c r="L184" s="72"/>
      <c r="M184" s="72"/>
      <c r="N184" s="72"/>
      <c r="O184" s="72"/>
      <c r="P184" s="72"/>
      <c r="Q184" s="72"/>
      <c r="R184" s="72"/>
      <c r="S184" s="72"/>
      <c r="T184" s="72"/>
      <c r="U184" s="72"/>
      <c r="V184" s="72"/>
    </row>
    <row r="185" spans="1:22" x14ac:dyDescent="0.25">
      <c r="A185" s="72">
        <v>169</v>
      </c>
      <c r="B185" s="72"/>
      <c r="C185" s="72"/>
      <c r="D185" s="72"/>
      <c r="E185" s="72"/>
      <c r="F185" s="72"/>
      <c r="G185" s="72"/>
      <c r="H185" s="72"/>
      <c r="I185" s="72"/>
      <c r="J185" s="72"/>
      <c r="K185" s="72"/>
      <c r="L185" s="72"/>
      <c r="M185" s="72"/>
      <c r="N185" s="72"/>
      <c r="O185" s="72"/>
      <c r="P185" s="72"/>
      <c r="Q185" s="72"/>
      <c r="R185" s="72"/>
      <c r="S185" s="72"/>
      <c r="T185" s="72"/>
      <c r="U185" s="72"/>
      <c r="V185" s="72"/>
    </row>
    <row r="186" spans="1:22" x14ac:dyDescent="0.25">
      <c r="A186" s="72">
        <v>170</v>
      </c>
      <c r="B186" s="72"/>
      <c r="C186" s="72"/>
      <c r="D186" s="72"/>
      <c r="E186" s="72"/>
      <c r="F186" s="72"/>
      <c r="G186" s="72"/>
      <c r="H186" s="72"/>
      <c r="I186" s="72"/>
      <c r="J186" s="72"/>
      <c r="K186" s="72"/>
      <c r="L186" s="72"/>
      <c r="M186" s="72"/>
      <c r="N186" s="72"/>
      <c r="O186" s="72"/>
      <c r="P186" s="72"/>
      <c r="Q186" s="72"/>
      <c r="R186" s="72"/>
      <c r="S186" s="72"/>
      <c r="T186" s="72"/>
      <c r="U186" s="72"/>
      <c r="V186" s="72"/>
    </row>
    <row r="187" spans="1:22" x14ac:dyDescent="0.25">
      <c r="A187" s="72">
        <v>171</v>
      </c>
      <c r="B187" s="72"/>
      <c r="C187" s="72"/>
      <c r="D187" s="72"/>
      <c r="E187" s="72"/>
      <c r="F187" s="72"/>
      <c r="G187" s="72"/>
      <c r="H187" s="72"/>
      <c r="I187" s="72"/>
      <c r="J187" s="72"/>
      <c r="K187" s="72"/>
      <c r="L187" s="72"/>
      <c r="M187" s="72"/>
      <c r="N187" s="72"/>
      <c r="O187" s="72"/>
      <c r="P187" s="72"/>
      <c r="Q187" s="72"/>
      <c r="R187" s="72"/>
      <c r="S187" s="72"/>
      <c r="T187" s="72"/>
      <c r="U187" s="72"/>
      <c r="V187" s="72"/>
    </row>
    <row r="188" spans="1:22" x14ac:dyDescent="0.25">
      <c r="A188" s="72">
        <v>172</v>
      </c>
      <c r="B188" s="72"/>
      <c r="C188" s="72"/>
      <c r="D188" s="72"/>
      <c r="E188" s="72"/>
      <c r="F188" s="72"/>
      <c r="G188" s="72"/>
      <c r="H188" s="72"/>
      <c r="I188" s="72"/>
      <c r="J188" s="72"/>
      <c r="K188" s="72"/>
      <c r="L188" s="72"/>
      <c r="M188" s="72"/>
      <c r="N188" s="72"/>
      <c r="O188" s="72"/>
      <c r="P188" s="72"/>
      <c r="Q188" s="72"/>
      <c r="R188" s="72"/>
      <c r="S188" s="72"/>
      <c r="T188" s="72"/>
      <c r="U188" s="72"/>
      <c r="V188" s="72"/>
    </row>
    <row r="189" spans="1:22" x14ac:dyDescent="0.25">
      <c r="A189" s="72">
        <v>173</v>
      </c>
      <c r="B189" s="72"/>
      <c r="C189" s="72"/>
      <c r="D189" s="72"/>
      <c r="E189" s="72"/>
      <c r="F189" s="72"/>
      <c r="G189" s="72"/>
      <c r="H189" s="72"/>
      <c r="I189" s="72"/>
      <c r="J189" s="72"/>
      <c r="K189" s="72"/>
      <c r="L189" s="72"/>
      <c r="M189" s="72"/>
      <c r="N189" s="72"/>
      <c r="O189" s="72"/>
      <c r="P189" s="72"/>
      <c r="Q189" s="72"/>
      <c r="R189" s="72"/>
      <c r="S189" s="72"/>
      <c r="T189" s="72"/>
      <c r="U189" s="72"/>
      <c r="V189" s="72"/>
    </row>
    <row r="190" spans="1:22" x14ac:dyDescent="0.25">
      <c r="A190" s="72">
        <v>174</v>
      </c>
      <c r="B190" s="72"/>
      <c r="C190" s="72"/>
      <c r="D190" s="72"/>
      <c r="E190" s="72"/>
      <c r="F190" s="72"/>
      <c r="G190" s="72"/>
      <c r="H190" s="72"/>
      <c r="I190" s="72"/>
      <c r="J190" s="72"/>
      <c r="K190" s="72"/>
      <c r="L190" s="72"/>
      <c r="M190" s="72"/>
      <c r="N190" s="72"/>
      <c r="O190" s="72"/>
      <c r="P190" s="72"/>
      <c r="Q190" s="72"/>
      <c r="R190" s="72"/>
      <c r="S190" s="72"/>
      <c r="T190" s="72"/>
      <c r="U190" s="72"/>
      <c r="V190" s="72"/>
    </row>
    <row r="191" spans="1:22" x14ac:dyDescent="0.25">
      <c r="A191" s="72">
        <v>175</v>
      </c>
      <c r="B191" s="72"/>
      <c r="C191" s="72"/>
      <c r="D191" s="72"/>
      <c r="E191" s="72"/>
      <c r="F191" s="72"/>
      <c r="G191" s="72"/>
      <c r="H191" s="72"/>
      <c r="I191" s="72"/>
      <c r="J191" s="72"/>
      <c r="K191" s="72"/>
      <c r="L191" s="72"/>
      <c r="M191" s="72"/>
      <c r="N191" s="72"/>
      <c r="O191" s="72"/>
      <c r="P191" s="72"/>
      <c r="Q191" s="72"/>
      <c r="R191" s="72"/>
      <c r="S191" s="72"/>
      <c r="T191" s="72"/>
      <c r="U191" s="72"/>
      <c r="V191" s="72"/>
    </row>
    <row r="192" spans="1:22" x14ac:dyDescent="0.25">
      <c r="A192" s="72">
        <v>176</v>
      </c>
      <c r="B192" s="72"/>
      <c r="C192" s="72"/>
      <c r="D192" s="72"/>
      <c r="E192" s="72"/>
      <c r="F192" s="72"/>
      <c r="G192" s="72"/>
      <c r="H192" s="72"/>
      <c r="I192" s="72"/>
      <c r="J192" s="72"/>
      <c r="K192" s="72"/>
      <c r="L192" s="72"/>
      <c r="M192" s="72"/>
      <c r="N192" s="72"/>
      <c r="O192" s="72"/>
      <c r="P192" s="72"/>
      <c r="Q192" s="72"/>
      <c r="R192" s="72"/>
      <c r="S192" s="72"/>
      <c r="T192" s="72"/>
      <c r="U192" s="72"/>
      <c r="V192" s="72"/>
    </row>
    <row r="193" spans="1:22" x14ac:dyDescent="0.25">
      <c r="A193" s="72">
        <v>177</v>
      </c>
      <c r="B193" s="72"/>
      <c r="C193" s="72"/>
      <c r="D193" s="72"/>
      <c r="E193" s="72"/>
      <c r="F193" s="72"/>
      <c r="G193" s="72"/>
      <c r="H193" s="72"/>
      <c r="I193" s="72"/>
      <c r="J193" s="72"/>
      <c r="K193" s="72"/>
      <c r="L193" s="72"/>
      <c r="M193" s="72"/>
      <c r="N193" s="72"/>
      <c r="O193" s="72"/>
      <c r="P193" s="72"/>
      <c r="Q193" s="72"/>
      <c r="R193" s="72"/>
      <c r="S193" s="72"/>
      <c r="T193" s="72"/>
      <c r="U193" s="72"/>
      <c r="V193" s="72"/>
    </row>
    <row r="194" spans="1:22" x14ac:dyDescent="0.25">
      <c r="A194" s="72">
        <v>178</v>
      </c>
      <c r="B194" s="72"/>
      <c r="C194" s="72"/>
      <c r="D194" s="72"/>
      <c r="E194" s="72"/>
      <c r="F194" s="72"/>
      <c r="G194" s="72"/>
      <c r="H194" s="72"/>
      <c r="I194" s="72"/>
      <c r="J194" s="72"/>
      <c r="K194" s="72"/>
      <c r="L194" s="72"/>
      <c r="M194" s="72"/>
      <c r="N194" s="72"/>
      <c r="O194" s="72"/>
      <c r="P194" s="72"/>
      <c r="Q194" s="72"/>
      <c r="R194" s="72"/>
      <c r="S194" s="72"/>
      <c r="T194" s="72"/>
      <c r="U194" s="72"/>
      <c r="V194" s="72"/>
    </row>
    <row r="195" spans="1:22" x14ac:dyDescent="0.25">
      <c r="A195" s="72">
        <v>179</v>
      </c>
      <c r="B195" s="72"/>
      <c r="C195" s="72"/>
      <c r="D195" s="72"/>
      <c r="E195" s="72"/>
      <c r="F195" s="72"/>
      <c r="G195" s="72"/>
      <c r="H195" s="72"/>
      <c r="I195" s="72"/>
      <c r="J195" s="72"/>
      <c r="K195" s="72"/>
      <c r="L195" s="72"/>
      <c r="M195" s="72"/>
      <c r="N195" s="72"/>
      <c r="O195" s="72"/>
      <c r="P195" s="72"/>
      <c r="Q195" s="72"/>
      <c r="R195" s="72"/>
      <c r="S195" s="72"/>
      <c r="T195" s="72"/>
      <c r="U195" s="72"/>
      <c r="V195" s="72"/>
    </row>
    <row r="196" spans="1:22" x14ac:dyDescent="0.25">
      <c r="A196" s="72">
        <v>180</v>
      </c>
      <c r="B196" s="72"/>
      <c r="C196" s="72"/>
      <c r="D196" s="72"/>
      <c r="E196" s="72"/>
      <c r="F196" s="72"/>
      <c r="G196" s="72"/>
      <c r="H196" s="72"/>
      <c r="I196" s="72"/>
      <c r="J196" s="72"/>
      <c r="K196" s="72"/>
      <c r="L196" s="72"/>
      <c r="M196" s="72"/>
      <c r="N196" s="72"/>
      <c r="O196" s="72"/>
      <c r="P196" s="72"/>
      <c r="Q196" s="72"/>
      <c r="R196" s="72"/>
      <c r="S196" s="72"/>
      <c r="T196" s="72"/>
      <c r="U196" s="72"/>
      <c r="V196" s="72"/>
    </row>
    <row r="197" spans="1:22" x14ac:dyDescent="0.25">
      <c r="A197" s="72">
        <v>181</v>
      </c>
      <c r="B197" s="72"/>
      <c r="C197" s="72"/>
      <c r="D197" s="72"/>
      <c r="E197" s="72"/>
      <c r="F197" s="72"/>
      <c r="G197" s="72"/>
      <c r="H197" s="72"/>
      <c r="I197" s="72"/>
      <c r="J197" s="72"/>
      <c r="K197" s="72"/>
      <c r="L197" s="72"/>
      <c r="M197" s="72"/>
      <c r="N197" s="72"/>
      <c r="O197" s="72"/>
      <c r="P197" s="72"/>
      <c r="Q197" s="72"/>
      <c r="R197" s="72"/>
      <c r="S197" s="72"/>
      <c r="T197" s="72"/>
      <c r="U197" s="72"/>
      <c r="V197" s="72"/>
    </row>
    <row r="198" spans="1:22" x14ac:dyDescent="0.25">
      <c r="A198" s="72">
        <v>182</v>
      </c>
      <c r="B198" s="72"/>
      <c r="C198" s="72"/>
      <c r="D198" s="72"/>
      <c r="E198" s="72"/>
      <c r="F198" s="72"/>
      <c r="G198" s="72"/>
      <c r="H198" s="72"/>
      <c r="I198" s="72"/>
      <c r="J198" s="72"/>
      <c r="K198" s="72"/>
      <c r="L198" s="72"/>
      <c r="M198" s="72"/>
      <c r="N198" s="72"/>
      <c r="O198" s="72"/>
      <c r="P198" s="72"/>
      <c r="Q198" s="72"/>
      <c r="R198" s="72"/>
      <c r="S198" s="72"/>
      <c r="T198" s="72"/>
      <c r="U198" s="72"/>
      <c r="V198" s="72"/>
    </row>
    <row r="199" spans="1:22" x14ac:dyDescent="0.25">
      <c r="A199" s="72">
        <v>183</v>
      </c>
      <c r="B199" s="72"/>
      <c r="C199" s="72"/>
      <c r="D199" s="72"/>
      <c r="E199" s="72"/>
      <c r="F199" s="72"/>
      <c r="G199" s="72"/>
      <c r="H199" s="72"/>
      <c r="I199" s="72"/>
      <c r="J199" s="72"/>
      <c r="K199" s="72"/>
      <c r="L199" s="72"/>
      <c r="M199" s="72"/>
      <c r="N199" s="72"/>
      <c r="O199" s="72"/>
      <c r="P199" s="72"/>
      <c r="Q199" s="72"/>
      <c r="R199" s="72"/>
      <c r="S199" s="72"/>
      <c r="T199" s="72"/>
      <c r="U199" s="72"/>
      <c r="V199" s="72"/>
    </row>
    <row r="200" spans="1:22" x14ac:dyDescent="0.25">
      <c r="A200" s="72">
        <v>184</v>
      </c>
      <c r="B200" s="72"/>
      <c r="C200" s="72"/>
      <c r="D200" s="72"/>
      <c r="E200" s="72"/>
      <c r="F200" s="72"/>
      <c r="G200" s="72"/>
      <c r="H200" s="72"/>
      <c r="I200" s="72"/>
      <c r="J200" s="72"/>
      <c r="K200" s="72"/>
      <c r="L200" s="72"/>
      <c r="M200" s="72"/>
      <c r="N200" s="72"/>
      <c r="O200" s="72"/>
      <c r="P200" s="72"/>
      <c r="Q200" s="72"/>
      <c r="R200" s="72"/>
      <c r="S200" s="72"/>
      <c r="T200" s="72"/>
      <c r="U200" s="72"/>
      <c r="V200" s="72"/>
    </row>
    <row r="201" spans="1:22" x14ac:dyDescent="0.25">
      <c r="A201" s="72">
        <v>185</v>
      </c>
      <c r="B201" s="72"/>
      <c r="C201" s="72"/>
      <c r="D201" s="72"/>
      <c r="E201" s="72"/>
      <c r="F201" s="72"/>
      <c r="G201" s="72"/>
      <c r="H201" s="72"/>
      <c r="I201" s="72"/>
      <c r="J201" s="72"/>
      <c r="K201" s="72"/>
      <c r="L201" s="72"/>
      <c r="M201" s="72"/>
      <c r="N201" s="72"/>
      <c r="O201" s="72"/>
      <c r="P201" s="72"/>
      <c r="Q201" s="72"/>
      <c r="R201" s="72"/>
      <c r="S201" s="72"/>
      <c r="T201" s="72"/>
      <c r="U201" s="72"/>
      <c r="V201" s="72"/>
    </row>
    <row r="202" spans="1:22" x14ac:dyDescent="0.25">
      <c r="A202" s="72">
        <v>186</v>
      </c>
      <c r="B202" s="72"/>
      <c r="C202" s="72"/>
      <c r="D202" s="72"/>
      <c r="E202" s="72"/>
      <c r="F202" s="72"/>
      <c r="G202" s="72"/>
      <c r="H202" s="72"/>
      <c r="I202" s="72"/>
      <c r="J202" s="72"/>
      <c r="K202" s="72"/>
      <c r="L202" s="72"/>
      <c r="M202" s="72"/>
      <c r="N202" s="72"/>
      <c r="O202" s="72"/>
      <c r="P202" s="72"/>
      <c r="Q202" s="72"/>
      <c r="R202" s="72"/>
      <c r="S202" s="72"/>
      <c r="T202" s="72"/>
      <c r="U202" s="72"/>
      <c r="V202" s="72"/>
    </row>
    <row r="203" spans="1:22" x14ac:dyDescent="0.25">
      <c r="A203" s="72">
        <v>187</v>
      </c>
      <c r="B203" s="72"/>
      <c r="C203" s="72"/>
      <c r="D203" s="72"/>
      <c r="E203" s="72"/>
      <c r="F203" s="72"/>
      <c r="G203" s="72"/>
      <c r="H203" s="72"/>
      <c r="I203" s="72"/>
      <c r="J203" s="72"/>
      <c r="K203" s="72"/>
      <c r="L203" s="72"/>
      <c r="M203" s="72"/>
      <c r="N203" s="72"/>
      <c r="O203" s="72"/>
      <c r="P203" s="72"/>
      <c r="Q203" s="72"/>
      <c r="R203" s="72"/>
      <c r="S203" s="72"/>
      <c r="T203" s="72"/>
      <c r="U203" s="72"/>
      <c r="V203" s="72"/>
    </row>
    <row r="204" spans="1:22" x14ac:dyDescent="0.25">
      <c r="A204" s="72">
        <v>188</v>
      </c>
      <c r="B204" s="72"/>
      <c r="C204" s="72"/>
      <c r="D204" s="72"/>
      <c r="E204" s="72"/>
      <c r="F204" s="72"/>
      <c r="G204" s="72"/>
      <c r="H204" s="72"/>
      <c r="I204" s="72"/>
      <c r="J204" s="72"/>
      <c r="K204" s="72"/>
      <c r="L204" s="72"/>
      <c r="M204" s="72"/>
      <c r="N204" s="72"/>
      <c r="O204" s="72"/>
      <c r="P204" s="72"/>
      <c r="Q204" s="72"/>
      <c r="R204" s="72"/>
      <c r="S204" s="72"/>
      <c r="T204" s="72"/>
      <c r="U204" s="72"/>
      <c r="V204" s="72"/>
    </row>
    <row r="205" spans="1:22" x14ac:dyDescent="0.25">
      <c r="A205" s="72">
        <v>189</v>
      </c>
      <c r="B205" s="72"/>
      <c r="C205" s="72"/>
      <c r="D205" s="72"/>
      <c r="E205" s="72"/>
      <c r="F205" s="72"/>
      <c r="G205" s="72"/>
      <c r="H205" s="72"/>
      <c r="I205" s="72"/>
      <c r="J205" s="72"/>
      <c r="K205" s="72"/>
      <c r="L205" s="72"/>
      <c r="M205" s="72"/>
      <c r="N205" s="72"/>
      <c r="O205" s="72"/>
      <c r="P205" s="72"/>
      <c r="Q205" s="72"/>
      <c r="R205" s="72"/>
      <c r="S205" s="72"/>
      <c r="T205" s="72"/>
      <c r="U205" s="72"/>
      <c r="V205" s="72"/>
    </row>
    <row r="206" spans="1:22" x14ac:dyDescent="0.25">
      <c r="A206" s="72">
        <v>190</v>
      </c>
      <c r="B206" s="72"/>
      <c r="C206" s="72"/>
      <c r="D206" s="72"/>
      <c r="E206" s="72"/>
      <c r="F206" s="72"/>
      <c r="G206" s="72"/>
      <c r="H206" s="72"/>
      <c r="I206" s="72"/>
      <c r="J206" s="72"/>
      <c r="K206" s="72"/>
      <c r="L206" s="72"/>
      <c r="M206" s="72"/>
      <c r="N206" s="72"/>
      <c r="O206" s="72"/>
      <c r="P206" s="72"/>
      <c r="Q206" s="72"/>
      <c r="R206" s="72"/>
      <c r="S206" s="72"/>
      <c r="T206" s="72"/>
      <c r="U206" s="72"/>
      <c r="V206" s="72"/>
    </row>
    <row r="207" spans="1:22" x14ac:dyDescent="0.25">
      <c r="A207" s="72">
        <v>191</v>
      </c>
      <c r="B207" s="72"/>
      <c r="C207" s="72"/>
      <c r="D207" s="72"/>
      <c r="E207" s="72"/>
      <c r="F207" s="72"/>
      <c r="G207" s="72"/>
      <c r="H207" s="72"/>
      <c r="I207" s="72"/>
      <c r="J207" s="72"/>
      <c r="K207" s="72"/>
      <c r="L207" s="72"/>
      <c r="M207" s="72"/>
      <c r="N207" s="72"/>
      <c r="O207" s="72"/>
      <c r="P207" s="72"/>
      <c r="Q207" s="72"/>
      <c r="R207" s="72"/>
      <c r="S207" s="72"/>
      <c r="T207" s="72"/>
      <c r="U207" s="72"/>
      <c r="V207" s="72"/>
    </row>
    <row r="208" spans="1:22" x14ac:dyDescent="0.25">
      <c r="A208" s="72">
        <v>192</v>
      </c>
      <c r="B208" s="72"/>
      <c r="C208" s="72"/>
      <c r="D208" s="72"/>
      <c r="E208" s="72"/>
      <c r="F208" s="72"/>
      <c r="G208" s="72"/>
      <c r="H208" s="72"/>
      <c r="I208" s="72"/>
      <c r="J208" s="72"/>
      <c r="K208" s="72"/>
      <c r="L208" s="72"/>
      <c r="M208" s="72"/>
      <c r="N208" s="72"/>
      <c r="O208" s="72"/>
      <c r="P208" s="72"/>
      <c r="Q208" s="72"/>
      <c r="R208" s="72"/>
      <c r="S208" s="72"/>
      <c r="T208" s="72"/>
      <c r="U208" s="72"/>
      <c r="V208" s="72"/>
    </row>
    <row r="209" spans="1:22" x14ac:dyDescent="0.25">
      <c r="A209" s="72">
        <v>193</v>
      </c>
      <c r="B209" s="72"/>
      <c r="C209" s="72"/>
      <c r="D209" s="72"/>
      <c r="E209" s="72"/>
      <c r="F209" s="72"/>
      <c r="G209" s="72"/>
      <c r="H209" s="72"/>
      <c r="I209" s="72"/>
      <c r="J209" s="72"/>
      <c r="K209" s="72"/>
      <c r="L209" s="72"/>
      <c r="M209" s="72"/>
      <c r="N209" s="72"/>
      <c r="O209" s="72"/>
      <c r="P209" s="72"/>
      <c r="Q209" s="72"/>
      <c r="R209" s="72"/>
      <c r="S209" s="72"/>
      <c r="T209" s="72"/>
      <c r="U209" s="72"/>
      <c r="V209" s="72"/>
    </row>
    <row r="210" spans="1:22" x14ac:dyDescent="0.25">
      <c r="A210" s="72">
        <v>194</v>
      </c>
      <c r="B210" s="72"/>
      <c r="C210" s="72"/>
      <c r="D210" s="72"/>
      <c r="E210" s="72"/>
      <c r="F210" s="72"/>
      <c r="G210" s="72"/>
      <c r="H210" s="72"/>
      <c r="I210" s="72"/>
      <c r="J210" s="72"/>
      <c r="K210" s="72"/>
      <c r="L210" s="72"/>
      <c r="M210" s="72"/>
      <c r="N210" s="72"/>
      <c r="O210" s="72"/>
      <c r="P210" s="72"/>
      <c r="Q210" s="72"/>
      <c r="R210" s="72"/>
      <c r="S210" s="72"/>
      <c r="T210" s="72"/>
      <c r="U210" s="72"/>
      <c r="V210" s="72"/>
    </row>
    <row r="211" spans="1:22" x14ac:dyDescent="0.25">
      <c r="A211" s="72">
        <v>195</v>
      </c>
      <c r="B211" s="72"/>
      <c r="C211" s="72"/>
      <c r="D211" s="72"/>
      <c r="E211" s="72"/>
      <c r="F211" s="72"/>
      <c r="G211" s="72"/>
      <c r="H211" s="72"/>
      <c r="I211" s="72"/>
      <c r="J211" s="72"/>
      <c r="K211" s="72"/>
      <c r="L211" s="72"/>
      <c r="M211" s="72"/>
      <c r="N211" s="72"/>
      <c r="O211" s="72"/>
      <c r="P211" s="72"/>
      <c r="Q211" s="72"/>
      <c r="R211" s="72"/>
      <c r="S211" s="72"/>
      <c r="T211" s="72"/>
      <c r="U211" s="72"/>
      <c r="V211" s="72"/>
    </row>
    <row r="212" spans="1:22" x14ac:dyDescent="0.25">
      <c r="A212" s="72">
        <v>196</v>
      </c>
      <c r="B212" s="72"/>
      <c r="C212" s="72"/>
      <c r="D212" s="72"/>
      <c r="E212" s="72"/>
      <c r="F212" s="72"/>
      <c r="G212" s="72"/>
      <c r="H212" s="72"/>
      <c r="I212" s="72"/>
      <c r="J212" s="72"/>
      <c r="K212" s="72"/>
      <c r="L212" s="72"/>
      <c r="M212" s="72"/>
      <c r="N212" s="72"/>
      <c r="O212" s="72"/>
      <c r="P212" s="72"/>
      <c r="Q212" s="72"/>
      <c r="R212" s="72"/>
      <c r="S212" s="72"/>
      <c r="T212" s="72"/>
      <c r="U212" s="72"/>
      <c r="V212" s="72"/>
    </row>
    <row r="213" spans="1:22" x14ac:dyDescent="0.25">
      <c r="A213" s="72">
        <v>197</v>
      </c>
      <c r="B213" s="72"/>
      <c r="C213" s="72"/>
      <c r="D213" s="72"/>
      <c r="E213" s="72"/>
      <c r="F213" s="72"/>
      <c r="G213" s="72"/>
      <c r="H213" s="72"/>
      <c r="I213" s="72"/>
      <c r="J213" s="72"/>
      <c r="K213" s="72"/>
      <c r="L213" s="72"/>
      <c r="M213" s="72"/>
      <c r="N213" s="72"/>
      <c r="O213" s="72"/>
      <c r="P213" s="72"/>
      <c r="Q213" s="72"/>
      <c r="R213" s="72"/>
      <c r="S213" s="72"/>
      <c r="T213" s="72"/>
      <c r="U213" s="72"/>
      <c r="V213" s="72"/>
    </row>
    <row r="214" spans="1:22" x14ac:dyDescent="0.25">
      <c r="A214" s="72">
        <v>198</v>
      </c>
      <c r="B214" s="72"/>
      <c r="C214" s="72"/>
      <c r="D214" s="72"/>
      <c r="E214" s="72"/>
      <c r="F214" s="72"/>
      <c r="G214" s="72"/>
      <c r="H214" s="72"/>
      <c r="I214" s="72"/>
      <c r="J214" s="72"/>
      <c r="K214" s="72"/>
      <c r="L214" s="72"/>
      <c r="M214" s="72"/>
      <c r="N214" s="72"/>
      <c r="O214" s="72"/>
      <c r="P214" s="72"/>
      <c r="Q214" s="72"/>
      <c r="R214" s="72"/>
      <c r="S214" s="72"/>
      <c r="T214" s="72"/>
      <c r="U214" s="72"/>
      <c r="V214" s="72"/>
    </row>
    <row r="215" spans="1:22" x14ac:dyDescent="0.25">
      <c r="A215" s="72">
        <v>199</v>
      </c>
      <c r="B215" s="72"/>
      <c r="C215" s="72"/>
      <c r="D215" s="72"/>
      <c r="E215" s="72"/>
      <c r="F215" s="72"/>
      <c r="G215" s="72"/>
      <c r="H215" s="72"/>
      <c r="I215" s="72"/>
      <c r="J215" s="72"/>
      <c r="K215" s="72"/>
      <c r="L215" s="72"/>
      <c r="M215" s="72"/>
      <c r="N215" s="72"/>
      <c r="O215" s="72"/>
      <c r="P215" s="72"/>
      <c r="Q215" s="72"/>
      <c r="R215" s="72"/>
      <c r="S215" s="72"/>
      <c r="T215" s="72"/>
      <c r="U215" s="72"/>
      <c r="V215" s="72"/>
    </row>
    <row r="216" spans="1:22" x14ac:dyDescent="0.25">
      <c r="A216" s="72">
        <v>200</v>
      </c>
      <c r="B216" s="72"/>
      <c r="C216" s="72"/>
      <c r="D216" s="72"/>
      <c r="E216" s="72"/>
      <c r="F216" s="72"/>
      <c r="G216" s="72"/>
      <c r="H216" s="72"/>
      <c r="I216" s="72"/>
      <c r="J216" s="72"/>
      <c r="K216" s="72"/>
      <c r="L216" s="72"/>
      <c r="M216" s="72"/>
      <c r="N216" s="72"/>
      <c r="O216" s="72"/>
      <c r="P216" s="72"/>
      <c r="Q216" s="72"/>
      <c r="R216" s="72"/>
      <c r="S216" s="72"/>
      <c r="T216" s="72"/>
      <c r="U216" s="72"/>
      <c r="V216" s="7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1EBA6-CD9D-4C80-8D44-B2FEAA94CE6F}">
  <sheetPr>
    <tabColor rgb="FF00B0F0"/>
  </sheetPr>
  <dimension ref="A1:M130"/>
  <sheetViews>
    <sheetView workbookViewId="0">
      <selection activeCell="D61" sqref="D61"/>
    </sheetView>
  </sheetViews>
  <sheetFormatPr defaultRowHeight="15" x14ac:dyDescent="0.25"/>
  <cols>
    <col min="1" max="1" width="13.42578125" bestFit="1" customWidth="1"/>
    <col min="2" max="2" width="27" bestFit="1" customWidth="1"/>
    <col min="3" max="3" width="5.140625" bestFit="1" customWidth="1"/>
    <col min="4" max="4" width="16.28515625" bestFit="1" customWidth="1"/>
    <col min="5" max="5" width="54" bestFit="1" customWidth="1"/>
    <col min="13" max="13" width="44.140625" bestFit="1" customWidth="1"/>
  </cols>
  <sheetData>
    <row r="1" spans="1:13" x14ac:dyDescent="0.25">
      <c r="A1" t="s">
        <v>3037</v>
      </c>
      <c r="B1" t="s">
        <v>3038</v>
      </c>
      <c r="C1" t="s">
        <v>2951</v>
      </c>
      <c r="D1" t="s">
        <v>3039</v>
      </c>
      <c r="G1">
        <f>MAX(F:F)</f>
        <v>15</v>
      </c>
      <c r="K1" t="s">
        <v>2849</v>
      </c>
      <c r="L1" t="s">
        <v>2638</v>
      </c>
      <c r="M1" t="s">
        <v>3039</v>
      </c>
    </row>
    <row r="2" spans="1:13" x14ac:dyDescent="0.25">
      <c r="A2" t="str">
        <f>IF('Tracking Log'!H3="","",'Tracking Log'!H3&amp;"-"&amp;'Tracking Log'!J3)</f>
        <v>4930760-2391</v>
      </c>
      <c r="B2" t="str">
        <f>IF('Tracking Log'!O3="","",'Tracking Log'!O3)</f>
        <v>Approved</v>
      </c>
      <c r="C2" t="str">
        <f>IF(A2="","",IF('Tracking Log'!L3="New","Y","N"))</f>
        <v>N</v>
      </c>
      <c r="D2">
        <f>IF(A2="","",IF(B2="Approved",'Tracking Log'!Q3,'Tracking Log'!M3))</f>
        <v>0.05</v>
      </c>
      <c r="E2" t="str">
        <f t="shared" ref="E2:E33" si="0">IF(A2="","","Unit will be held to the lessor of the adopted rate or the Re-established rate of "&amp;TEXT(D2,"0.0000")&amp;" for "&amp;Year)</f>
        <v>Unit will be held to the lessor of the adopted rate or the Re-established rate of 0.0500 for 2025</v>
      </c>
      <c r="F2" t="str">
        <f>IF(C2="Y",COUNTIF($C$2:C2,C2),"")</f>
        <v/>
      </c>
      <c r="G2" t="str">
        <f>IF(F2="","",LEFT(A2,7))</f>
        <v/>
      </c>
      <c r="H2" t="str">
        <f>IF(F2="","",RIGHT(A2,4))</f>
        <v/>
      </c>
      <c r="I2" t="str">
        <f>IF(F2="","",D2)</f>
        <v/>
      </c>
      <c r="J2">
        <f>IF(ROW()-1&gt;$G$1,"",ROW()-1)</f>
        <v>1</v>
      </c>
      <c r="K2" t="str">
        <f>IF(J2="","",VLOOKUP(J2,F:I,2,FALSE))</f>
        <v>7120001</v>
      </c>
      <c r="L2" t="str">
        <f>IF(J2="","",VLOOKUP(J2,F:I,3,FALSE))</f>
        <v>1190</v>
      </c>
      <c r="M2" t="str">
        <f>IF(J2="","","Fund has been newly established at "&amp;TEXT(VLOOKUP(J2,F:I,4,FALSE),"0.0000")&amp;". Unit will be held to the lessor of the adopted rate or the newly established rate.")</f>
        <v>Fund has been newly established at 0.0333. Unit will be held to the lessor of the adopted rate or the newly established rate.</v>
      </c>
    </row>
    <row r="3" spans="1:13" x14ac:dyDescent="0.25">
      <c r="A3" t="str">
        <f>IF('Tracking Log'!H4="","",'Tracking Log'!H4&amp;"-"&amp;'Tracking Log'!J4)</f>
        <v>3530686-2391</v>
      </c>
      <c r="B3" t="str">
        <f>IF('Tracking Log'!O4="","",'Tracking Log'!O4)</f>
        <v>Approved</v>
      </c>
      <c r="C3" t="str">
        <f>IF(A3="","",IF('Tracking Log'!L4="New","Y","N"))</f>
        <v>N</v>
      </c>
      <c r="D3">
        <f>IF(A3="","",IF(B3="Approved",'Tracking Log'!Q4,'Tracking Log'!M4))</f>
        <v>0.05</v>
      </c>
      <c r="E3" t="str">
        <f t="shared" si="0"/>
        <v>Unit will be held to the lessor of the adopted rate or the Re-established rate of 0.0500 for 2025</v>
      </c>
      <c r="F3" t="str">
        <f>IF(C3="Y",COUNTIF($C$2:C3,C3),"")</f>
        <v/>
      </c>
      <c r="G3" t="str">
        <f t="shared" ref="G3:G66" si="1">IF(F3="","",LEFT(A3,7))</f>
        <v/>
      </c>
      <c r="H3" t="str">
        <f t="shared" ref="H3:H66" si="2">IF(F3="","",RIGHT(A3,4))</f>
        <v/>
      </c>
      <c r="I3" t="str">
        <f t="shared" ref="I3:I66" si="3">IF(F3="","",D3)</f>
        <v/>
      </c>
      <c r="J3">
        <f t="shared" ref="J3:J21" si="4">IF(ROW()-1&gt;$G$1,"",ROW()-1)</f>
        <v>2</v>
      </c>
      <c r="K3" t="str">
        <f t="shared" ref="K3:K66" si="5">IF(J3="","",VLOOKUP(J3,F:I,2,FALSE))</f>
        <v>5560963</v>
      </c>
      <c r="L3" t="str">
        <f t="shared" ref="L3:L66" si="6">IF(J3="","",VLOOKUP(J3,F:I,3,FALSE))</f>
        <v>8691</v>
      </c>
      <c r="M3" t="str">
        <f t="shared" ref="M3:M66" si="7">IF(J3="","","Fund has been newly established at "&amp;TEXT(VLOOKUP(J3,F:I,4,FALSE),"0.0000")&amp;". Unit will be held to the lessor of the adopted rate or the newly established rate.")</f>
        <v>Fund has been newly established at 0.0333. Unit will be held to the lessor of the adopted rate or the newly established rate.</v>
      </c>
    </row>
    <row r="4" spans="1:13" x14ac:dyDescent="0.25">
      <c r="A4" t="str">
        <f>IF('Tracking Log'!H5="","",'Tracking Log'!H5&amp;"-"&amp;'Tracking Log'!J5)</f>
        <v>4330716-2391</v>
      </c>
      <c r="B4" t="str">
        <f>IF('Tracking Log'!O5="","",'Tracking Log'!O5)</f>
        <v>Approved</v>
      </c>
      <c r="C4" t="str">
        <f>IF(A4="","",IF('Tracking Log'!L5="New","Y","N"))</f>
        <v>N</v>
      </c>
      <c r="D4">
        <f>IF(A4="","",IF(B4="Approved",'Tracking Log'!Q5,'Tracking Log'!M5))</f>
        <v>0.05</v>
      </c>
      <c r="E4" t="str">
        <f t="shared" si="0"/>
        <v>Unit will be held to the lessor of the adopted rate or the Re-established rate of 0.0500 for 2025</v>
      </c>
      <c r="F4" t="str">
        <f>IF(C4="Y",COUNTIF($C$2:C4,C4),"")</f>
        <v/>
      </c>
      <c r="G4" t="str">
        <f t="shared" si="1"/>
        <v/>
      </c>
      <c r="H4" t="str">
        <f t="shared" si="2"/>
        <v/>
      </c>
      <c r="I4" t="str">
        <f t="shared" si="3"/>
        <v/>
      </c>
      <c r="J4">
        <f t="shared" si="4"/>
        <v>3</v>
      </c>
      <c r="K4" t="str">
        <f t="shared" si="5"/>
        <v>7120011</v>
      </c>
      <c r="L4" t="str">
        <f t="shared" si="6"/>
        <v>8792</v>
      </c>
      <c r="M4" t="str">
        <f t="shared" si="7"/>
        <v>Fund has been newly established at 0.0333. Unit will be held to the lessor of the adopted rate or the newly established rate.</v>
      </c>
    </row>
    <row r="5" spans="1:13" x14ac:dyDescent="0.25">
      <c r="A5" t="str">
        <f>IF('Tracking Log'!H6="","",'Tracking Log'!H6&amp;"-"&amp;'Tracking Log'!J6)</f>
        <v>4930764-2391</v>
      </c>
      <c r="B5" t="str">
        <f>IF('Tracking Log'!O6="","",'Tracking Log'!O6)</f>
        <v>Approved</v>
      </c>
      <c r="C5" t="str">
        <f>IF(A5="","",IF('Tracking Log'!L6="New","Y","N"))</f>
        <v>N</v>
      </c>
      <c r="D5">
        <f>IF(A5="","",IF(B5="Approved",'Tracking Log'!Q6,'Tracking Log'!M6))</f>
        <v>0.05</v>
      </c>
      <c r="E5" t="str">
        <f t="shared" si="0"/>
        <v>Unit will be held to the lessor of the adopted rate or the Re-established rate of 0.0500 for 2025</v>
      </c>
      <c r="F5" t="str">
        <f>IF(C5="Y",COUNTIF($C$2:C5,C5),"")</f>
        <v/>
      </c>
      <c r="G5" t="str">
        <f t="shared" si="1"/>
        <v/>
      </c>
      <c r="H5" t="str">
        <f t="shared" si="2"/>
        <v/>
      </c>
      <c r="I5" t="str">
        <f t="shared" si="3"/>
        <v/>
      </c>
      <c r="J5">
        <f t="shared" si="4"/>
        <v>4</v>
      </c>
      <c r="K5" t="str">
        <f t="shared" si="5"/>
        <v>5020005</v>
      </c>
      <c r="L5" t="str">
        <f t="shared" si="6"/>
        <v>8792</v>
      </c>
      <c r="M5" t="str">
        <f t="shared" si="7"/>
        <v>Fund has been newly established at 0.0333. Unit will be held to the lessor of the adopted rate or the newly established rate.</v>
      </c>
    </row>
    <row r="6" spans="1:13" x14ac:dyDescent="0.25">
      <c r="A6" t="str">
        <f>IF('Tracking Log'!H7="","",'Tracking Log'!H7&amp;"-"&amp;'Tracking Log'!J7)</f>
        <v>930550-2391</v>
      </c>
      <c r="B6" t="str">
        <f>IF('Tracking Log'!O7="","",'Tracking Log'!O7)</f>
        <v>Approved</v>
      </c>
      <c r="C6" t="str">
        <f>IF(A6="","",IF('Tracking Log'!L7="New","Y","N"))</f>
        <v>N</v>
      </c>
      <c r="D6">
        <f>IF(A6="","",IF(B6="Approved",'Tracking Log'!Q7,'Tracking Log'!M7))</f>
        <v>3.3300000000000003E-2</v>
      </c>
      <c r="E6" t="str">
        <f t="shared" si="0"/>
        <v>Unit will be held to the lessor of the adopted rate or the Re-established rate of 0.0333 for 2025</v>
      </c>
      <c r="F6" t="str">
        <f>IF(C6="Y",COUNTIF($C$2:C6,C6),"")</f>
        <v/>
      </c>
      <c r="G6" t="str">
        <f t="shared" si="1"/>
        <v/>
      </c>
      <c r="H6" t="str">
        <f t="shared" si="2"/>
        <v/>
      </c>
      <c r="I6" t="str">
        <f t="shared" si="3"/>
        <v/>
      </c>
      <c r="J6">
        <f t="shared" si="4"/>
        <v>5</v>
      </c>
      <c r="K6" t="str">
        <f t="shared" si="5"/>
        <v>8420004</v>
      </c>
      <c r="L6" t="str">
        <f t="shared" si="6"/>
        <v>1190</v>
      </c>
      <c r="M6" t="str">
        <f t="shared" si="7"/>
        <v>Fund has been newly established at 0.0333. Unit will be held to the lessor of the adopted rate or the newly established rate.</v>
      </c>
    </row>
    <row r="7" spans="1:13" x14ac:dyDescent="0.25">
      <c r="A7" t="str">
        <f>IF('Tracking Log'!H8="","",'Tracking Log'!H8&amp;"-"&amp;'Tracking Log'!J8)</f>
        <v/>
      </c>
      <c r="B7" t="str">
        <f>IF('Tracking Log'!O8="","",'Tracking Log'!O8)</f>
        <v/>
      </c>
      <c r="C7" t="str">
        <f>IF(A7="","",IF('Tracking Log'!L8="New","Y","N"))</f>
        <v/>
      </c>
      <c r="D7" t="str">
        <f>IF(A7="","",IF(B7="Approved",'Tracking Log'!Q8,'Tracking Log'!M8))</f>
        <v/>
      </c>
      <c r="E7" t="str">
        <f t="shared" si="0"/>
        <v/>
      </c>
      <c r="F7" t="str">
        <f>IF(C7="Y",COUNTIF($C$2:C7,C7),"")</f>
        <v/>
      </c>
      <c r="G7" t="str">
        <f t="shared" si="1"/>
        <v/>
      </c>
      <c r="H7" t="str">
        <f t="shared" si="2"/>
        <v/>
      </c>
      <c r="I7" t="str">
        <f t="shared" si="3"/>
        <v/>
      </c>
      <c r="J7">
        <f t="shared" si="4"/>
        <v>6</v>
      </c>
      <c r="K7" t="str">
        <f t="shared" si="5"/>
        <v>7120004</v>
      </c>
      <c r="L7" t="str">
        <f t="shared" si="6"/>
        <v>004-</v>
      </c>
      <c r="M7" t="str">
        <f t="shared" si="7"/>
        <v>Fund has been newly established at 0.0167. Unit will be held to the lessor of the adopted rate or the newly established rate.</v>
      </c>
    </row>
    <row r="8" spans="1:13" x14ac:dyDescent="0.25">
      <c r="A8" t="str">
        <f>IF('Tracking Log'!H9="","",'Tracking Log'!H9&amp;"-"&amp;'Tracking Log'!J9)</f>
        <v/>
      </c>
      <c r="B8" t="str">
        <f>IF('Tracking Log'!O9="","",'Tracking Log'!O9)</f>
        <v/>
      </c>
      <c r="C8" t="str">
        <f>IF(A8="","",IF('Tracking Log'!L9="New","Y","N"))</f>
        <v/>
      </c>
      <c r="D8" t="str">
        <f>IF(A8="","",IF(B8="Approved",'Tracking Log'!Q9,'Tracking Log'!M9))</f>
        <v/>
      </c>
      <c r="E8" t="str">
        <f t="shared" si="0"/>
        <v/>
      </c>
      <c r="F8" t="str">
        <f>IF(C8="Y",COUNTIF($C$2:C8,C8),"")</f>
        <v/>
      </c>
      <c r="G8" t="str">
        <f t="shared" si="1"/>
        <v/>
      </c>
      <c r="H8" t="str">
        <f t="shared" si="2"/>
        <v/>
      </c>
      <c r="I8" t="str">
        <f t="shared" si="3"/>
        <v/>
      </c>
      <c r="J8">
        <f t="shared" si="4"/>
        <v>7</v>
      </c>
      <c r="K8" t="str">
        <f t="shared" si="5"/>
        <v>4830752</v>
      </c>
      <c r="L8" t="str">
        <f t="shared" si="6"/>
        <v>2391</v>
      </c>
      <c r="M8" t="str">
        <f t="shared" si="7"/>
        <v>Fund has been newly established at 0.0167. Unit will be held to the lessor of the adopted rate or the newly established rate.</v>
      </c>
    </row>
    <row r="9" spans="1:13" x14ac:dyDescent="0.25">
      <c r="A9" t="str">
        <f>IF('Tracking Log'!H10="","",'Tracking Log'!H10&amp;"-"&amp;'Tracking Log'!J10)</f>
        <v/>
      </c>
      <c r="B9" t="str">
        <f>IF('Tracking Log'!O10="","",'Tracking Log'!O10)</f>
        <v/>
      </c>
      <c r="C9" t="str">
        <f>IF(A9="","",IF('Tracking Log'!L10="New","Y","N"))</f>
        <v/>
      </c>
      <c r="D9" t="str">
        <f>IF(A9="","",IF(B9="Approved",'Tracking Log'!Q10,'Tracking Log'!M10))</f>
        <v/>
      </c>
      <c r="E9" t="str">
        <f t="shared" si="0"/>
        <v/>
      </c>
      <c r="F9" t="str">
        <f>IF(C9="Y",COUNTIF($C$2:C9,C9),"")</f>
        <v/>
      </c>
      <c r="G9" t="str">
        <f t="shared" si="1"/>
        <v/>
      </c>
      <c r="H9" t="str">
        <f t="shared" si="2"/>
        <v/>
      </c>
      <c r="I9" t="str">
        <f t="shared" si="3"/>
        <v/>
      </c>
      <c r="J9">
        <f t="shared" si="4"/>
        <v>8</v>
      </c>
      <c r="K9" t="str">
        <f t="shared" si="5"/>
        <v>1820012</v>
      </c>
      <c r="L9" t="str">
        <f t="shared" si="6"/>
        <v>1190</v>
      </c>
      <c r="M9" t="str">
        <f t="shared" si="7"/>
        <v>Fund has been newly established at 0.0333. Unit will be held to the lessor of the adopted rate or the newly established rate.</v>
      </c>
    </row>
    <row r="10" spans="1:13" x14ac:dyDescent="0.25">
      <c r="A10" t="str">
        <f>IF('Tracking Log'!H11="","",'Tracking Log'!H11&amp;"-"&amp;'Tracking Log'!J11)</f>
        <v/>
      </c>
      <c r="B10" t="str">
        <f>IF('Tracking Log'!O11="","",'Tracking Log'!O11)</f>
        <v/>
      </c>
      <c r="C10" t="str">
        <f>IF(A10="","",IF('Tracking Log'!L11="New","Y","N"))</f>
        <v/>
      </c>
      <c r="D10" t="str">
        <f>IF(A10="","",IF(B10="Approved",'Tracking Log'!Q11,'Tracking Log'!M11))</f>
        <v/>
      </c>
      <c r="E10" t="str">
        <f t="shared" si="0"/>
        <v/>
      </c>
      <c r="F10" t="str">
        <f>IF(C10="Y",COUNTIF($C$2:C10,C10),"")</f>
        <v/>
      </c>
      <c r="G10" t="str">
        <f t="shared" si="1"/>
        <v/>
      </c>
      <c r="H10" t="str">
        <f t="shared" si="2"/>
        <v/>
      </c>
      <c r="I10" t="str">
        <f t="shared" si="3"/>
        <v/>
      </c>
      <c r="J10">
        <f t="shared" si="4"/>
        <v>9</v>
      </c>
      <c r="K10" t="str">
        <f t="shared" si="5"/>
        <v>2720011</v>
      </c>
      <c r="L10" t="str">
        <f t="shared" si="6"/>
        <v>1190</v>
      </c>
      <c r="M10" t="str">
        <f t="shared" si="7"/>
        <v>Fund has been newly established at 0.0333. Unit will be held to the lessor of the adopted rate or the newly established rate.</v>
      </c>
    </row>
    <row r="11" spans="1:13" x14ac:dyDescent="0.25">
      <c r="A11" t="str">
        <f>IF('Tracking Log'!H12="","",'Tracking Log'!H12&amp;"-"&amp;'Tracking Log'!J12)</f>
        <v/>
      </c>
      <c r="B11" t="str">
        <f>IF('Tracking Log'!O12="","",'Tracking Log'!O12)</f>
        <v/>
      </c>
      <c r="C11" t="str">
        <f>IF(A11="","",IF('Tracking Log'!L12="New","Y","N"))</f>
        <v/>
      </c>
      <c r="D11" t="str">
        <f>IF(A11="","",IF(B11="Approved",'Tracking Log'!Q12,'Tracking Log'!M12))</f>
        <v/>
      </c>
      <c r="E11" t="str">
        <f t="shared" si="0"/>
        <v/>
      </c>
      <c r="F11" t="str">
        <f>IF(C11="Y",COUNTIF($C$2:C11,C11),"")</f>
        <v/>
      </c>
      <c r="G11" t="str">
        <f t="shared" si="1"/>
        <v/>
      </c>
      <c r="H11" t="str">
        <f t="shared" si="2"/>
        <v/>
      </c>
      <c r="I11" t="str">
        <f t="shared" si="3"/>
        <v/>
      </c>
      <c r="J11">
        <f t="shared" si="4"/>
        <v>10</v>
      </c>
      <c r="K11" t="str">
        <f t="shared" si="5"/>
        <v>3320005</v>
      </c>
      <c r="L11" t="str">
        <f t="shared" si="6"/>
        <v>1190</v>
      </c>
      <c r="M11" t="str">
        <f t="shared" si="7"/>
        <v>Fund has been newly established at 0.0333. Unit will be held to the lessor of the adopted rate or the newly established rate.</v>
      </c>
    </row>
    <row r="12" spans="1:13" x14ac:dyDescent="0.25">
      <c r="A12" t="str">
        <f>IF('Tracking Log'!H13="","",'Tracking Log'!H13&amp;"-"&amp;'Tracking Log'!J13)</f>
        <v/>
      </c>
      <c r="B12" t="str">
        <f>IF('Tracking Log'!O13="","",'Tracking Log'!O13)</f>
        <v/>
      </c>
      <c r="C12" t="str">
        <f>IF(A12="","",IF('Tracking Log'!L13="New","Y","N"))</f>
        <v/>
      </c>
      <c r="D12" t="str">
        <f>IF(A12="","",IF(B12="Approved",'Tracking Log'!Q13,'Tracking Log'!M13))</f>
        <v/>
      </c>
      <c r="E12" t="str">
        <f t="shared" si="0"/>
        <v/>
      </c>
      <c r="F12" t="str">
        <f>IF(C12="Y",COUNTIF($C$2:C12,C12),"")</f>
        <v/>
      </c>
      <c r="G12" t="str">
        <f t="shared" si="1"/>
        <v/>
      </c>
      <c r="H12" t="str">
        <f t="shared" si="2"/>
        <v/>
      </c>
      <c r="I12" t="str">
        <f t="shared" si="3"/>
        <v/>
      </c>
      <c r="J12">
        <f t="shared" si="4"/>
        <v>11</v>
      </c>
      <c r="K12" t="str">
        <f t="shared" si="5"/>
        <v>3420006</v>
      </c>
      <c r="L12" t="str">
        <f t="shared" si="6"/>
        <v>1190</v>
      </c>
      <c r="M12" t="str">
        <f t="shared" si="7"/>
        <v>Fund has been newly established at 0.0065. Unit will be held to the lessor of the adopted rate or the newly established rate.</v>
      </c>
    </row>
    <row r="13" spans="1:13" x14ac:dyDescent="0.25">
      <c r="A13" t="str">
        <f>IF('Tracking Log'!H14="","",'Tracking Log'!H14&amp;"-"&amp;'Tracking Log'!J14)</f>
        <v/>
      </c>
      <c r="B13" t="str">
        <f>IF('Tracking Log'!O14="","",'Tracking Log'!O14)</f>
        <v/>
      </c>
      <c r="C13" t="str">
        <f>IF(A13="","",IF('Tracking Log'!L14="New","Y","N"))</f>
        <v/>
      </c>
      <c r="D13" t="str">
        <f>IF(A13="","",IF(B13="Approved",'Tracking Log'!Q14,'Tracking Log'!M14))</f>
        <v/>
      </c>
      <c r="E13" t="str">
        <f t="shared" si="0"/>
        <v/>
      </c>
      <c r="F13" t="str">
        <f>IF(C13="Y",COUNTIF($C$2:C13,C13),"")</f>
        <v/>
      </c>
      <c r="G13" t="str">
        <f t="shared" si="1"/>
        <v/>
      </c>
      <c r="H13" t="str">
        <f t="shared" si="2"/>
        <v/>
      </c>
      <c r="I13" t="str">
        <f t="shared" si="3"/>
        <v/>
      </c>
      <c r="J13">
        <f t="shared" si="4"/>
        <v>12</v>
      </c>
      <c r="K13" t="str">
        <f t="shared" si="5"/>
        <v>2020007</v>
      </c>
      <c r="L13" t="str">
        <f t="shared" si="6"/>
        <v>1190</v>
      </c>
      <c r="M13" t="str">
        <f t="shared" si="7"/>
        <v>Fund has been newly established at 0.0333. Unit will be held to the lessor of the adopted rate or the newly established rate.</v>
      </c>
    </row>
    <row r="14" spans="1:13" x14ac:dyDescent="0.25">
      <c r="A14" t="str">
        <f>IF('Tracking Log'!H15="","",'Tracking Log'!H15&amp;"-"&amp;'Tracking Log'!J15)</f>
        <v/>
      </c>
      <c r="B14" t="str">
        <f>IF('Tracking Log'!O15="","",'Tracking Log'!O15)</f>
        <v/>
      </c>
      <c r="C14" t="str">
        <f>IF(A14="","",IF('Tracking Log'!L15="New","Y","N"))</f>
        <v/>
      </c>
      <c r="D14" t="str">
        <f>IF(A14="","",IF(B14="Approved",'Tracking Log'!Q15,'Tracking Log'!M15))</f>
        <v/>
      </c>
      <c r="E14" t="str">
        <f t="shared" si="0"/>
        <v/>
      </c>
      <c r="F14" t="str">
        <f>IF(C14="Y",COUNTIF($C$2:C14,C14),"")</f>
        <v/>
      </c>
      <c r="G14" t="str">
        <f t="shared" si="1"/>
        <v/>
      </c>
      <c r="H14" t="str">
        <f t="shared" si="2"/>
        <v/>
      </c>
      <c r="I14" t="str">
        <f t="shared" si="3"/>
        <v/>
      </c>
      <c r="J14">
        <f t="shared" si="4"/>
        <v>13</v>
      </c>
      <c r="K14" t="str">
        <f t="shared" si="5"/>
        <v>3420009</v>
      </c>
      <c r="L14" t="str">
        <f t="shared" si="6"/>
        <v>1190</v>
      </c>
      <c r="M14" t="str">
        <f t="shared" si="7"/>
        <v>Fund has been newly established at 0.0333. Unit will be held to the lessor of the adopted rate or the newly established rate.</v>
      </c>
    </row>
    <row r="15" spans="1:13" x14ac:dyDescent="0.25">
      <c r="A15" t="str">
        <f>IF('Tracking Log'!H16="","",'Tracking Log'!H16&amp;"-"&amp;'Tracking Log'!J16)</f>
        <v>MOD-Fund
#</v>
      </c>
      <c r="B15" t="str">
        <f>IF('Tracking Log'!O16="","",'Tracking Log'!O16)</f>
        <v>Submission
Status</v>
      </c>
      <c r="C15" t="str">
        <f>IF(A15="","",IF('Tracking Log'!L16="New","Y","N"))</f>
        <v>N</v>
      </c>
      <c r="D15" t="str">
        <f>IF(A15="","",IF(B15="Approved",'Tracking Log'!Q16,'Tracking Log'!M16))</f>
        <v>Requested
 Rate</v>
      </c>
      <c r="E15" t="str">
        <f t="shared" si="0"/>
        <v>Unit will be held to the lessor of the adopted rate or the Re-established rate of Requested
 Rate for 2025</v>
      </c>
      <c r="F15" t="str">
        <f>IF(C15="Y",COUNTIF($C$2:C15,C15),"")</f>
        <v/>
      </c>
      <c r="G15" t="str">
        <f t="shared" si="1"/>
        <v/>
      </c>
      <c r="H15" t="str">
        <f t="shared" si="2"/>
        <v/>
      </c>
      <c r="I15" t="str">
        <f t="shared" si="3"/>
        <v/>
      </c>
      <c r="J15">
        <f t="shared" si="4"/>
        <v>14</v>
      </c>
      <c r="K15" t="str">
        <f t="shared" si="5"/>
        <v>5520009</v>
      </c>
      <c r="L15" t="str">
        <f t="shared" si="6"/>
        <v>8792</v>
      </c>
      <c r="M15" t="str">
        <f t="shared" si="7"/>
        <v>Fund has been newly established at 0.0333. Unit will be held to the lessor of the adopted rate or the newly established rate.</v>
      </c>
    </row>
    <row r="16" spans="1:13" x14ac:dyDescent="0.25">
      <c r="A16" t="str">
        <f>IF('Tracking Log'!H17="","",'Tracking Log'!H17&amp;"-"&amp;'Tracking Log'!J17)</f>
        <v>4620014-1190</v>
      </c>
      <c r="B16" t="str">
        <f>IF('Tracking Log'!O17="","",'Tracking Log'!O17)</f>
        <v>Approved</v>
      </c>
      <c r="C16" t="str">
        <f>IF(A16="","",IF('Tracking Log'!L17="New","Y","N"))</f>
        <v>N</v>
      </c>
      <c r="D16">
        <f>IF(A16="","",IF(B16="Approved",'Tracking Log'!Q17,'Tracking Log'!M17))</f>
        <v>3.3300000000000003E-2</v>
      </c>
      <c r="E16" t="str">
        <f t="shared" si="0"/>
        <v>Unit will be held to the lessor of the adopted rate or the Re-established rate of 0.0333 for 2025</v>
      </c>
      <c r="F16" t="str">
        <f>IF(C16="Y",COUNTIF($C$2:C16,C16),"")</f>
        <v/>
      </c>
      <c r="G16" t="str">
        <f t="shared" si="1"/>
        <v/>
      </c>
      <c r="H16" t="str">
        <f t="shared" si="2"/>
        <v/>
      </c>
      <c r="I16" t="str">
        <f t="shared" si="3"/>
        <v/>
      </c>
      <c r="J16">
        <f t="shared" si="4"/>
        <v>15</v>
      </c>
      <c r="K16" t="str">
        <f t="shared" si="5"/>
        <v>7330972</v>
      </c>
      <c r="L16" t="str">
        <f t="shared" si="6"/>
        <v>8792</v>
      </c>
      <c r="M16" t="str">
        <f t="shared" si="7"/>
        <v>Fund has been newly established at 0.0333. Unit will be held to the lessor of the adopted rate or the newly established rate.</v>
      </c>
    </row>
    <row r="17" spans="1:13" x14ac:dyDescent="0.25">
      <c r="A17" t="str">
        <f>IF('Tracking Log'!H18="","",'Tracking Log'!H18&amp;"-"&amp;'Tracking Log'!J18)</f>
        <v>3230663-2391</v>
      </c>
      <c r="B17" t="str">
        <f>IF('Tracking Log'!O18="","",'Tracking Log'!O18)</f>
        <v>Approved</v>
      </c>
      <c r="C17" t="str">
        <f>IF(A17="","",IF('Tracking Log'!L18="New","Y","N"))</f>
        <v>N</v>
      </c>
      <c r="D17">
        <f>IF(A17="","",IF(B17="Approved",'Tracking Log'!Q18,'Tracking Log'!M18))</f>
        <v>0.05</v>
      </c>
      <c r="E17" t="str">
        <f t="shared" si="0"/>
        <v>Unit will be held to the lessor of the adopted rate or the Re-established rate of 0.0500 for 2025</v>
      </c>
      <c r="F17" t="str">
        <f>IF(C17="Y",COUNTIF($C$2:C17,C17),"")</f>
        <v/>
      </c>
      <c r="G17" t="str">
        <f t="shared" si="1"/>
        <v/>
      </c>
      <c r="H17" t="str">
        <f t="shared" si="2"/>
        <v/>
      </c>
      <c r="I17" t="str">
        <f t="shared" si="3"/>
        <v/>
      </c>
      <c r="J17" t="str">
        <f t="shared" si="4"/>
        <v/>
      </c>
      <c r="K17" t="str">
        <f t="shared" si="5"/>
        <v/>
      </c>
      <c r="L17" t="str">
        <f t="shared" si="6"/>
        <v/>
      </c>
      <c r="M17" t="str">
        <f t="shared" si="7"/>
        <v/>
      </c>
    </row>
    <row r="18" spans="1:13" x14ac:dyDescent="0.25">
      <c r="A18" t="str">
        <f>IF('Tracking Log'!H19="","",'Tracking Log'!H19&amp;"-"&amp;'Tracking Log'!J19)</f>
        <v>4530730-2391</v>
      </c>
      <c r="B18" t="str">
        <f>IF('Tracking Log'!O19="","",'Tracking Log'!O19)</f>
        <v>Approved</v>
      </c>
      <c r="C18" t="str">
        <f>IF(A18="","",IF('Tracking Log'!L19="New","Y","N"))</f>
        <v>N</v>
      </c>
      <c r="D18">
        <f>IF(A18="","",IF(B18="Approved",'Tracking Log'!Q19,'Tracking Log'!M19))</f>
        <v>0.05</v>
      </c>
      <c r="E18" t="str">
        <f t="shared" si="0"/>
        <v>Unit will be held to the lessor of the adopted rate or the Re-established rate of 0.0500 for 2025</v>
      </c>
      <c r="F18" t="str">
        <f>IF(C18="Y",COUNTIF($C$2:C18,C18),"")</f>
        <v/>
      </c>
      <c r="G18" t="str">
        <f t="shared" si="1"/>
        <v/>
      </c>
      <c r="H18" t="str">
        <f t="shared" si="2"/>
        <v/>
      </c>
      <c r="I18" t="str">
        <f t="shared" si="3"/>
        <v/>
      </c>
      <c r="J18" t="str">
        <f t="shared" si="4"/>
        <v/>
      </c>
      <c r="K18" t="str">
        <f t="shared" si="5"/>
        <v/>
      </c>
      <c r="L18" t="str">
        <f t="shared" si="6"/>
        <v/>
      </c>
      <c r="M18" t="str">
        <f t="shared" si="7"/>
        <v/>
      </c>
    </row>
    <row r="19" spans="1:13" x14ac:dyDescent="0.25">
      <c r="A19" t="str">
        <f>IF('Tracking Log'!H20="","",'Tracking Log'!H20&amp;"-"&amp;'Tracking Log'!J20)</f>
        <v>9020004-1190</v>
      </c>
      <c r="B19" t="str">
        <f>IF('Tracking Log'!O20="","",'Tracking Log'!O20)</f>
        <v>Approved</v>
      </c>
      <c r="C19" t="str">
        <f>IF(A19="","",IF('Tracking Log'!L20="New","Y","N"))</f>
        <v>N</v>
      </c>
      <c r="D19">
        <f>IF(A19="","",IF(B19="Approved",'Tracking Log'!Q20,'Tracking Log'!M20))</f>
        <v>3.3300000000000003E-2</v>
      </c>
      <c r="E19" t="str">
        <f t="shared" si="0"/>
        <v>Unit will be held to the lessor of the adopted rate or the Re-established rate of 0.0333 for 2025</v>
      </c>
      <c r="F19" t="str">
        <f>IF(C19="Y",COUNTIF($C$2:C19,C19),"")</f>
        <v/>
      </c>
      <c r="G19" t="str">
        <f t="shared" si="1"/>
        <v/>
      </c>
      <c r="H19" t="str">
        <f t="shared" si="2"/>
        <v/>
      </c>
      <c r="I19" t="str">
        <f t="shared" si="3"/>
        <v/>
      </c>
      <c r="J19" t="str">
        <f t="shared" si="4"/>
        <v/>
      </c>
      <c r="K19" t="str">
        <f t="shared" si="5"/>
        <v/>
      </c>
      <c r="L19" t="str">
        <f t="shared" si="6"/>
        <v/>
      </c>
      <c r="M19" t="str">
        <f t="shared" si="7"/>
        <v/>
      </c>
    </row>
    <row r="20" spans="1:13" x14ac:dyDescent="0.25">
      <c r="A20" t="str">
        <f>IF('Tracking Log'!H21="","",'Tracking Log'!H21&amp;"-"&amp;'Tracking Log'!J21)</f>
        <v>9030408-2391</v>
      </c>
      <c r="B20" t="str">
        <f>IF('Tracking Log'!O21="","",'Tracking Log'!O21)</f>
        <v>Approved</v>
      </c>
      <c r="C20" t="str">
        <f>IF(A20="","",IF('Tracking Log'!L21="New","Y","N"))</f>
        <v>N</v>
      </c>
      <c r="D20">
        <f>IF(A20="","",IF(B20="Approved",'Tracking Log'!Q21,'Tracking Log'!M21))</f>
        <v>0.05</v>
      </c>
      <c r="E20" t="str">
        <f t="shared" si="0"/>
        <v>Unit will be held to the lessor of the adopted rate or the Re-established rate of 0.0500 for 2025</v>
      </c>
      <c r="F20" t="str">
        <f>IF(C20="Y",COUNTIF($C$2:C20,C20),"")</f>
        <v/>
      </c>
      <c r="G20" t="str">
        <f t="shared" si="1"/>
        <v/>
      </c>
      <c r="H20" t="str">
        <f t="shared" si="2"/>
        <v/>
      </c>
      <c r="I20" t="str">
        <f t="shared" si="3"/>
        <v/>
      </c>
      <c r="J20" t="str">
        <f t="shared" si="4"/>
        <v/>
      </c>
      <c r="K20" t="str">
        <f t="shared" si="5"/>
        <v/>
      </c>
      <c r="L20" t="str">
        <f t="shared" si="6"/>
        <v/>
      </c>
      <c r="M20" t="str">
        <f t="shared" si="7"/>
        <v/>
      </c>
    </row>
    <row r="21" spans="1:13" x14ac:dyDescent="0.25">
      <c r="A21" t="str">
        <f>IF('Tracking Log'!H22="","",'Tracking Log'!H22&amp;"-"&amp;'Tracking Log'!J22)</f>
        <v>4720009-1190</v>
      </c>
      <c r="B21" t="str">
        <f>IF('Tracking Log'!O22="","",'Tracking Log'!O22)</f>
        <v>Approved</v>
      </c>
      <c r="C21" t="str">
        <f>IF(A21="","",IF('Tracking Log'!L22="New","Y","N"))</f>
        <v>N</v>
      </c>
      <c r="D21">
        <f>IF(A21="","",IF(B21="Approved",'Tracking Log'!Q22,'Tracking Log'!M22))</f>
        <v>3.3300000000000003E-2</v>
      </c>
      <c r="E21" t="str">
        <f t="shared" si="0"/>
        <v>Unit will be held to the lessor of the adopted rate or the Re-established rate of 0.0333 for 2025</v>
      </c>
      <c r="F21" t="str">
        <f>IF(C21="Y",COUNTIF($C$2:C21,C21),"")</f>
        <v/>
      </c>
      <c r="G21" t="str">
        <f t="shared" si="1"/>
        <v/>
      </c>
      <c r="H21" t="str">
        <f t="shared" si="2"/>
        <v/>
      </c>
      <c r="I21" t="str">
        <f t="shared" si="3"/>
        <v/>
      </c>
      <c r="J21" t="str">
        <f t="shared" si="4"/>
        <v/>
      </c>
      <c r="K21" t="str">
        <f t="shared" si="5"/>
        <v/>
      </c>
      <c r="L21" t="str">
        <f t="shared" si="6"/>
        <v/>
      </c>
      <c r="M21" t="str">
        <f t="shared" si="7"/>
        <v/>
      </c>
    </row>
    <row r="22" spans="1:13" x14ac:dyDescent="0.25">
      <c r="A22" t="str">
        <f>IF('Tracking Log'!H23="","",'Tracking Log'!H23&amp;"-"&amp;'Tracking Log'!J23)</f>
        <v>4420008-1190</v>
      </c>
      <c r="B22" t="str">
        <f>IF('Tracking Log'!O23="","",'Tracking Log'!O23)</f>
        <v>Approved</v>
      </c>
      <c r="C22" t="str">
        <f>IF(A22="","",IF('Tracking Log'!L23="New","Y","N"))</f>
        <v>N</v>
      </c>
      <c r="D22">
        <f>IF(A22="","",IF(B22="Approved",'Tracking Log'!Q23,'Tracking Log'!M23))</f>
        <v>3.3300000000000003E-2</v>
      </c>
      <c r="E22" t="str">
        <f t="shared" si="0"/>
        <v>Unit will be held to the lessor of the adopted rate or the Re-established rate of 0.0333 for 2025</v>
      </c>
      <c r="F22" t="str">
        <f>IF(C22="Y",COUNTIF($C$2:C22,C22),"")</f>
        <v/>
      </c>
      <c r="G22" t="str">
        <f t="shared" si="1"/>
        <v/>
      </c>
      <c r="H22" t="str">
        <f t="shared" si="2"/>
        <v/>
      </c>
      <c r="I22" t="str">
        <f t="shared" si="3"/>
        <v/>
      </c>
      <c r="K22" t="str">
        <f t="shared" si="5"/>
        <v/>
      </c>
      <c r="L22" t="str">
        <f t="shared" si="6"/>
        <v/>
      </c>
      <c r="M22" t="str">
        <f t="shared" si="7"/>
        <v/>
      </c>
    </row>
    <row r="23" spans="1:13" x14ac:dyDescent="0.25">
      <c r="A23" t="str">
        <f>IF('Tracking Log'!H24="","",'Tracking Log'!H24&amp;"-"&amp;'Tracking Log'!J24)</f>
        <v>7930302-2391</v>
      </c>
      <c r="B23" t="str">
        <f>IF('Tracking Log'!O24="","",'Tracking Log'!O24)</f>
        <v>Approved</v>
      </c>
      <c r="C23" t="str">
        <f>IF(A23="","",IF('Tracking Log'!L24="New","Y","N"))</f>
        <v>N</v>
      </c>
      <c r="D23">
        <f>IF(A23="","",IF(B23="Approved",'Tracking Log'!Q24,'Tracking Log'!M24))</f>
        <v>0.05</v>
      </c>
      <c r="E23" t="str">
        <f t="shared" si="0"/>
        <v>Unit will be held to the lessor of the adopted rate or the Re-established rate of 0.0500 for 2025</v>
      </c>
      <c r="F23" t="str">
        <f>IF(C23="Y",COUNTIF($C$2:C23,C23),"")</f>
        <v/>
      </c>
      <c r="G23" t="str">
        <f t="shared" si="1"/>
        <v/>
      </c>
      <c r="H23" t="str">
        <f t="shared" si="2"/>
        <v/>
      </c>
      <c r="I23" t="str">
        <f t="shared" si="3"/>
        <v/>
      </c>
      <c r="K23" t="str">
        <f t="shared" si="5"/>
        <v/>
      </c>
      <c r="L23" t="str">
        <f t="shared" si="6"/>
        <v/>
      </c>
      <c r="M23" t="str">
        <f t="shared" si="7"/>
        <v/>
      </c>
    </row>
    <row r="24" spans="1:13" x14ac:dyDescent="0.25">
      <c r="A24" t="str">
        <f>IF('Tracking Log'!H25="","",'Tracking Log'!H25&amp;"-"&amp;'Tracking Log'!J25)</f>
        <v>4160991-8691</v>
      </c>
      <c r="B24" t="str">
        <f>IF('Tracking Log'!O25="","",'Tracking Log'!O25)</f>
        <v>Approved</v>
      </c>
      <c r="C24" t="str">
        <f>IF(A24="","",IF('Tracking Log'!L25="New","Y","N"))</f>
        <v>N</v>
      </c>
      <c r="D24">
        <f>IF(A24="","",IF(B24="Approved",'Tracking Log'!Q25,'Tracking Log'!M25))</f>
        <v>3.3300000000000003E-2</v>
      </c>
      <c r="E24" t="str">
        <f t="shared" si="0"/>
        <v>Unit will be held to the lessor of the adopted rate or the Re-established rate of 0.0333 for 2025</v>
      </c>
      <c r="F24" t="str">
        <f>IF(C24="Y",COUNTIF($C$2:C24,C24),"")</f>
        <v/>
      </c>
      <c r="G24" t="str">
        <f t="shared" si="1"/>
        <v/>
      </c>
      <c r="H24" t="str">
        <f t="shared" si="2"/>
        <v/>
      </c>
      <c r="I24" t="str">
        <f t="shared" si="3"/>
        <v/>
      </c>
      <c r="K24" t="str">
        <f t="shared" si="5"/>
        <v/>
      </c>
      <c r="L24" t="str">
        <f t="shared" si="6"/>
        <v/>
      </c>
      <c r="M24" t="str">
        <f t="shared" si="7"/>
        <v/>
      </c>
    </row>
    <row r="25" spans="1:13" x14ac:dyDescent="0.25">
      <c r="A25" t="str">
        <f>IF('Tracking Log'!H26="","",'Tracking Log'!H26&amp;"-"&amp;'Tracking Log'!J26)</f>
        <v>5930813-2391</v>
      </c>
      <c r="B25" t="str">
        <f>IF('Tracking Log'!O26="","",'Tracking Log'!O26)</f>
        <v>Approved</v>
      </c>
      <c r="C25" t="str">
        <f>IF(A25="","",IF('Tracking Log'!L26="New","Y","N"))</f>
        <v>N</v>
      </c>
      <c r="D25">
        <f>IF(A25="","",IF(B25="Approved",'Tracking Log'!Q26,'Tracking Log'!M26))</f>
        <v>0.05</v>
      </c>
      <c r="E25" t="str">
        <f t="shared" si="0"/>
        <v>Unit will be held to the lessor of the adopted rate or the Re-established rate of 0.0500 for 2025</v>
      </c>
      <c r="F25" t="str">
        <f>IF(C25="Y",COUNTIF($C$2:C25,C25),"")</f>
        <v/>
      </c>
      <c r="G25" t="str">
        <f t="shared" si="1"/>
        <v/>
      </c>
      <c r="H25" t="str">
        <f t="shared" si="2"/>
        <v/>
      </c>
      <c r="I25" t="str">
        <f t="shared" si="3"/>
        <v/>
      </c>
      <c r="K25" t="str">
        <f t="shared" si="5"/>
        <v/>
      </c>
      <c r="L25" t="str">
        <f t="shared" si="6"/>
        <v/>
      </c>
      <c r="M25" t="str">
        <f t="shared" si="7"/>
        <v/>
      </c>
    </row>
    <row r="26" spans="1:13" x14ac:dyDescent="0.25">
      <c r="A26" t="str">
        <f>IF('Tracking Log'!H27="","",'Tracking Log'!H27&amp;"-"&amp;'Tracking Log'!J27)</f>
        <v>2830461-2391</v>
      </c>
      <c r="B26" t="str">
        <f>IF('Tracking Log'!O27="","",'Tracking Log'!O27)</f>
        <v>Approved</v>
      </c>
      <c r="C26" t="str">
        <f>IF(A26="","",IF('Tracking Log'!L27="New","Y","N"))</f>
        <v>N</v>
      </c>
      <c r="D26">
        <f>IF(A26="","",IF(B26="Approved",'Tracking Log'!Q27,'Tracking Log'!M27))</f>
        <v>0.05</v>
      </c>
      <c r="E26" t="str">
        <f t="shared" si="0"/>
        <v>Unit will be held to the lessor of the adopted rate or the Re-established rate of 0.0500 for 2025</v>
      </c>
      <c r="F26" t="str">
        <f>IF(C26="Y",COUNTIF($C$2:C26,C26),"")</f>
        <v/>
      </c>
      <c r="G26" t="str">
        <f t="shared" si="1"/>
        <v/>
      </c>
      <c r="H26" t="str">
        <f t="shared" si="2"/>
        <v/>
      </c>
      <c r="I26" t="str">
        <f t="shared" si="3"/>
        <v/>
      </c>
      <c r="K26" t="str">
        <f t="shared" si="5"/>
        <v/>
      </c>
      <c r="L26" t="str">
        <f t="shared" si="6"/>
        <v/>
      </c>
      <c r="M26" t="str">
        <f t="shared" si="7"/>
        <v/>
      </c>
    </row>
    <row r="27" spans="1:13" x14ac:dyDescent="0.25">
      <c r="A27" t="str">
        <f>IF('Tracking Log'!H28="","",'Tracking Log'!H28&amp;"-"&amp;'Tracking Log'!J28)</f>
        <v>630537-1191</v>
      </c>
      <c r="B27" t="str">
        <f>IF('Tracking Log'!O28="","",'Tracking Log'!O28)</f>
        <v>Approved</v>
      </c>
      <c r="C27" t="str">
        <f>IF(A27="","",IF('Tracking Log'!L28="New","Y","N"))</f>
        <v>N</v>
      </c>
      <c r="D27">
        <f>IF(A27="","",IF(B27="Approved",'Tracking Log'!Q28,'Tracking Log'!M28))</f>
        <v>3.3300000000000003E-2</v>
      </c>
      <c r="E27" t="str">
        <f t="shared" si="0"/>
        <v>Unit will be held to the lessor of the adopted rate or the Re-established rate of 0.0333 for 2025</v>
      </c>
      <c r="F27" t="str">
        <f>IF(C27="Y",COUNTIF($C$2:C27,C27),"")</f>
        <v/>
      </c>
      <c r="G27" t="str">
        <f t="shared" si="1"/>
        <v/>
      </c>
      <c r="H27" t="str">
        <f t="shared" si="2"/>
        <v/>
      </c>
      <c r="I27" t="str">
        <f t="shared" si="3"/>
        <v/>
      </c>
      <c r="K27" t="str">
        <f t="shared" si="5"/>
        <v/>
      </c>
      <c r="L27" t="str">
        <f t="shared" si="6"/>
        <v/>
      </c>
      <c r="M27" t="str">
        <f t="shared" si="7"/>
        <v/>
      </c>
    </row>
    <row r="28" spans="1:13" x14ac:dyDescent="0.25">
      <c r="A28" t="str">
        <f>IF('Tracking Log'!H29="","",'Tracking Log'!H29&amp;"-"&amp;'Tracking Log'!J29)</f>
        <v>2930413-1191</v>
      </c>
      <c r="B28" t="str">
        <f>IF('Tracking Log'!O29="","",'Tracking Log'!O29)</f>
        <v>Approved</v>
      </c>
      <c r="C28" t="str">
        <f>IF(A28="","",IF('Tracking Log'!L29="New","Y","N"))</f>
        <v>N</v>
      </c>
      <c r="D28">
        <f>IF(A28="","",IF(B28="Approved",'Tracking Log'!Q29,'Tracking Log'!M29))</f>
        <v>3.3300000000000003E-2</v>
      </c>
      <c r="E28" t="str">
        <f t="shared" si="0"/>
        <v>Unit will be held to the lessor of the adopted rate or the Re-established rate of 0.0333 for 2025</v>
      </c>
      <c r="F28" t="str">
        <f>IF(C28="Y",COUNTIF($C$2:C28,C28),"")</f>
        <v/>
      </c>
      <c r="G28" t="str">
        <f t="shared" si="1"/>
        <v/>
      </c>
      <c r="H28" t="str">
        <f t="shared" si="2"/>
        <v/>
      </c>
      <c r="I28" t="str">
        <f t="shared" si="3"/>
        <v/>
      </c>
      <c r="K28" t="str">
        <f t="shared" si="5"/>
        <v/>
      </c>
      <c r="L28" t="str">
        <f t="shared" si="6"/>
        <v/>
      </c>
      <c r="M28" t="str">
        <f t="shared" si="7"/>
        <v/>
      </c>
    </row>
    <row r="29" spans="1:13" x14ac:dyDescent="0.25">
      <c r="A29" t="str">
        <f>IF('Tracking Log'!H30="","",'Tracking Log'!H30&amp;"-"&amp;'Tracking Log'!J30)</f>
        <v>6310000-2391</v>
      </c>
      <c r="B29" t="str">
        <f>IF('Tracking Log'!O30="","",'Tracking Log'!O30)</f>
        <v>Approved</v>
      </c>
      <c r="C29" t="str">
        <f>IF(A29="","",IF('Tracking Log'!L30="New","Y","N"))</f>
        <v>N</v>
      </c>
      <c r="D29">
        <f>IF(A29="","",IF(B29="Approved",'Tracking Log'!Q30,'Tracking Log'!M30))</f>
        <v>3.3300000000000003E-2</v>
      </c>
      <c r="E29" t="str">
        <f t="shared" si="0"/>
        <v>Unit will be held to the lessor of the adopted rate or the Re-established rate of 0.0333 for 2025</v>
      </c>
      <c r="F29" t="str">
        <f>IF(C29="Y",COUNTIF($C$2:C29,C29),"")</f>
        <v/>
      </c>
      <c r="G29" t="str">
        <f t="shared" si="1"/>
        <v/>
      </c>
      <c r="H29" t="str">
        <f t="shared" si="2"/>
        <v/>
      </c>
      <c r="I29" t="str">
        <f t="shared" si="3"/>
        <v/>
      </c>
      <c r="K29" t="str">
        <f t="shared" si="5"/>
        <v/>
      </c>
      <c r="L29" t="str">
        <f t="shared" si="6"/>
        <v/>
      </c>
      <c r="M29" t="str">
        <f t="shared" si="7"/>
        <v/>
      </c>
    </row>
    <row r="30" spans="1:13" x14ac:dyDescent="0.25">
      <c r="A30" t="str">
        <f>IF('Tracking Log'!H31="","",'Tracking Log'!H31&amp;"-"&amp;'Tracking Log'!J31)</f>
        <v>8920010-1190</v>
      </c>
      <c r="B30" t="str">
        <f>IF('Tracking Log'!O31="","",'Tracking Log'!O31)</f>
        <v>Approved</v>
      </c>
      <c r="C30" t="str">
        <f>IF(A30="","",IF('Tracking Log'!L31="New","Y","N"))</f>
        <v>N</v>
      </c>
      <c r="D30">
        <f>IF(A30="","",IF(B30="Approved",'Tracking Log'!Q31,'Tracking Log'!M31))</f>
        <v>3.3000000000000002E-2</v>
      </c>
      <c r="E30" t="str">
        <f t="shared" si="0"/>
        <v>Unit will be held to the lessor of the adopted rate or the Re-established rate of 0.0330 for 2025</v>
      </c>
      <c r="F30" t="str">
        <f>IF(C30="Y",COUNTIF($C$2:C30,C30),"")</f>
        <v/>
      </c>
      <c r="G30" t="str">
        <f t="shared" si="1"/>
        <v/>
      </c>
      <c r="H30" t="str">
        <f t="shared" si="2"/>
        <v/>
      </c>
      <c r="I30" t="str">
        <f t="shared" si="3"/>
        <v/>
      </c>
      <c r="K30" t="str">
        <f t="shared" si="5"/>
        <v/>
      </c>
      <c r="L30" t="str">
        <f t="shared" si="6"/>
        <v/>
      </c>
      <c r="M30" t="str">
        <f t="shared" si="7"/>
        <v/>
      </c>
    </row>
    <row r="31" spans="1:13" x14ac:dyDescent="0.25">
      <c r="A31" t="str">
        <f>IF('Tracking Log'!H32="","",'Tracking Log'!H32&amp;"-"&amp;'Tracking Log'!J32)</f>
        <v>1030500-1390</v>
      </c>
      <c r="B31" t="str">
        <f>IF('Tracking Log'!O32="","",'Tracking Log'!O32)</f>
        <v>Approved</v>
      </c>
      <c r="C31" t="str">
        <f>IF(A31="","",IF('Tracking Log'!L32="New","Y","N"))</f>
        <v>N</v>
      </c>
      <c r="D31">
        <f>IF(A31="","",IF(B31="Approved",'Tracking Log'!Q32,'Tracking Log'!M32))</f>
        <v>1.67E-2</v>
      </c>
      <c r="E31" t="str">
        <f t="shared" si="0"/>
        <v>Unit will be held to the lessor of the adopted rate or the Re-established rate of 0.0167 for 2025</v>
      </c>
      <c r="F31" t="str">
        <f>IF(C31="Y",COUNTIF($C$2:C31,C31),"")</f>
        <v/>
      </c>
      <c r="G31" t="str">
        <f t="shared" si="1"/>
        <v/>
      </c>
      <c r="H31" t="str">
        <f t="shared" si="2"/>
        <v/>
      </c>
      <c r="I31" t="str">
        <f t="shared" si="3"/>
        <v/>
      </c>
      <c r="K31" t="str">
        <f t="shared" si="5"/>
        <v/>
      </c>
      <c r="L31" t="str">
        <f t="shared" si="6"/>
        <v/>
      </c>
      <c r="M31" t="str">
        <f t="shared" si="7"/>
        <v/>
      </c>
    </row>
    <row r="32" spans="1:13" x14ac:dyDescent="0.25">
      <c r="A32" t="str">
        <f>IF('Tracking Log'!H33="","",'Tracking Log'!H33&amp;"-"&amp;'Tracking Log'!J33)</f>
        <v>1030500-2391</v>
      </c>
      <c r="B32" t="str">
        <f>IF('Tracking Log'!O33="","",'Tracking Log'!O33)</f>
        <v>Approved</v>
      </c>
      <c r="C32" t="str">
        <f>IF(A32="","",IF('Tracking Log'!L33="New","Y","N"))</f>
        <v>N</v>
      </c>
      <c r="D32">
        <f>IF(A32="","",IF(B32="Approved",'Tracking Log'!Q33,'Tracking Log'!M33))</f>
        <v>0.05</v>
      </c>
      <c r="E32" t="str">
        <f t="shared" si="0"/>
        <v>Unit will be held to the lessor of the adopted rate or the Re-established rate of 0.0500 for 2025</v>
      </c>
      <c r="F32" t="str">
        <f>IF(C32="Y",COUNTIF($C$2:C32,C32),"")</f>
        <v/>
      </c>
      <c r="G32" t="str">
        <f t="shared" si="1"/>
        <v/>
      </c>
      <c r="H32" t="str">
        <f t="shared" si="2"/>
        <v/>
      </c>
      <c r="I32" t="str">
        <f t="shared" si="3"/>
        <v/>
      </c>
      <c r="K32" t="str">
        <f t="shared" si="5"/>
        <v/>
      </c>
      <c r="L32" t="str">
        <f t="shared" si="6"/>
        <v/>
      </c>
      <c r="M32" t="str">
        <f t="shared" si="7"/>
        <v/>
      </c>
    </row>
    <row r="33" spans="1:13" x14ac:dyDescent="0.25">
      <c r="A33" t="str">
        <f>IF('Tracking Log'!H34="","",'Tracking Log'!H34&amp;"-"&amp;'Tracking Log'!J34)</f>
        <v>1030500-8692</v>
      </c>
      <c r="B33" t="str">
        <f>IF('Tracking Log'!O34="","",'Tracking Log'!O34)</f>
        <v>Approved</v>
      </c>
      <c r="C33" t="str">
        <f>IF(A33="","",IF('Tracking Log'!L34="New","Y","N"))</f>
        <v>N</v>
      </c>
      <c r="D33">
        <f>IF(A33="","",IF(B33="Approved",'Tracking Log'!Q34,'Tracking Log'!M34))</f>
        <v>3.3300000000000003E-2</v>
      </c>
      <c r="E33" t="str">
        <f t="shared" si="0"/>
        <v>Unit will be held to the lessor of the adopted rate or the Re-established rate of 0.0333 for 2025</v>
      </c>
      <c r="F33" t="str">
        <f>IF(C33="Y",COUNTIF($C$2:C33,C33),"")</f>
        <v/>
      </c>
      <c r="G33" t="str">
        <f t="shared" si="1"/>
        <v/>
      </c>
      <c r="H33" t="str">
        <f t="shared" si="2"/>
        <v/>
      </c>
      <c r="I33" t="str">
        <f t="shared" si="3"/>
        <v/>
      </c>
      <c r="K33" t="str">
        <f t="shared" si="5"/>
        <v/>
      </c>
      <c r="L33" t="str">
        <f t="shared" si="6"/>
        <v/>
      </c>
      <c r="M33" t="str">
        <f t="shared" si="7"/>
        <v/>
      </c>
    </row>
    <row r="34" spans="1:13" x14ac:dyDescent="0.25">
      <c r="A34" t="str">
        <f>IF('Tracking Log'!H35="","",'Tracking Log'!H35&amp;"-"&amp;'Tracking Log'!J35)</f>
        <v>7120001-1190</v>
      </c>
      <c r="B34" t="str">
        <f>IF('Tracking Log'!O35="","",'Tracking Log'!O35)</f>
        <v>Approved</v>
      </c>
      <c r="C34" t="str">
        <f>IF(A34="","",IF('Tracking Log'!L35="New","Y","N"))</f>
        <v>Y</v>
      </c>
      <c r="D34">
        <f>IF(A34="","",IF(B34="Approved",'Tracking Log'!Q35,'Tracking Log'!M35))</f>
        <v>3.3300000000000003E-2</v>
      </c>
      <c r="E34" t="str">
        <f t="shared" ref="E34:E65" si="8">IF(A34="","","Unit will be held to the lessor of the adopted rate or the Re-established rate of "&amp;TEXT(D34,"0.0000")&amp;" for "&amp;Year)</f>
        <v>Unit will be held to the lessor of the adopted rate or the Re-established rate of 0.0333 for 2025</v>
      </c>
      <c r="F34">
        <f>IF(C34="Y",COUNTIF($C$2:C34,C34),"")</f>
        <v>1</v>
      </c>
      <c r="G34" t="str">
        <f t="shared" si="1"/>
        <v>7120001</v>
      </c>
      <c r="H34" t="str">
        <f t="shared" si="2"/>
        <v>1190</v>
      </c>
      <c r="I34">
        <f t="shared" si="3"/>
        <v>3.3300000000000003E-2</v>
      </c>
      <c r="K34" t="str">
        <f t="shared" si="5"/>
        <v/>
      </c>
      <c r="L34" t="str">
        <f t="shared" si="6"/>
        <v/>
      </c>
      <c r="M34" t="str">
        <f t="shared" si="7"/>
        <v/>
      </c>
    </row>
    <row r="35" spans="1:13" x14ac:dyDescent="0.25">
      <c r="A35" t="str">
        <f>IF('Tracking Log'!H36="","",'Tracking Log'!H36&amp;"-"&amp;'Tracking Log'!J36)</f>
        <v>5560963-8691</v>
      </c>
      <c r="B35" t="str">
        <f>IF('Tracking Log'!O36="","",'Tracking Log'!O36)</f>
        <v>Approved</v>
      </c>
      <c r="C35" t="str">
        <f>IF(A35="","",IF('Tracking Log'!L36="New","Y","N"))</f>
        <v>Y</v>
      </c>
      <c r="D35">
        <f>IF(A35="","",IF(B35="Approved",'Tracking Log'!Q36,'Tracking Log'!M36))</f>
        <v>3.3300000000000003E-2</v>
      </c>
      <c r="E35" t="str">
        <f t="shared" si="8"/>
        <v>Unit will be held to the lessor of the adopted rate or the Re-established rate of 0.0333 for 2025</v>
      </c>
      <c r="F35">
        <f>IF(C35="Y",COUNTIF($C$2:C35,C35),"")</f>
        <v>2</v>
      </c>
      <c r="G35" t="str">
        <f t="shared" si="1"/>
        <v>5560963</v>
      </c>
      <c r="H35" t="str">
        <f t="shared" si="2"/>
        <v>8691</v>
      </c>
      <c r="I35">
        <f t="shared" si="3"/>
        <v>3.3300000000000003E-2</v>
      </c>
      <c r="K35" t="str">
        <f t="shared" si="5"/>
        <v/>
      </c>
      <c r="L35" t="str">
        <f t="shared" si="6"/>
        <v/>
      </c>
      <c r="M35" t="str">
        <f t="shared" si="7"/>
        <v/>
      </c>
    </row>
    <row r="36" spans="1:13" x14ac:dyDescent="0.25">
      <c r="A36" t="str">
        <f>IF('Tracking Log'!H37="","",'Tracking Log'!H37&amp;"-"&amp;'Tracking Log'!J37)</f>
        <v>4620013-1190</v>
      </c>
      <c r="B36" t="str">
        <f>IF('Tracking Log'!O37="","",'Tracking Log'!O37)</f>
        <v>Approved</v>
      </c>
      <c r="C36" t="str">
        <f>IF(A36="","",IF('Tracking Log'!L37="New","Y","N"))</f>
        <v>N</v>
      </c>
      <c r="D36">
        <f>IF(A36="","",IF(B36="Approved",'Tracking Log'!Q37,'Tracking Log'!M37))</f>
        <v>3.3300000000000003E-2</v>
      </c>
      <c r="E36" t="str">
        <f t="shared" si="8"/>
        <v>Unit will be held to the lessor of the adopted rate or the Re-established rate of 0.0333 for 2025</v>
      </c>
      <c r="F36" t="str">
        <f>IF(C36="Y",COUNTIF($C$2:C36,C36),"")</f>
        <v/>
      </c>
      <c r="G36" t="str">
        <f t="shared" si="1"/>
        <v/>
      </c>
      <c r="H36" t="str">
        <f t="shared" si="2"/>
        <v/>
      </c>
      <c r="I36" t="str">
        <f t="shared" si="3"/>
        <v/>
      </c>
      <c r="K36" t="str">
        <f t="shared" si="5"/>
        <v/>
      </c>
      <c r="L36" t="str">
        <f t="shared" si="6"/>
        <v/>
      </c>
      <c r="M36" t="str">
        <f t="shared" si="7"/>
        <v/>
      </c>
    </row>
    <row r="37" spans="1:13" x14ac:dyDescent="0.25">
      <c r="A37" t="str">
        <f>IF('Tracking Log'!H38="","",'Tracking Log'!H38&amp;"-"&amp;'Tracking Log'!J38)</f>
        <v>5420010-1190</v>
      </c>
      <c r="B37" t="str">
        <f>IF('Tracking Log'!O38="","",'Tracking Log'!O38)</f>
        <v>Approved</v>
      </c>
      <c r="C37" t="str">
        <f>IF(A37="","",IF('Tracking Log'!L38="New","Y","N"))</f>
        <v>N</v>
      </c>
      <c r="D37">
        <f>IF(A37="","",IF(B37="Approved",'Tracking Log'!Q38,'Tracking Log'!M38))</f>
        <v>3.3300000000000003E-2</v>
      </c>
      <c r="E37" t="str">
        <f t="shared" si="8"/>
        <v>Unit will be held to the lessor of the adopted rate or the Re-established rate of 0.0333 for 2025</v>
      </c>
      <c r="F37" t="str">
        <f>IF(C37="Y",COUNTIF($C$2:C37,C37),"")</f>
        <v/>
      </c>
      <c r="G37" t="str">
        <f t="shared" si="1"/>
        <v/>
      </c>
      <c r="H37" t="str">
        <f t="shared" si="2"/>
        <v/>
      </c>
      <c r="I37" t="str">
        <f t="shared" si="3"/>
        <v/>
      </c>
      <c r="K37" t="str">
        <f t="shared" si="5"/>
        <v/>
      </c>
      <c r="L37" t="str">
        <f t="shared" si="6"/>
        <v/>
      </c>
      <c r="M37" t="str">
        <f t="shared" si="7"/>
        <v/>
      </c>
    </row>
    <row r="38" spans="1:13" x14ac:dyDescent="0.25">
      <c r="A38" t="str">
        <f>IF('Tracking Log'!H39="","",'Tracking Log'!H39&amp;"-"&amp;'Tracking Log'!J39)</f>
        <v>3530307-2391</v>
      </c>
      <c r="B38" t="str">
        <f>IF('Tracking Log'!O39="","",'Tracking Log'!O39)</f>
        <v>Approved</v>
      </c>
      <c r="C38" t="str">
        <f>IF(A38="","",IF('Tracking Log'!L39="New","Y","N"))</f>
        <v>N</v>
      </c>
      <c r="D38">
        <f>IF(A38="","",IF(B38="Approved",'Tracking Log'!Q39,'Tracking Log'!M39))</f>
        <v>0.05</v>
      </c>
      <c r="E38" t="str">
        <f t="shared" si="8"/>
        <v>Unit will be held to the lessor of the adopted rate or the Re-established rate of 0.0500 for 2025</v>
      </c>
      <c r="F38" t="str">
        <f>IF(C38="Y",COUNTIF($C$2:C38,C38),"")</f>
        <v/>
      </c>
      <c r="G38" t="str">
        <f t="shared" si="1"/>
        <v/>
      </c>
      <c r="H38" t="str">
        <f t="shared" si="2"/>
        <v/>
      </c>
      <c r="I38" t="str">
        <f t="shared" si="3"/>
        <v/>
      </c>
      <c r="K38" t="str">
        <f t="shared" si="5"/>
        <v/>
      </c>
      <c r="L38" t="str">
        <f t="shared" si="6"/>
        <v/>
      </c>
      <c r="M38" t="str">
        <f t="shared" si="7"/>
        <v/>
      </c>
    </row>
    <row r="39" spans="1:13" x14ac:dyDescent="0.25">
      <c r="A39" t="str">
        <f>IF('Tracking Log'!H40="","",'Tracking Log'!H40&amp;"-"&amp;'Tracking Log'!J40)</f>
        <v>7120011-8792</v>
      </c>
      <c r="B39" t="str">
        <f>IF('Tracking Log'!O40="","",'Tracking Log'!O40)</f>
        <v>Approved</v>
      </c>
      <c r="C39" t="str">
        <f>IF(A39="","",IF('Tracking Log'!L40="New","Y","N"))</f>
        <v>Y</v>
      </c>
      <c r="D39">
        <f>IF(A39="","",IF(B39="Approved",'Tracking Log'!Q40,'Tracking Log'!M40))</f>
        <v>3.3300000000000003E-2</v>
      </c>
      <c r="E39" t="str">
        <f t="shared" si="8"/>
        <v>Unit will be held to the lessor of the adopted rate or the Re-established rate of 0.0333 for 2025</v>
      </c>
      <c r="F39">
        <f>IF(C39="Y",COUNTIF($C$2:C39,C39),"")</f>
        <v>3</v>
      </c>
      <c r="G39" t="str">
        <f t="shared" si="1"/>
        <v>7120011</v>
      </c>
      <c r="H39" t="str">
        <f t="shared" si="2"/>
        <v>8792</v>
      </c>
      <c r="I39">
        <f t="shared" si="3"/>
        <v>3.3300000000000003E-2</v>
      </c>
      <c r="K39" t="str">
        <f t="shared" si="5"/>
        <v/>
      </c>
      <c r="L39" t="str">
        <f t="shared" si="6"/>
        <v/>
      </c>
      <c r="M39" t="str">
        <f t="shared" si="7"/>
        <v/>
      </c>
    </row>
    <row r="40" spans="1:13" x14ac:dyDescent="0.25">
      <c r="A40" t="str">
        <f>IF('Tracking Log'!H41="","",'Tracking Log'!H41&amp;"-"&amp;'Tracking Log'!J41)</f>
        <v>5410000-790</v>
      </c>
      <c r="B40" t="str">
        <f>IF('Tracking Log'!O41="","",'Tracking Log'!O41)</f>
        <v>Approved</v>
      </c>
      <c r="C40" t="str">
        <f>IF(A40="","",IF('Tracking Log'!L41="New","Y","N"))</f>
        <v>N</v>
      </c>
      <c r="D40">
        <f>IF(A40="","",IF(B40="Approved",'Tracking Log'!Q41,'Tracking Log'!M41))</f>
        <v>7.4999999999999997E-2</v>
      </c>
      <c r="E40" t="str">
        <f t="shared" si="8"/>
        <v>Unit will be held to the lessor of the adopted rate or the Re-established rate of 0.0750 for 2025</v>
      </c>
      <c r="F40" t="str">
        <f>IF(C40="Y",COUNTIF($C$2:C40,C40),"")</f>
        <v/>
      </c>
      <c r="G40" t="str">
        <f t="shared" si="1"/>
        <v/>
      </c>
      <c r="H40" t="str">
        <f t="shared" si="2"/>
        <v/>
      </c>
      <c r="I40" t="str">
        <f t="shared" si="3"/>
        <v/>
      </c>
      <c r="K40" t="str">
        <f t="shared" si="5"/>
        <v/>
      </c>
      <c r="L40" t="str">
        <f t="shared" si="6"/>
        <v/>
      </c>
      <c r="M40" t="str">
        <f t="shared" si="7"/>
        <v/>
      </c>
    </row>
    <row r="41" spans="1:13" x14ac:dyDescent="0.25">
      <c r="A41" t="str">
        <f>IF('Tracking Log'!H42="","",'Tracking Log'!H42&amp;"-"&amp;'Tracking Log'!J42)</f>
        <v>5020005-8792</v>
      </c>
      <c r="B41" t="str">
        <f>IF('Tracking Log'!O42="","",'Tracking Log'!O42)</f>
        <v>Approved</v>
      </c>
      <c r="C41" t="str">
        <f>IF(A41="","",IF('Tracking Log'!L42="New","Y","N"))</f>
        <v>Y</v>
      </c>
      <c r="D41">
        <f>IF(A41="","",IF(B41="Approved",'Tracking Log'!Q42,'Tracking Log'!M42))</f>
        <v>3.3300000000000003E-2</v>
      </c>
      <c r="E41" t="str">
        <f t="shared" si="8"/>
        <v>Unit will be held to the lessor of the adopted rate or the Re-established rate of 0.0333 for 2025</v>
      </c>
      <c r="F41">
        <f>IF(C41="Y",COUNTIF($C$2:C41,C41),"")</f>
        <v>4</v>
      </c>
      <c r="G41" t="str">
        <f t="shared" si="1"/>
        <v>5020005</v>
      </c>
      <c r="H41" t="str">
        <f t="shared" si="2"/>
        <v>8792</v>
      </c>
      <c r="I41">
        <f t="shared" si="3"/>
        <v>3.3300000000000003E-2</v>
      </c>
      <c r="K41" t="str">
        <f t="shared" si="5"/>
        <v/>
      </c>
      <c r="L41" t="str">
        <f t="shared" si="6"/>
        <v/>
      </c>
      <c r="M41" t="str">
        <f t="shared" si="7"/>
        <v/>
      </c>
    </row>
    <row r="42" spans="1:13" x14ac:dyDescent="0.25">
      <c r="A42" t="str">
        <f>IF('Tracking Log'!H43="","",'Tracking Log'!H43&amp;"-"&amp;'Tracking Log'!J43)</f>
        <v>8420004-1190</v>
      </c>
      <c r="B42" t="str">
        <f>IF('Tracking Log'!O43="","",'Tracking Log'!O43)</f>
        <v>Approved</v>
      </c>
      <c r="C42" t="str">
        <f>IF(A42="","",IF('Tracking Log'!L43="New","Y","N"))</f>
        <v>Y</v>
      </c>
      <c r="D42">
        <f>IF(A42="","",IF(B42="Approved",'Tracking Log'!Q43,'Tracking Log'!M43))</f>
        <v>3.3300000000000003E-2</v>
      </c>
      <c r="E42" t="str">
        <f t="shared" si="8"/>
        <v>Unit will be held to the lessor of the adopted rate or the Re-established rate of 0.0333 for 2025</v>
      </c>
      <c r="F42">
        <f>IF(C42="Y",COUNTIF($C$2:C42,C42),"")</f>
        <v>5</v>
      </c>
      <c r="G42" t="str">
        <f t="shared" si="1"/>
        <v>8420004</v>
      </c>
      <c r="H42" t="str">
        <f t="shared" si="2"/>
        <v>1190</v>
      </c>
      <c r="I42">
        <f t="shared" si="3"/>
        <v>3.3300000000000003E-2</v>
      </c>
      <c r="K42" t="str">
        <f t="shared" si="5"/>
        <v/>
      </c>
      <c r="L42" t="str">
        <f t="shared" si="6"/>
        <v/>
      </c>
      <c r="M42" t="str">
        <f t="shared" si="7"/>
        <v/>
      </c>
    </row>
    <row r="43" spans="1:13" x14ac:dyDescent="0.25">
      <c r="A43" t="str">
        <f>IF('Tracking Log'!H44="","",'Tracking Log'!H44&amp;"-"&amp;'Tracking Log'!J44)</f>
        <v>3661088-8691</v>
      </c>
      <c r="B43" t="str">
        <f>IF('Tracking Log'!O44="","",'Tracking Log'!O44)</f>
        <v>Approved</v>
      </c>
      <c r="C43" t="str">
        <f>IF(A43="","",IF('Tracking Log'!L44="New","Y","N"))</f>
        <v>N</v>
      </c>
      <c r="D43">
        <f>IF(A43="","",IF(B43="Approved",'Tracking Log'!Q44,'Tracking Log'!M44))</f>
        <v>3.3300000000000003E-2</v>
      </c>
      <c r="E43" t="str">
        <f t="shared" si="8"/>
        <v>Unit will be held to the lessor of the adopted rate or the Re-established rate of 0.0333 for 2025</v>
      </c>
      <c r="F43" t="str">
        <f>IF(C43="Y",COUNTIF($C$2:C43,C43),"")</f>
        <v/>
      </c>
      <c r="G43" t="str">
        <f t="shared" si="1"/>
        <v/>
      </c>
      <c r="H43" t="str">
        <f t="shared" si="2"/>
        <v/>
      </c>
      <c r="I43" t="str">
        <f t="shared" si="3"/>
        <v/>
      </c>
      <c r="K43" t="str">
        <f t="shared" si="5"/>
        <v/>
      </c>
      <c r="L43" t="str">
        <f t="shared" si="6"/>
        <v/>
      </c>
      <c r="M43" t="str">
        <f t="shared" si="7"/>
        <v/>
      </c>
    </row>
    <row r="44" spans="1:13" x14ac:dyDescent="0.25">
      <c r="A44" t="str">
        <f>IF('Tracking Log'!H45="","",'Tracking Log'!H45&amp;"-"&amp;'Tracking Log'!J45)</f>
        <v>4930306-2391</v>
      </c>
      <c r="B44" t="str">
        <f>IF('Tracking Log'!O45="","",'Tracking Log'!O45)</f>
        <v>Sent to Legal</v>
      </c>
      <c r="C44" t="str">
        <f>IF(A44="","",IF('Tracking Log'!L45="New","Y","N"))</f>
        <v>N</v>
      </c>
      <c r="D44">
        <f>IF(A44="","",IF(B44="Approved",'Tracking Log'!Q45,'Tracking Log'!M45))</f>
        <v>0.05</v>
      </c>
      <c r="E44" t="str">
        <f t="shared" si="8"/>
        <v>Unit will be held to the lessor of the adopted rate or the Re-established rate of 0.0500 for 2025</v>
      </c>
      <c r="F44" t="str">
        <f>IF(C44="Y",COUNTIF($C$2:C44,C44),"")</f>
        <v/>
      </c>
      <c r="G44" t="str">
        <f t="shared" si="1"/>
        <v/>
      </c>
      <c r="H44" t="str">
        <f t="shared" si="2"/>
        <v/>
      </c>
      <c r="I44" t="str">
        <f t="shared" si="3"/>
        <v/>
      </c>
      <c r="K44" t="str">
        <f t="shared" si="5"/>
        <v/>
      </c>
      <c r="L44" t="str">
        <f t="shared" si="6"/>
        <v/>
      </c>
      <c r="M44" t="str">
        <f t="shared" si="7"/>
        <v/>
      </c>
    </row>
    <row r="45" spans="1:13" x14ac:dyDescent="0.25">
      <c r="A45" t="str">
        <f>IF('Tracking Log'!H46="","",'Tracking Log'!H46&amp;"-"&amp;'Tracking Log'!J46)</f>
        <v>8220007-8692</v>
      </c>
      <c r="B45" t="str">
        <f>IF('Tracking Log'!O46="","",'Tracking Log'!O46)</f>
        <v>Approved</v>
      </c>
      <c r="C45" t="str">
        <f>IF(A45="","",IF('Tracking Log'!L46="New","Y","N"))</f>
        <v>N</v>
      </c>
      <c r="D45">
        <f>IF(A45="","",IF(B45="Approved",'Tracking Log'!Q46,'Tracking Log'!M46))</f>
        <v>3.3300000000000003E-2</v>
      </c>
      <c r="E45" t="str">
        <f t="shared" si="8"/>
        <v>Unit will be held to the lessor of the adopted rate or the Re-established rate of 0.0333 for 2025</v>
      </c>
      <c r="F45" t="str">
        <f>IF(C45="Y",COUNTIF($C$2:C45,C45),"")</f>
        <v/>
      </c>
      <c r="G45" t="str">
        <f t="shared" si="1"/>
        <v/>
      </c>
      <c r="H45" t="str">
        <f t="shared" si="2"/>
        <v/>
      </c>
      <c r="I45" t="str">
        <f t="shared" si="3"/>
        <v/>
      </c>
      <c r="K45" t="str">
        <f t="shared" si="5"/>
        <v/>
      </c>
      <c r="L45" t="str">
        <f t="shared" si="6"/>
        <v/>
      </c>
      <c r="M45" t="str">
        <f t="shared" si="7"/>
        <v/>
      </c>
    </row>
    <row r="46" spans="1:13" x14ac:dyDescent="0.25">
      <c r="A46" t="str">
        <f>IF('Tracking Log'!H47="","",'Tracking Log'!H47&amp;"-"&amp;'Tracking Log'!J47)</f>
        <v>830543-1191</v>
      </c>
      <c r="B46" t="str">
        <f>IF('Tracking Log'!O47="","",'Tracking Log'!O47)</f>
        <v>Approved</v>
      </c>
      <c r="C46" t="str">
        <f>IF(A46="","",IF('Tracking Log'!L47="New","Y","N"))</f>
        <v>N</v>
      </c>
      <c r="D46">
        <f>IF(A46="","",IF(B46="Approved",'Tracking Log'!Q47,'Tracking Log'!M47))</f>
        <v>3.3300000000000003E-2</v>
      </c>
      <c r="E46" t="str">
        <f t="shared" si="8"/>
        <v>Unit will be held to the lessor of the adopted rate or the Re-established rate of 0.0333 for 2025</v>
      </c>
      <c r="F46" t="str">
        <f>IF(C46="Y",COUNTIF($C$2:C46,C46),"")</f>
        <v/>
      </c>
      <c r="G46" t="str">
        <f t="shared" si="1"/>
        <v/>
      </c>
      <c r="H46" t="str">
        <f t="shared" si="2"/>
        <v/>
      </c>
      <c r="I46" t="str">
        <f t="shared" si="3"/>
        <v/>
      </c>
      <c r="K46" t="str">
        <f t="shared" si="5"/>
        <v/>
      </c>
      <c r="L46" t="str">
        <f t="shared" si="6"/>
        <v/>
      </c>
      <c r="M46" t="str">
        <f t="shared" si="7"/>
        <v/>
      </c>
    </row>
    <row r="47" spans="1:13" x14ac:dyDescent="0.25">
      <c r="A47" t="str">
        <f>IF('Tracking Log'!H48="","",'Tracking Log'!H48&amp;"-"&amp;'Tracking Log'!J48)</f>
        <v>830543-2391</v>
      </c>
      <c r="B47" t="str">
        <f>IF('Tracking Log'!O48="","",'Tracking Log'!O48)</f>
        <v>Approved</v>
      </c>
      <c r="C47" t="str">
        <f>IF(A47="","",IF('Tracking Log'!L48="New","Y","N"))</f>
        <v>N</v>
      </c>
      <c r="D47">
        <f>IF(A47="","",IF(B47="Approved",'Tracking Log'!Q48,'Tracking Log'!M48))</f>
        <v>0.05</v>
      </c>
      <c r="E47" t="str">
        <f t="shared" si="8"/>
        <v>Unit will be held to the lessor of the adopted rate or the Re-established rate of 0.0500 for 2025</v>
      </c>
      <c r="F47" t="str">
        <f>IF(C47="Y",COUNTIF($C$2:C47,C47),"")</f>
        <v/>
      </c>
      <c r="G47" t="str">
        <f t="shared" si="1"/>
        <v/>
      </c>
      <c r="H47" t="str">
        <f t="shared" si="2"/>
        <v/>
      </c>
      <c r="I47" t="str">
        <f t="shared" si="3"/>
        <v/>
      </c>
      <c r="K47" t="str">
        <f t="shared" si="5"/>
        <v/>
      </c>
      <c r="L47" t="str">
        <f t="shared" si="6"/>
        <v/>
      </c>
      <c r="M47" t="str">
        <f t="shared" si="7"/>
        <v/>
      </c>
    </row>
    <row r="48" spans="1:13" x14ac:dyDescent="0.25">
      <c r="A48" t="str">
        <f>IF('Tracking Log'!H49="","",'Tracking Log'!H49&amp;"-"&amp;'Tracking Log'!J49)</f>
        <v>3530686-2391</v>
      </c>
      <c r="B48" t="str">
        <f>IF('Tracking Log'!O49="","",'Tracking Log'!O49)</f>
        <v>Approved</v>
      </c>
      <c r="C48" t="str">
        <f>IF(A48="","",IF('Tracking Log'!L49="New","Y","N"))</f>
        <v>N</v>
      </c>
      <c r="D48">
        <f>IF(A48="","",IF(B48="Approved",'Tracking Log'!Q49,'Tracking Log'!M49))</f>
        <v>0.05</v>
      </c>
      <c r="E48" t="str">
        <f t="shared" si="8"/>
        <v>Unit will be held to the lessor of the adopted rate or the Re-established rate of 0.0500 for 2025</v>
      </c>
      <c r="F48" t="str">
        <f>IF(C48="Y",COUNTIF($C$2:C48,C48),"")</f>
        <v/>
      </c>
      <c r="G48" t="str">
        <f t="shared" si="1"/>
        <v/>
      </c>
      <c r="H48" t="str">
        <f t="shared" si="2"/>
        <v/>
      </c>
      <c r="I48" t="str">
        <f t="shared" si="3"/>
        <v/>
      </c>
      <c r="K48" t="str">
        <f t="shared" si="5"/>
        <v/>
      </c>
      <c r="L48" t="str">
        <f t="shared" si="6"/>
        <v/>
      </c>
      <c r="M48" t="str">
        <f t="shared" si="7"/>
        <v/>
      </c>
    </row>
    <row r="49" spans="1:13" x14ac:dyDescent="0.25">
      <c r="A49" t="str">
        <f>IF('Tracking Log'!H50="","",'Tracking Log'!H50&amp;"-"&amp;'Tracking Log'!J50)</f>
        <v>610000-790</v>
      </c>
      <c r="B49" t="str">
        <f>IF('Tracking Log'!O50="","",'Tracking Log'!O50)</f>
        <v>Approved</v>
      </c>
      <c r="C49" t="str">
        <f>IF(A49="","",IF('Tracking Log'!L50="New","Y","N"))</f>
        <v>N</v>
      </c>
      <c r="D49">
        <f>IF(A49="","",IF(B49="Approved",'Tracking Log'!Q50,'Tracking Log'!M50))</f>
        <v>2.2800000000000001E-2</v>
      </c>
      <c r="E49" t="str">
        <f t="shared" si="8"/>
        <v>Unit will be held to the lessor of the adopted rate or the Re-established rate of 0.0228 for 2025</v>
      </c>
      <c r="F49" t="str">
        <f>IF(C49="Y",COUNTIF($C$2:C49,C49),"")</f>
        <v/>
      </c>
      <c r="G49" t="str">
        <f t="shared" si="1"/>
        <v/>
      </c>
      <c r="H49" t="str">
        <f t="shared" si="2"/>
        <v/>
      </c>
      <c r="I49" t="str">
        <f t="shared" si="3"/>
        <v/>
      </c>
      <c r="K49" t="str">
        <f t="shared" si="5"/>
        <v/>
      </c>
      <c r="L49" t="str">
        <f t="shared" si="6"/>
        <v/>
      </c>
      <c r="M49" t="str">
        <f t="shared" si="7"/>
        <v/>
      </c>
    </row>
    <row r="50" spans="1:13" x14ac:dyDescent="0.25">
      <c r="A50" t="str">
        <f>IF('Tracking Log'!H51="","",'Tracking Log'!H51&amp;"-"&amp;'Tracking Log'!J51)</f>
        <v>1630406-2391</v>
      </c>
      <c r="B50" t="str">
        <f>IF('Tracking Log'!O51="","",'Tracking Log'!O51)</f>
        <v>Approved</v>
      </c>
      <c r="C50" t="str">
        <f>IF(A50="","",IF('Tracking Log'!L51="New","Y","N"))</f>
        <v>N</v>
      </c>
      <c r="D50">
        <f>IF(A50="","",IF(B50="Approved",'Tracking Log'!Q51,'Tracking Log'!M51))</f>
        <v>0.05</v>
      </c>
      <c r="E50" t="str">
        <f t="shared" si="8"/>
        <v>Unit will be held to the lessor of the adopted rate or the Re-established rate of 0.0500 for 2025</v>
      </c>
      <c r="F50" t="str">
        <f>IF(C50="Y",COUNTIF($C$2:C50,C50),"")</f>
        <v/>
      </c>
      <c r="G50" t="str">
        <f t="shared" si="1"/>
        <v/>
      </c>
      <c r="H50" t="str">
        <f t="shared" si="2"/>
        <v/>
      </c>
      <c r="I50" t="str">
        <f t="shared" si="3"/>
        <v/>
      </c>
      <c r="K50" t="str">
        <f t="shared" si="5"/>
        <v/>
      </c>
      <c r="L50" t="str">
        <f t="shared" si="6"/>
        <v/>
      </c>
      <c r="M50" t="str">
        <f t="shared" si="7"/>
        <v/>
      </c>
    </row>
    <row r="51" spans="1:13" x14ac:dyDescent="0.25">
      <c r="A51" t="str">
        <f>IF('Tracking Log'!H52="","",'Tracking Log'!H52&amp;"-"&amp;'Tracking Log'!J52)</f>
        <v>6760978-8691</v>
      </c>
      <c r="B51" t="str">
        <f>IF('Tracking Log'!O52="","",'Tracking Log'!O52)</f>
        <v>Approved</v>
      </c>
      <c r="C51" t="str">
        <f>IF(A51="","",IF('Tracking Log'!L52="New","Y","N"))</f>
        <v>N</v>
      </c>
      <c r="D51">
        <f>IF(A51="","",IF(B51="Approved",'Tracking Log'!Q52,'Tracking Log'!M52))</f>
        <v>3.3300000000000003E-2</v>
      </c>
      <c r="E51" t="str">
        <f t="shared" si="8"/>
        <v>Unit will be held to the lessor of the adopted rate or the Re-established rate of 0.0333 for 2025</v>
      </c>
      <c r="F51" t="str">
        <f>IF(C51="Y",COUNTIF($C$2:C51,C51),"")</f>
        <v/>
      </c>
      <c r="G51" t="str">
        <f t="shared" si="1"/>
        <v/>
      </c>
      <c r="H51" t="str">
        <f t="shared" si="2"/>
        <v/>
      </c>
      <c r="I51" t="str">
        <f t="shared" si="3"/>
        <v/>
      </c>
      <c r="K51" t="str">
        <f t="shared" si="5"/>
        <v/>
      </c>
      <c r="L51" t="str">
        <f t="shared" si="6"/>
        <v/>
      </c>
      <c r="M51" t="str">
        <f t="shared" si="7"/>
        <v/>
      </c>
    </row>
    <row r="52" spans="1:13" x14ac:dyDescent="0.25">
      <c r="A52" t="str">
        <f>IF('Tracking Log'!H53="","",'Tracking Log'!H53&amp;"-"&amp;'Tracking Log'!J53)</f>
        <v>4830755-2391</v>
      </c>
      <c r="B52" t="str">
        <f>IF('Tracking Log'!O53="","",'Tracking Log'!O53)</f>
        <v>Approved</v>
      </c>
      <c r="C52" t="str">
        <f>IF(A52="","",IF('Tracking Log'!L53="New","Y","N"))</f>
        <v>N</v>
      </c>
      <c r="D52">
        <f>IF(A52="","",IF(B52="Approved",'Tracking Log'!Q53,'Tracking Log'!M53))</f>
        <v>0.05</v>
      </c>
      <c r="E52" t="str">
        <f t="shared" si="8"/>
        <v>Unit will be held to the lessor of the adopted rate or the Re-established rate of 0.0500 for 2025</v>
      </c>
      <c r="F52" t="str">
        <f>IF(C52="Y",COUNTIF($C$2:C52,C52),"")</f>
        <v/>
      </c>
      <c r="G52" t="str">
        <f t="shared" si="1"/>
        <v/>
      </c>
      <c r="H52" t="str">
        <f t="shared" si="2"/>
        <v/>
      </c>
      <c r="I52" t="str">
        <f t="shared" si="3"/>
        <v/>
      </c>
      <c r="K52" t="str">
        <f t="shared" si="5"/>
        <v/>
      </c>
      <c r="L52" t="str">
        <f t="shared" si="6"/>
        <v/>
      </c>
      <c r="M52" t="str">
        <f t="shared" si="7"/>
        <v/>
      </c>
    </row>
    <row r="53" spans="1:13" x14ac:dyDescent="0.25">
      <c r="A53" t="str">
        <f>IF('Tracking Log'!H54="","",'Tracking Log'!H54&amp;"-"&amp;'Tracking Log'!J54)</f>
        <v>7120004-</v>
      </c>
      <c r="B53" t="str">
        <f>IF('Tracking Log'!O54="","",'Tracking Log'!O54)</f>
        <v>Sent to Legal</v>
      </c>
      <c r="C53" t="str">
        <f>IF(A53="","",IF('Tracking Log'!L54="New","Y","N"))</f>
        <v>Y</v>
      </c>
      <c r="D53">
        <f>IF(A53="","",IF(B53="Approved",'Tracking Log'!Q54,'Tracking Log'!M54))</f>
        <v>1.67E-2</v>
      </c>
      <c r="E53" t="str">
        <f t="shared" si="8"/>
        <v>Unit will be held to the lessor of the adopted rate or the Re-established rate of 0.0167 for 2025</v>
      </c>
      <c r="F53">
        <f>IF(C53="Y",COUNTIF($C$2:C53,C53),"")</f>
        <v>6</v>
      </c>
      <c r="G53" t="str">
        <f t="shared" si="1"/>
        <v>7120004</v>
      </c>
      <c r="H53" t="str">
        <f t="shared" si="2"/>
        <v>004-</v>
      </c>
      <c r="I53">
        <f t="shared" si="3"/>
        <v>1.67E-2</v>
      </c>
      <c r="K53" t="str">
        <f t="shared" si="5"/>
        <v/>
      </c>
      <c r="L53" t="str">
        <f t="shared" si="6"/>
        <v/>
      </c>
      <c r="M53" t="str">
        <f t="shared" si="7"/>
        <v/>
      </c>
    </row>
    <row r="54" spans="1:13" x14ac:dyDescent="0.25">
      <c r="A54" t="str">
        <f>IF('Tracking Log'!H55="","",'Tracking Log'!H55&amp;"-"&amp;'Tracking Log'!J55)</f>
        <v>5620008-1190</v>
      </c>
      <c r="B54" t="str">
        <f>IF('Tracking Log'!O55="","",'Tracking Log'!O55)</f>
        <v>Approved</v>
      </c>
      <c r="C54" t="str">
        <f>IF(A54="","",IF('Tracking Log'!L55="New","Y","N"))</f>
        <v>N</v>
      </c>
      <c r="D54">
        <f>IF(A54="","",IF(B54="Approved",'Tracking Log'!Q55,'Tracking Log'!M55))</f>
        <v>3.3300000000000003E-2</v>
      </c>
      <c r="E54" t="str">
        <f t="shared" si="8"/>
        <v>Unit will be held to the lessor of the adopted rate or the Re-established rate of 0.0333 for 2025</v>
      </c>
      <c r="F54" t="str">
        <f>IF(C54="Y",COUNTIF($C$2:C54,C54),"")</f>
        <v/>
      </c>
      <c r="G54" t="str">
        <f t="shared" si="1"/>
        <v/>
      </c>
      <c r="H54" t="str">
        <f t="shared" si="2"/>
        <v/>
      </c>
      <c r="I54" t="str">
        <f t="shared" si="3"/>
        <v/>
      </c>
      <c r="K54" t="str">
        <f t="shared" si="5"/>
        <v/>
      </c>
      <c r="L54" t="str">
        <f t="shared" si="6"/>
        <v/>
      </c>
      <c r="M54" t="str">
        <f t="shared" si="7"/>
        <v/>
      </c>
    </row>
    <row r="55" spans="1:13" x14ac:dyDescent="0.25">
      <c r="A55" t="str">
        <f>IF('Tracking Log'!H56="","",'Tracking Log'!H56&amp;"-"&amp;'Tracking Log'!J56)</f>
        <v>3730691-2391</v>
      </c>
      <c r="B55" t="str">
        <f>IF('Tracking Log'!O56="","",'Tracking Log'!O56)</f>
        <v>Approved</v>
      </c>
      <c r="C55" t="str">
        <f>IF(A55="","",IF('Tracking Log'!L56="New","Y","N"))</f>
        <v>N</v>
      </c>
      <c r="D55">
        <f>IF(A55="","",IF(B55="Approved",'Tracking Log'!Q56,'Tracking Log'!M56))</f>
        <v>0.05</v>
      </c>
      <c r="E55" t="str">
        <f t="shared" si="8"/>
        <v>Unit will be held to the lessor of the adopted rate or the Re-established rate of 0.0500 for 2025</v>
      </c>
      <c r="F55" t="str">
        <f>IF(C55="Y",COUNTIF($C$2:C55,C55),"")</f>
        <v/>
      </c>
      <c r="G55" t="str">
        <f t="shared" si="1"/>
        <v/>
      </c>
      <c r="H55" t="str">
        <f t="shared" si="2"/>
        <v/>
      </c>
      <c r="I55" t="str">
        <f t="shared" si="3"/>
        <v/>
      </c>
      <c r="K55" t="str">
        <f t="shared" si="5"/>
        <v/>
      </c>
      <c r="L55" t="str">
        <f t="shared" si="6"/>
        <v/>
      </c>
      <c r="M55" t="str">
        <f t="shared" si="7"/>
        <v/>
      </c>
    </row>
    <row r="56" spans="1:13" x14ac:dyDescent="0.25">
      <c r="A56" t="str">
        <f>IF('Tracking Log'!H57="","",'Tracking Log'!H57&amp;"-"&amp;'Tracking Log'!J57)</f>
        <v>1820004-1190</v>
      </c>
      <c r="B56" t="str">
        <f>IF('Tracking Log'!O57="","",'Tracking Log'!O57)</f>
        <v>Approved</v>
      </c>
      <c r="C56" t="str">
        <f>IF(A56="","",IF('Tracking Log'!L57="New","Y","N"))</f>
        <v>N</v>
      </c>
      <c r="D56">
        <f>IF(A56="","",IF(B56="Approved",'Tracking Log'!Q57,'Tracking Log'!M57))</f>
        <v>3.3300000000000003E-2</v>
      </c>
      <c r="E56" t="str">
        <f t="shared" si="8"/>
        <v>Unit will be held to the lessor of the adopted rate or the Re-established rate of 0.0333 for 2025</v>
      </c>
      <c r="F56" t="str">
        <f>IF(C56="Y",COUNTIF($C$2:C56,C56),"")</f>
        <v/>
      </c>
      <c r="G56" t="str">
        <f t="shared" si="1"/>
        <v/>
      </c>
      <c r="H56" t="str">
        <f t="shared" si="2"/>
        <v/>
      </c>
      <c r="I56" t="str">
        <f t="shared" si="3"/>
        <v/>
      </c>
      <c r="K56" t="str">
        <f t="shared" si="5"/>
        <v/>
      </c>
      <c r="L56" t="str">
        <f t="shared" si="6"/>
        <v/>
      </c>
      <c r="M56" t="str">
        <f t="shared" si="7"/>
        <v/>
      </c>
    </row>
    <row r="57" spans="1:13" x14ac:dyDescent="0.25">
      <c r="A57" t="str">
        <f>IF('Tracking Log'!H58="","",'Tracking Log'!H58&amp;"-"&amp;'Tracking Log'!J58)</f>
        <v>6420011-1190</v>
      </c>
      <c r="B57" t="str">
        <f>IF('Tracking Log'!O58="","",'Tracking Log'!O58)</f>
        <v>Approved</v>
      </c>
      <c r="C57" t="str">
        <f>IF(A57="","",IF('Tracking Log'!L58="New","Y","N"))</f>
        <v>N</v>
      </c>
      <c r="D57">
        <f>IF(A57="","",IF(B57="Approved",'Tracking Log'!Q58,'Tracking Log'!M58))</f>
        <v>3.3300000000000003E-2</v>
      </c>
      <c r="E57" t="str">
        <f t="shared" si="8"/>
        <v>Unit will be held to the lessor of the adopted rate or the Re-established rate of 0.0333 for 2025</v>
      </c>
      <c r="F57" t="str">
        <f>IF(C57="Y",COUNTIF($C$2:C57,C57),"")</f>
        <v/>
      </c>
      <c r="G57" t="str">
        <f t="shared" si="1"/>
        <v/>
      </c>
      <c r="H57" t="str">
        <f t="shared" si="2"/>
        <v/>
      </c>
      <c r="I57" t="str">
        <f t="shared" si="3"/>
        <v/>
      </c>
      <c r="K57" t="str">
        <f t="shared" si="5"/>
        <v/>
      </c>
      <c r="L57" t="str">
        <f t="shared" si="6"/>
        <v/>
      </c>
      <c r="M57" t="str">
        <f t="shared" si="7"/>
        <v/>
      </c>
    </row>
    <row r="58" spans="1:13" x14ac:dyDescent="0.25">
      <c r="A58" t="str">
        <f>IF('Tracking Log'!H59="","",'Tracking Log'!H59&amp;"-"&amp;'Tracking Log'!J59)</f>
        <v>4830746-2391</v>
      </c>
      <c r="B58" t="str">
        <f>IF('Tracking Log'!O59="","",'Tracking Log'!O59)</f>
        <v>Approved</v>
      </c>
      <c r="C58" t="str">
        <f>IF(A58="","",IF('Tracking Log'!L59="New","Y","N"))</f>
        <v>N</v>
      </c>
      <c r="D58">
        <f>IF(A58="","",IF(B58="Approved",'Tracking Log'!Q59,'Tracking Log'!M59))</f>
        <v>0.05</v>
      </c>
      <c r="E58" t="str">
        <f t="shared" si="8"/>
        <v>Unit will be held to the lessor of the adopted rate or the Re-established rate of 0.0500 for 2025</v>
      </c>
      <c r="F58" t="str">
        <f>IF(C58="Y",COUNTIF($C$2:C58,C58),"")</f>
        <v/>
      </c>
      <c r="G58" t="str">
        <f t="shared" si="1"/>
        <v/>
      </c>
      <c r="H58" t="str">
        <f t="shared" si="2"/>
        <v/>
      </c>
      <c r="I58" t="str">
        <f t="shared" si="3"/>
        <v/>
      </c>
      <c r="K58" t="str">
        <f t="shared" si="5"/>
        <v/>
      </c>
      <c r="L58" t="str">
        <f t="shared" si="6"/>
        <v/>
      </c>
      <c r="M58" t="str">
        <f t="shared" si="7"/>
        <v/>
      </c>
    </row>
    <row r="59" spans="1:13" x14ac:dyDescent="0.25">
      <c r="A59" t="str">
        <f>IF('Tracking Log'!H60="","",'Tracking Log'!H60&amp;"-"&amp;'Tracking Log'!J60)</f>
        <v>4730315-2391</v>
      </c>
      <c r="B59" t="str">
        <f>IF('Tracking Log'!O60="","",'Tracking Log'!O60)</f>
        <v>Approved</v>
      </c>
      <c r="C59" t="str">
        <f>IF(A59="","",IF('Tracking Log'!L60="New","Y","N"))</f>
        <v>N</v>
      </c>
      <c r="D59">
        <f>IF(A59="","",IF(B59="Approved",'Tracking Log'!Q60,'Tracking Log'!M60))</f>
        <v>0.05</v>
      </c>
      <c r="E59" t="str">
        <f t="shared" si="8"/>
        <v>Unit will be held to the lessor of the adopted rate or the Re-established rate of 0.0500 for 2025</v>
      </c>
      <c r="F59" t="str">
        <f>IF(C59="Y",COUNTIF($C$2:C59,C59),"")</f>
        <v/>
      </c>
      <c r="G59" t="str">
        <f t="shared" si="1"/>
        <v/>
      </c>
      <c r="H59" t="str">
        <f t="shared" si="2"/>
        <v/>
      </c>
      <c r="I59" t="str">
        <f t="shared" si="3"/>
        <v/>
      </c>
      <c r="K59" t="str">
        <f t="shared" si="5"/>
        <v/>
      </c>
      <c r="L59" t="str">
        <f t="shared" si="6"/>
        <v/>
      </c>
      <c r="M59" t="str">
        <f t="shared" si="7"/>
        <v/>
      </c>
    </row>
    <row r="60" spans="1:13" x14ac:dyDescent="0.25">
      <c r="A60" t="str">
        <f>IF('Tracking Log'!H61="","",'Tracking Log'!H61&amp;"-"&amp;'Tracking Log'!J61)</f>
        <v>1030421-2391</v>
      </c>
      <c r="B60" t="str">
        <f>IF('Tracking Log'!O61="","",'Tracking Log'!O61)</f>
        <v>Approved</v>
      </c>
      <c r="C60" t="str">
        <f>IF(A60="","",IF('Tracking Log'!L61="New","Y","N"))</f>
        <v>N</v>
      </c>
      <c r="D60">
        <f>IF(A60="","",IF(B60="Approved",'Tracking Log'!Q61,'Tracking Log'!M61))</f>
        <v>1.67E-2</v>
      </c>
      <c r="E60" t="str">
        <f t="shared" si="8"/>
        <v>Unit will be held to the lessor of the adopted rate or the Re-established rate of 0.0167 for 2025</v>
      </c>
      <c r="F60" t="str">
        <f>IF(C60="Y",COUNTIF($C$2:C60,C60),"")</f>
        <v/>
      </c>
      <c r="G60" t="str">
        <f t="shared" si="1"/>
        <v/>
      </c>
      <c r="H60" t="str">
        <f t="shared" si="2"/>
        <v/>
      </c>
      <c r="I60" t="str">
        <f t="shared" si="3"/>
        <v/>
      </c>
      <c r="K60" t="str">
        <f t="shared" si="5"/>
        <v/>
      </c>
      <c r="L60" t="str">
        <f t="shared" si="6"/>
        <v/>
      </c>
      <c r="M60" t="str">
        <f t="shared" si="7"/>
        <v/>
      </c>
    </row>
    <row r="61" spans="1:13" x14ac:dyDescent="0.25">
      <c r="A61" t="str">
        <f>IF('Tracking Log'!H62="","",'Tracking Log'!H62&amp;"-"&amp;'Tracking Log'!J62)</f>
        <v>4830752-2391</v>
      </c>
      <c r="B61" t="str">
        <f>IF('Tracking Log'!O62="","",'Tracking Log'!O62)</f>
        <v>Approved</v>
      </c>
      <c r="C61" t="str">
        <f>IF(A61="","",IF('Tracking Log'!L62="New","Y","N"))</f>
        <v>Y</v>
      </c>
      <c r="D61">
        <f>IF(A61="","",IF(B61="Approved",'Tracking Log'!Q62,'Tracking Log'!M62))</f>
        <v>1.67E-2</v>
      </c>
      <c r="E61" t="str">
        <f t="shared" si="8"/>
        <v>Unit will be held to the lessor of the adopted rate or the Re-established rate of 0.0167 for 2025</v>
      </c>
      <c r="F61">
        <f>IF(C61="Y",COUNTIF($C$2:C61,C61),"")</f>
        <v>7</v>
      </c>
      <c r="G61" t="str">
        <f t="shared" si="1"/>
        <v>4830752</v>
      </c>
      <c r="H61" t="str">
        <f t="shared" si="2"/>
        <v>2391</v>
      </c>
      <c r="I61">
        <f t="shared" si="3"/>
        <v>1.67E-2</v>
      </c>
      <c r="K61" t="str">
        <f t="shared" si="5"/>
        <v/>
      </c>
      <c r="L61" t="str">
        <f t="shared" si="6"/>
        <v/>
      </c>
      <c r="M61" t="str">
        <f t="shared" si="7"/>
        <v/>
      </c>
    </row>
    <row r="62" spans="1:13" x14ac:dyDescent="0.25">
      <c r="A62" t="str">
        <f>IF('Tracking Log'!H63="","",'Tracking Log'!H63&amp;"-"&amp;'Tracking Log'!J63)</f>
        <v>2230603-2391</v>
      </c>
      <c r="B62" t="str">
        <f>IF('Tracking Log'!O63="","",'Tracking Log'!O63)</f>
        <v>Approved</v>
      </c>
      <c r="C62" t="str">
        <f>IF(A62="","",IF('Tracking Log'!L63="New","Y","N"))</f>
        <v>N</v>
      </c>
      <c r="D62">
        <f>IF(A62="","",IF(B62="Approved",'Tracking Log'!Q63,'Tracking Log'!M63))</f>
        <v>1.67E-2</v>
      </c>
      <c r="E62" t="str">
        <f t="shared" si="8"/>
        <v>Unit will be held to the lessor of the adopted rate or the Re-established rate of 0.0167 for 2025</v>
      </c>
      <c r="F62" t="str">
        <f>IF(C62="Y",COUNTIF($C$2:C62,C62),"")</f>
        <v/>
      </c>
      <c r="G62" t="str">
        <f t="shared" si="1"/>
        <v/>
      </c>
      <c r="H62" t="str">
        <f t="shared" si="2"/>
        <v/>
      </c>
      <c r="I62" t="str">
        <f t="shared" si="3"/>
        <v/>
      </c>
      <c r="K62" t="str">
        <f t="shared" si="5"/>
        <v/>
      </c>
      <c r="L62" t="str">
        <f t="shared" si="6"/>
        <v/>
      </c>
      <c r="M62" t="str">
        <f t="shared" si="7"/>
        <v/>
      </c>
    </row>
    <row r="63" spans="1:13" x14ac:dyDescent="0.25">
      <c r="A63" t="str">
        <f>IF('Tracking Log'!H64="","",'Tracking Log'!H64&amp;"-"&amp;'Tracking Log'!J64)</f>
        <v>5430960-2391</v>
      </c>
      <c r="B63" t="str">
        <f>IF('Tracking Log'!O64="","",'Tracking Log'!O64)</f>
        <v>Approved</v>
      </c>
      <c r="C63" t="str">
        <f>IF(A63="","",IF('Tracking Log'!L64="New","Y","N"))</f>
        <v>N</v>
      </c>
      <c r="D63">
        <f>IF(A63="","",IF(B63="Approved",'Tracking Log'!Q64,'Tracking Log'!M64))</f>
        <v>0.05</v>
      </c>
      <c r="E63" t="str">
        <f t="shared" si="8"/>
        <v>Unit will be held to the lessor of the adopted rate or the Re-established rate of 0.0500 for 2025</v>
      </c>
      <c r="F63" t="str">
        <f>IF(C63="Y",COUNTIF($C$2:C63,C63),"")</f>
        <v/>
      </c>
      <c r="G63" t="str">
        <f t="shared" si="1"/>
        <v/>
      </c>
      <c r="H63" t="str">
        <f t="shared" si="2"/>
        <v/>
      </c>
      <c r="I63" t="str">
        <f t="shared" si="3"/>
        <v/>
      </c>
      <c r="K63" t="str">
        <f t="shared" si="5"/>
        <v/>
      </c>
      <c r="L63" t="str">
        <f t="shared" si="6"/>
        <v/>
      </c>
      <c r="M63" t="str">
        <f t="shared" si="7"/>
        <v/>
      </c>
    </row>
    <row r="64" spans="1:13" x14ac:dyDescent="0.25">
      <c r="A64" t="str">
        <f>IF('Tracking Log'!H65="","",'Tracking Log'!H65&amp;"-"&amp;'Tracking Log'!J65)</f>
        <v>330200-2391</v>
      </c>
      <c r="B64" t="str">
        <f>IF('Tracking Log'!O65="","",'Tracking Log'!O65)</f>
        <v>Approved</v>
      </c>
      <c r="C64" t="str">
        <f>IF(A64="","",IF('Tracking Log'!L65="New","Y","N"))</f>
        <v>N</v>
      </c>
      <c r="D64">
        <f>IF(A64="","",IF(B64="Approved",'Tracking Log'!Q65,'Tracking Log'!M65))</f>
        <v>0.05</v>
      </c>
      <c r="E64" t="str">
        <f t="shared" si="8"/>
        <v>Unit will be held to the lessor of the adopted rate or the Re-established rate of 0.0500 for 2025</v>
      </c>
      <c r="F64" t="str">
        <f>IF(C64="Y",COUNTIF($C$2:C64,C64),"")</f>
        <v/>
      </c>
      <c r="G64" t="str">
        <f t="shared" si="1"/>
        <v/>
      </c>
      <c r="H64" t="str">
        <f t="shared" si="2"/>
        <v/>
      </c>
      <c r="I64" t="str">
        <f t="shared" si="3"/>
        <v/>
      </c>
      <c r="K64" t="str">
        <f t="shared" si="5"/>
        <v/>
      </c>
      <c r="L64" t="str">
        <f t="shared" si="6"/>
        <v/>
      </c>
      <c r="M64" t="str">
        <f t="shared" si="7"/>
        <v/>
      </c>
    </row>
    <row r="65" spans="1:13" x14ac:dyDescent="0.25">
      <c r="A65" t="str">
        <f>IF('Tracking Log'!H66="","",'Tracking Log'!H66&amp;"-"&amp;'Tracking Log'!J66)</f>
        <v>6430303-2391</v>
      </c>
      <c r="B65" t="str">
        <f>IF('Tracking Log'!O66="","",'Tracking Log'!O66)</f>
        <v>Approved</v>
      </c>
      <c r="C65" t="str">
        <f>IF(A65="","",IF('Tracking Log'!L66="New","Y","N"))</f>
        <v>N</v>
      </c>
      <c r="D65">
        <f>IF(A65="","",IF(B65="Approved",'Tracking Log'!Q66,'Tracking Log'!M66))</f>
        <v>0.05</v>
      </c>
      <c r="E65" t="str">
        <f t="shared" si="8"/>
        <v>Unit will be held to the lessor of the adopted rate or the Re-established rate of 0.0500 for 2025</v>
      </c>
      <c r="F65" t="str">
        <f>IF(C65="Y",COUNTIF($C$2:C65,C65),"")</f>
        <v/>
      </c>
      <c r="G65" t="str">
        <f t="shared" si="1"/>
        <v/>
      </c>
      <c r="H65" t="str">
        <f t="shared" si="2"/>
        <v/>
      </c>
      <c r="I65" t="str">
        <f t="shared" si="3"/>
        <v/>
      </c>
      <c r="K65" t="str">
        <f t="shared" si="5"/>
        <v/>
      </c>
      <c r="L65" t="str">
        <f t="shared" si="6"/>
        <v/>
      </c>
      <c r="M65" t="str">
        <f t="shared" si="7"/>
        <v/>
      </c>
    </row>
    <row r="66" spans="1:13" x14ac:dyDescent="0.25">
      <c r="A66" t="str">
        <f>IF('Tracking Log'!H67="","",'Tracking Log'!H67&amp;"-"&amp;'Tracking Log'!J67)</f>
        <v>1820012-1190</v>
      </c>
      <c r="B66" t="str">
        <f>IF('Tracking Log'!O67="","",'Tracking Log'!O67)</f>
        <v>Approved</v>
      </c>
      <c r="C66" t="str">
        <f>IF(A66="","",IF('Tracking Log'!L67="New","Y","N"))</f>
        <v>Y</v>
      </c>
      <c r="D66">
        <f>IF(A66="","",IF(B66="Approved",'Tracking Log'!Q67,'Tracking Log'!M67))</f>
        <v>3.3300000000000003E-2</v>
      </c>
      <c r="E66" t="str">
        <f t="shared" ref="E66:E97" si="9">IF(A66="","","Unit will be held to the lessor of the adopted rate or the Re-established rate of "&amp;TEXT(D66,"0.0000")&amp;" for "&amp;Year)</f>
        <v>Unit will be held to the lessor of the adopted rate or the Re-established rate of 0.0333 for 2025</v>
      </c>
      <c r="F66">
        <f>IF(C66="Y",COUNTIF($C$2:C66,C66),"")</f>
        <v>8</v>
      </c>
      <c r="G66" t="str">
        <f t="shared" si="1"/>
        <v>1820012</v>
      </c>
      <c r="H66" t="str">
        <f t="shared" si="2"/>
        <v>1190</v>
      </c>
      <c r="I66">
        <f t="shared" si="3"/>
        <v>3.3300000000000003E-2</v>
      </c>
      <c r="K66" t="str">
        <f t="shared" si="5"/>
        <v/>
      </c>
      <c r="L66" t="str">
        <f t="shared" si="6"/>
        <v/>
      </c>
      <c r="M66" t="str">
        <f t="shared" si="7"/>
        <v/>
      </c>
    </row>
    <row r="67" spans="1:13" x14ac:dyDescent="0.25">
      <c r="A67" t="str">
        <f>IF('Tracking Log'!H68="","",'Tracking Log'!H68&amp;"-"&amp;'Tracking Log'!J68)</f>
        <v>4160970-8691</v>
      </c>
      <c r="B67" t="str">
        <f>IF('Tracking Log'!O68="","",'Tracking Log'!O68)</f>
        <v>Approved</v>
      </c>
      <c r="C67" t="str">
        <f>IF(A67="","",IF('Tracking Log'!L68="New","Y","N"))</f>
        <v>N</v>
      </c>
      <c r="D67">
        <f>IF(A67="","",IF(B67="Approved",'Tracking Log'!Q68,'Tracking Log'!M68))</f>
        <v>3.3300000000000003E-2</v>
      </c>
      <c r="E67" t="str">
        <f t="shared" si="9"/>
        <v>Unit will be held to the lessor of the adopted rate or the Re-established rate of 0.0333 for 2025</v>
      </c>
      <c r="F67" t="str">
        <f>IF(C67="Y",COUNTIF($C$2:C67,C67),"")</f>
        <v/>
      </c>
      <c r="G67" t="str">
        <f t="shared" ref="G67:G130" si="10">IF(F67="","",LEFT(A67,7))</f>
        <v/>
      </c>
      <c r="H67" t="str">
        <f t="shared" ref="H67:H130" si="11">IF(F67="","",RIGHT(A67,4))</f>
        <v/>
      </c>
      <c r="I67" t="str">
        <f t="shared" ref="I67:I130" si="12">IF(F67="","",D67)</f>
        <v/>
      </c>
      <c r="K67" t="str">
        <f t="shared" ref="K67:K130" si="13">IF(J67="","",VLOOKUP(J67,F:I,2,FALSE))</f>
        <v/>
      </c>
      <c r="L67" t="str">
        <f t="shared" ref="L67:L130" si="14">IF(J67="","",VLOOKUP(J67,F:I,3,FALSE))</f>
        <v/>
      </c>
      <c r="M67" t="str">
        <f t="shared" ref="M67:M130" si="15">IF(J67="","","Fund has been newly established at "&amp;TEXT(VLOOKUP(J67,F:I,4,FALSE),"0.0000")&amp;". Unit will be held to the lessor of the adopted rate or the newly established rate.")</f>
        <v/>
      </c>
    </row>
    <row r="68" spans="1:13" x14ac:dyDescent="0.25">
      <c r="A68" t="str">
        <f>IF('Tracking Log'!H69="","",'Tracking Log'!H69&amp;"-"&amp;'Tracking Log'!J69)</f>
        <v>130521-2391</v>
      </c>
      <c r="B68" t="str">
        <f>IF('Tracking Log'!O69="","",'Tracking Log'!O69)</f>
        <v>Approved</v>
      </c>
      <c r="C68" t="str">
        <f>IF(A68="","",IF('Tracking Log'!L69="New","Y","N"))</f>
        <v>N</v>
      </c>
      <c r="D68">
        <f>IF(A68="","",IF(B68="Approved",'Tracking Log'!Q69,'Tracking Log'!M69))</f>
        <v>0.05</v>
      </c>
      <c r="E68" t="str">
        <f t="shared" si="9"/>
        <v>Unit will be held to the lessor of the adopted rate or the Re-established rate of 0.0500 for 2025</v>
      </c>
      <c r="F68" t="str">
        <f>IF(C68="Y",COUNTIF($C$2:C68,C68),"")</f>
        <v/>
      </c>
      <c r="G68" t="str">
        <f t="shared" si="10"/>
        <v/>
      </c>
      <c r="H68" t="str">
        <f t="shared" si="11"/>
        <v/>
      </c>
      <c r="I68" t="str">
        <f t="shared" si="12"/>
        <v/>
      </c>
      <c r="K68" t="str">
        <f t="shared" si="13"/>
        <v/>
      </c>
      <c r="L68" t="str">
        <f t="shared" si="14"/>
        <v/>
      </c>
      <c r="M68" t="str">
        <f t="shared" si="15"/>
        <v/>
      </c>
    </row>
    <row r="69" spans="1:13" x14ac:dyDescent="0.25">
      <c r="A69" t="str">
        <f>IF('Tracking Log'!H70="","",'Tracking Log'!H70&amp;"-"&amp;'Tracking Log'!J70)</f>
        <v>962002-8691</v>
      </c>
      <c r="B69" t="str">
        <f>IF('Tracking Log'!O70="","",'Tracking Log'!O70)</f>
        <v>Approved</v>
      </c>
      <c r="C69" t="str">
        <f>IF(A69="","",IF('Tracking Log'!L70="New","Y","N"))</f>
        <v>N</v>
      </c>
      <c r="D69">
        <f>IF(A69="","",IF(B69="Approved",'Tracking Log'!Q70,'Tracking Log'!M70))</f>
        <v>3.3300000000000003E-2</v>
      </c>
      <c r="E69" t="str">
        <f t="shared" si="9"/>
        <v>Unit will be held to the lessor of the adopted rate or the Re-established rate of 0.0333 for 2025</v>
      </c>
      <c r="F69" t="str">
        <f>IF(C69="Y",COUNTIF($C$2:C69,C69),"")</f>
        <v/>
      </c>
      <c r="G69" t="str">
        <f t="shared" si="10"/>
        <v/>
      </c>
      <c r="H69" t="str">
        <f t="shared" si="11"/>
        <v/>
      </c>
      <c r="I69" t="str">
        <f t="shared" si="12"/>
        <v/>
      </c>
      <c r="K69" t="str">
        <f t="shared" si="13"/>
        <v/>
      </c>
      <c r="L69" t="str">
        <f t="shared" si="14"/>
        <v/>
      </c>
      <c r="M69" t="str">
        <f t="shared" si="15"/>
        <v/>
      </c>
    </row>
    <row r="70" spans="1:13" x14ac:dyDescent="0.25">
      <c r="A70" t="str">
        <f>IF('Tracking Log'!H71="","",'Tracking Log'!H71&amp;"-"&amp;'Tracking Log'!J71)</f>
        <v>2720011-1190</v>
      </c>
      <c r="B70" t="str">
        <f>IF('Tracking Log'!O71="","",'Tracking Log'!O71)</f>
        <v>Approved</v>
      </c>
      <c r="C70" t="str">
        <f>IF(A70="","",IF('Tracking Log'!L71="New","Y","N"))</f>
        <v>Y</v>
      </c>
      <c r="D70">
        <f>IF(A70="","",IF(B70="Approved",'Tracking Log'!Q71,'Tracking Log'!M71))</f>
        <v>3.3300000000000003E-2</v>
      </c>
      <c r="E70" t="str">
        <f t="shared" si="9"/>
        <v>Unit will be held to the lessor of the adopted rate or the Re-established rate of 0.0333 for 2025</v>
      </c>
      <c r="F70">
        <f>IF(C70="Y",COUNTIF($C$2:C70,C70),"")</f>
        <v>9</v>
      </c>
      <c r="G70" t="str">
        <f t="shared" si="10"/>
        <v>2720011</v>
      </c>
      <c r="H70" t="str">
        <f t="shared" si="11"/>
        <v>1190</v>
      </c>
      <c r="I70">
        <f t="shared" si="12"/>
        <v>3.3300000000000003E-2</v>
      </c>
      <c r="K70" t="str">
        <f t="shared" si="13"/>
        <v/>
      </c>
      <c r="L70" t="str">
        <f t="shared" si="14"/>
        <v/>
      </c>
      <c r="M70" t="str">
        <f t="shared" si="15"/>
        <v/>
      </c>
    </row>
    <row r="71" spans="1:13" x14ac:dyDescent="0.25">
      <c r="A71" t="str">
        <f>IF('Tracking Log'!H72="","",'Tracking Log'!H72&amp;"-"&amp;'Tracking Log'!J72)</f>
        <v>2830426-2391</v>
      </c>
      <c r="B71" t="str">
        <f>IF('Tracking Log'!O72="","",'Tracking Log'!O72)</f>
        <v>Approved</v>
      </c>
      <c r="C71" t="str">
        <f>IF(A71="","",IF('Tracking Log'!L72="New","Y","N"))</f>
        <v>N</v>
      </c>
      <c r="D71">
        <f>IF(A71="","",IF(B71="Approved",'Tracking Log'!Q72,'Tracking Log'!M72))</f>
        <v>0.05</v>
      </c>
      <c r="E71" t="str">
        <f t="shared" si="9"/>
        <v>Unit will be held to the lessor of the adopted rate or the Re-established rate of 0.0500 for 2025</v>
      </c>
      <c r="F71" t="str">
        <f>IF(C71="Y",COUNTIF($C$2:C71,C71),"")</f>
        <v/>
      </c>
      <c r="G71" t="str">
        <f t="shared" si="10"/>
        <v/>
      </c>
      <c r="H71" t="str">
        <f t="shared" si="11"/>
        <v/>
      </c>
      <c r="I71" t="str">
        <f t="shared" si="12"/>
        <v/>
      </c>
      <c r="K71" t="str">
        <f t="shared" si="13"/>
        <v/>
      </c>
      <c r="L71" t="str">
        <f t="shared" si="14"/>
        <v/>
      </c>
      <c r="M71" t="str">
        <f t="shared" si="15"/>
        <v/>
      </c>
    </row>
    <row r="72" spans="1:13" x14ac:dyDescent="0.25">
      <c r="A72" t="str">
        <f>IF('Tracking Log'!H73="","",'Tracking Log'!H73&amp;"-"&amp;'Tracking Log'!J73)</f>
        <v>410000-1192</v>
      </c>
      <c r="B72" t="str">
        <f>IF('Tracking Log'!O73="","",'Tracking Log'!O73)</f>
        <v>Approved</v>
      </c>
      <c r="C72" t="str">
        <f>IF(A72="","",IF('Tracking Log'!L73="New","Y","N"))</f>
        <v>N</v>
      </c>
      <c r="D72">
        <f>IF(A72="","",IF(B72="Approved",'Tracking Log'!Q73,'Tracking Log'!M73))</f>
        <v>4.7999999999999996E-3</v>
      </c>
      <c r="E72" t="str">
        <f t="shared" si="9"/>
        <v>Unit will be held to the lessor of the adopted rate or the Re-established rate of 0.0048 for 2025</v>
      </c>
      <c r="F72" t="str">
        <f>IF(C72="Y",COUNTIF($C$2:C72,C72),"")</f>
        <v/>
      </c>
      <c r="G72" t="str">
        <f t="shared" si="10"/>
        <v/>
      </c>
      <c r="H72" t="str">
        <f t="shared" si="11"/>
        <v/>
      </c>
      <c r="I72" t="str">
        <f t="shared" si="12"/>
        <v/>
      </c>
      <c r="K72" t="str">
        <f t="shared" si="13"/>
        <v/>
      </c>
      <c r="L72" t="str">
        <f t="shared" si="14"/>
        <v/>
      </c>
      <c r="M72" t="str">
        <f t="shared" si="15"/>
        <v/>
      </c>
    </row>
    <row r="73" spans="1:13" x14ac:dyDescent="0.25">
      <c r="A73" t="str">
        <f>IF('Tracking Log'!H74="","",'Tracking Log'!H74&amp;"-"&amp;'Tracking Log'!J74)</f>
        <v>1820010-8692</v>
      </c>
      <c r="B73" t="str">
        <f>IF('Tracking Log'!O74="","",'Tracking Log'!O74)</f>
        <v>Approved</v>
      </c>
      <c r="C73" t="str">
        <f>IF(A73="","",IF('Tracking Log'!L74="New","Y","N"))</f>
        <v>N</v>
      </c>
      <c r="D73">
        <f>IF(A73="","",IF(B73="Approved",'Tracking Log'!Q74,'Tracking Log'!M74))</f>
        <v>3.3300000000000003E-2</v>
      </c>
      <c r="E73" t="str">
        <f t="shared" si="9"/>
        <v>Unit will be held to the lessor of the adopted rate or the Re-established rate of 0.0333 for 2025</v>
      </c>
      <c r="F73" t="str">
        <f>IF(C73="Y",COUNTIF($C$2:C73,C73),"")</f>
        <v/>
      </c>
      <c r="G73" t="str">
        <f t="shared" si="10"/>
        <v/>
      </c>
      <c r="H73" t="str">
        <f t="shared" si="11"/>
        <v/>
      </c>
      <c r="I73" t="str">
        <f t="shared" si="12"/>
        <v/>
      </c>
      <c r="K73" t="str">
        <f t="shared" si="13"/>
        <v/>
      </c>
      <c r="L73" t="str">
        <f t="shared" si="14"/>
        <v/>
      </c>
      <c r="M73" t="str">
        <f t="shared" si="15"/>
        <v/>
      </c>
    </row>
    <row r="74" spans="1:13" x14ac:dyDescent="0.25">
      <c r="A74" t="str">
        <f>IF('Tracking Log'!H75="","",'Tracking Log'!H75&amp;"-"&amp;'Tracking Log'!J75)</f>
        <v>3320005-1190</v>
      </c>
      <c r="B74" t="str">
        <f>IF('Tracking Log'!O75="","",'Tracking Log'!O75)</f>
        <v>Approved</v>
      </c>
      <c r="C74" t="str">
        <f>IF(A74="","",IF('Tracking Log'!L75="New","Y","N"))</f>
        <v>Y</v>
      </c>
      <c r="D74">
        <f>IF(A74="","",IF(B74="Approved",'Tracking Log'!Q75,'Tracking Log'!M75))</f>
        <v>3.3300000000000003E-2</v>
      </c>
      <c r="E74" t="str">
        <f t="shared" si="9"/>
        <v>Unit will be held to the lessor of the adopted rate or the Re-established rate of 0.0333 for 2025</v>
      </c>
      <c r="F74">
        <f>IF(C74="Y",COUNTIF($C$2:C74,C74),"")</f>
        <v>10</v>
      </c>
      <c r="G74" t="str">
        <f t="shared" si="10"/>
        <v>3320005</v>
      </c>
      <c r="H74" t="str">
        <f t="shared" si="11"/>
        <v>1190</v>
      </c>
      <c r="I74">
        <f t="shared" si="12"/>
        <v>3.3300000000000003E-2</v>
      </c>
      <c r="K74" t="str">
        <f t="shared" si="13"/>
        <v/>
      </c>
      <c r="L74" t="str">
        <f t="shared" si="14"/>
        <v/>
      </c>
      <c r="M74" t="str">
        <f t="shared" si="15"/>
        <v/>
      </c>
    </row>
    <row r="75" spans="1:13" x14ac:dyDescent="0.25">
      <c r="A75" t="str">
        <f>IF('Tracking Log'!H76="","",'Tracking Log'!H76&amp;"-"&amp;'Tracking Log'!J76)</f>
        <v>4810000-790</v>
      </c>
      <c r="B75" t="str">
        <f>IF('Tracking Log'!O76="","",'Tracking Log'!O76)</f>
        <v>Approved</v>
      </c>
      <c r="C75" t="str">
        <f>IF(A75="","",IF('Tracking Log'!L76="New","Y","N"))</f>
        <v>N</v>
      </c>
      <c r="D75">
        <f>IF(A75="","",IF(B75="Approved",'Tracking Log'!Q76,'Tracking Log'!M76))</f>
        <v>7.4999999999999997E-2</v>
      </c>
      <c r="E75" t="str">
        <f t="shared" si="9"/>
        <v>Unit will be held to the lessor of the adopted rate or the Re-established rate of 0.0750 for 2025</v>
      </c>
      <c r="F75" t="str">
        <f>IF(C75="Y",COUNTIF($C$2:C75,C75),"")</f>
        <v/>
      </c>
      <c r="G75" t="str">
        <f t="shared" si="10"/>
        <v/>
      </c>
      <c r="H75" t="str">
        <f t="shared" si="11"/>
        <v/>
      </c>
      <c r="I75" t="str">
        <f t="shared" si="12"/>
        <v/>
      </c>
      <c r="K75" t="str">
        <f t="shared" si="13"/>
        <v/>
      </c>
      <c r="L75" t="str">
        <f t="shared" si="14"/>
        <v/>
      </c>
      <c r="M75" t="str">
        <f t="shared" si="15"/>
        <v/>
      </c>
    </row>
    <row r="76" spans="1:13" x14ac:dyDescent="0.25">
      <c r="A76" t="str">
        <f>IF('Tracking Log'!H77="","",'Tracking Log'!H77&amp;"-"&amp;'Tracking Log'!J77)</f>
        <v>8730915-2391</v>
      </c>
      <c r="B76" t="str">
        <f>IF('Tracking Log'!O77="","",'Tracking Log'!O77)</f>
        <v>Approved</v>
      </c>
      <c r="C76" t="str">
        <f>IF(A76="","",IF('Tracking Log'!L77="New","Y","N"))</f>
        <v>N</v>
      </c>
      <c r="D76">
        <f>IF(A76="","",IF(B76="Approved",'Tracking Log'!Q77,'Tracking Log'!M77))</f>
        <v>0.05</v>
      </c>
      <c r="E76" t="str">
        <f t="shared" si="9"/>
        <v>Unit will be held to the lessor of the adopted rate or the Re-established rate of 0.0500 for 2025</v>
      </c>
      <c r="F76" t="str">
        <f>IF(C76="Y",COUNTIF($C$2:C76,C76),"")</f>
        <v/>
      </c>
      <c r="G76" t="str">
        <f t="shared" si="10"/>
        <v/>
      </c>
      <c r="H76" t="str">
        <f t="shared" si="11"/>
        <v/>
      </c>
      <c r="I76" t="str">
        <f t="shared" si="12"/>
        <v/>
      </c>
      <c r="K76" t="str">
        <f t="shared" si="13"/>
        <v/>
      </c>
      <c r="L76" t="str">
        <f t="shared" si="14"/>
        <v/>
      </c>
      <c r="M76" t="str">
        <f t="shared" si="15"/>
        <v/>
      </c>
    </row>
    <row r="77" spans="1:13" x14ac:dyDescent="0.25">
      <c r="A77" t="str">
        <f>IF('Tracking Log'!H78="","",'Tracking Log'!H78&amp;"-"&amp;'Tracking Log'!J78)</f>
        <v>3420006-1190</v>
      </c>
      <c r="B77" t="str">
        <f>IF('Tracking Log'!O78="","",'Tracking Log'!O78)</f>
        <v>Approved</v>
      </c>
      <c r="C77" t="str">
        <f>IF(A77="","",IF('Tracking Log'!L78="New","Y","N"))</f>
        <v>Y</v>
      </c>
      <c r="D77">
        <f>IF(A77="","",IF(B77="Approved",'Tracking Log'!Q78,'Tracking Log'!M78))</f>
        <v>6.4999999999999997E-3</v>
      </c>
      <c r="E77" t="str">
        <f t="shared" si="9"/>
        <v>Unit will be held to the lessor of the adopted rate or the Re-established rate of 0.0065 for 2025</v>
      </c>
      <c r="F77">
        <f>IF(C77="Y",COUNTIF($C$2:C77,C77),"")</f>
        <v>11</v>
      </c>
      <c r="G77" t="str">
        <f t="shared" si="10"/>
        <v>3420006</v>
      </c>
      <c r="H77" t="str">
        <f t="shared" si="11"/>
        <v>1190</v>
      </c>
      <c r="I77">
        <f t="shared" si="12"/>
        <v>6.4999999999999997E-3</v>
      </c>
      <c r="K77" t="str">
        <f t="shared" si="13"/>
        <v/>
      </c>
      <c r="L77" t="str">
        <f t="shared" si="14"/>
        <v/>
      </c>
      <c r="M77" t="str">
        <f t="shared" si="15"/>
        <v/>
      </c>
    </row>
    <row r="78" spans="1:13" x14ac:dyDescent="0.25">
      <c r="A78" t="str">
        <f>IF('Tracking Log'!H79="","",'Tracking Log'!H79&amp;"-"&amp;'Tracking Log'!J79)</f>
        <v>7730438-2391</v>
      </c>
      <c r="B78" t="str">
        <f>IF('Tracking Log'!O79="","",'Tracking Log'!O79)</f>
        <v>Approved</v>
      </c>
      <c r="C78" t="str">
        <f>IF(A78="","",IF('Tracking Log'!L79="New","Y","N"))</f>
        <v>N</v>
      </c>
      <c r="D78">
        <f>IF(A78="","",IF(B78="Approved",'Tracking Log'!Q79,'Tracking Log'!M79))</f>
        <v>0.05</v>
      </c>
      <c r="E78" t="str">
        <f t="shared" si="9"/>
        <v>Unit will be held to the lessor of the adopted rate or the Re-established rate of 0.0500 for 2025</v>
      </c>
      <c r="F78" t="str">
        <f>IF(C78="Y",COUNTIF($C$2:C78,C78),"")</f>
        <v/>
      </c>
      <c r="G78" t="str">
        <f t="shared" si="10"/>
        <v/>
      </c>
      <c r="H78" t="str">
        <f t="shared" si="11"/>
        <v/>
      </c>
      <c r="I78" t="str">
        <f t="shared" si="12"/>
        <v/>
      </c>
      <c r="K78" t="str">
        <f t="shared" si="13"/>
        <v/>
      </c>
      <c r="L78" t="str">
        <f t="shared" si="14"/>
        <v/>
      </c>
      <c r="M78" t="str">
        <f t="shared" si="15"/>
        <v/>
      </c>
    </row>
    <row r="79" spans="1:13" x14ac:dyDescent="0.25">
      <c r="A79" t="str">
        <f>IF('Tracking Log'!H80="","",'Tracking Log'!H80&amp;"-"&amp;'Tracking Log'!J80)</f>
        <v>2020007-1190</v>
      </c>
      <c r="B79" t="str">
        <f>IF('Tracking Log'!O80="","",'Tracking Log'!O80)</f>
        <v>Approved</v>
      </c>
      <c r="C79" t="str">
        <f>IF(A79="","",IF('Tracking Log'!L80="New","Y","N"))</f>
        <v>Y</v>
      </c>
      <c r="D79">
        <f>IF(A79="","",IF(B79="Approved",'Tracking Log'!Q80,'Tracking Log'!M80))</f>
        <v>3.3300000000000003E-2</v>
      </c>
      <c r="E79" t="str">
        <f t="shared" si="9"/>
        <v>Unit will be held to the lessor of the adopted rate or the Re-established rate of 0.0333 for 2025</v>
      </c>
      <c r="F79">
        <f>IF(C79="Y",COUNTIF($C$2:C79,C79),"")</f>
        <v>12</v>
      </c>
      <c r="G79" t="str">
        <f t="shared" si="10"/>
        <v>2020007</v>
      </c>
      <c r="H79" t="str">
        <f t="shared" si="11"/>
        <v>1190</v>
      </c>
      <c r="I79">
        <f t="shared" si="12"/>
        <v>3.3300000000000003E-2</v>
      </c>
      <c r="K79" t="str">
        <f t="shared" si="13"/>
        <v/>
      </c>
      <c r="L79" t="str">
        <f t="shared" si="14"/>
        <v/>
      </c>
      <c r="M79" t="str">
        <f t="shared" si="15"/>
        <v/>
      </c>
    </row>
    <row r="80" spans="1:13" x14ac:dyDescent="0.25">
      <c r="A80" t="str">
        <f>IF('Tracking Log'!H81="","",'Tracking Log'!H81&amp;"-"&amp;'Tracking Log'!J81)</f>
        <v>2320001-1190</v>
      </c>
      <c r="B80" t="str">
        <f>IF('Tracking Log'!O81="","",'Tracking Log'!O81)</f>
        <v>Approved</v>
      </c>
      <c r="C80" t="str">
        <f>IF(A80="","",IF('Tracking Log'!L81="New","Y","N"))</f>
        <v>N</v>
      </c>
      <c r="D80">
        <f>IF(A80="","",IF(B80="Approved",'Tracking Log'!Q81,'Tracking Log'!M81))</f>
        <v>3.3300000000000003E-2</v>
      </c>
      <c r="E80" t="str">
        <f t="shared" si="9"/>
        <v>Unit will be held to the lessor of the adopted rate or the Re-established rate of 0.0333 for 2025</v>
      </c>
      <c r="F80" t="str">
        <f>IF(C80="Y",COUNTIF($C$2:C80,C80),"")</f>
        <v/>
      </c>
      <c r="G80" t="str">
        <f t="shared" si="10"/>
        <v/>
      </c>
      <c r="H80" t="str">
        <f t="shared" si="11"/>
        <v/>
      </c>
      <c r="I80" t="str">
        <f t="shared" si="12"/>
        <v/>
      </c>
      <c r="K80" t="str">
        <f t="shared" si="13"/>
        <v/>
      </c>
      <c r="L80" t="str">
        <f t="shared" si="14"/>
        <v/>
      </c>
      <c r="M80" t="str">
        <f t="shared" si="15"/>
        <v/>
      </c>
    </row>
    <row r="81" spans="1:13" x14ac:dyDescent="0.25">
      <c r="A81" t="str">
        <f>IF('Tracking Log'!H82="","",'Tracking Log'!H82&amp;"-"&amp;'Tracking Log'!J82)</f>
        <v>3420009-1190</v>
      </c>
      <c r="B81" t="str">
        <f>IF('Tracking Log'!O82="","",'Tracking Log'!O82)</f>
        <v>Approved</v>
      </c>
      <c r="C81" t="str">
        <f>IF(A81="","",IF('Tracking Log'!L82="New","Y","N"))</f>
        <v>Y</v>
      </c>
      <c r="D81">
        <f>IF(A81="","",IF(B81="Approved",'Tracking Log'!Q82,'Tracking Log'!M82))</f>
        <v>3.3300000000000003E-2</v>
      </c>
      <c r="E81" t="str">
        <f t="shared" si="9"/>
        <v>Unit will be held to the lessor of the adopted rate or the Re-established rate of 0.0333 for 2025</v>
      </c>
      <c r="F81">
        <f>IF(C81="Y",COUNTIF($C$2:C81,C81),"")</f>
        <v>13</v>
      </c>
      <c r="G81" t="str">
        <f t="shared" si="10"/>
        <v>3420009</v>
      </c>
      <c r="H81" t="str">
        <f t="shared" si="11"/>
        <v>1190</v>
      </c>
      <c r="I81">
        <f t="shared" si="12"/>
        <v>3.3300000000000003E-2</v>
      </c>
      <c r="K81" t="str">
        <f t="shared" si="13"/>
        <v/>
      </c>
      <c r="L81" t="str">
        <f t="shared" si="14"/>
        <v/>
      </c>
      <c r="M81" t="str">
        <f t="shared" si="15"/>
        <v/>
      </c>
    </row>
    <row r="82" spans="1:13" x14ac:dyDescent="0.25">
      <c r="A82" t="str">
        <f>IF('Tracking Log'!H83="","",'Tracking Log'!H83&amp;"-"&amp;'Tracking Log'!J83)</f>
        <v>4210000-2391</v>
      </c>
      <c r="B82" t="str">
        <f>IF('Tracking Log'!O83="","",'Tracking Log'!O83)</f>
        <v>Approved</v>
      </c>
      <c r="C82" t="str">
        <f>IF(A82="","",IF('Tracking Log'!L83="New","Y","N"))</f>
        <v>N</v>
      </c>
      <c r="D82">
        <f>IF(A82="","",IF(B82="Approved",'Tracking Log'!Q83,'Tracking Log'!M83))</f>
        <v>3.3300000000000003E-2</v>
      </c>
      <c r="E82" t="str">
        <f t="shared" si="9"/>
        <v>Unit will be held to the lessor of the adopted rate or the Re-established rate of 0.0333 for 2025</v>
      </c>
      <c r="F82" t="str">
        <f>IF(C82="Y",COUNTIF($C$2:C82,C82),"")</f>
        <v/>
      </c>
      <c r="G82" t="str">
        <f t="shared" si="10"/>
        <v/>
      </c>
      <c r="H82" t="str">
        <f t="shared" si="11"/>
        <v/>
      </c>
      <c r="I82" t="str">
        <f t="shared" si="12"/>
        <v/>
      </c>
      <c r="K82" t="str">
        <f t="shared" si="13"/>
        <v/>
      </c>
      <c r="L82" t="str">
        <f t="shared" si="14"/>
        <v/>
      </c>
      <c r="M82" t="str">
        <f t="shared" si="15"/>
        <v/>
      </c>
    </row>
    <row r="83" spans="1:13" x14ac:dyDescent="0.25">
      <c r="A83" t="str">
        <f>IF('Tracking Log'!H84="","",'Tracking Log'!H84&amp;"-"&amp;'Tracking Log'!J84)</f>
        <v/>
      </c>
      <c r="B83" t="str">
        <f>IF('Tracking Log'!O84="","",'Tracking Log'!O84)</f>
        <v/>
      </c>
      <c r="C83" t="str">
        <f>IF(A83="","",IF('Tracking Log'!L84="New","Y","N"))</f>
        <v/>
      </c>
      <c r="D83" t="str">
        <f>IF(A83="","",IF(B83="Approved",'Tracking Log'!Q84,'Tracking Log'!M84))</f>
        <v/>
      </c>
      <c r="E83" t="str">
        <f t="shared" si="9"/>
        <v/>
      </c>
      <c r="F83" t="str">
        <f>IF(C83="Y",COUNTIF($C$2:C83,C83),"")</f>
        <v/>
      </c>
      <c r="G83" t="str">
        <f t="shared" si="10"/>
        <v/>
      </c>
      <c r="H83" t="str">
        <f t="shared" si="11"/>
        <v/>
      </c>
      <c r="I83" t="str">
        <f t="shared" si="12"/>
        <v/>
      </c>
      <c r="K83" t="str">
        <f t="shared" si="13"/>
        <v/>
      </c>
      <c r="L83" t="str">
        <f t="shared" si="14"/>
        <v/>
      </c>
      <c r="M83" t="str">
        <f t="shared" si="15"/>
        <v/>
      </c>
    </row>
    <row r="84" spans="1:13" x14ac:dyDescent="0.25">
      <c r="A84" t="str">
        <f>IF('Tracking Log'!H85="","",'Tracking Log'!H85&amp;"-"&amp;'Tracking Log'!J85)</f>
        <v>5520009-8792</v>
      </c>
      <c r="B84" t="str">
        <f>IF('Tracking Log'!O85="","",'Tracking Log'!O85)</f>
        <v>Approved</v>
      </c>
      <c r="C84" t="str">
        <f>IF(A84="","",IF('Tracking Log'!L85="New","Y","N"))</f>
        <v>Y</v>
      </c>
      <c r="D84">
        <f>IF(A84="","",IF(B84="Approved",'Tracking Log'!Q85,'Tracking Log'!M85))</f>
        <v>3.3300000000000003E-2</v>
      </c>
      <c r="E84" t="str">
        <f t="shared" si="9"/>
        <v>Unit will be held to the lessor of the adopted rate or the Re-established rate of 0.0333 for 2025</v>
      </c>
      <c r="F84">
        <f>IF(C84="Y",COUNTIF($C$2:C84,C84),"")</f>
        <v>14</v>
      </c>
      <c r="G84" t="str">
        <f t="shared" si="10"/>
        <v>5520009</v>
      </c>
      <c r="H84" t="str">
        <f t="shared" si="11"/>
        <v>8792</v>
      </c>
      <c r="I84">
        <f t="shared" si="12"/>
        <v>3.3300000000000003E-2</v>
      </c>
      <c r="K84" t="str">
        <f t="shared" si="13"/>
        <v/>
      </c>
      <c r="L84" t="str">
        <f t="shared" si="14"/>
        <v/>
      </c>
      <c r="M84" t="str">
        <f t="shared" si="15"/>
        <v/>
      </c>
    </row>
    <row r="85" spans="1:13" x14ac:dyDescent="0.25">
      <c r="A85" t="str">
        <f>IF('Tracking Log'!H86="","",'Tracking Log'!H86&amp;"-"&amp;'Tracking Log'!J86)</f>
        <v>7330972-8792</v>
      </c>
      <c r="B85" t="str">
        <f>IF('Tracking Log'!O86="","",'Tracking Log'!O86)</f>
        <v>Approved</v>
      </c>
      <c r="C85" t="str">
        <f>IF(A85="","",IF('Tracking Log'!L86="New","Y","N"))</f>
        <v>Y</v>
      </c>
      <c r="D85">
        <f>IF(A85="","",IF(B85="Approved",'Tracking Log'!Q86,'Tracking Log'!M86))</f>
        <v>3.3300000000000003E-2</v>
      </c>
      <c r="E85" t="str">
        <f t="shared" si="9"/>
        <v>Unit will be held to the lessor of the adopted rate or the Re-established rate of 0.0333 for 2025</v>
      </c>
      <c r="F85">
        <f>IF(C85="Y",COUNTIF($C$2:C85,C85),"")</f>
        <v>15</v>
      </c>
      <c r="G85" t="str">
        <f t="shared" si="10"/>
        <v>7330972</v>
      </c>
      <c r="H85" t="str">
        <f t="shared" si="11"/>
        <v>8792</v>
      </c>
      <c r="I85">
        <f t="shared" si="12"/>
        <v>3.3300000000000003E-2</v>
      </c>
      <c r="K85" t="str">
        <f t="shared" si="13"/>
        <v/>
      </c>
      <c r="L85" t="str">
        <f t="shared" si="14"/>
        <v/>
      </c>
      <c r="M85" t="str">
        <f t="shared" si="15"/>
        <v/>
      </c>
    </row>
    <row r="86" spans="1:13" x14ac:dyDescent="0.25">
      <c r="A86" t="str">
        <f>IF('Tracking Log'!H87="","",'Tracking Log'!H87&amp;"-"&amp;'Tracking Log'!J87)</f>
        <v/>
      </c>
      <c r="B86" t="str">
        <f>IF('Tracking Log'!O87="","",'Tracking Log'!O87)</f>
        <v/>
      </c>
      <c r="C86" t="str">
        <f>IF(A86="","",IF('Tracking Log'!L87="New","Y","N"))</f>
        <v/>
      </c>
      <c r="D86" t="str">
        <f>IF(A86="","",IF(B86="Approved",'Tracking Log'!Q87,'Tracking Log'!M87))</f>
        <v/>
      </c>
      <c r="E86" t="str">
        <f t="shared" si="9"/>
        <v/>
      </c>
      <c r="F86" t="str">
        <f>IF(C86="Y",COUNTIF($C$2:C86,C86),"")</f>
        <v/>
      </c>
      <c r="G86" t="str">
        <f t="shared" si="10"/>
        <v/>
      </c>
      <c r="H86" t="str">
        <f t="shared" si="11"/>
        <v/>
      </c>
      <c r="I86" t="str">
        <f t="shared" si="12"/>
        <v/>
      </c>
      <c r="K86" t="str">
        <f t="shared" si="13"/>
        <v/>
      </c>
      <c r="L86" t="str">
        <f t="shared" si="14"/>
        <v/>
      </c>
      <c r="M86" t="str">
        <f t="shared" si="15"/>
        <v/>
      </c>
    </row>
    <row r="87" spans="1:13" x14ac:dyDescent="0.25">
      <c r="A87" t="str">
        <f>IF('Tracking Log'!H88="","",'Tracking Log'!H88&amp;"-"&amp;'Tracking Log'!J88)</f>
        <v/>
      </c>
      <c r="B87" t="str">
        <f>IF('Tracking Log'!O88="","",'Tracking Log'!O88)</f>
        <v/>
      </c>
      <c r="C87" t="str">
        <f>IF(A87="","",IF('Tracking Log'!L88="New","Y","N"))</f>
        <v/>
      </c>
      <c r="D87" t="str">
        <f>IF(A87="","",IF(B87="Approved",'Tracking Log'!Q88,'Tracking Log'!M88))</f>
        <v/>
      </c>
      <c r="E87" t="str">
        <f t="shared" si="9"/>
        <v/>
      </c>
      <c r="F87" t="str">
        <f>IF(C87="Y",COUNTIF($C$2:C87,C87),"")</f>
        <v/>
      </c>
      <c r="G87" t="str">
        <f t="shared" si="10"/>
        <v/>
      </c>
      <c r="H87" t="str">
        <f t="shared" si="11"/>
        <v/>
      </c>
      <c r="I87" t="str">
        <f t="shared" si="12"/>
        <v/>
      </c>
      <c r="K87" t="str">
        <f t="shared" si="13"/>
        <v/>
      </c>
      <c r="L87" t="str">
        <f t="shared" si="14"/>
        <v/>
      </c>
      <c r="M87" t="str">
        <f t="shared" si="15"/>
        <v/>
      </c>
    </row>
    <row r="88" spans="1:13" x14ac:dyDescent="0.25">
      <c r="A88" t="str">
        <f>IF('Tracking Log'!H89="","",'Tracking Log'!H89&amp;"-"&amp;'Tracking Log'!J89)</f>
        <v/>
      </c>
      <c r="B88" t="str">
        <f>IF('Tracking Log'!O89="","",'Tracking Log'!O89)</f>
        <v/>
      </c>
      <c r="C88" t="str">
        <f>IF(A88="","",IF('Tracking Log'!L89="New","Y","N"))</f>
        <v/>
      </c>
      <c r="D88" t="str">
        <f>IF(A88="","",IF(B88="Approved",'Tracking Log'!Q89,'Tracking Log'!M89))</f>
        <v/>
      </c>
      <c r="E88" t="str">
        <f t="shared" si="9"/>
        <v/>
      </c>
      <c r="F88" t="str">
        <f>IF(C88="Y",COUNTIF($C$2:C88,C88),"")</f>
        <v/>
      </c>
      <c r="G88" t="str">
        <f t="shared" si="10"/>
        <v/>
      </c>
      <c r="H88" t="str">
        <f t="shared" si="11"/>
        <v/>
      </c>
      <c r="I88" t="str">
        <f t="shared" si="12"/>
        <v/>
      </c>
      <c r="K88" t="str">
        <f t="shared" si="13"/>
        <v/>
      </c>
      <c r="L88" t="str">
        <f t="shared" si="14"/>
        <v/>
      </c>
      <c r="M88" t="str">
        <f t="shared" si="15"/>
        <v/>
      </c>
    </row>
    <row r="89" spans="1:13" x14ac:dyDescent="0.25">
      <c r="A89" t="str">
        <f>IF('Tracking Log'!H90="","",'Tracking Log'!H90&amp;"-"&amp;'Tracking Log'!J90)</f>
        <v/>
      </c>
      <c r="B89" t="str">
        <f>IF('Tracking Log'!O90="","",'Tracking Log'!O90)</f>
        <v/>
      </c>
      <c r="C89" t="str">
        <f>IF(A89="","",IF('Tracking Log'!L90="New","Y","N"))</f>
        <v/>
      </c>
      <c r="D89" t="str">
        <f>IF(A89="","",IF(B89="Approved",'Tracking Log'!Q90,'Tracking Log'!M90))</f>
        <v/>
      </c>
      <c r="E89" t="str">
        <f t="shared" si="9"/>
        <v/>
      </c>
      <c r="F89" t="str">
        <f>IF(C89="Y",COUNTIF($C$2:C89,C89),"")</f>
        <v/>
      </c>
      <c r="G89" t="str">
        <f t="shared" si="10"/>
        <v/>
      </c>
      <c r="H89" t="str">
        <f t="shared" si="11"/>
        <v/>
      </c>
      <c r="I89" t="str">
        <f t="shared" si="12"/>
        <v/>
      </c>
      <c r="K89" t="str">
        <f t="shared" si="13"/>
        <v/>
      </c>
      <c r="L89" t="str">
        <f t="shared" si="14"/>
        <v/>
      </c>
      <c r="M89" t="str">
        <f t="shared" si="15"/>
        <v/>
      </c>
    </row>
    <row r="90" spans="1:13" x14ac:dyDescent="0.25">
      <c r="A90" t="str">
        <f>IF('Tracking Log'!H91="","",'Tracking Log'!H91&amp;"-"&amp;'Tracking Log'!J91)</f>
        <v/>
      </c>
      <c r="B90" t="str">
        <f>IF('Tracking Log'!O91="","",'Tracking Log'!O91)</f>
        <v/>
      </c>
      <c r="C90" t="str">
        <f>IF(A90="","",IF('Tracking Log'!L91="New","Y","N"))</f>
        <v/>
      </c>
      <c r="D90" t="str">
        <f>IF(A90="","",IF(B90="Approved",'Tracking Log'!Q91,'Tracking Log'!M91))</f>
        <v/>
      </c>
      <c r="E90" t="str">
        <f t="shared" si="9"/>
        <v/>
      </c>
      <c r="F90" t="str">
        <f>IF(C90="Y",COUNTIF($C$2:C90,C90),"")</f>
        <v/>
      </c>
      <c r="G90" t="str">
        <f t="shared" si="10"/>
        <v/>
      </c>
      <c r="H90" t="str">
        <f t="shared" si="11"/>
        <v/>
      </c>
      <c r="I90" t="str">
        <f t="shared" si="12"/>
        <v/>
      </c>
      <c r="K90" t="str">
        <f t="shared" si="13"/>
        <v/>
      </c>
      <c r="L90" t="str">
        <f t="shared" si="14"/>
        <v/>
      </c>
      <c r="M90" t="str">
        <f t="shared" si="15"/>
        <v/>
      </c>
    </row>
    <row r="91" spans="1:13" x14ac:dyDescent="0.25">
      <c r="A91" t="str">
        <f>IF('Tracking Log'!H92="","",'Tracking Log'!H92&amp;"-"&amp;'Tracking Log'!J92)</f>
        <v/>
      </c>
      <c r="B91" t="str">
        <f>IF('Tracking Log'!O92="","",'Tracking Log'!O92)</f>
        <v/>
      </c>
      <c r="C91" t="str">
        <f>IF(A91="","",IF('Tracking Log'!L92="New","Y","N"))</f>
        <v/>
      </c>
      <c r="D91" t="str">
        <f>IF(A91="","",IF(B91="Approved",'Tracking Log'!Q92,'Tracking Log'!M92))</f>
        <v/>
      </c>
      <c r="E91" t="str">
        <f t="shared" si="9"/>
        <v/>
      </c>
      <c r="F91" t="str">
        <f>IF(C91="Y",COUNTIF($C$2:C91,C91),"")</f>
        <v/>
      </c>
      <c r="G91" t="str">
        <f t="shared" si="10"/>
        <v/>
      </c>
      <c r="H91" t="str">
        <f t="shared" si="11"/>
        <v/>
      </c>
      <c r="I91" t="str">
        <f t="shared" si="12"/>
        <v/>
      </c>
      <c r="K91" t="str">
        <f t="shared" si="13"/>
        <v/>
      </c>
      <c r="L91" t="str">
        <f t="shared" si="14"/>
        <v/>
      </c>
      <c r="M91" t="str">
        <f t="shared" si="15"/>
        <v/>
      </c>
    </row>
    <row r="92" spans="1:13" x14ac:dyDescent="0.25">
      <c r="A92" t="str">
        <f>IF('Tracking Log'!H93="","",'Tracking Log'!H93&amp;"-"&amp;'Tracking Log'!J93)</f>
        <v/>
      </c>
      <c r="B92" t="str">
        <f>IF('Tracking Log'!O93="","",'Tracking Log'!O93)</f>
        <v/>
      </c>
      <c r="C92" t="str">
        <f>IF(A92="","",IF('Tracking Log'!L93="New","Y","N"))</f>
        <v/>
      </c>
      <c r="D92" t="str">
        <f>IF(A92="","",IF(B92="Approved",'Tracking Log'!Q93,'Tracking Log'!M93))</f>
        <v/>
      </c>
      <c r="E92" t="str">
        <f t="shared" si="9"/>
        <v/>
      </c>
      <c r="F92" t="str">
        <f>IF(C92="Y",COUNTIF($C$2:C92,C92),"")</f>
        <v/>
      </c>
      <c r="G92" t="str">
        <f t="shared" si="10"/>
        <v/>
      </c>
      <c r="H92" t="str">
        <f t="shared" si="11"/>
        <v/>
      </c>
      <c r="I92" t="str">
        <f t="shared" si="12"/>
        <v/>
      </c>
      <c r="K92" t="str">
        <f t="shared" si="13"/>
        <v/>
      </c>
      <c r="L92" t="str">
        <f t="shared" si="14"/>
        <v/>
      </c>
      <c r="M92" t="str">
        <f t="shared" si="15"/>
        <v/>
      </c>
    </row>
    <row r="93" spans="1:13" x14ac:dyDescent="0.25">
      <c r="A93" t="str">
        <f>IF('Tracking Log'!H94="","",'Tracking Log'!H94&amp;"-"&amp;'Tracking Log'!J94)</f>
        <v/>
      </c>
      <c r="B93" t="str">
        <f>IF('Tracking Log'!O94="","",'Tracking Log'!O94)</f>
        <v/>
      </c>
      <c r="C93" t="str">
        <f>IF(A93="","",IF('Tracking Log'!L94="New","Y","N"))</f>
        <v/>
      </c>
      <c r="D93" t="str">
        <f>IF(A93="","",IF(B93="Approved",'Tracking Log'!Q94,'Tracking Log'!M94))</f>
        <v/>
      </c>
      <c r="E93" t="str">
        <f t="shared" si="9"/>
        <v/>
      </c>
      <c r="F93" t="str">
        <f>IF(C93="Y",COUNTIF($C$2:C93,C93),"")</f>
        <v/>
      </c>
      <c r="G93" t="str">
        <f t="shared" si="10"/>
        <v/>
      </c>
      <c r="H93" t="str">
        <f t="shared" si="11"/>
        <v/>
      </c>
      <c r="I93" t="str">
        <f t="shared" si="12"/>
        <v/>
      </c>
      <c r="K93" t="str">
        <f t="shared" si="13"/>
        <v/>
      </c>
      <c r="L93" t="str">
        <f t="shared" si="14"/>
        <v/>
      </c>
      <c r="M93" t="str">
        <f t="shared" si="15"/>
        <v/>
      </c>
    </row>
    <row r="94" spans="1:13" x14ac:dyDescent="0.25">
      <c r="A94" t="str">
        <f>IF('Tracking Log'!H95="","",'Tracking Log'!H95&amp;"-"&amp;'Tracking Log'!J95)</f>
        <v/>
      </c>
      <c r="B94" t="str">
        <f>IF('Tracking Log'!O95="","",'Tracking Log'!O95)</f>
        <v/>
      </c>
      <c r="C94" t="str">
        <f>IF(A94="","",IF('Tracking Log'!L95="New","Y","N"))</f>
        <v/>
      </c>
      <c r="D94" t="str">
        <f>IF(A94="","",IF(B94="Approved",'Tracking Log'!Q95,'Tracking Log'!M95))</f>
        <v/>
      </c>
      <c r="E94" t="str">
        <f t="shared" si="9"/>
        <v/>
      </c>
      <c r="F94" t="str">
        <f>IF(C94="Y",COUNTIF($C$2:C94,C94),"")</f>
        <v/>
      </c>
      <c r="G94" t="str">
        <f t="shared" si="10"/>
        <v/>
      </c>
      <c r="H94" t="str">
        <f t="shared" si="11"/>
        <v/>
      </c>
      <c r="I94" t="str">
        <f t="shared" si="12"/>
        <v/>
      </c>
      <c r="K94" t="str">
        <f t="shared" si="13"/>
        <v/>
      </c>
      <c r="L94" t="str">
        <f t="shared" si="14"/>
        <v/>
      </c>
      <c r="M94" t="str">
        <f t="shared" si="15"/>
        <v/>
      </c>
    </row>
    <row r="95" spans="1:13" x14ac:dyDescent="0.25">
      <c r="A95" t="str">
        <f>IF('Tracking Log'!H96="","",'Tracking Log'!H96&amp;"-"&amp;'Tracking Log'!J96)</f>
        <v/>
      </c>
      <c r="B95" t="str">
        <f>IF('Tracking Log'!O96="","",'Tracking Log'!O96)</f>
        <v/>
      </c>
      <c r="C95" t="str">
        <f>IF(A95="","",IF('Tracking Log'!L96="New","Y","N"))</f>
        <v/>
      </c>
      <c r="D95" t="str">
        <f>IF(A95="","",IF(B95="Approved",'Tracking Log'!Q96,'Tracking Log'!M96))</f>
        <v/>
      </c>
      <c r="E95" t="str">
        <f t="shared" si="9"/>
        <v/>
      </c>
      <c r="F95" t="str">
        <f>IF(C95="Y",COUNTIF($C$2:C95,C95),"")</f>
        <v/>
      </c>
      <c r="G95" t="str">
        <f t="shared" si="10"/>
        <v/>
      </c>
      <c r="H95" t="str">
        <f t="shared" si="11"/>
        <v/>
      </c>
      <c r="I95" t="str">
        <f t="shared" si="12"/>
        <v/>
      </c>
      <c r="K95" t="str">
        <f t="shared" si="13"/>
        <v/>
      </c>
      <c r="L95" t="str">
        <f t="shared" si="14"/>
        <v/>
      </c>
      <c r="M95" t="str">
        <f t="shared" si="15"/>
        <v/>
      </c>
    </row>
    <row r="96" spans="1:13" x14ac:dyDescent="0.25">
      <c r="A96" t="str">
        <f>IF('Tracking Log'!H97="","",'Tracking Log'!H97&amp;"-"&amp;'Tracking Log'!J97)</f>
        <v/>
      </c>
      <c r="B96" t="str">
        <f>IF('Tracking Log'!O97="","",'Tracking Log'!O97)</f>
        <v/>
      </c>
      <c r="C96" t="str">
        <f>IF(A96="","",IF('Tracking Log'!L97="New","Y","N"))</f>
        <v/>
      </c>
      <c r="D96" t="str">
        <f>IF(A96="","",IF(B96="Approved",'Tracking Log'!Q97,'Tracking Log'!M97))</f>
        <v/>
      </c>
      <c r="E96" t="str">
        <f t="shared" si="9"/>
        <v/>
      </c>
      <c r="F96" t="str">
        <f>IF(C96="Y",COUNTIF($C$2:C96,C96),"")</f>
        <v/>
      </c>
      <c r="G96" t="str">
        <f t="shared" si="10"/>
        <v/>
      </c>
      <c r="H96" t="str">
        <f t="shared" si="11"/>
        <v/>
      </c>
      <c r="I96" t="str">
        <f t="shared" si="12"/>
        <v/>
      </c>
      <c r="K96" t="str">
        <f t="shared" si="13"/>
        <v/>
      </c>
      <c r="L96" t="str">
        <f t="shared" si="14"/>
        <v/>
      </c>
      <c r="M96" t="str">
        <f t="shared" si="15"/>
        <v/>
      </c>
    </row>
    <row r="97" spans="1:13" x14ac:dyDescent="0.25">
      <c r="A97" t="str">
        <f>IF('Tracking Log'!H98="","",'Tracking Log'!H98&amp;"-"&amp;'Tracking Log'!J98)</f>
        <v/>
      </c>
      <c r="B97" t="str">
        <f>IF('Tracking Log'!O98="","",'Tracking Log'!O98)</f>
        <v/>
      </c>
      <c r="C97" t="str">
        <f>IF(A97="","",IF('Tracking Log'!L98="New","Y","N"))</f>
        <v/>
      </c>
      <c r="D97" t="str">
        <f>IF(A97="","",IF(B97="Approved",'Tracking Log'!Q98,'Tracking Log'!M98))</f>
        <v/>
      </c>
      <c r="E97" t="str">
        <f t="shared" si="9"/>
        <v/>
      </c>
      <c r="F97" t="str">
        <f>IF(C97="Y",COUNTIF($C$2:C97,C97),"")</f>
        <v/>
      </c>
      <c r="G97" t="str">
        <f t="shared" si="10"/>
        <v/>
      </c>
      <c r="H97" t="str">
        <f t="shared" si="11"/>
        <v/>
      </c>
      <c r="I97" t="str">
        <f t="shared" si="12"/>
        <v/>
      </c>
      <c r="K97" t="str">
        <f t="shared" si="13"/>
        <v/>
      </c>
      <c r="L97" t="str">
        <f t="shared" si="14"/>
        <v/>
      </c>
      <c r="M97" t="str">
        <f t="shared" si="15"/>
        <v/>
      </c>
    </row>
    <row r="98" spans="1:13" x14ac:dyDescent="0.25">
      <c r="A98" t="str">
        <f>IF('Tracking Log'!H99="","",'Tracking Log'!H99&amp;"-"&amp;'Tracking Log'!J99)</f>
        <v/>
      </c>
      <c r="B98" t="str">
        <f>IF('Tracking Log'!O99="","",'Tracking Log'!O99)</f>
        <v/>
      </c>
      <c r="C98" t="str">
        <f>IF(A98="","",IF('Tracking Log'!L99="New","Y","N"))</f>
        <v/>
      </c>
      <c r="D98" t="str">
        <f>IF(A98="","",IF(B98="Approved",'Tracking Log'!Q99,'Tracking Log'!M99))</f>
        <v/>
      </c>
      <c r="E98" t="str">
        <f t="shared" ref="E98:E129" si="16">IF(A98="","","Unit will be held to the lessor of the adopted rate or the Re-established rate of "&amp;TEXT(D98,"0.0000")&amp;" for "&amp;Year)</f>
        <v/>
      </c>
      <c r="F98" t="str">
        <f>IF(C98="Y",COUNTIF($C$2:C98,C98),"")</f>
        <v/>
      </c>
      <c r="G98" t="str">
        <f t="shared" si="10"/>
        <v/>
      </c>
      <c r="H98" t="str">
        <f t="shared" si="11"/>
        <v/>
      </c>
      <c r="I98" t="str">
        <f t="shared" si="12"/>
        <v/>
      </c>
      <c r="K98" t="str">
        <f t="shared" si="13"/>
        <v/>
      </c>
      <c r="L98" t="str">
        <f t="shared" si="14"/>
        <v/>
      </c>
      <c r="M98" t="str">
        <f t="shared" si="15"/>
        <v/>
      </c>
    </row>
    <row r="99" spans="1:13" x14ac:dyDescent="0.25">
      <c r="A99" t="str">
        <f>IF('Tracking Log'!H100="","",'Tracking Log'!H100&amp;"-"&amp;'Tracking Log'!J100)</f>
        <v/>
      </c>
      <c r="B99" t="str">
        <f>IF('Tracking Log'!O100="","",'Tracking Log'!O100)</f>
        <v/>
      </c>
      <c r="C99" t="str">
        <f>IF(A99="","",IF('Tracking Log'!L100="New","Y","N"))</f>
        <v/>
      </c>
      <c r="D99" t="str">
        <f>IF(A99="","",IF(B99="Approved",'Tracking Log'!Q100,'Tracking Log'!M100))</f>
        <v/>
      </c>
      <c r="E99" t="str">
        <f t="shared" si="16"/>
        <v/>
      </c>
      <c r="F99" t="str">
        <f>IF(C99="Y",COUNTIF($C$2:C99,C99),"")</f>
        <v/>
      </c>
      <c r="G99" t="str">
        <f t="shared" si="10"/>
        <v/>
      </c>
      <c r="H99" t="str">
        <f t="shared" si="11"/>
        <v/>
      </c>
      <c r="I99" t="str">
        <f t="shared" si="12"/>
        <v/>
      </c>
      <c r="K99" t="str">
        <f t="shared" si="13"/>
        <v/>
      </c>
      <c r="L99" t="str">
        <f t="shared" si="14"/>
        <v/>
      </c>
      <c r="M99" t="str">
        <f t="shared" si="15"/>
        <v/>
      </c>
    </row>
    <row r="100" spans="1:13" x14ac:dyDescent="0.25">
      <c r="A100" t="str">
        <f>IF('Tracking Log'!H101="","",'Tracking Log'!H101&amp;"-"&amp;'Tracking Log'!J101)</f>
        <v/>
      </c>
      <c r="B100" t="str">
        <f>IF('Tracking Log'!O101="","",'Tracking Log'!O101)</f>
        <v/>
      </c>
      <c r="C100" t="str">
        <f>IF(A100="","",IF('Tracking Log'!L101="New","Y","N"))</f>
        <v/>
      </c>
      <c r="D100" t="str">
        <f>IF(A100="","",IF(B100="Approved",'Tracking Log'!Q101,'Tracking Log'!M101))</f>
        <v/>
      </c>
      <c r="E100" t="str">
        <f t="shared" si="16"/>
        <v/>
      </c>
      <c r="F100" t="str">
        <f>IF(C100="Y",COUNTIF($C$2:C100,C100),"")</f>
        <v/>
      </c>
      <c r="G100" t="str">
        <f t="shared" si="10"/>
        <v/>
      </c>
      <c r="H100" t="str">
        <f t="shared" si="11"/>
        <v/>
      </c>
      <c r="I100" t="str">
        <f t="shared" si="12"/>
        <v/>
      </c>
      <c r="K100" t="str">
        <f t="shared" si="13"/>
        <v/>
      </c>
      <c r="L100" t="str">
        <f t="shared" si="14"/>
        <v/>
      </c>
      <c r="M100" t="str">
        <f t="shared" si="15"/>
        <v/>
      </c>
    </row>
    <row r="101" spans="1:13" x14ac:dyDescent="0.25">
      <c r="A101" t="str">
        <f>IF('Tracking Log'!H102="","",'Tracking Log'!H102&amp;"-"&amp;'Tracking Log'!J102)</f>
        <v/>
      </c>
      <c r="B101" t="str">
        <f>IF('Tracking Log'!O102="","",'Tracking Log'!O102)</f>
        <v/>
      </c>
      <c r="C101" t="str">
        <f>IF(A101="","",IF('Tracking Log'!L102="New","Y","N"))</f>
        <v/>
      </c>
      <c r="D101" t="str">
        <f>IF(A101="","",IF(B101="Approved",'Tracking Log'!Q102,'Tracking Log'!M102))</f>
        <v/>
      </c>
      <c r="E101" t="str">
        <f t="shared" si="16"/>
        <v/>
      </c>
      <c r="F101" t="str">
        <f>IF(C101="Y",COUNTIF($C$2:C101,C101),"")</f>
        <v/>
      </c>
      <c r="G101" t="str">
        <f t="shared" si="10"/>
        <v/>
      </c>
      <c r="H101" t="str">
        <f t="shared" si="11"/>
        <v/>
      </c>
      <c r="I101" t="str">
        <f t="shared" si="12"/>
        <v/>
      </c>
      <c r="K101" t="str">
        <f t="shared" si="13"/>
        <v/>
      </c>
      <c r="L101" t="str">
        <f t="shared" si="14"/>
        <v/>
      </c>
      <c r="M101" t="str">
        <f t="shared" si="15"/>
        <v/>
      </c>
    </row>
    <row r="102" spans="1:13" x14ac:dyDescent="0.25">
      <c r="A102" t="str">
        <f>IF('Tracking Log'!H103="","",'Tracking Log'!H103&amp;"-"&amp;'Tracking Log'!J103)</f>
        <v/>
      </c>
      <c r="B102" t="str">
        <f>IF('Tracking Log'!O103="","",'Tracking Log'!O103)</f>
        <v/>
      </c>
      <c r="C102" t="str">
        <f>IF(A102="","",IF('Tracking Log'!L103="New","Y","N"))</f>
        <v/>
      </c>
      <c r="D102" t="str">
        <f>IF(A102="","",IF(B102="Approved",'Tracking Log'!Q103,'Tracking Log'!M103))</f>
        <v/>
      </c>
      <c r="E102" t="str">
        <f t="shared" si="16"/>
        <v/>
      </c>
      <c r="F102" t="str">
        <f>IF(C102="Y",COUNTIF($C$2:C102,C102),"")</f>
        <v/>
      </c>
      <c r="G102" t="str">
        <f t="shared" si="10"/>
        <v/>
      </c>
      <c r="H102" t="str">
        <f t="shared" si="11"/>
        <v/>
      </c>
      <c r="I102" t="str">
        <f t="shared" si="12"/>
        <v/>
      </c>
      <c r="K102" t="str">
        <f t="shared" si="13"/>
        <v/>
      </c>
      <c r="L102" t="str">
        <f t="shared" si="14"/>
        <v/>
      </c>
      <c r="M102" t="str">
        <f t="shared" si="15"/>
        <v/>
      </c>
    </row>
    <row r="103" spans="1:13" x14ac:dyDescent="0.25">
      <c r="A103" t="str">
        <f>IF('Tracking Log'!H104="","",'Tracking Log'!H104&amp;"-"&amp;'Tracking Log'!J104)</f>
        <v/>
      </c>
      <c r="B103" t="str">
        <f>IF('Tracking Log'!O104="","",'Tracking Log'!O104)</f>
        <v/>
      </c>
      <c r="C103" t="str">
        <f>IF(A103="","",IF('Tracking Log'!L104="New","Y","N"))</f>
        <v/>
      </c>
      <c r="D103" t="str">
        <f>IF(A103="","",IF(B103="Approved",'Tracking Log'!Q104,'Tracking Log'!M104))</f>
        <v/>
      </c>
      <c r="E103" t="str">
        <f t="shared" si="16"/>
        <v/>
      </c>
      <c r="F103" t="str">
        <f>IF(C103="Y",COUNTIF($C$2:C103,C103),"")</f>
        <v/>
      </c>
      <c r="G103" t="str">
        <f t="shared" si="10"/>
        <v/>
      </c>
      <c r="H103" t="str">
        <f t="shared" si="11"/>
        <v/>
      </c>
      <c r="I103" t="str">
        <f t="shared" si="12"/>
        <v/>
      </c>
      <c r="K103" t="str">
        <f t="shared" si="13"/>
        <v/>
      </c>
      <c r="L103" t="str">
        <f t="shared" si="14"/>
        <v/>
      </c>
      <c r="M103" t="str">
        <f t="shared" si="15"/>
        <v/>
      </c>
    </row>
    <row r="104" spans="1:13" x14ac:dyDescent="0.25">
      <c r="A104" t="str">
        <f>IF('Tracking Log'!H105="","",'Tracking Log'!H105&amp;"-"&amp;'Tracking Log'!J105)</f>
        <v/>
      </c>
      <c r="B104" t="str">
        <f>IF('Tracking Log'!O105="","",'Tracking Log'!O105)</f>
        <v/>
      </c>
      <c r="C104" t="str">
        <f>IF(A104="","",IF('Tracking Log'!L105="New","Y","N"))</f>
        <v/>
      </c>
      <c r="D104" t="str">
        <f>IF(A104="","",IF(B104="Approved",'Tracking Log'!Q105,'Tracking Log'!M105))</f>
        <v/>
      </c>
      <c r="E104" t="str">
        <f t="shared" si="16"/>
        <v/>
      </c>
      <c r="F104" t="str">
        <f>IF(C104="Y",COUNTIF($C$2:C104,C104),"")</f>
        <v/>
      </c>
      <c r="G104" t="str">
        <f t="shared" si="10"/>
        <v/>
      </c>
      <c r="H104" t="str">
        <f t="shared" si="11"/>
        <v/>
      </c>
      <c r="I104" t="str">
        <f t="shared" si="12"/>
        <v/>
      </c>
      <c r="K104" t="str">
        <f t="shared" si="13"/>
        <v/>
      </c>
      <c r="L104" t="str">
        <f t="shared" si="14"/>
        <v/>
      </c>
      <c r="M104" t="str">
        <f t="shared" si="15"/>
        <v/>
      </c>
    </row>
    <row r="105" spans="1:13" x14ac:dyDescent="0.25">
      <c r="A105" t="str">
        <f>IF('Tracking Log'!H106="","",'Tracking Log'!H106&amp;"-"&amp;'Tracking Log'!J106)</f>
        <v/>
      </c>
      <c r="B105" t="str">
        <f>IF('Tracking Log'!O106="","",'Tracking Log'!O106)</f>
        <v/>
      </c>
      <c r="C105" t="str">
        <f>IF(A105="","",IF('Tracking Log'!L106="New","Y","N"))</f>
        <v/>
      </c>
      <c r="D105" t="str">
        <f>IF(A105="","",IF(B105="Approved",'Tracking Log'!Q106,'Tracking Log'!M106))</f>
        <v/>
      </c>
      <c r="E105" t="str">
        <f t="shared" si="16"/>
        <v/>
      </c>
      <c r="F105" t="str">
        <f>IF(C105="Y",COUNTIF($C$2:C105,C105),"")</f>
        <v/>
      </c>
      <c r="G105" t="str">
        <f t="shared" si="10"/>
        <v/>
      </c>
      <c r="H105" t="str">
        <f t="shared" si="11"/>
        <v/>
      </c>
      <c r="I105" t="str">
        <f t="shared" si="12"/>
        <v/>
      </c>
      <c r="K105" t="str">
        <f t="shared" si="13"/>
        <v/>
      </c>
      <c r="L105" t="str">
        <f t="shared" si="14"/>
        <v/>
      </c>
      <c r="M105" t="str">
        <f t="shared" si="15"/>
        <v/>
      </c>
    </row>
    <row r="106" spans="1:13" x14ac:dyDescent="0.25">
      <c r="A106" t="str">
        <f>IF('Tracking Log'!H107="","",'Tracking Log'!H107&amp;"-"&amp;'Tracking Log'!J107)</f>
        <v/>
      </c>
      <c r="B106" t="str">
        <f>IF('Tracking Log'!O107="","",'Tracking Log'!O107)</f>
        <v/>
      </c>
      <c r="C106" t="str">
        <f>IF(A106="","",IF('Tracking Log'!L107="New","Y","N"))</f>
        <v/>
      </c>
      <c r="D106" t="str">
        <f>IF(A106="","",IF(B106="Approved",'Tracking Log'!Q107,'Tracking Log'!M107))</f>
        <v/>
      </c>
      <c r="E106" t="str">
        <f t="shared" si="16"/>
        <v/>
      </c>
      <c r="F106" t="str">
        <f>IF(C106="Y",COUNTIF($C$2:C106,C106),"")</f>
        <v/>
      </c>
      <c r="G106" t="str">
        <f t="shared" si="10"/>
        <v/>
      </c>
      <c r="H106" t="str">
        <f t="shared" si="11"/>
        <v/>
      </c>
      <c r="I106" t="str">
        <f t="shared" si="12"/>
        <v/>
      </c>
      <c r="K106" t="str">
        <f t="shared" si="13"/>
        <v/>
      </c>
      <c r="L106" t="str">
        <f t="shared" si="14"/>
        <v/>
      </c>
      <c r="M106" t="str">
        <f t="shared" si="15"/>
        <v/>
      </c>
    </row>
    <row r="107" spans="1:13" x14ac:dyDescent="0.25">
      <c r="A107" t="str">
        <f>IF('Tracking Log'!H108="","",'Tracking Log'!H108&amp;"-"&amp;'Tracking Log'!J108)</f>
        <v/>
      </c>
      <c r="B107" t="str">
        <f>IF('Tracking Log'!O108="","",'Tracking Log'!O108)</f>
        <v/>
      </c>
      <c r="C107" t="str">
        <f>IF(A107="","",IF('Tracking Log'!L108="New","Y","N"))</f>
        <v/>
      </c>
      <c r="D107" t="str">
        <f>IF(A107="","",IF(B107="Approved",'Tracking Log'!Q108,'Tracking Log'!M108))</f>
        <v/>
      </c>
      <c r="E107" t="str">
        <f t="shared" si="16"/>
        <v/>
      </c>
      <c r="F107" t="str">
        <f>IF(C107="Y",COUNTIF($C$2:C107,C107),"")</f>
        <v/>
      </c>
      <c r="G107" t="str">
        <f t="shared" si="10"/>
        <v/>
      </c>
      <c r="H107" t="str">
        <f t="shared" si="11"/>
        <v/>
      </c>
      <c r="I107" t="str">
        <f t="shared" si="12"/>
        <v/>
      </c>
      <c r="K107" t="str">
        <f t="shared" si="13"/>
        <v/>
      </c>
      <c r="L107" t="str">
        <f t="shared" si="14"/>
        <v/>
      </c>
      <c r="M107" t="str">
        <f t="shared" si="15"/>
        <v/>
      </c>
    </row>
    <row r="108" spans="1:13" x14ac:dyDescent="0.25">
      <c r="A108" t="str">
        <f>IF('Tracking Log'!H109="","",'Tracking Log'!H109&amp;"-"&amp;'Tracking Log'!J109)</f>
        <v/>
      </c>
      <c r="B108" t="str">
        <f>IF('Tracking Log'!O109="","",'Tracking Log'!O109)</f>
        <v/>
      </c>
      <c r="C108" t="str">
        <f>IF(A108="","",IF('Tracking Log'!L109="New","Y","N"))</f>
        <v/>
      </c>
      <c r="D108" t="str">
        <f>IF(A108="","",IF(B108="Approved",'Tracking Log'!Q109,'Tracking Log'!M109))</f>
        <v/>
      </c>
      <c r="E108" t="str">
        <f t="shared" si="16"/>
        <v/>
      </c>
      <c r="F108" t="str">
        <f>IF(C108="Y",COUNTIF($C$2:C108,C108),"")</f>
        <v/>
      </c>
      <c r="G108" t="str">
        <f t="shared" si="10"/>
        <v/>
      </c>
      <c r="H108" t="str">
        <f t="shared" si="11"/>
        <v/>
      </c>
      <c r="I108" t="str">
        <f t="shared" si="12"/>
        <v/>
      </c>
      <c r="K108" t="str">
        <f t="shared" si="13"/>
        <v/>
      </c>
      <c r="L108" t="str">
        <f t="shared" si="14"/>
        <v/>
      </c>
      <c r="M108" t="str">
        <f t="shared" si="15"/>
        <v/>
      </c>
    </row>
    <row r="109" spans="1:13" x14ac:dyDescent="0.25">
      <c r="A109" t="str">
        <f>IF('Tracking Log'!H110="","",'Tracking Log'!H110&amp;"-"&amp;'Tracking Log'!J110)</f>
        <v/>
      </c>
      <c r="B109" t="str">
        <f>IF('Tracking Log'!O110="","",'Tracking Log'!O110)</f>
        <v/>
      </c>
      <c r="C109" t="str">
        <f>IF(A109="","",IF('Tracking Log'!L110="New","Y","N"))</f>
        <v/>
      </c>
      <c r="D109" t="str">
        <f>IF(A109="","",IF(B109="Approved",'Tracking Log'!Q110,'Tracking Log'!M110))</f>
        <v/>
      </c>
      <c r="E109" t="str">
        <f t="shared" si="16"/>
        <v/>
      </c>
      <c r="F109" t="str">
        <f>IF(C109="Y",COUNTIF($C$2:C109,C109),"")</f>
        <v/>
      </c>
      <c r="G109" t="str">
        <f t="shared" si="10"/>
        <v/>
      </c>
      <c r="H109" t="str">
        <f t="shared" si="11"/>
        <v/>
      </c>
      <c r="I109" t="str">
        <f t="shared" si="12"/>
        <v/>
      </c>
      <c r="K109" t="str">
        <f t="shared" si="13"/>
        <v/>
      </c>
      <c r="L109" t="str">
        <f t="shared" si="14"/>
        <v/>
      </c>
      <c r="M109" t="str">
        <f t="shared" si="15"/>
        <v/>
      </c>
    </row>
    <row r="110" spans="1:13" x14ac:dyDescent="0.25">
      <c r="A110" t="str">
        <f>IF('Tracking Log'!H111="","",'Tracking Log'!H111&amp;"-"&amp;'Tracking Log'!J111)</f>
        <v/>
      </c>
      <c r="B110" t="str">
        <f>IF('Tracking Log'!O111="","",'Tracking Log'!O111)</f>
        <v/>
      </c>
      <c r="C110" t="str">
        <f>IF(A110="","",IF('Tracking Log'!L111="New","Y","N"))</f>
        <v/>
      </c>
      <c r="D110" t="str">
        <f>IF(A110="","",IF(B110="Approved",'Tracking Log'!Q111,'Tracking Log'!M111))</f>
        <v/>
      </c>
      <c r="E110" t="str">
        <f t="shared" si="16"/>
        <v/>
      </c>
      <c r="F110" t="str">
        <f>IF(C110="Y",COUNTIF($C$2:C110,C110),"")</f>
        <v/>
      </c>
      <c r="G110" t="str">
        <f t="shared" si="10"/>
        <v/>
      </c>
      <c r="H110" t="str">
        <f t="shared" si="11"/>
        <v/>
      </c>
      <c r="I110" t="str">
        <f t="shared" si="12"/>
        <v/>
      </c>
      <c r="K110" t="str">
        <f t="shared" si="13"/>
        <v/>
      </c>
      <c r="L110" t="str">
        <f t="shared" si="14"/>
        <v/>
      </c>
      <c r="M110" t="str">
        <f t="shared" si="15"/>
        <v/>
      </c>
    </row>
    <row r="111" spans="1:13" x14ac:dyDescent="0.25">
      <c r="A111" t="str">
        <f>IF('Tracking Log'!H112="","",'Tracking Log'!H112&amp;"-"&amp;'Tracking Log'!J112)</f>
        <v/>
      </c>
      <c r="B111" t="str">
        <f>IF('Tracking Log'!O112="","",'Tracking Log'!O112)</f>
        <v/>
      </c>
      <c r="C111" t="str">
        <f>IF(A111="","",IF('Tracking Log'!L112="New","Y","N"))</f>
        <v/>
      </c>
      <c r="D111" t="str">
        <f>IF(A111="","",IF(B111="Approved",'Tracking Log'!Q112,'Tracking Log'!M112))</f>
        <v/>
      </c>
      <c r="E111" t="str">
        <f t="shared" si="16"/>
        <v/>
      </c>
      <c r="F111" t="str">
        <f>IF(C111="Y",COUNTIF($C$2:C111,C111),"")</f>
        <v/>
      </c>
      <c r="G111" t="str">
        <f t="shared" si="10"/>
        <v/>
      </c>
      <c r="H111" t="str">
        <f t="shared" si="11"/>
        <v/>
      </c>
      <c r="I111" t="str">
        <f t="shared" si="12"/>
        <v/>
      </c>
      <c r="K111" t="str">
        <f t="shared" si="13"/>
        <v/>
      </c>
      <c r="L111" t="str">
        <f t="shared" si="14"/>
        <v/>
      </c>
      <c r="M111" t="str">
        <f t="shared" si="15"/>
        <v/>
      </c>
    </row>
    <row r="112" spans="1:13" x14ac:dyDescent="0.25">
      <c r="A112" t="str">
        <f>IF('Tracking Log'!H113="","",'Tracking Log'!H113&amp;"-"&amp;'Tracking Log'!J113)</f>
        <v/>
      </c>
      <c r="B112" t="str">
        <f>IF('Tracking Log'!O113="","",'Tracking Log'!O113)</f>
        <v/>
      </c>
      <c r="C112" t="str">
        <f>IF(A112="","",IF('Tracking Log'!L113="New","Y","N"))</f>
        <v/>
      </c>
      <c r="D112" t="str">
        <f>IF(A112="","",IF(B112="Approved",'Tracking Log'!Q113,'Tracking Log'!M113))</f>
        <v/>
      </c>
      <c r="E112" t="str">
        <f t="shared" si="16"/>
        <v/>
      </c>
      <c r="F112" t="str">
        <f>IF(C112="Y",COUNTIF($C$2:C112,C112),"")</f>
        <v/>
      </c>
      <c r="G112" t="str">
        <f t="shared" si="10"/>
        <v/>
      </c>
      <c r="H112" t="str">
        <f t="shared" si="11"/>
        <v/>
      </c>
      <c r="I112" t="str">
        <f t="shared" si="12"/>
        <v/>
      </c>
      <c r="K112" t="str">
        <f t="shared" si="13"/>
        <v/>
      </c>
      <c r="L112" t="str">
        <f t="shared" si="14"/>
        <v/>
      </c>
      <c r="M112" t="str">
        <f t="shared" si="15"/>
        <v/>
      </c>
    </row>
    <row r="113" spans="1:13" x14ac:dyDescent="0.25">
      <c r="A113" t="str">
        <f>IF('Tracking Log'!H114="","",'Tracking Log'!H114&amp;"-"&amp;'Tracking Log'!J114)</f>
        <v/>
      </c>
      <c r="B113" t="str">
        <f>IF('Tracking Log'!O114="","",'Tracking Log'!O114)</f>
        <v/>
      </c>
      <c r="C113" t="str">
        <f>IF(A113="","",IF('Tracking Log'!L114="New","Y","N"))</f>
        <v/>
      </c>
      <c r="D113" t="str">
        <f>IF(A113="","",IF(B113="Approved",'Tracking Log'!Q114,'Tracking Log'!M114))</f>
        <v/>
      </c>
      <c r="E113" t="str">
        <f t="shared" si="16"/>
        <v/>
      </c>
      <c r="F113" t="str">
        <f>IF(C113="Y",COUNTIF($C$2:C113,C113),"")</f>
        <v/>
      </c>
      <c r="G113" t="str">
        <f t="shared" si="10"/>
        <v/>
      </c>
      <c r="H113" t="str">
        <f t="shared" si="11"/>
        <v/>
      </c>
      <c r="I113" t="str">
        <f t="shared" si="12"/>
        <v/>
      </c>
      <c r="K113" t="str">
        <f t="shared" si="13"/>
        <v/>
      </c>
      <c r="L113" t="str">
        <f t="shared" si="14"/>
        <v/>
      </c>
      <c r="M113" t="str">
        <f t="shared" si="15"/>
        <v/>
      </c>
    </row>
    <row r="114" spans="1:13" x14ac:dyDescent="0.25">
      <c r="A114" t="str">
        <f>IF('Tracking Log'!H115="","",'Tracking Log'!H115&amp;"-"&amp;'Tracking Log'!J115)</f>
        <v/>
      </c>
      <c r="B114" t="str">
        <f>IF('Tracking Log'!O115="","",'Tracking Log'!O115)</f>
        <v/>
      </c>
      <c r="C114" t="str">
        <f>IF(A114="","",IF('Tracking Log'!L115="New","Y","N"))</f>
        <v/>
      </c>
      <c r="D114" t="str">
        <f>IF(A114="","",IF(B114="Approved",'Tracking Log'!Q115,'Tracking Log'!M115))</f>
        <v/>
      </c>
      <c r="E114" t="str">
        <f t="shared" si="16"/>
        <v/>
      </c>
      <c r="F114" t="str">
        <f>IF(C114="Y",COUNTIF($C$2:C114,C114),"")</f>
        <v/>
      </c>
      <c r="G114" t="str">
        <f t="shared" si="10"/>
        <v/>
      </c>
      <c r="H114" t="str">
        <f t="shared" si="11"/>
        <v/>
      </c>
      <c r="I114" t="str">
        <f t="shared" si="12"/>
        <v/>
      </c>
      <c r="K114" t="str">
        <f t="shared" si="13"/>
        <v/>
      </c>
      <c r="L114" t="str">
        <f t="shared" si="14"/>
        <v/>
      </c>
      <c r="M114" t="str">
        <f t="shared" si="15"/>
        <v/>
      </c>
    </row>
    <row r="115" spans="1:13" x14ac:dyDescent="0.25">
      <c r="A115" t="str">
        <f>IF('Tracking Log'!H116="","",'Tracking Log'!H116&amp;"-"&amp;'Tracking Log'!J116)</f>
        <v/>
      </c>
      <c r="B115" t="str">
        <f>IF('Tracking Log'!O116="","",'Tracking Log'!O116)</f>
        <v/>
      </c>
      <c r="C115" t="str">
        <f>IF(A115="","",IF('Tracking Log'!L116="New","Y","N"))</f>
        <v/>
      </c>
      <c r="D115" t="str">
        <f>IF(A115="","",IF(B115="Approved",'Tracking Log'!Q116,'Tracking Log'!M116))</f>
        <v/>
      </c>
      <c r="E115" t="str">
        <f t="shared" si="16"/>
        <v/>
      </c>
      <c r="F115" t="str">
        <f>IF(C115="Y",COUNTIF($C$2:C115,C115),"")</f>
        <v/>
      </c>
      <c r="G115" t="str">
        <f t="shared" si="10"/>
        <v/>
      </c>
      <c r="H115" t="str">
        <f t="shared" si="11"/>
        <v/>
      </c>
      <c r="I115" t="str">
        <f t="shared" si="12"/>
        <v/>
      </c>
      <c r="K115" t="str">
        <f t="shared" si="13"/>
        <v/>
      </c>
      <c r="L115" t="str">
        <f t="shared" si="14"/>
        <v/>
      </c>
      <c r="M115" t="str">
        <f t="shared" si="15"/>
        <v/>
      </c>
    </row>
    <row r="116" spans="1:13" x14ac:dyDescent="0.25">
      <c r="A116" t="str">
        <f>IF('Tracking Log'!H117="","",'Tracking Log'!H117&amp;"-"&amp;'Tracking Log'!J117)</f>
        <v/>
      </c>
      <c r="B116" t="str">
        <f>IF('Tracking Log'!O117="","",'Tracking Log'!O117)</f>
        <v/>
      </c>
      <c r="C116" t="str">
        <f>IF(A116="","",IF('Tracking Log'!L117="New","Y","N"))</f>
        <v/>
      </c>
      <c r="D116" t="str">
        <f>IF(A116="","",IF(B116="Approved",'Tracking Log'!Q117,'Tracking Log'!M117))</f>
        <v/>
      </c>
      <c r="E116" t="str">
        <f t="shared" si="16"/>
        <v/>
      </c>
      <c r="F116" t="str">
        <f>IF(C116="Y",COUNTIF($C$2:C116,C116),"")</f>
        <v/>
      </c>
      <c r="G116" t="str">
        <f t="shared" si="10"/>
        <v/>
      </c>
      <c r="H116" t="str">
        <f t="shared" si="11"/>
        <v/>
      </c>
      <c r="I116" t="str">
        <f t="shared" si="12"/>
        <v/>
      </c>
      <c r="K116" t="str">
        <f t="shared" si="13"/>
        <v/>
      </c>
      <c r="L116" t="str">
        <f t="shared" si="14"/>
        <v/>
      </c>
      <c r="M116" t="str">
        <f t="shared" si="15"/>
        <v/>
      </c>
    </row>
    <row r="117" spans="1:13" x14ac:dyDescent="0.25">
      <c r="A117" t="str">
        <f>IF('Tracking Log'!H118="","",'Tracking Log'!H118&amp;"-"&amp;'Tracking Log'!J118)</f>
        <v/>
      </c>
      <c r="B117" t="str">
        <f>IF('Tracking Log'!O118="","",'Tracking Log'!O118)</f>
        <v/>
      </c>
      <c r="C117" t="str">
        <f>IF(A117="","",IF('Tracking Log'!L118="New","Y","N"))</f>
        <v/>
      </c>
      <c r="D117" t="str">
        <f>IF(A117="","",IF(B117="Approved",'Tracking Log'!Q118,'Tracking Log'!M118))</f>
        <v/>
      </c>
      <c r="E117" t="str">
        <f t="shared" si="16"/>
        <v/>
      </c>
      <c r="F117" t="str">
        <f>IF(C117="Y",COUNTIF($C$2:C117,C117),"")</f>
        <v/>
      </c>
      <c r="G117" t="str">
        <f t="shared" si="10"/>
        <v/>
      </c>
      <c r="H117" t="str">
        <f t="shared" si="11"/>
        <v/>
      </c>
      <c r="I117" t="str">
        <f t="shared" si="12"/>
        <v/>
      </c>
      <c r="K117" t="str">
        <f t="shared" si="13"/>
        <v/>
      </c>
      <c r="L117" t="str">
        <f t="shared" si="14"/>
        <v/>
      </c>
      <c r="M117" t="str">
        <f t="shared" si="15"/>
        <v/>
      </c>
    </row>
    <row r="118" spans="1:13" x14ac:dyDescent="0.25">
      <c r="A118" t="str">
        <f>IF('Tracking Log'!H119="","",'Tracking Log'!H119&amp;"-"&amp;'Tracking Log'!J119)</f>
        <v/>
      </c>
      <c r="B118" t="str">
        <f>IF('Tracking Log'!O119="","",'Tracking Log'!O119)</f>
        <v/>
      </c>
      <c r="C118" t="str">
        <f>IF(A118="","",IF('Tracking Log'!L119="New","Y","N"))</f>
        <v/>
      </c>
      <c r="D118" t="str">
        <f>IF(A118="","",IF(B118="Approved",'Tracking Log'!Q119,'Tracking Log'!M119))</f>
        <v/>
      </c>
      <c r="E118" t="str">
        <f t="shared" si="16"/>
        <v/>
      </c>
      <c r="F118" t="str">
        <f>IF(C118="Y",COUNTIF($C$2:C118,C118),"")</f>
        <v/>
      </c>
      <c r="G118" t="str">
        <f t="shared" si="10"/>
        <v/>
      </c>
      <c r="H118" t="str">
        <f t="shared" si="11"/>
        <v/>
      </c>
      <c r="I118" t="str">
        <f t="shared" si="12"/>
        <v/>
      </c>
      <c r="K118" t="str">
        <f t="shared" si="13"/>
        <v/>
      </c>
      <c r="L118" t="str">
        <f t="shared" si="14"/>
        <v/>
      </c>
      <c r="M118" t="str">
        <f t="shared" si="15"/>
        <v/>
      </c>
    </row>
    <row r="119" spans="1:13" x14ac:dyDescent="0.25">
      <c r="A119" t="str">
        <f>IF('Tracking Log'!H120="","",'Tracking Log'!H120&amp;"-"&amp;'Tracking Log'!J120)</f>
        <v/>
      </c>
      <c r="B119" t="str">
        <f>IF('Tracking Log'!O120="","",'Tracking Log'!O120)</f>
        <v/>
      </c>
      <c r="C119" t="str">
        <f>IF(A119="","",IF('Tracking Log'!L120="New","Y","N"))</f>
        <v/>
      </c>
      <c r="D119" t="str">
        <f>IF(A119="","",IF(B119="Approved",'Tracking Log'!Q120,'Tracking Log'!M120))</f>
        <v/>
      </c>
      <c r="E119" t="str">
        <f t="shared" si="16"/>
        <v/>
      </c>
      <c r="F119" t="str">
        <f>IF(C119="Y",COUNTIF($C$2:C119,C119),"")</f>
        <v/>
      </c>
      <c r="G119" t="str">
        <f t="shared" si="10"/>
        <v/>
      </c>
      <c r="H119" t="str">
        <f t="shared" si="11"/>
        <v/>
      </c>
      <c r="I119" t="str">
        <f t="shared" si="12"/>
        <v/>
      </c>
      <c r="K119" t="str">
        <f t="shared" si="13"/>
        <v/>
      </c>
      <c r="L119" t="str">
        <f t="shared" si="14"/>
        <v/>
      </c>
      <c r="M119" t="str">
        <f t="shared" si="15"/>
        <v/>
      </c>
    </row>
    <row r="120" spans="1:13" x14ac:dyDescent="0.25">
      <c r="A120" t="str">
        <f>IF('Tracking Log'!H121="","",'Tracking Log'!H121&amp;"-"&amp;'Tracking Log'!J121)</f>
        <v/>
      </c>
      <c r="B120" t="str">
        <f>IF('Tracking Log'!O121="","",'Tracking Log'!O121)</f>
        <v/>
      </c>
      <c r="C120" t="str">
        <f>IF(A120="","",IF('Tracking Log'!L121="New","Y","N"))</f>
        <v/>
      </c>
      <c r="D120" t="str">
        <f>IF(A120="","",IF(B120="Approved",'Tracking Log'!Q121,'Tracking Log'!M121))</f>
        <v/>
      </c>
      <c r="E120" t="str">
        <f t="shared" si="16"/>
        <v/>
      </c>
      <c r="F120" t="str">
        <f>IF(C120="Y",COUNTIF($C$2:C120,C120),"")</f>
        <v/>
      </c>
      <c r="G120" t="str">
        <f t="shared" si="10"/>
        <v/>
      </c>
      <c r="H120" t="str">
        <f t="shared" si="11"/>
        <v/>
      </c>
      <c r="I120" t="str">
        <f t="shared" si="12"/>
        <v/>
      </c>
      <c r="K120" t="str">
        <f t="shared" si="13"/>
        <v/>
      </c>
      <c r="L120" t="str">
        <f t="shared" si="14"/>
        <v/>
      </c>
      <c r="M120" t="str">
        <f t="shared" si="15"/>
        <v/>
      </c>
    </row>
    <row r="121" spans="1:13" x14ac:dyDescent="0.25">
      <c r="A121" t="str">
        <f>IF('Tracking Log'!H122="","",'Tracking Log'!H122&amp;"-"&amp;'Tracking Log'!J122)</f>
        <v/>
      </c>
      <c r="B121" t="str">
        <f>IF('Tracking Log'!O122="","",'Tracking Log'!O122)</f>
        <v/>
      </c>
      <c r="C121" t="str">
        <f>IF(A121="","",IF('Tracking Log'!L122="New","Y","N"))</f>
        <v/>
      </c>
      <c r="D121" t="str">
        <f>IF(A121="","",IF(B121="Approved",'Tracking Log'!Q122,'Tracking Log'!M122))</f>
        <v/>
      </c>
      <c r="E121" t="str">
        <f t="shared" si="16"/>
        <v/>
      </c>
      <c r="F121" t="str">
        <f>IF(C121="Y",COUNTIF($C$2:C121,C121),"")</f>
        <v/>
      </c>
      <c r="G121" t="str">
        <f t="shared" si="10"/>
        <v/>
      </c>
      <c r="H121" t="str">
        <f t="shared" si="11"/>
        <v/>
      </c>
      <c r="I121" t="str">
        <f t="shared" si="12"/>
        <v/>
      </c>
      <c r="K121" t="str">
        <f t="shared" si="13"/>
        <v/>
      </c>
      <c r="L121" t="str">
        <f t="shared" si="14"/>
        <v/>
      </c>
      <c r="M121" t="str">
        <f t="shared" si="15"/>
        <v/>
      </c>
    </row>
    <row r="122" spans="1:13" x14ac:dyDescent="0.25">
      <c r="A122" t="str">
        <f>IF('Tracking Log'!H123="","",'Tracking Log'!H123&amp;"-"&amp;'Tracking Log'!J123)</f>
        <v/>
      </c>
      <c r="B122" t="str">
        <f>IF('Tracking Log'!O123="","",'Tracking Log'!O123)</f>
        <v/>
      </c>
      <c r="C122" t="str">
        <f>IF(A122="","",IF('Tracking Log'!L123="New","Y","N"))</f>
        <v/>
      </c>
      <c r="D122" t="str">
        <f>IF(A122="","",IF(B122="Approved",'Tracking Log'!Q123,'Tracking Log'!M123))</f>
        <v/>
      </c>
      <c r="E122" t="str">
        <f t="shared" si="16"/>
        <v/>
      </c>
      <c r="F122" t="str">
        <f>IF(C122="Y",COUNTIF($C$2:C122,C122),"")</f>
        <v/>
      </c>
      <c r="G122" t="str">
        <f t="shared" si="10"/>
        <v/>
      </c>
      <c r="H122" t="str">
        <f t="shared" si="11"/>
        <v/>
      </c>
      <c r="I122" t="str">
        <f t="shared" si="12"/>
        <v/>
      </c>
      <c r="K122" t="str">
        <f t="shared" si="13"/>
        <v/>
      </c>
      <c r="L122" t="str">
        <f t="shared" si="14"/>
        <v/>
      </c>
      <c r="M122" t="str">
        <f t="shared" si="15"/>
        <v/>
      </c>
    </row>
    <row r="123" spans="1:13" x14ac:dyDescent="0.25">
      <c r="A123" t="str">
        <f>IF('Tracking Log'!H124="","",'Tracking Log'!H124&amp;"-"&amp;'Tracking Log'!J124)</f>
        <v/>
      </c>
      <c r="B123" t="str">
        <f>IF('Tracking Log'!O124="","",'Tracking Log'!O124)</f>
        <v/>
      </c>
      <c r="C123" t="str">
        <f>IF(A123="","",IF('Tracking Log'!L124="New","Y","N"))</f>
        <v/>
      </c>
      <c r="D123" t="str">
        <f>IF(A123="","",IF(B123="Approved",'Tracking Log'!Q124,'Tracking Log'!M124))</f>
        <v/>
      </c>
      <c r="E123" t="str">
        <f t="shared" si="16"/>
        <v/>
      </c>
      <c r="F123" t="str">
        <f>IF(C123="Y",COUNTIF($C$2:C123,C123),"")</f>
        <v/>
      </c>
      <c r="G123" t="str">
        <f t="shared" si="10"/>
        <v/>
      </c>
      <c r="H123" t="str">
        <f t="shared" si="11"/>
        <v/>
      </c>
      <c r="I123" t="str">
        <f t="shared" si="12"/>
        <v/>
      </c>
      <c r="K123" t="str">
        <f t="shared" si="13"/>
        <v/>
      </c>
      <c r="L123" t="str">
        <f t="shared" si="14"/>
        <v/>
      </c>
      <c r="M123" t="str">
        <f t="shared" si="15"/>
        <v/>
      </c>
    </row>
    <row r="124" spans="1:13" x14ac:dyDescent="0.25">
      <c r="A124" t="str">
        <f>IF('Tracking Log'!H125="","",'Tracking Log'!H125&amp;"-"&amp;'Tracking Log'!J125)</f>
        <v/>
      </c>
      <c r="B124" t="str">
        <f>IF('Tracking Log'!O125="","",'Tracking Log'!O125)</f>
        <v/>
      </c>
      <c r="C124" t="str">
        <f>IF(A124="","",IF('Tracking Log'!L125="New","Y","N"))</f>
        <v/>
      </c>
      <c r="D124" t="str">
        <f>IF(A124="","",IF(B124="Approved",'Tracking Log'!Q125,'Tracking Log'!M125))</f>
        <v/>
      </c>
      <c r="E124" t="str">
        <f t="shared" si="16"/>
        <v/>
      </c>
      <c r="F124" t="str">
        <f>IF(C124="Y",COUNTIF($C$2:C124,C124),"")</f>
        <v/>
      </c>
      <c r="G124" t="str">
        <f t="shared" si="10"/>
        <v/>
      </c>
      <c r="H124" t="str">
        <f t="shared" si="11"/>
        <v/>
      </c>
      <c r="I124" t="str">
        <f t="shared" si="12"/>
        <v/>
      </c>
      <c r="K124" t="str">
        <f t="shared" si="13"/>
        <v/>
      </c>
      <c r="L124" t="str">
        <f t="shared" si="14"/>
        <v/>
      </c>
      <c r="M124" t="str">
        <f t="shared" si="15"/>
        <v/>
      </c>
    </row>
    <row r="125" spans="1:13" x14ac:dyDescent="0.25">
      <c r="A125" t="str">
        <f>IF('Tracking Log'!H126="","",'Tracking Log'!H126&amp;"-"&amp;'Tracking Log'!J126)</f>
        <v/>
      </c>
      <c r="B125" t="str">
        <f>IF('Tracking Log'!O126="","",'Tracking Log'!O126)</f>
        <v/>
      </c>
      <c r="C125" t="str">
        <f>IF(A125="","",IF('Tracking Log'!L126="New","Y","N"))</f>
        <v/>
      </c>
      <c r="D125" t="str">
        <f>IF(A125="","",IF(B125="Approved",'Tracking Log'!Q126,'Tracking Log'!M126))</f>
        <v/>
      </c>
      <c r="E125" t="str">
        <f t="shared" si="16"/>
        <v/>
      </c>
      <c r="F125" t="str">
        <f>IF(C125="Y",COUNTIF($C$2:C125,C125),"")</f>
        <v/>
      </c>
      <c r="G125" t="str">
        <f t="shared" si="10"/>
        <v/>
      </c>
      <c r="H125" t="str">
        <f t="shared" si="11"/>
        <v/>
      </c>
      <c r="I125" t="str">
        <f t="shared" si="12"/>
        <v/>
      </c>
      <c r="K125" t="str">
        <f t="shared" si="13"/>
        <v/>
      </c>
      <c r="L125" t="str">
        <f t="shared" si="14"/>
        <v/>
      </c>
      <c r="M125" t="str">
        <f t="shared" si="15"/>
        <v/>
      </c>
    </row>
    <row r="126" spans="1:13" x14ac:dyDescent="0.25">
      <c r="A126" t="str">
        <f>IF('Tracking Log'!H127="","",'Tracking Log'!H127&amp;"-"&amp;'Tracking Log'!J127)</f>
        <v/>
      </c>
      <c r="B126" t="str">
        <f>IF('Tracking Log'!O127="","",'Tracking Log'!O127)</f>
        <v/>
      </c>
      <c r="C126" t="str">
        <f>IF(A126="","",IF('Tracking Log'!L127="New","Y","N"))</f>
        <v/>
      </c>
      <c r="D126" t="str">
        <f>IF(A126="","",IF(B126="Approved",'Tracking Log'!Q127,'Tracking Log'!M127))</f>
        <v/>
      </c>
      <c r="E126" t="str">
        <f t="shared" si="16"/>
        <v/>
      </c>
      <c r="F126" t="str">
        <f>IF(C126="Y",COUNTIF($C$2:C126,C126),"")</f>
        <v/>
      </c>
      <c r="G126" t="str">
        <f t="shared" si="10"/>
        <v/>
      </c>
      <c r="H126" t="str">
        <f t="shared" si="11"/>
        <v/>
      </c>
      <c r="I126" t="str">
        <f t="shared" si="12"/>
        <v/>
      </c>
      <c r="K126" t="str">
        <f t="shared" si="13"/>
        <v/>
      </c>
      <c r="L126" t="str">
        <f t="shared" si="14"/>
        <v/>
      </c>
      <c r="M126" t="str">
        <f t="shared" si="15"/>
        <v/>
      </c>
    </row>
    <row r="127" spans="1:13" x14ac:dyDescent="0.25">
      <c r="A127" t="str">
        <f>IF('Tracking Log'!H128="","",'Tracking Log'!H128&amp;"-"&amp;'Tracking Log'!J128)</f>
        <v/>
      </c>
      <c r="B127" t="str">
        <f>IF('Tracking Log'!O128="","",'Tracking Log'!O128)</f>
        <v/>
      </c>
      <c r="C127" t="str">
        <f>IF(A127="","",IF('Tracking Log'!L128="New","Y","N"))</f>
        <v/>
      </c>
      <c r="D127" t="str">
        <f>IF(A127="","",IF(B127="Approved",'Tracking Log'!Q128,'Tracking Log'!M128))</f>
        <v/>
      </c>
      <c r="E127" t="str">
        <f t="shared" si="16"/>
        <v/>
      </c>
      <c r="F127" t="str">
        <f>IF(C127="Y",COUNTIF($C$2:C127,C127),"")</f>
        <v/>
      </c>
      <c r="G127" t="str">
        <f t="shared" si="10"/>
        <v/>
      </c>
      <c r="H127" t="str">
        <f t="shared" si="11"/>
        <v/>
      </c>
      <c r="I127" t="str">
        <f t="shared" si="12"/>
        <v/>
      </c>
      <c r="K127" t="str">
        <f t="shared" si="13"/>
        <v/>
      </c>
      <c r="L127" t="str">
        <f t="shared" si="14"/>
        <v/>
      </c>
      <c r="M127" t="str">
        <f t="shared" si="15"/>
        <v/>
      </c>
    </row>
    <row r="128" spans="1:13" x14ac:dyDescent="0.25">
      <c r="A128" t="str">
        <f>IF('Tracking Log'!H129="","",'Tracking Log'!H129&amp;"-"&amp;'Tracking Log'!J129)</f>
        <v/>
      </c>
      <c r="B128" t="str">
        <f>IF('Tracking Log'!O129="","",'Tracking Log'!O129)</f>
        <v/>
      </c>
      <c r="C128" t="str">
        <f>IF(A128="","",IF('Tracking Log'!L129="New","Y","N"))</f>
        <v/>
      </c>
      <c r="D128" t="str">
        <f>IF(A128="","",IF(B128="Approved",'Tracking Log'!Q129,'Tracking Log'!M129))</f>
        <v/>
      </c>
      <c r="E128" t="str">
        <f t="shared" si="16"/>
        <v/>
      </c>
      <c r="F128" t="str">
        <f>IF(C128="Y",COUNTIF($C$2:C128,C128),"")</f>
        <v/>
      </c>
      <c r="G128" t="str">
        <f t="shared" si="10"/>
        <v/>
      </c>
      <c r="H128" t="str">
        <f t="shared" si="11"/>
        <v/>
      </c>
      <c r="I128" t="str">
        <f t="shared" si="12"/>
        <v/>
      </c>
      <c r="K128" t="str">
        <f t="shared" si="13"/>
        <v/>
      </c>
      <c r="L128" t="str">
        <f t="shared" si="14"/>
        <v/>
      </c>
      <c r="M128" t="str">
        <f t="shared" si="15"/>
        <v/>
      </c>
    </row>
    <row r="129" spans="1:13" x14ac:dyDescent="0.25">
      <c r="A129" t="str">
        <f>IF('Tracking Log'!H130="","",'Tracking Log'!H130&amp;"-"&amp;'Tracking Log'!J130)</f>
        <v/>
      </c>
      <c r="B129" t="str">
        <f>IF('Tracking Log'!O130="","",'Tracking Log'!O130)</f>
        <v/>
      </c>
      <c r="C129" t="str">
        <f>IF(A129="","",IF('Tracking Log'!L130="New","Y","N"))</f>
        <v/>
      </c>
      <c r="D129" t="str">
        <f>IF(A129="","",IF(B129="Approved",'Tracking Log'!Q130,'Tracking Log'!M130))</f>
        <v/>
      </c>
      <c r="E129" t="str">
        <f t="shared" si="16"/>
        <v/>
      </c>
      <c r="F129" t="str">
        <f>IF(C129="Y",COUNTIF($C$2:C129,C129),"")</f>
        <v/>
      </c>
      <c r="G129" t="str">
        <f t="shared" si="10"/>
        <v/>
      </c>
      <c r="H129" t="str">
        <f t="shared" si="11"/>
        <v/>
      </c>
      <c r="I129" t="str">
        <f t="shared" si="12"/>
        <v/>
      </c>
      <c r="K129" t="str">
        <f t="shared" si="13"/>
        <v/>
      </c>
      <c r="L129" t="str">
        <f t="shared" si="14"/>
        <v/>
      </c>
      <c r="M129" t="str">
        <f t="shared" si="15"/>
        <v/>
      </c>
    </row>
    <row r="130" spans="1:13" x14ac:dyDescent="0.25">
      <c r="A130" t="str">
        <f>IF('Tracking Log'!H131="","",'Tracking Log'!H131&amp;"-"&amp;'Tracking Log'!J131)</f>
        <v/>
      </c>
      <c r="B130" t="str">
        <f>IF('Tracking Log'!O131="","",'Tracking Log'!O131)</f>
        <v/>
      </c>
      <c r="C130" t="str">
        <f>IF(A130="","",IF('Tracking Log'!L131="New","Y","N"))</f>
        <v/>
      </c>
      <c r="D130" t="str">
        <f>IF(A130="","",IF(B130="Approved",'Tracking Log'!Q131,'Tracking Log'!M131))</f>
        <v/>
      </c>
      <c r="E130" t="str">
        <f t="shared" ref="E130" si="17">IF(A130="","","Unit will be held to the lessor of the adopted rate or the Re-established rate of "&amp;TEXT(D130,"0.0000")&amp;" for "&amp;Year)</f>
        <v/>
      </c>
      <c r="F130" t="str">
        <f>IF(C130="Y",COUNTIF($C$2:C130,C130),"")</f>
        <v/>
      </c>
      <c r="G130" t="str">
        <f t="shared" si="10"/>
        <v/>
      </c>
      <c r="H130" t="str">
        <f t="shared" si="11"/>
        <v/>
      </c>
      <c r="I130" t="str">
        <f t="shared" si="12"/>
        <v/>
      </c>
      <c r="K130" t="str">
        <f t="shared" si="13"/>
        <v/>
      </c>
      <c r="L130" t="str">
        <f t="shared" si="14"/>
        <v/>
      </c>
      <c r="M130" t="str">
        <f t="shared" si="15"/>
        <v/>
      </c>
    </row>
  </sheetData>
  <autoFilter ref="A1:M130" xr:uid="{EA11EBA6-CD9D-4C80-8D44-B2FEAA94CE6F}"/>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6005A-32CE-4877-BEFC-DBC2206822FF}">
  <sheetPr>
    <tabColor rgb="FF00B0F0"/>
  </sheetPr>
  <dimension ref="A1:N2000"/>
  <sheetViews>
    <sheetView workbookViewId="0">
      <selection activeCell="C9" sqref="C9:E9"/>
    </sheetView>
  </sheetViews>
  <sheetFormatPr defaultRowHeight="15" x14ac:dyDescent="0.25"/>
  <cols>
    <col min="5" max="5" width="44.140625" bestFit="1" customWidth="1"/>
  </cols>
  <sheetData>
    <row r="1" spans="1:14" x14ac:dyDescent="0.25">
      <c r="A1" t="s">
        <v>2849</v>
      </c>
      <c r="B1" t="s">
        <v>2638</v>
      </c>
      <c r="C1" t="str">
        <f>Year-1&amp;" Rate"</f>
        <v>2024 Rate</v>
      </c>
      <c r="D1" t="s">
        <v>3040</v>
      </c>
      <c r="F1" t="str">
        <f>LEFT('Rate Cap'!D10,7)</f>
        <v/>
      </c>
      <c r="G1" t="s">
        <v>3041</v>
      </c>
      <c r="H1">
        <f>Year-1</f>
        <v>2024</v>
      </c>
      <c r="I1">
        <f>Year</f>
        <v>2025</v>
      </c>
      <c r="J1">
        <f>MAX(F:F)</f>
        <v>671</v>
      </c>
      <c r="L1" t="s">
        <v>2638</v>
      </c>
      <c r="M1">
        <f>Year-1</f>
        <v>2024</v>
      </c>
      <c r="N1">
        <f>Year</f>
        <v>2025</v>
      </c>
    </row>
    <row r="2" spans="1:14" x14ac:dyDescent="0.25">
      <c r="A2" t="str">
        <f>IF('C. Fund Source'!B2="","",'C. Fund Source'!B2&amp;'C. Fund Source'!C2&amp;'C. Fund Source'!D2)</f>
        <v>0110000</v>
      </c>
      <c r="B2" t="str">
        <f>IF('C. Fund Source'!E2="","",'C. Fund Source'!E2)</f>
        <v>0590</v>
      </c>
      <c r="C2">
        <f>IF(A2="","",'C. Fund Source'!G2)</f>
        <v>3.8E-3</v>
      </c>
      <c r="D2" t="str">
        <f>IF(A2="","",IF(COUNTIFS('Tracking Log'!H:H,A2,'Tracking Log'!J:J,B2)&gt;0,"Y","N"))</f>
        <v>N</v>
      </c>
      <c r="E2" t="str">
        <f>IF(A2="","",IF(D2="N","Unit will be held to the lessor of the adopted rate or "&amp;TEXT(C2,"0.0000")&amp;" for "&amp;Year,VLOOKUP(A2&amp;"-"&amp;B2,'Tracking Support'!A:E,5,FALSE)))</f>
        <v>Unit will be held to the lessor of the adopted rate or 0.0038 for 2025</v>
      </c>
      <c r="F2" t="str">
        <f>IF(A2=$F$1,COUNTIF($A$2:A2,A2),"")</f>
        <v/>
      </c>
      <c r="G2" t="str">
        <f>IF(F2="","",B2)</f>
        <v/>
      </c>
      <c r="H2" t="str">
        <f>IF(F2="","",C2)</f>
        <v/>
      </c>
      <c r="I2" t="str">
        <f>IF(F2="","",E2)</f>
        <v/>
      </c>
      <c r="K2">
        <f t="shared" ref="K2:K10" si="0">IF(ROW()-1&gt;$J$1,"",ROW()-1)</f>
        <v>1</v>
      </c>
      <c r="L2" t="str">
        <f>IF(K2="","",VLOOKUP(K2,F:G,2,FALSE))</f>
        <v/>
      </c>
      <c r="M2" t="str">
        <f>IF(K2="","",VLOOKUP(K2,F:I,3,FALSE))</f>
        <v/>
      </c>
      <c r="N2" t="str">
        <f>IF(K2="","",VLOOKUP(K2,F:I,4,FALSE))</f>
        <v/>
      </c>
    </row>
    <row r="3" spans="1:14" x14ac:dyDescent="0.25">
      <c r="A3" t="str">
        <f>IF('C. Fund Source'!B3="","",'C. Fund Source'!B3&amp;'C. Fund Source'!C3&amp;'C. Fund Source'!D3)</f>
        <v>0110000</v>
      </c>
      <c r="B3" t="str">
        <f>IF('C. Fund Source'!E3="","",'C. Fund Source'!E3)</f>
        <v>0790</v>
      </c>
      <c r="C3">
        <f>IF(A3="","",'C. Fund Source'!G3)</f>
        <v>4.8599999999999997E-2</v>
      </c>
      <c r="D3" t="str">
        <f>IF(A3="","",IF(COUNTIFS('Tracking Log'!H:H,A3,'Tracking Log'!J:J,B3)&gt;0,"Y","N"))</f>
        <v>N</v>
      </c>
      <c r="E3" t="str">
        <f>IF(A3="","",IF(D3="N","Unit will be held to the lessor of the adopted rate or "&amp;TEXT(C3,"0.0000")&amp;" for "&amp;Year,VLOOKUP(A3&amp;"-"&amp;B3,'Tracking Support'!A:E,5,FALSE)))</f>
        <v>Unit will be held to the lessor of the adopted rate or 0.0486 for 2025</v>
      </c>
      <c r="F3" t="str">
        <f>IF(A3=$F$1,COUNTIF($A$2:A3,A3),"")</f>
        <v/>
      </c>
      <c r="G3" t="str">
        <f t="shared" ref="G3:G66" si="1">IF(F3="","",B3)</f>
        <v/>
      </c>
      <c r="H3" t="str">
        <f t="shared" ref="H3:H66" si="2">IF(F3="","",C3)</f>
        <v/>
      </c>
      <c r="I3" t="str">
        <f t="shared" ref="I3:I66" si="3">IF(F3="","",E3)</f>
        <v/>
      </c>
      <c r="K3">
        <f t="shared" si="0"/>
        <v>2</v>
      </c>
      <c r="L3" t="str">
        <f t="shared" ref="L3:L10" si="4">IF(K3="","",VLOOKUP(K3,F:G,2,FALSE))</f>
        <v/>
      </c>
      <c r="M3" t="str">
        <f t="shared" ref="M3:M10" si="5">IF(K3="","",VLOOKUP(K3,F:I,3,FALSE))</f>
        <v/>
      </c>
      <c r="N3" t="str">
        <f t="shared" ref="N3:N10" si="6">IF(K3="","",VLOOKUP(K3,F:I,4,FALSE))</f>
        <v/>
      </c>
    </row>
    <row r="4" spans="1:14" x14ac:dyDescent="0.25">
      <c r="A4" t="str">
        <f>IF('C. Fund Source'!B4="","",'C. Fund Source'!B4&amp;'C. Fund Source'!C4&amp;'C. Fund Source'!D4)</f>
        <v>0110000</v>
      </c>
      <c r="B4" t="str">
        <f>IF('C. Fund Source'!E4="","",'C. Fund Source'!E4)</f>
        <v>1192</v>
      </c>
      <c r="C4">
        <f>IF(A4="","",'C. Fund Source'!G4)</f>
        <v>0.03</v>
      </c>
      <c r="D4" t="str">
        <f>IF(A4="","",IF(COUNTIFS('Tracking Log'!H:H,A4,'Tracking Log'!J:J,B4)&gt;0,"Y","N"))</f>
        <v>N</v>
      </c>
      <c r="E4" t="str">
        <f>IF(A4="","",IF(D4="N","Unit will be held to the lessor of the adopted rate or "&amp;TEXT(C4,"0.0000")&amp;" for "&amp;Year,VLOOKUP(A4&amp;"-"&amp;B4,'Tracking Support'!A:E,5,FALSE)))</f>
        <v>Unit will be held to the lessor of the adopted rate or 0.0300 for 2025</v>
      </c>
      <c r="F4" t="str">
        <f>IF(A4=$F$1,COUNTIF($A$2:A4,A4),"")</f>
        <v/>
      </c>
      <c r="G4" t="str">
        <f t="shared" si="1"/>
        <v/>
      </c>
      <c r="H4" t="str">
        <f t="shared" si="2"/>
        <v/>
      </c>
      <c r="I4" t="str">
        <f t="shared" si="3"/>
        <v/>
      </c>
      <c r="K4">
        <f t="shared" si="0"/>
        <v>3</v>
      </c>
      <c r="L4" t="str">
        <f t="shared" si="4"/>
        <v/>
      </c>
      <c r="M4" t="str">
        <f t="shared" si="5"/>
        <v/>
      </c>
      <c r="N4" t="str">
        <f t="shared" si="6"/>
        <v/>
      </c>
    </row>
    <row r="5" spans="1:14" x14ac:dyDescent="0.25">
      <c r="A5" t="str">
        <f>IF('C. Fund Source'!B5="","",'C. Fund Source'!B5&amp;'C. Fund Source'!C5&amp;'C. Fund Source'!D5)</f>
        <v>0110000</v>
      </c>
      <c r="B5" t="str">
        <f>IF('C. Fund Source'!E5="","",'C. Fund Source'!E5)</f>
        <v>2391</v>
      </c>
      <c r="C5">
        <f>IF(A5="","",'C. Fund Source'!G5)</f>
        <v>3.0700000000000002E-2</v>
      </c>
      <c r="D5" t="str">
        <f>IF(A5="","",IF(COUNTIFS('Tracking Log'!H:H,A5,'Tracking Log'!J:J,B5)&gt;0,"Y","N"))</f>
        <v>N</v>
      </c>
      <c r="E5" t="str">
        <f>IF(A5="","",IF(D5="N","Unit will be held to the lessor of the adopted rate or "&amp;TEXT(C5,"0.0000")&amp;" for "&amp;Year,VLOOKUP(A5&amp;"-"&amp;B5,'Tracking Support'!A:E,5,FALSE)))</f>
        <v>Unit will be held to the lessor of the adopted rate or 0.0307 for 2025</v>
      </c>
      <c r="F5" t="str">
        <f>IF(A5=$F$1,COUNTIF($A$2:A5,A5),"")</f>
        <v/>
      </c>
      <c r="G5" t="str">
        <f t="shared" si="1"/>
        <v/>
      </c>
      <c r="H5" t="str">
        <f t="shared" si="2"/>
        <v/>
      </c>
      <c r="I5" t="str">
        <f t="shared" si="3"/>
        <v/>
      </c>
      <c r="K5">
        <f t="shared" si="0"/>
        <v>4</v>
      </c>
      <c r="L5" t="str">
        <f t="shared" si="4"/>
        <v/>
      </c>
      <c r="M5" t="str">
        <f t="shared" si="5"/>
        <v/>
      </c>
      <c r="N5" t="str">
        <f t="shared" si="6"/>
        <v/>
      </c>
    </row>
    <row r="6" spans="1:14" x14ac:dyDescent="0.25">
      <c r="A6" t="str">
        <f>IF('C. Fund Source'!B6="","",'C. Fund Source'!B6&amp;'C. Fund Source'!C6&amp;'C. Fund Source'!D6)</f>
        <v>0120005</v>
      </c>
      <c r="B6" t="str">
        <f>IF('C. Fund Source'!E6="","",'C. Fund Source'!E6)</f>
        <v>1190</v>
      </c>
      <c r="C6">
        <f>IF(A6="","",'C. Fund Source'!G6)</f>
        <v>2.81E-2</v>
      </c>
      <c r="D6" t="str">
        <f>IF(A6="","",IF(COUNTIFS('Tracking Log'!H:H,A6,'Tracking Log'!J:J,B6)&gt;0,"Y","N"))</f>
        <v>N</v>
      </c>
      <c r="E6" t="str">
        <f>IF(A6="","",IF(D6="N","Unit will be held to the lessor of the adopted rate or "&amp;TEXT(C6,"0.0000")&amp;" for "&amp;Year,VLOOKUP(A6&amp;"-"&amp;B6,'Tracking Support'!A:E,5,FALSE)))</f>
        <v>Unit will be held to the lessor of the adopted rate or 0.0281 for 2025</v>
      </c>
      <c r="F6" t="str">
        <f>IF(A6=$F$1,COUNTIF($A$2:A6,A6),"")</f>
        <v/>
      </c>
      <c r="G6" t="str">
        <f t="shared" si="1"/>
        <v/>
      </c>
      <c r="H6" t="str">
        <f t="shared" si="2"/>
        <v/>
      </c>
      <c r="I6" t="str">
        <f t="shared" si="3"/>
        <v/>
      </c>
      <c r="K6">
        <f t="shared" si="0"/>
        <v>5</v>
      </c>
      <c r="L6" t="str">
        <f t="shared" si="4"/>
        <v/>
      </c>
      <c r="M6" t="str">
        <f t="shared" si="5"/>
        <v/>
      </c>
      <c r="N6" t="str">
        <f t="shared" si="6"/>
        <v/>
      </c>
    </row>
    <row r="7" spans="1:14" x14ac:dyDescent="0.25">
      <c r="A7" t="str">
        <f>IF('C. Fund Source'!B7="","",'C. Fund Source'!B7&amp;'C. Fund Source'!C7&amp;'C. Fund Source'!D7)</f>
        <v>0120006</v>
      </c>
      <c r="B7" t="str">
        <f>IF('C. Fund Source'!E7="","",'C. Fund Source'!E7)</f>
        <v>1190</v>
      </c>
      <c r="C7">
        <f>IF(A7="","",'C. Fund Source'!G7)</f>
        <v>3.1099999999999999E-2</v>
      </c>
      <c r="D7" t="str">
        <f>IF(A7="","",IF(COUNTIFS('Tracking Log'!H:H,A7,'Tracking Log'!J:J,B7)&gt;0,"Y","N"))</f>
        <v>N</v>
      </c>
      <c r="E7" t="str">
        <f>IF(A7="","",IF(D7="N","Unit will be held to the lessor of the adopted rate or "&amp;TEXT(C7,"0.0000")&amp;" for "&amp;Year,VLOOKUP(A7&amp;"-"&amp;B7,'Tracking Support'!A:E,5,FALSE)))</f>
        <v>Unit will be held to the lessor of the adopted rate or 0.0311 for 2025</v>
      </c>
      <c r="F7" t="str">
        <f>IF(A7=$F$1,COUNTIF($A$2:A7,A7),"")</f>
        <v/>
      </c>
      <c r="G7" t="str">
        <f t="shared" si="1"/>
        <v/>
      </c>
      <c r="H7" t="str">
        <f t="shared" si="2"/>
        <v/>
      </c>
      <c r="I7" t="str">
        <f t="shared" si="3"/>
        <v/>
      </c>
      <c r="K7">
        <f t="shared" si="0"/>
        <v>6</v>
      </c>
      <c r="L7" t="str">
        <f t="shared" si="4"/>
        <v/>
      </c>
      <c r="M7" t="str">
        <f t="shared" si="5"/>
        <v/>
      </c>
      <c r="N7" t="str">
        <f t="shared" si="6"/>
        <v/>
      </c>
    </row>
    <row r="8" spans="1:14" x14ac:dyDescent="0.25">
      <c r="A8" t="str">
        <f>IF('C. Fund Source'!B8="","",'C. Fund Source'!B8&amp;'C. Fund Source'!C8&amp;'C. Fund Source'!D8)</f>
        <v>0120010</v>
      </c>
      <c r="B8" t="str">
        <f>IF('C. Fund Source'!E8="","",'C. Fund Source'!E8)</f>
        <v>1190</v>
      </c>
      <c r="C8">
        <f>IF(A8="","",'C. Fund Source'!G8)</f>
        <v>3.3300000000000003E-2</v>
      </c>
      <c r="D8" t="str">
        <f>IF(A8="","",IF(COUNTIFS('Tracking Log'!H:H,A8,'Tracking Log'!J:J,B8)&gt;0,"Y","N"))</f>
        <v>N</v>
      </c>
      <c r="E8" t="str">
        <f>IF(A8="","",IF(D8="N","Unit will be held to the lessor of the adopted rate or "&amp;TEXT(C8,"0.0000")&amp;" for "&amp;Year,VLOOKUP(A8&amp;"-"&amp;B8,'Tracking Support'!A:E,5,FALSE)))</f>
        <v>Unit will be held to the lessor of the adopted rate or 0.0333 for 2025</v>
      </c>
      <c r="F8" t="str">
        <f>IF(A8=$F$1,COUNTIF($A$2:A8,A8),"")</f>
        <v/>
      </c>
      <c r="G8" t="str">
        <f t="shared" si="1"/>
        <v/>
      </c>
      <c r="H8" t="str">
        <f t="shared" si="2"/>
        <v/>
      </c>
      <c r="I8" t="str">
        <f t="shared" si="3"/>
        <v/>
      </c>
      <c r="K8">
        <f t="shared" si="0"/>
        <v>7</v>
      </c>
      <c r="L8" t="str">
        <f t="shared" si="4"/>
        <v/>
      </c>
      <c r="M8" t="str">
        <f t="shared" si="5"/>
        <v/>
      </c>
      <c r="N8" t="str">
        <f t="shared" si="6"/>
        <v/>
      </c>
    </row>
    <row r="9" spans="1:14" x14ac:dyDescent="0.25">
      <c r="A9" t="str">
        <f>IF('C. Fund Source'!B9="","",'C. Fund Source'!B9&amp;'C. Fund Source'!C9&amp;'C. Fund Source'!D9)</f>
        <v>0130407</v>
      </c>
      <c r="B9" t="str">
        <f>IF('C. Fund Source'!E9="","",'C. Fund Source'!E9)</f>
        <v>2391</v>
      </c>
      <c r="C9">
        <f>IF(A9="","",'C. Fund Source'!G9)</f>
        <v>4.8099999999999997E-2</v>
      </c>
      <c r="D9" t="str">
        <f>IF(A9="","",IF(COUNTIFS('Tracking Log'!H:H,A9,'Tracking Log'!J:J,B9)&gt;0,"Y","N"))</f>
        <v>N</v>
      </c>
      <c r="E9" t="str">
        <f>IF(A9="","",IF(D9="N","Unit will be held to the lessor of the adopted rate or "&amp;TEXT(C9,"0.0000")&amp;" for "&amp;Year,VLOOKUP(A9&amp;"-"&amp;B9,'Tracking Support'!A:E,5,FALSE)))</f>
        <v>Unit will be held to the lessor of the adopted rate or 0.0481 for 2025</v>
      </c>
      <c r="F9" t="str">
        <f>IF(A9=$F$1,COUNTIF($A$2:A9,A9),"")</f>
        <v/>
      </c>
      <c r="G9" t="str">
        <f t="shared" si="1"/>
        <v/>
      </c>
      <c r="H9" t="str">
        <f t="shared" si="2"/>
        <v/>
      </c>
      <c r="I9" t="str">
        <f t="shared" si="3"/>
        <v/>
      </c>
      <c r="K9">
        <f t="shared" si="0"/>
        <v>8</v>
      </c>
      <c r="L9" t="str">
        <f t="shared" si="4"/>
        <v/>
      </c>
      <c r="M9" t="str">
        <f t="shared" si="5"/>
        <v/>
      </c>
      <c r="N9" t="str">
        <f t="shared" si="6"/>
        <v/>
      </c>
    </row>
    <row r="10" spans="1:14" ht="15.75" thickBot="1" x14ac:dyDescent="0.3">
      <c r="A10" t="str">
        <f>IF('C. Fund Source'!B10="","",'C. Fund Source'!B10&amp;'C. Fund Source'!C10&amp;'C. Fund Source'!D10)</f>
        <v>0130453</v>
      </c>
      <c r="B10" t="str">
        <f>IF('C. Fund Source'!E10="","",'C. Fund Source'!E10)</f>
        <v>2391</v>
      </c>
      <c r="C10">
        <f>IF(A10="","",'C. Fund Source'!G10)</f>
        <v>4.1200000000000001E-2</v>
      </c>
      <c r="D10" t="str">
        <f>IF(A10="","",IF(COUNTIFS('Tracking Log'!H:H,A10,'Tracking Log'!J:J,B10)&gt;0,"Y","N"))</f>
        <v>N</v>
      </c>
      <c r="E10" t="str">
        <f>IF(A10="","",IF(D10="N","Unit will be held to the lessor of the adopted rate or "&amp;TEXT(C10,"0.0000")&amp;" for "&amp;Year,VLOOKUP(A10&amp;"-"&amp;B10,'Tracking Support'!A:E,5,FALSE)))</f>
        <v>Unit will be held to the lessor of the adopted rate or 0.0412 for 2025</v>
      </c>
      <c r="F10" t="str">
        <f>IF(A10=$F$1,COUNTIF($A$2:A10,A10),"")</f>
        <v/>
      </c>
      <c r="G10" t="str">
        <f t="shared" si="1"/>
        <v/>
      </c>
      <c r="H10" t="str">
        <f t="shared" si="2"/>
        <v/>
      </c>
      <c r="I10" t="str">
        <f t="shared" si="3"/>
        <v/>
      </c>
      <c r="K10" s="11">
        <f t="shared" si="0"/>
        <v>9</v>
      </c>
      <c r="L10" t="str">
        <f t="shared" si="4"/>
        <v/>
      </c>
      <c r="M10" t="str">
        <f t="shared" si="5"/>
        <v/>
      </c>
      <c r="N10" t="str">
        <f t="shared" si="6"/>
        <v/>
      </c>
    </row>
    <row r="11" spans="1:14" ht="15.75" thickTop="1" x14ac:dyDescent="0.25">
      <c r="A11" t="str">
        <f>IF('C. Fund Source'!B11="","",'C. Fund Source'!B11&amp;'C. Fund Source'!C11&amp;'C. Fund Source'!D11)</f>
        <v>0130520</v>
      </c>
      <c r="B11" t="str">
        <f>IF('C. Fund Source'!E11="","",'C. Fund Source'!E11)</f>
        <v>1191</v>
      </c>
      <c r="C11">
        <f>IF(A11="","",'C. Fund Source'!G11)</f>
        <v>3.3300000000000003E-2</v>
      </c>
      <c r="D11" t="str">
        <f>IF(A11="","",IF(COUNTIFS('Tracking Log'!H:H,A11,'Tracking Log'!J:J,B11)&gt;0,"Y","N"))</f>
        <v>N</v>
      </c>
      <c r="E11" t="str">
        <f>IF(A11="","",IF(D11="N","Unit will be held to the lessor of the adopted rate or "&amp;TEXT(C11,"0.0000")&amp;" for "&amp;Year,VLOOKUP(A11&amp;"-"&amp;B11,'Tracking Support'!A:E,5,FALSE)))</f>
        <v>Unit will be held to the lessor of the adopted rate or 0.0333 for 2025</v>
      </c>
      <c r="F11" t="str">
        <f>IF(A11=$F$1,COUNTIF($A$2:A11,A11),"")</f>
        <v/>
      </c>
      <c r="G11" t="str">
        <f t="shared" si="1"/>
        <v/>
      </c>
      <c r="H11" t="str">
        <f t="shared" si="2"/>
        <v/>
      </c>
      <c r="I11" t="str">
        <f t="shared" si="3"/>
        <v/>
      </c>
      <c r="J11">
        <f>COUNTIF('Tracking Support'!K:K,F1)</f>
        <v>1048560</v>
      </c>
      <c r="L11" t="s">
        <v>2638</v>
      </c>
      <c r="M11">
        <f>Year-1</f>
        <v>2024</v>
      </c>
      <c r="N11">
        <f>Year</f>
        <v>2025</v>
      </c>
    </row>
    <row r="12" spans="1:14" x14ac:dyDescent="0.25">
      <c r="A12" t="str">
        <f>IF('C. Fund Source'!B12="","",'C. Fund Source'!B12&amp;'C. Fund Source'!C12&amp;'C. Fund Source'!D12)</f>
        <v>0130520</v>
      </c>
      <c r="B12" t="str">
        <f>IF('C. Fund Source'!E12="","",'C. Fund Source'!E12)</f>
        <v>2391</v>
      </c>
      <c r="C12">
        <f>IF(A12="","",'C. Fund Source'!G12)</f>
        <v>4.4499999999999998E-2</v>
      </c>
      <c r="D12" t="str">
        <f>IF(A12="","",IF(COUNTIFS('Tracking Log'!H:H,A12,'Tracking Log'!J:J,B12)&gt;0,"Y","N"))</f>
        <v>N</v>
      </c>
      <c r="E12" t="str">
        <f>IF(A12="","",IF(D12="N","Unit will be held to the lessor of the adopted rate or "&amp;TEXT(C12,"0.0000")&amp;" for "&amp;Year,VLOOKUP(A12&amp;"-"&amp;B12,'Tracking Support'!A:E,5,FALSE)))</f>
        <v>Unit will be held to the lessor of the adopted rate or 0.0445 for 2025</v>
      </c>
      <c r="F12" t="str">
        <f>IF(A12=$F$1,COUNTIF($A$2:A12,A12),"")</f>
        <v/>
      </c>
      <c r="G12" t="str">
        <f t="shared" si="1"/>
        <v/>
      </c>
      <c r="H12" t="str">
        <f t="shared" si="2"/>
        <v/>
      </c>
      <c r="I12" t="str">
        <f t="shared" si="3"/>
        <v/>
      </c>
      <c r="K12">
        <f>IF(J11=0,"",J1+J11)</f>
        <v>1049231</v>
      </c>
      <c r="L12" t="str">
        <f>IF(K12="","",VLOOKUP(F1,'Tracking Support'!K:M,2,FALSE))</f>
        <v/>
      </c>
      <c r="M12" s="14" t="str">
        <f>IF(K12="","","0.0000")</f>
        <v>0.0000</v>
      </c>
      <c r="N12" t="str">
        <f>IF(K12="","",VLOOKUP(F1,'Tracking Support'!K:M,3,FALSE))</f>
        <v/>
      </c>
    </row>
    <row r="13" spans="1:14" x14ac:dyDescent="0.25">
      <c r="A13" t="str">
        <f>IF('C. Fund Source'!B13="","",'C. Fund Source'!B13&amp;'C. Fund Source'!C13&amp;'C. Fund Source'!D13)</f>
        <v>0130521</v>
      </c>
      <c r="B13" t="str">
        <f>IF('C. Fund Source'!E13="","",'C. Fund Source'!E13)</f>
        <v>2391</v>
      </c>
      <c r="C13">
        <f>IF(A13="","",'C. Fund Source'!G13)</f>
        <v>4.8399999999999999E-2</v>
      </c>
      <c r="D13" t="str">
        <f>IF(A13="","",IF(COUNTIFS('Tracking Log'!H:H,A13,'Tracking Log'!J:J,B13)&gt;0,"Y","N"))</f>
        <v>Y</v>
      </c>
      <c r="E13" t="e">
        <f>IF(A13="","",IF(D13="N","Unit will be held to the lessor of the adopted rate or "&amp;TEXT(C13,"0.0000")&amp;" for "&amp;Year,VLOOKUP(A13&amp;"-"&amp;B13,'Tracking Support'!A:E,5,FALSE)))</f>
        <v>#N/A</v>
      </c>
      <c r="F13" t="str">
        <f>IF(A13=$F$1,COUNTIF($A$2:A13,A13),"")</f>
        <v/>
      </c>
      <c r="G13" t="str">
        <f t="shared" si="1"/>
        <v/>
      </c>
      <c r="H13" t="str">
        <f t="shared" si="2"/>
        <v/>
      </c>
      <c r="I13" t="str">
        <f t="shared" si="3"/>
        <v/>
      </c>
    </row>
    <row r="14" spans="1:14" x14ac:dyDescent="0.25">
      <c r="A14" t="str">
        <f>IF('C. Fund Source'!B14="","",'C. Fund Source'!B14&amp;'C. Fund Source'!C14&amp;'C. Fund Source'!D14)</f>
        <v>0210000</v>
      </c>
      <c r="B14" t="str">
        <f>IF('C. Fund Source'!E14="","",'C. Fund Source'!E14)</f>
        <v>0792</v>
      </c>
      <c r="C14">
        <f>IF(A14="","",'C. Fund Source'!G14)</f>
        <v>2.24E-2</v>
      </c>
      <c r="D14" t="str">
        <f>IF(A14="","",IF(COUNTIFS('Tracking Log'!H:H,A14,'Tracking Log'!J:J,B14)&gt;0,"Y","N"))</f>
        <v>N</v>
      </c>
      <c r="E14" t="str">
        <f>IF(A14="","",IF(D14="N","Unit will be held to the lessor of the adopted rate or "&amp;TEXT(C14,"0.0000")&amp;" for "&amp;Year,VLOOKUP(A14&amp;"-"&amp;B14,'Tracking Support'!A:E,5,FALSE)))</f>
        <v>Unit will be held to the lessor of the adopted rate or 0.0224 for 2025</v>
      </c>
      <c r="F14" t="str">
        <f>IF(A14=$F$1,COUNTIF($A$2:A14,A14),"")</f>
        <v/>
      </c>
      <c r="G14" t="str">
        <f t="shared" si="1"/>
        <v/>
      </c>
      <c r="H14" t="str">
        <f t="shared" si="2"/>
        <v/>
      </c>
      <c r="I14" t="str">
        <f t="shared" si="3"/>
        <v/>
      </c>
    </row>
    <row r="15" spans="1:14" x14ac:dyDescent="0.25">
      <c r="A15" t="str">
        <f>IF('C. Fund Source'!B15="","",'C. Fund Source'!B15&amp;'C. Fund Source'!C15&amp;'C. Fund Source'!D15)</f>
        <v>0210000</v>
      </c>
      <c r="B15" t="str">
        <f>IF('C. Fund Source'!E15="","",'C. Fund Source'!E15)</f>
        <v>2391</v>
      </c>
      <c r="C15">
        <f>IF(A15="","",'C. Fund Source'!G15)</f>
        <v>1.8100000000000002E-2</v>
      </c>
      <c r="D15" t="str">
        <f>IF(A15="","",IF(COUNTIFS('Tracking Log'!H:H,A15,'Tracking Log'!J:J,B15)&gt;0,"Y","N"))</f>
        <v>N</v>
      </c>
      <c r="E15" t="str">
        <f>IF(A15="","",IF(D15="N","Unit will be held to the lessor of the adopted rate or "&amp;TEXT(C15,"0.0000")&amp;" for "&amp;Year,VLOOKUP(A15&amp;"-"&amp;B15,'Tracking Support'!A:E,5,FALSE)))</f>
        <v>Unit will be held to the lessor of the adopted rate or 0.0181 for 2025</v>
      </c>
      <c r="F15" t="str">
        <f>IF(A15=$F$1,COUNTIF($A$2:A15,A15),"")</f>
        <v/>
      </c>
      <c r="G15" t="str">
        <f t="shared" si="1"/>
        <v/>
      </c>
      <c r="H15" t="str">
        <f t="shared" si="2"/>
        <v/>
      </c>
      <c r="I15" t="str">
        <f t="shared" si="3"/>
        <v/>
      </c>
    </row>
    <row r="16" spans="1:14" x14ac:dyDescent="0.25">
      <c r="A16" t="str">
        <f>IF('C. Fund Source'!B16="","",'C. Fund Source'!B16&amp;'C. Fund Source'!C16&amp;'C. Fund Source'!D16)</f>
        <v>0220001</v>
      </c>
      <c r="B16" t="str">
        <f>IF('C. Fund Source'!E16="","",'C. Fund Source'!E16)</f>
        <v>1190</v>
      </c>
      <c r="C16">
        <f>IF(A16="","",'C. Fund Source'!G16)</f>
        <v>0</v>
      </c>
      <c r="D16" t="str">
        <f>IF(A16="","",IF(COUNTIFS('Tracking Log'!H:H,A16,'Tracking Log'!J:J,B16)&gt;0,"Y","N"))</f>
        <v>N</v>
      </c>
      <c r="E16" t="str">
        <f>IF(A16="","",IF(D16="N","Unit will be held to the lessor of the adopted rate or "&amp;TEXT(C16,"0.0000")&amp;" for "&amp;Year,VLOOKUP(A16&amp;"-"&amp;B16,'Tracking Support'!A:E,5,FALSE)))</f>
        <v>Unit will be held to the lessor of the adopted rate or 0.0000 for 2025</v>
      </c>
      <c r="F16" t="str">
        <f>IF(A16=$F$1,COUNTIF($A$2:A16,A16),"")</f>
        <v/>
      </c>
      <c r="G16" t="str">
        <f t="shared" si="1"/>
        <v/>
      </c>
      <c r="H16" t="str">
        <f t="shared" si="2"/>
        <v/>
      </c>
      <c r="I16" t="str">
        <f t="shared" si="3"/>
        <v/>
      </c>
    </row>
    <row r="17" spans="1:9" x14ac:dyDescent="0.25">
      <c r="A17" t="str">
        <f>IF('C. Fund Source'!B17="","",'C. Fund Source'!B17&amp;'C. Fund Source'!C17&amp;'C. Fund Source'!D17)</f>
        <v>0220003</v>
      </c>
      <c r="B17" t="str">
        <f>IF('C. Fund Source'!E17="","",'C. Fund Source'!E17)</f>
        <v>8692</v>
      </c>
      <c r="C17">
        <f>IF(A17="","",'C. Fund Source'!G17)</f>
        <v>0</v>
      </c>
      <c r="D17" t="str">
        <f>IF(A17="","",IF(COUNTIFS('Tracking Log'!H:H,A17,'Tracking Log'!J:J,B17)&gt;0,"Y","N"))</f>
        <v>N</v>
      </c>
      <c r="E17" t="str">
        <f>IF(A17="","",IF(D17="N","Unit will be held to the lessor of the adopted rate or "&amp;TEXT(C17,"0.0000")&amp;" for "&amp;Year,VLOOKUP(A17&amp;"-"&amp;B17,'Tracking Support'!A:E,5,FALSE)))</f>
        <v>Unit will be held to the lessor of the adopted rate or 0.0000 for 2025</v>
      </c>
      <c r="F17" t="str">
        <f>IF(A17=$F$1,COUNTIF($A$2:A17,A17),"")</f>
        <v/>
      </c>
      <c r="G17" t="str">
        <f t="shared" si="1"/>
        <v/>
      </c>
      <c r="H17" t="str">
        <f t="shared" si="2"/>
        <v/>
      </c>
      <c r="I17" t="str">
        <f t="shared" si="3"/>
        <v/>
      </c>
    </row>
    <row r="18" spans="1:9" x14ac:dyDescent="0.25">
      <c r="A18" t="str">
        <f>IF('C. Fund Source'!B18="","",'C. Fund Source'!B18&amp;'C. Fund Source'!C18&amp;'C. Fund Source'!D18)</f>
        <v>0220005</v>
      </c>
      <c r="B18" t="str">
        <f>IF('C. Fund Source'!E18="","",'C. Fund Source'!E18)</f>
        <v>1190</v>
      </c>
      <c r="C18">
        <f>IF(A18="","",'C. Fund Source'!G18)</f>
        <v>0.01</v>
      </c>
      <c r="D18" t="str">
        <f>IF(A18="","",IF(COUNTIFS('Tracking Log'!H:H,A18,'Tracking Log'!J:J,B18)&gt;0,"Y","N"))</f>
        <v>N</v>
      </c>
      <c r="E18" t="str">
        <f>IF(A18="","",IF(D18="N","Unit will be held to the lessor of the adopted rate or "&amp;TEXT(C18,"0.0000")&amp;" for "&amp;Year,VLOOKUP(A18&amp;"-"&amp;B18,'Tracking Support'!A:E,5,FALSE)))</f>
        <v>Unit will be held to the lessor of the adopted rate or 0.0100 for 2025</v>
      </c>
      <c r="F18" t="str">
        <f>IF(A18=$F$1,COUNTIF($A$2:A18,A18),"")</f>
        <v/>
      </c>
      <c r="G18" t="str">
        <f t="shared" si="1"/>
        <v/>
      </c>
      <c r="H18" t="str">
        <f t="shared" si="2"/>
        <v/>
      </c>
      <c r="I18" t="str">
        <f t="shared" si="3"/>
        <v/>
      </c>
    </row>
    <row r="19" spans="1:9" x14ac:dyDescent="0.25">
      <c r="A19" t="str">
        <f>IF('C. Fund Source'!B19="","",'C. Fund Source'!B19&amp;'C. Fund Source'!C19&amp;'C. Fund Source'!D19)</f>
        <v>0220008</v>
      </c>
      <c r="B19" t="str">
        <f>IF('C. Fund Source'!E19="","",'C. Fund Source'!E19)</f>
        <v>1190</v>
      </c>
      <c r="C19">
        <f>IF(A19="","",'C. Fund Source'!G19)</f>
        <v>0</v>
      </c>
      <c r="D19" t="str">
        <f>IF(A19="","",IF(COUNTIFS('Tracking Log'!H:H,A19,'Tracking Log'!J:J,B19)&gt;0,"Y","N"))</f>
        <v>N</v>
      </c>
      <c r="E19" t="str">
        <f>IF(A19="","",IF(D19="N","Unit will be held to the lessor of the adopted rate or "&amp;TEXT(C19,"0.0000")&amp;" for "&amp;Year,VLOOKUP(A19&amp;"-"&amp;B19,'Tracking Support'!A:E,5,FALSE)))</f>
        <v>Unit will be held to the lessor of the adopted rate or 0.0000 for 2025</v>
      </c>
      <c r="F19" t="str">
        <f>IF(A19=$F$1,COUNTIF($A$2:A19,A19),"")</f>
        <v/>
      </c>
      <c r="G19" t="str">
        <f t="shared" si="1"/>
        <v/>
      </c>
      <c r="H19" t="str">
        <f t="shared" si="2"/>
        <v/>
      </c>
      <c r="I19" t="str">
        <f t="shared" si="3"/>
        <v/>
      </c>
    </row>
    <row r="20" spans="1:9" x14ac:dyDescent="0.25">
      <c r="A20" t="str">
        <f>IF('C. Fund Source'!B20="","",'C. Fund Source'!B20&amp;'C. Fund Source'!C20&amp;'C. Fund Source'!D20)</f>
        <v>0220009</v>
      </c>
      <c r="B20" t="str">
        <f>IF('C. Fund Source'!E20="","",'C. Fund Source'!E20)</f>
        <v>1190</v>
      </c>
      <c r="C20">
        <f>IF(A20="","",'C. Fund Source'!G20)</f>
        <v>1.23E-2</v>
      </c>
      <c r="D20" t="str">
        <f>IF(A20="","",IF(COUNTIFS('Tracking Log'!H:H,A20,'Tracking Log'!J:J,B20)&gt;0,"Y","N"))</f>
        <v>N</v>
      </c>
      <c r="E20" t="str">
        <f>IF(A20="","",IF(D20="N","Unit will be held to the lessor of the adopted rate or "&amp;TEXT(C20,"0.0000")&amp;" for "&amp;Year,VLOOKUP(A20&amp;"-"&amp;B20,'Tracking Support'!A:E,5,FALSE)))</f>
        <v>Unit will be held to the lessor of the adopted rate or 0.0123 for 2025</v>
      </c>
      <c r="F20" t="str">
        <f>IF(A20=$F$1,COUNTIF($A$2:A20,A20),"")</f>
        <v/>
      </c>
      <c r="G20" t="str">
        <f t="shared" si="1"/>
        <v/>
      </c>
      <c r="H20" t="str">
        <f t="shared" si="2"/>
        <v/>
      </c>
      <c r="I20" t="str">
        <f t="shared" si="3"/>
        <v/>
      </c>
    </row>
    <row r="21" spans="1:9" x14ac:dyDescent="0.25">
      <c r="A21" t="str">
        <f>IF('C. Fund Source'!B21="","",'C. Fund Source'!B21&amp;'C. Fund Source'!C21&amp;'C. Fund Source'!D21)</f>
        <v>0220010</v>
      </c>
      <c r="B21" t="str">
        <f>IF('C. Fund Source'!E21="","",'C. Fund Source'!E21)</f>
        <v>1190</v>
      </c>
      <c r="C21">
        <f>IF(A21="","",'C. Fund Source'!G21)</f>
        <v>0</v>
      </c>
      <c r="D21" t="str">
        <f>IF(A21="","",IF(COUNTIFS('Tracking Log'!H:H,A21,'Tracking Log'!J:J,B21)&gt;0,"Y","N"))</f>
        <v>N</v>
      </c>
      <c r="E21" t="str">
        <f>IF(A21="","",IF(D21="N","Unit will be held to the lessor of the adopted rate or "&amp;TEXT(C21,"0.0000")&amp;" for "&amp;Year,VLOOKUP(A21&amp;"-"&amp;B21,'Tracking Support'!A:E,5,FALSE)))</f>
        <v>Unit will be held to the lessor of the adopted rate or 0.0000 for 2025</v>
      </c>
      <c r="F21" t="str">
        <f>IF(A21=$F$1,COUNTIF($A$2:A21,A21),"")</f>
        <v/>
      </c>
      <c r="G21" t="str">
        <f t="shared" si="1"/>
        <v/>
      </c>
      <c r="H21" t="str">
        <f t="shared" si="2"/>
        <v/>
      </c>
      <c r="I21" t="str">
        <f t="shared" si="3"/>
        <v/>
      </c>
    </row>
    <row r="22" spans="1:9" x14ac:dyDescent="0.25">
      <c r="A22" t="str">
        <f>IF('C. Fund Source'!B22="","",'C. Fund Source'!B22&amp;'C. Fund Source'!C22&amp;'C. Fund Source'!D22)</f>
        <v>0220013</v>
      </c>
      <c r="B22" t="str">
        <f>IF('C. Fund Source'!E22="","",'C. Fund Source'!E22)</f>
        <v>1190</v>
      </c>
      <c r="C22">
        <f>IF(A22="","",'C. Fund Source'!G22)</f>
        <v>1.2500000000000001E-2</v>
      </c>
      <c r="D22" t="str">
        <f>IF(A22="","",IF(COUNTIFS('Tracking Log'!H:H,A22,'Tracking Log'!J:J,B22)&gt;0,"Y","N"))</f>
        <v>N</v>
      </c>
      <c r="E22" t="str">
        <f>IF(A22="","",IF(D22="N","Unit will be held to the lessor of the adopted rate or "&amp;TEXT(C22,"0.0000")&amp;" for "&amp;Year,VLOOKUP(A22&amp;"-"&amp;B22,'Tracking Support'!A:E,5,FALSE)))</f>
        <v>Unit will be held to the lessor of the adopted rate or 0.0125 for 2025</v>
      </c>
      <c r="F22" t="str">
        <f>IF(A22=$F$1,COUNTIF($A$2:A22,A22),"")</f>
        <v/>
      </c>
      <c r="G22" t="str">
        <f t="shared" si="1"/>
        <v/>
      </c>
      <c r="H22" t="str">
        <f t="shared" si="2"/>
        <v/>
      </c>
      <c r="I22" t="str">
        <f t="shared" si="3"/>
        <v/>
      </c>
    </row>
    <row r="23" spans="1:9" x14ac:dyDescent="0.25">
      <c r="A23" t="str">
        <f>IF('C. Fund Source'!B23="","",'C. Fund Source'!B23&amp;'C. Fund Source'!C23&amp;'C. Fund Source'!D23)</f>
        <v>0220014</v>
      </c>
      <c r="B23" t="str">
        <f>IF('C. Fund Source'!E23="","",'C. Fund Source'!E23)</f>
        <v>8692</v>
      </c>
      <c r="C23">
        <f>IF(A23="","",'C. Fund Source'!G23)</f>
        <v>0</v>
      </c>
      <c r="D23" t="str">
        <f>IF(A23="","",IF(COUNTIFS('Tracking Log'!H:H,A23,'Tracking Log'!J:J,B23)&gt;0,"Y","N"))</f>
        <v>N</v>
      </c>
      <c r="E23" t="str">
        <f>IF(A23="","",IF(D23="N","Unit will be held to the lessor of the adopted rate or "&amp;TEXT(C23,"0.0000")&amp;" for "&amp;Year,VLOOKUP(A23&amp;"-"&amp;B23,'Tracking Support'!A:E,5,FALSE)))</f>
        <v>Unit will be held to the lessor of the adopted rate or 0.0000 for 2025</v>
      </c>
      <c r="F23" t="str">
        <f>IF(A23=$F$1,COUNTIF($A$2:A23,A23),"")</f>
        <v/>
      </c>
      <c r="G23" t="str">
        <f t="shared" si="1"/>
        <v/>
      </c>
      <c r="H23" t="str">
        <f t="shared" si="2"/>
        <v/>
      </c>
      <c r="I23" t="str">
        <f t="shared" si="3"/>
        <v/>
      </c>
    </row>
    <row r="24" spans="1:9" x14ac:dyDescent="0.25">
      <c r="A24" t="str">
        <f>IF('C. Fund Source'!B24="","",'C. Fund Source'!B24&amp;'C. Fund Source'!C24&amp;'C. Fund Source'!D24)</f>
        <v>0220018</v>
      </c>
      <c r="B24" t="str">
        <f>IF('C. Fund Source'!E24="","",'C. Fund Source'!E24)</f>
        <v>1190</v>
      </c>
      <c r="C24">
        <f>IF(A24="","",'C. Fund Source'!G24)</f>
        <v>9.1000000000000004E-3</v>
      </c>
      <c r="D24" t="str">
        <f>IF(A24="","",IF(COUNTIFS('Tracking Log'!H:H,A24,'Tracking Log'!J:J,B24)&gt;0,"Y","N"))</f>
        <v>N</v>
      </c>
      <c r="E24" t="str">
        <f>IF(A24="","",IF(D24="N","Unit will be held to the lessor of the adopted rate or "&amp;TEXT(C24,"0.0000")&amp;" for "&amp;Year,VLOOKUP(A24&amp;"-"&amp;B24,'Tracking Support'!A:E,5,FALSE)))</f>
        <v>Unit will be held to the lessor of the adopted rate or 0.0091 for 2025</v>
      </c>
      <c r="F24" t="str">
        <f>IF(A24=$F$1,COUNTIF($A$2:A24,A24),"")</f>
        <v/>
      </c>
      <c r="G24" t="str">
        <f t="shared" si="1"/>
        <v/>
      </c>
      <c r="H24" t="str">
        <f t="shared" si="2"/>
        <v/>
      </c>
      <c r="I24" t="str">
        <f t="shared" si="3"/>
        <v/>
      </c>
    </row>
    <row r="25" spans="1:9" x14ac:dyDescent="0.25">
      <c r="A25" t="str">
        <f>IF('C. Fund Source'!B25="","",'C. Fund Source'!B25&amp;'C. Fund Source'!C25&amp;'C. Fund Source'!D25)</f>
        <v>0220019</v>
      </c>
      <c r="B25" t="str">
        <f>IF('C. Fund Source'!E25="","",'C. Fund Source'!E25)</f>
        <v>1190</v>
      </c>
      <c r="C25">
        <f>IF(A25="","",'C. Fund Source'!G25)</f>
        <v>0</v>
      </c>
      <c r="D25" t="str">
        <f>IF(A25="","",IF(COUNTIFS('Tracking Log'!H:H,A25,'Tracking Log'!J:J,B25)&gt;0,"Y","N"))</f>
        <v>N</v>
      </c>
      <c r="E25" t="str">
        <f>IF(A25="","",IF(D25="N","Unit will be held to the lessor of the adopted rate or "&amp;TEXT(C25,"0.0000")&amp;" for "&amp;Year,VLOOKUP(A25&amp;"-"&amp;B25,'Tracking Support'!A:E,5,FALSE)))</f>
        <v>Unit will be held to the lessor of the adopted rate or 0.0000 for 2025</v>
      </c>
      <c r="F25" t="str">
        <f>IF(A25=$F$1,COUNTIF($A$2:A25,A25),"")</f>
        <v/>
      </c>
      <c r="G25" t="str">
        <f t="shared" si="1"/>
        <v/>
      </c>
      <c r="H25" t="str">
        <f t="shared" si="2"/>
        <v/>
      </c>
      <c r="I25" t="str">
        <f t="shared" si="3"/>
        <v/>
      </c>
    </row>
    <row r="26" spans="1:9" x14ac:dyDescent="0.25">
      <c r="A26" t="str">
        <f>IF('C. Fund Source'!B26="","",'C. Fund Source'!B26&amp;'C. Fund Source'!C26&amp;'C. Fund Source'!D26)</f>
        <v>0230100</v>
      </c>
      <c r="B26" t="str">
        <f>IF('C. Fund Source'!E26="","",'C. Fund Source'!E26)</f>
        <v>2391</v>
      </c>
      <c r="C26">
        <f>IF(A26="","",'C. Fund Source'!G26)</f>
        <v>4.4400000000000002E-2</v>
      </c>
      <c r="D26" t="str">
        <f>IF(A26="","",IF(COUNTIFS('Tracking Log'!H:H,A26,'Tracking Log'!J:J,B26)&gt;0,"Y","N"))</f>
        <v>N</v>
      </c>
      <c r="E26" t="str">
        <f>IF(A26="","",IF(D26="N","Unit will be held to the lessor of the adopted rate or "&amp;TEXT(C26,"0.0000")&amp;" for "&amp;Year,VLOOKUP(A26&amp;"-"&amp;B26,'Tracking Support'!A:E,5,FALSE)))</f>
        <v>Unit will be held to the lessor of the adopted rate or 0.0444 for 2025</v>
      </c>
      <c r="F26" t="str">
        <f>IF(A26=$F$1,COUNTIF($A$2:A26,A26),"")</f>
        <v/>
      </c>
      <c r="G26" t="str">
        <f t="shared" si="1"/>
        <v/>
      </c>
      <c r="H26" t="str">
        <f t="shared" si="2"/>
        <v/>
      </c>
      <c r="I26" t="str">
        <f t="shared" si="3"/>
        <v/>
      </c>
    </row>
    <row r="27" spans="1:9" x14ac:dyDescent="0.25">
      <c r="A27" t="str">
        <f>IF('C. Fund Source'!B27="","",'C. Fund Source'!B27&amp;'C. Fund Source'!C27&amp;'C. Fund Source'!D27)</f>
        <v>0230424</v>
      </c>
      <c r="B27" t="str">
        <f>IF('C. Fund Source'!E27="","",'C. Fund Source'!E27)</f>
        <v>2391</v>
      </c>
      <c r="C27">
        <f>IF(A27="","",'C. Fund Source'!G27)</f>
        <v>0.05</v>
      </c>
      <c r="D27" t="str">
        <f>IF(A27="","",IF(COUNTIFS('Tracking Log'!H:H,A27,'Tracking Log'!J:J,B27)&gt;0,"Y","N"))</f>
        <v>N</v>
      </c>
      <c r="E27" t="str">
        <f>IF(A27="","",IF(D27="N","Unit will be held to the lessor of the adopted rate or "&amp;TEXT(C27,"0.0000")&amp;" for "&amp;Year,VLOOKUP(A27&amp;"-"&amp;B27,'Tracking Support'!A:E,5,FALSE)))</f>
        <v>Unit will be held to the lessor of the adopted rate or 0.0500 for 2025</v>
      </c>
      <c r="F27" t="str">
        <f>IF(A27=$F$1,COUNTIF($A$2:A27,A27),"")</f>
        <v/>
      </c>
      <c r="G27" t="str">
        <f t="shared" si="1"/>
        <v/>
      </c>
      <c r="H27" t="str">
        <f t="shared" si="2"/>
        <v/>
      </c>
      <c r="I27" t="str">
        <f t="shared" si="3"/>
        <v/>
      </c>
    </row>
    <row r="28" spans="1:9" x14ac:dyDescent="0.25">
      <c r="A28" t="str">
        <f>IF('C. Fund Source'!B28="","",'C. Fund Source'!B28&amp;'C. Fund Source'!C28&amp;'C. Fund Source'!D28)</f>
        <v>0230424</v>
      </c>
      <c r="B28" t="str">
        <f>IF('C. Fund Source'!E28="","",'C. Fund Source'!E28)</f>
        <v>8692</v>
      </c>
      <c r="C28">
        <f>IF(A28="","",'C. Fund Source'!G28)</f>
        <v>3.3300000000000003E-2</v>
      </c>
      <c r="D28" t="str">
        <f>IF(A28="","",IF(COUNTIFS('Tracking Log'!H:H,A28,'Tracking Log'!J:J,B28)&gt;0,"Y","N"))</f>
        <v>N</v>
      </c>
      <c r="E28" t="str">
        <f>IF(A28="","",IF(D28="N","Unit will be held to the lessor of the adopted rate or "&amp;TEXT(C28,"0.0000")&amp;" for "&amp;Year,VLOOKUP(A28&amp;"-"&amp;B28,'Tracking Support'!A:E,5,FALSE)))</f>
        <v>Unit will be held to the lessor of the adopted rate or 0.0333 for 2025</v>
      </c>
      <c r="F28" t="str">
        <f>IF(A28=$F$1,COUNTIF($A$2:A28,A28),"")</f>
        <v/>
      </c>
      <c r="G28" t="str">
        <f t="shared" si="1"/>
        <v/>
      </c>
      <c r="H28" t="str">
        <f t="shared" si="2"/>
        <v/>
      </c>
      <c r="I28" t="str">
        <f t="shared" si="3"/>
        <v/>
      </c>
    </row>
    <row r="29" spans="1:9" x14ac:dyDescent="0.25">
      <c r="A29" t="str">
        <f>IF('C. Fund Source'!B29="","",'C. Fund Source'!B29&amp;'C. Fund Source'!C29&amp;'C. Fund Source'!D29)</f>
        <v>0230465</v>
      </c>
      <c r="B29" t="str">
        <f>IF('C. Fund Source'!E29="","",'C. Fund Source'!E29)</f>
        <v>2391</v>
      </c>
      <c r="C29">
        <f>IF(A29="","",'C. Fund Source'!G29)</f>
        <v>4.2099999999999999E-2</v>
      </c>
      <c r="D29" t="str">
        <f>IF(A29="","",IF(COUNTIFS('Tracking Log'!H:H,A29,'Tracking Log'!J:J,B29)&gt;0,"Y","N"))</f>
        <v>N</v>
      </c>
      <c r="E29" t="str">
        <f>IF(A29="","",IF(D29="N","Unit will be held to the lessor of the adopted rate or "&amp;TEXT(C29,"0.0000")&amp;" for "&amp;Year,VLOOKUP(A29&amp;"-"&amp;B29,'Tracking Support'!A:E,5,FALSE)))</f>
        <v>Unit will be held to the lessor of the adopted rate or 0.0421 for 2025</v>
      </c>
      <c r="F29" t="str">
        <f>IF(A29=$F$1,COUNTIF($A$2:A29,A29),"")</f>
        <v/>
      </c>
      <c r="G29" t="str">
        <f t="shared" si="1"/>
        <v/>
      </c>
      <c r="H29" t="str">
        <f t="shared" si="2"/>
        <v/>
      </c>
      <c r="I29" t="str">
        <f t="shared" si="3"/>
        <v/>
      </c>
    </row>
    <row r="30" spans="1:9" x14ac:dyDescent="0.25">
      <c r="A30" t="str">
        <f>IF('C. Fund Source'!B30="","",'C. Fund Source'!B30&amp;'C. Fund Source'!C30&amp;'C. Fund Source'!D30)</f>
        <v>0230476</v>
      </c>
      <c r="B30" t="str">
        <f>IF('C. Fund Source'!E30="","",'C. Fund Source'!E30)</f>
        <v>2391</v>
      </c>
      <c r="C30">
        <f>IF(A30="","",'C. Fund Source'!G30)</f>
        <v>0.05</v>
      </c>
      <c r="D30" t="str">
        <f>IF(A30="","",IF(COUNTIFS('Tracking Log'!H:H,A30,'Tracking Log'!J:J,B30)&gt;0,"Y","N"))</f>
        <v>N</v>
      </c>
      <c r="E30" t="str">
        <f>IF(A30="","",IF(D30="N","Unit will be held to the lessor of the adopted rate or "&amp;TEXT(C30,"0.0000")&amp;" for "&amp;Year,VLOOKUP(A30&amp;"-"&amp;B30,'Tracking Support'!A:E,5,FALSE)))</f>
        <v>Unit will be held to the lessor of the adopted rate or 0.0500 for 2025</v>
      </c>
      <c r="F30" t="str">
        <f>IF(A30=$F$1,COUNTIF($A$2:A30,A30),"")</f>
        <v/>
      </c>
      <c r="G30" t="str">
        <f t="shared" si="1"/>
        <v/>
      </c>
      <c r="H30" t="str">
        <f t="shared" si="2"/>
        <v/>
      </c>
      <c r="I30" t="str">
        <f t="shared" si="3"/>
        <v/>
      </c>
    </row>
    <row r="31" spans="1:9" x14ac:dyDescent="0.25">
      <c r="A31" t="str">
        <f>IF('C. Fund Source'!B31="","",'C. Fund Source'!B31&amp;'C. Fund Source'!C31&amp;'C. Fund Source'!D31)</f>
        <v>0230522</v>
      </c>
      <c r="B31" t="str">
        <f>IF('C. Fund Source'!E31="","",'C. Fund Source'!E31)</f>
        <v>2391</v>
      </c>
      <c r="C31">
        <f>IF(A31="","",'C. Fund Source'!G31)</f>
        <v>4.9099999999999998E-2</v>
      </c>
      <c r="D31" t="str">
        <f>IF(A31="","",IF(COUNTIFS('Tracking Log'!H:H,A31,'Tracking Log'!J:J,B31)&gt;0,"Y","N"))</f>
        <v>N</v>
      </c>
      <c r="E31" t="str">
        <f>IF(A31="","",IF(D31="N","Unit will be held to the lessor of the adopted rate or "&amp;TEXT(C31,"0.0000")&amp;" for "&amp;Year,VLOOKUP(A31&amp;"-"&amp;B31,'Tracking Support'!A:E,5,FALSE)))</f>
        <v>Unit will be held to the lessor of the adopted rate or 0.0491 for 2025</v>
      </c>
      <c r="F31" t="str">
        <f>IF(A31=$F$1,COUNTIF($A$2:A31,A31),"")</f>
        <v/>
      </c>
      <c r="G31" t="str">
        <f t="shared" si="1"/>
        <v/>
      </c>
      <c r="H31" t="str">
        <f t="shared" si="2"/>
        <v/>
      </c>
      <c r="I31" t="str">
        <f t="shared" si="3"/>
        <v/>
      </c>
    </row>
    <row r="32" spans="1:9" x14ac:dyDescent="0.25">
      <c r="A32" t="str">
        <f>IF('C. Fund Source'!B32="","",'C. Fund Source'!B32&amp;'C. Fund Source'!C32&amp;'C. Fund Source'!D32)</f>
        <v>0230523</v>
      </c>
      <c r="B32" t="str">
        <f>IF('C. Fund Source'!E32="","",'C. Fund Source'!E32)</f>
        <v>2391</v>
      </c>
      <c r="C32">
        <f>IF(A32="","",'C. Fund Source'!G32)</f>
        <v>0.05</v>
      </c>
      <c r="D32" t="str">
        <f>IF(A32="","",IF(COUNTIFS('Tracking Log'!H:H,A32,'Tracking Log'!J:J,B32)&gt;0,"Y","N"))</f>
        <v>N</v>
      </c>
      <c r="E32" t="str">
        <f>IF(A32="","",IF(D32="N","Unit will be held to the lessor of the adopted rate or "&amp;TEXT(C32,"0.0000")&amp;" for "&amp;Year,VLOOKUP(A32&amp;"-"&amp;B32,'Tracking Support'!A:E,5,FALSE)))</f>
        <v>Unit will be held to the lessor of the adopted rate or 0.0500 for 2025</v>
      </c>
      <c r="F32" t="str">
        <f>IF(A32=$F$1,COUNTIF($A$2:A32,A32),"")</f>
        <v/>
      </c>
      <c r="G32" t="str">
        <f t="shared" si="1"/>
        <v/>
      </c>
      <c r="H32" t="str">
        <f t="shared" si="2"/>
        <v/>
      </c>
      <c r="I32" t="str">
        <f t="shared" si="3"/>
        <v/>
      </c>
    </row>
    <row r="33" spans="1:9" x14ac:dyDescent="0.25">
      <c r="A33" t="str">
        <f>IF('C. Fund Source'!B33="","",'C. Fund Source'!B33&amp;'C. Fund Source'!C33&amp;'C. Fund Source'!D33)</f>
        <v>0230968</v>
      </c>
      <c r="B33" t="str">
        <f>IF('C. Fund Source'!E33="","",'C. Fund Source'!E33)</f>
        <v>1191</v>
      </c>
      <c r="C33">
        <f>IF(A33="","",'C. Fund Source'!G33)</f>
        <v>0</v>
      </c>
      <c r="D33" t="str">
        <f>IF(A33="","",IF(COUNTIFS('Tracking Log'!H:H,A33,'Tracking Log'!J:J,B33)&gt;0,"Y","N"))</f>
        <v>N</v>
      </c>
      <c r="E33" t="str">
        <f>IF(A33="","",IF(D33="N","Unit will be held to the lessor of the adopted rate or "&amp;TEXT(C33,"0.0000")&amp;" for "&amp;Year,VLOOKUP(A33&amp;"-"&amp;B33,'Tracking Support'!A:E,5,FALSE)))</f>
        <v>Unit will be held to the lessor of the adopted rate or 0.0000 for 2025</v>
      </c>
      <c r="F33" t="str">
        <f>IF(A33=$F$1,COUNTIF($A$2:A33,A33),"")</f>
        <v/>
      </c>
      <c r="G33" t="str">
        <f t="shared" si="1"/>
        <v/>
      </c>
      <c r="H33" t="str">
        <f t="shared" si="2"/>
        <v/>
      </c>
      <c r="I33" t="str">
        <f t="shared" si="3"/>
        <v/>
      </c>
    </row>
    <row r="34" spans="1:9" x14ac:dyDescent="0.25">
      <c r="A34" t="str">
        <f>IF('C. Fund Source'!B34="","",'C. Fund Source'!B34&amp;'C. Fund Source'!C34&amp;'C. Fund Source'!D34)</f>
        <v>0230968</v>
      </c>
      <c r="B34" t="str">
        <f>IF('C. Fund Source'!E34="","",'C. Fund Source'!E34)</f>
        <v>2391</v>
      </c>
      <c r="C34">
        <f>IF(A34="","",'C. Fund Source'!G34)</f>
        <v>4.82E-2</v>
      </c>
      <c r="D34" t="str">
        <f>IF(A34="","",IF(COUNTIFS('Tracking Log'!H:H,A34,'Tracking Log'!J:J,B34)&gt;0,"Y","N"))</f>
        <v>N</v>
      </c>
      <c r="E34" t="str">
        <f>IF(A34="","",IF(D34="N","Unit will be held to the lessor of the adopted rate or "&amp;TEXT(C34,"0.0000")&amp;" for "&amp;Year,VLOOKUP(A34&amp;"-"&amp;B34,'Tracking Support'!A:E,5,FALSE)))</f>
        <v>Unit will be held to the lessor of the adopted rate or 0.0482 for 2025</v>
      </c>
      <c r="F34" t="str">
        <f>IF(A34=$F$1,COUNTIF($A$2:A34,A34),"")</f>
        <v/>
      </c>
      <c r="G34" t="str">
        <f t="shared" si="1"/>
        <v/>
      </c>
      <c r="H34" t="str">
        <f t="shared" si="2"/>
        <v/>
      </c>
      <c r="I34" t="str">
        <f t="shared" si="3"/>
        <v/>
      </c>
    </row>
    <row r="35" spans="1:9" x14ac:dyDescent="0.25">
      <c r="A35" t="str">
        <f>IF('C. Fund Source'!B35="","",'C. Fund Source'!B35&amp;'C. Fund Source'!C35&amp;'C. Fund Source'!D35)</f>
        <v>0260800</v>
      </c>
      <c r="B35" t="str">
        <f>IF('C. Fund Source'!E35="","",'C. Fund Source'!E35)</f>
        <v>8090</v>
      </c>
      <c r="C35">
        <f>IF(A35="","",'C. Fund Source'!G35)</f>
        <v>0</v>
      </c>
      <c r="D35" t="str">
        <f>IF(A35="","",IF(COUNTIFS('Tracking Log'!H:H,A35,'Tracking Log'!J:J,B35)&gt;0,"Y","N"))</f>
        <v>N</v>
      </c>
      <c r="E35" t="str">
        <f>IF(A35="","",IF(D35="N","Unit will be held to the lessor of the adopted rate or "&amp;TEXT(C35,"0.0000")&amp;" for "&amp;Year,VLOOKUP(A35&amp;"-"&amp;B35,'Tracking Support'!A:E,5,FALSE)))</f>
        <v>Unit will be held to the lessor of the adopted rate or 0.0000 for 2025</v>
      </c>
      <c r="F35" t="str">
        <f>IF(A35=$F$1,COUNTIF($A$2:A35,A35),"")</f>
        <v/>
      </c>
      <c r="G35" t="str">
        <f t="shared" si="1"/>
        <v/>
      </c>
      <c r="H35" t="str">
        <f t="shared" si="2"/>
        <v/>
      </c>
      <c r="I35" t="str">
        <f t="shared" si="3"/>
        <v/>
      </c>
    </row>
    <row r="36" spans="1:9" x14ac:dyDescent="0.25">
      <c r="A36" t="str">
        <f>IF('C. Fund Source'!B36="","",'C. Fund Source'!B36&amp;'C. Fund Source'!C36&amp;'C. Fund Source'!D36)</f>
        <v>0260960</v>
      </c>
      <c r="B36" t="str">
        <f>IF('C. Fund Source'!E36="","",'C. Fund Source'!E36)</f>
        <v>8190</v>
      </c>
      <c r="C36">
        <f>IF(A36="","",'C. Fund Source'!G36)</f>
        <v>3.0000000000000001E-3</v>
      </c>
      <c r="D36" t="str">
        <f>IF(A36="","",IF(COUNTIFS('Tracking Log'!H:H,A36,'Tracking Log'!J:J,B36)&gt;0,"Y","N"))</f>
        <v>N</v>
      </c>
      <c r="E36" t="str">
        <f>IF(A36="","",IF(D36="N","Unit will be held to the lessor of the adopted rate or "&amp;TEXT(C36,"0.0000")&amp;" for "&amp;Year,VLOOKUP(A36&amp;"-"&amp;B36,'Tracking Support'!A:E,5,FALSE)))</f>
        <v>Unit will be held to the lessor of the adopted rate or 0.0030 for 2025</v>
      </c>
      <c r="F36" t="str">
        <f>IF(A36=$F$1,COUNTIF($A$2:A36,A36),"")</f>
        <v/>
      </c>
      <c r="G36" t="str">
        <f t="shared" si="1"/>
        <v/>
      </c>
      <c r="H36" t="str">
        <f t="shared" si="2"/>
        <v/>
      </c>
      <c r="I36" t="str">
        <f t="shared" si="3"/>
        <v/>
      </c>
    </row>
    <row r="37" spans="1:9" x14ac:dyDescent="0.25">
      <c r="A37" t="str">
        <f>IF('C. Fund Source'!B37="","",'C. Fund Source'!B37&amp;'C. Fund Source'!C37&amp;'C. Fund Source'!D37)</f>
        <v>0260969</v>
      </c>
      <c r="B37" t="str">
        <f>IF('C. Fund Source'!E37="","",'C. Fund Source'!E37)</f>
        <v>8691</v>
      </c>
      <c r="C37">
        <f>IF(A37="","",'C. Fund Source'!G37)</f>
        <v>3.3300000000000003E-2</v>
      </c>
      <c r="D37" t="str">
        <f>IF(A37="","",IF(COUNTIFS('Tracking Log'!H:H,A37,'Tracking Log'!J:J,B37)&gt;0,"Y","N"))</f>
        <v>N</v>
      </c>
      <c r="E37" t="str">
        <f>IF(A37="","",IF(D37="N","Unit will be held to the lessor of the adopted rate or "&amp;TEXT(C37,"0.0000")&amp;" for "&amp;Year,VLOOKUP(A37&amp;"-"&amp;B37,'Tracking Support'!A:E,5,FALSE)))</f>
        <v>Unit will be held to the lessor of the adopted rate or 0.0333 for 2025</v>
      </c>
      <c r="F37" t="str">
        <f>IF(A37=$F$1,COUNTIF($A$2:A37,A37),"")</f>
        <v/>
      </c>
      <c r="G37" t="str">
        <f t="shared" si="1"/>
        <v/>
      </c>
      <c r="H37" t="str">
        <f t="shared" si="2"/>
        <v/>
      </c>
      <c r="I37" t="str">
        <f t="shared" si="3"/>
        <v/>
      </c>
    </row>
    <row r="38" spans="1:9" x14ac:dyDescent="0.25">
      <c r="A38" t="str">
        <f>IF('C. Fund Source'!B38="","",'C. Fund Source'!B38&amp;'C. Fund Source'!C38&amp;'C. Fund Source'!D38)</f>
        <v>0261192</v>
      </c>
      <c r="B38" t="str">
        <f>IF('C. Fund Source'!E38="","",'C. Fund Source'!E38)</f>
        <v>8691</v>
      </c>
      <c r="C38">
        <f>IF(A38="","",'C. Fund Source'!G38)</f>
        <v>3.3300000000000003E-2</v>
      </c>
      <c r="D38" t="str">
        <f>IF(A38="","",IF(COUNTIFS('Tracking Log'!H:H,A38,'Tracking Log'!J:J,B38)&gt;0,"Y","N"))</f>
        <v>N</v>
      </c>
      <c r="E38" t="str">
        <f>IF(A38="","",IF(D38="N","Unit will be held to the lessor of the adopted rate or "&amp;TEXT(C38,"0.0000")&amp;" for "&amp;Year,VLOOKUP(A38&amp;"-"&amp;B38,'Tracking Support'!A:E,5,FALSE)))</f>
        <v>Unit will be held to the lessor of the adopted rate or 0.0333 for 2025</v>
      </c>
      <c r="F38" t="str">
        <f>IF(A38=$F$1,COUNTIF($A$2:A38,A38),"")</f>
        <v/>
      </c>
      <c r="G38" t="str">
        <f t="shared" si="1"/>
        <v/>
      </c>
      <c r="H38" t="str">
        <f t="shared" si="2"/>
        <v/>
      </c>
      <c r="I38" t="str">
        <f t="shared" si="3"/>
        <v/>
      </c>
    </row>
    <row r="39" spans="1:9" x14ac:dyDescent="0.25">
      <c r="A39" t="str">
        <f>IF('C. Fund Source'!B39="","",'C. Fund Source'!B39&amp;'C. Fund Source'!C39&amp;'C. Fund Source'!D39)</f>
        <v>0261193</v>
      </c>
      <c r="B39" t="str">
        <f>IF('C. Fund Source'!E39="","",'C. Fund Source'!E39)</f>
        <v>8691</v>
      </c>
      <c r="C39">
        <f>IF(A39="","",'C. Fund Source'!G39)</f>
        <v>3.3300000000000003E-2</v>
      </c>
      <c r="D39" t="str">
        <f>IF(A39="","",IF(COUNTIFS('Tracking Log'!H:H,A39,'Tracking Log'!J:J,B39)&gt;0,"Y","N"))</f>
        <v>N</v>
      </c>
      <c r="E39" t="str">
        <f>IF(A39="","",IF(D39="N","Unit will be held to the lessor of the adopted rate or "&amp;TEXT(C39,"0.0000")&amp;" for "&amp;Year,VLOOKUP(A39&amp;"-"&amp;B39,'Tracking Support'!A:E,5,FALSE)))</f>
        <v>Unit will be held to the lessor of the adopted rate or 0.0333 for 2025</v>
      </c>
      <c r="F39" t="str">
        <f>IF(A39=$F$1,COUNTIF($A$2:A39,A39),"")</f>
        <v/>
      </c>
      <c r="G39" t="str">
        <f t="shared" si="1"/>
        <v/>
      </c>
      <c r="H39" t="str">
        <f t="shared" si="2"/>
        <v/>
      </c>
      <c r="I39" t="str">
        <f t="shared" si="3"/>
        <v/>
      </c>
    </row>
    <row r="40" spans="1:9" x14ac:dyDescent="0.25">
      <c r="A40" t="str">
        <f>IF('C. Fund Source'!B40="","",'C. Fund Source'!B40&amp;'C. Fund Source'!C40&amp;'C. Fund Source'!D40)</f>
        <v>0261194</v>
      </c>
      <c r="B40" t="str">
        <f>IF('C. Fund Source'!E40="","",'C. Fund Source'!E40)</f>
        <v>8691</v>
      </c>
      <c r="C40">
        <f>IF(A40="","",'C. Fund Source'!G40)</f>
        <v>3.3300000000000003E-2</v>
      </c>
      <c r="D40" t="str">
        <f>IF(A40="","",IF(COUNTIFS('Tracking Log'!H:H,A40,'Tracking Log'!J:J,B40)&gt;0,"Y","N"))</f>
        <v>N</v>
      </c>
      <c r="E40" t="str">
        <f>IF(A40="","",IF(D40="N","Unit will be held to the lessor of the adopted rate or "&amp;TEXT(C40,"0.0000")&amp;" for "&amp;Year,VLOOKUP(A40&amp;"-"&amp;B40,'Tracking Support'!A:E,5,FALSE)))</f>
        <v>Unit will be held to the lessor of the adopted rate or 0.0333 for 2025</v>
      </c>
      <c r="F40" t="str">
        <f>IF(A40=$F$1,COUNTIF($A$2:A40,A40),"")</f>
        <v/>
      </c>
      <c r="G40" t="str">
        <f t="shared" si="1"/>
        <v/>
      </c>
      <c r="H40" t="str">
        <f t="shared" si="2"/>
        <v/>
      </c>
      <c r="I40" t="str">
        <f t="shared" si="3"/>
        <v/>
      </c>
    </row>
    <row r="41" spans="1:9" x14ac:dyDescent="0.25">
      <c r="A41" t="str">
        <f>IF('C. Fund Source'!B41="","",'C. Fund Source'!B41&amp;'C. Fund Source'!C41&amp;'C. Fund Source'!D41)</f>
        <v>0310000</v>
      </c>
      <c r="B41" t="str">
        <f>IF('C. Fund Source'!E41="","",'C. Fund Source'!E41)</f>
        <v>0790</v>
      </c>
      <c r="C41">
        <f>IF(A41="","",'C. Fund Source'!G41)</f>
        <v>3.7600000000000001E-2</v>
      </c>
      <c r="D41" t="str">
        <f>IF(A41="","",IF(COUNTIFS('Tracking Log'!H:H,A41,'Tracking Log'!J:J,B41)&gt;0,"Y","N"))</f>
        <v>N</v>
      </c>
      <c r="E41" t="str">
        <f>IF(A41="","",IF(D41="N","Unit will be held to the lessor of the adopted rate or "&amp;TEXT(C41,"0.0000")&amp;" for "&amp;Year,VLOOKUP(A41&amp;"-"&amp;B41,'Tracking Support'!A:E,5,FALSE)))</f>
        <v>Unit will be held to the lessor of the adopted rate or 0.0376 for 2025</v>
      </c>
      <c r="F41" t="str">
        <f>IF(A41=$F$1,COUNTIF($A$2:A41,A41),"")</f>
        <v/>
      </c>
      <c r="G41" t="str">
        <f t="shared" si="1"/>
        <v/>
      </c>
      <c r="H41" t="str">
        <f t="shared" si="2"/>
        <v/>
      </c>
      <c r="I41" t="str">
        <f t="shared" si="3"/>
        <v/>
      </c>
    </row>
    <row r="42" spans="1:9" x14ac:dyDescent="0.25">
      <c r="A42" t="str">
        <f>IF('C. Fund Source'!B42="","",'C. Fund Source'!B42&amp;'C. Fund Source'!C42&amp;'C. Fund Source'!D42)</f>
        <v>0320003</v>
      </c>
      <c r="B42" t="str">
        <f>IF('C. Fund Source'!E42="","",'C. Fund Source'!E42)</f>
        <v>1190</v>
      </c>
      <c r="C42">
        <f>IF(A42="","",'C. Fund Source'!G42)</f>
        <v>1.67E-2</v>
      </c>
      <c r="D42" t="str">
        <f>IF(A42="","",IF(COUNTIFS('Tracking Log'!H:H,A42,'Tracking Log'!J:J,B42)&gt;0,"Y","N"))</f>
        <v>N</v>
      </c>
      <c r="E42" t="str">
        <f>IF(A42="","",IF(D42="N","Unit will be held to the lessor of the adopted rate or "&amp;TEXT(C42,"0.0000")&amp;" for "&amp;Year,VLOOKUP(A42&amp;"-"&amp;B42,'Tracking Support'!A:E,5,FALSE)))</f>
        <v>Unit will be held to the lessor of the adopted rate or 0.0167 for 2025</v>
      </c>
      <c r="F42" t="str">
        <f>IF(A42=$F$1,COUNTIF($A$2:A42,A42),"")</f>
        <v/>
      </c>
      <c r="G42" t="str">
        <f t="shared" si="1"/>
        <v/>
      </c>
      <c r="H42" t="str">
        <f t="shared" si="2"/>
        <v/>
      </c>
      <c r="I42" t="str">
        <f t="shared" si="3"/>
        <v/>
      </c>
    </row>
    <row r="43" spans="1:9" x14ac:dyDescent="0.25">
      <c r="A43" t="str">
        <f>IF('C. Fund Source'!B43="","",'C. Fund Source'!B43&amp;'C. Fund Source'!C43&amp;'C. Fund Source'!D43)</f>
        <v>0320004</v>
      </c>
      <c r="B43" t="str">
        <f>IF('C. Fund Source'!E43="","",'C. Fund Source'!E43)</f>
        <v>1190</v>
      </c>
      <c r="C43">
        <f>IF(A43="","",'C. Fund Source'!G43)</f>
        <v>3.3300000000000003E-2</v>
      </c>
      <c r="D43" t="str">
        <f>IF(A43="","",IF(COUNTIFS('Tracking Log'!H:H,A43,'Tracking Log'!J:J,B43)&gt;0,"Y","N"))</f>
        <v>N</v>
      </c>
      <c r="E43" t="str">
        <f>IF(A43="","",IF(D43="N","Unit will be held to the lessor of the adopted rate or "&amp;TEXT(C43,"0.0000")&amp;" for "&amp;Year,VLOOKUP(A43&amp;"-"&amp;B43,'Tracking Support'!A:E,5,FALSE)))</f>
        <v>Unit will be held to the lessor of the adopted rate or 0.0333 for 2025</v>
      </c>
      <c r="F43" t="str">
        <f>IF(A43=$F$1,COUNTIF($A$2:A43,A43),"")</f>
        <v/>
      </c>
      <c r="G43" t="str">
        <f t="shared" si="1"/>
        <v/>
      </c>
      <c r="H43" t="str">
        <f t="shared" si="2"/>
        <v/>
      </c>
      <c r="I43" t="str">
        <f t="shared" si="3"/>
        <v/>
      </c>
    </row>
    <row r="44" spans="1:9" x14ac:dyDescent="0.25">
      <c r="A44" t="str">
        <f>IF('C. Fund Source'!B44="","",'C. Fund Source'!B44&amp;'C. Fund Source'!C44&amp;'C. Fund Source'!D44)</f>
        <v>0320005</v>
      </c>
      <c r="B44" t="str">
        <f>IF('C. Fund Source'!E44="","",'C. Fund Source'!E44)</f>
        <v>1190</v>
      </c>
      <c r="C44">
        <f>IF(A44="","",'C. Fund Source'!G44)</f>
        <v>2.9600000000000001E-2</v>
      </c>
      <c r="D44" t="str">
        <f>IF(A44="","",IF(COUNTIFS('Tracking Log'!H:H,A44,'Tracking Log'!J:J,B44)&gt;0,"Y","N"))</f>
        <v>N</v>
      </c>
      <c r="E44" t="str">
        <f>IF(A44="","",IF(D44="N","Unit will be held to the lessor of the adopted rate or "&amp;TEXT(C44,"0.0000")&amp;" for "&amp;Year,VLOOKUP(A44&amp;"-"&amp;B44,'Tracking Support'!A:E,5,FALSE)))</f>
        <v>Unit will be held to the lessor of the adopted rate or 0.0296 for 2025</v>
      </c>
      <c r="F44" t="str">
        <f>IF(A44=$F$1,COUNTIF($A$2:A44,A44),"")</f>
        <v/>
      </c>
      <c r="G44" t="str">
        <f t="shared" si="1"/>
        <v/>
      </c>
      <c r="H44" t="str">
        <f t="shared" si="2"/>
        <v/>
      </c>
      <c r="I44" t="str">
        <f t="shared" si="3"/>
        <v/>
      </c>
    </row>
    <row r="45" spans="1:9" x14ac:dyDescent="0.25">
      <c r="A45" t="str">
        <f>IF('C. Fund Source'!B45="","",'C. Fund Source'!B45&amp;'C. Fund Source'!C45&amp;'C. Fund Source'!D45)</f>
        <v>0320006</v>
      </c>
      <c r="B45" t="str">
        <f>IF('C. Fund Source'!E45="","",'C. Fund Source'!E45)</f>
        <v>1190</v>
      </c>
      <c r="C45">
        <f>IF(A45="","",'C. Fund Source'!G45)</f>
        <v>2.9000000000000001E-2</v>
      </c>
      <c r="D45" t="str">
        <f>IF(A45="","",IF(COUNTIFS('Tracking Log'!H:H,A45,'Tracking Log'!J:J,B45)&gt;0,"Y","N"))</f>
        <v>N</v>
      </c>
      <c r="E45" t="str">
        <f>IF(A45="","",IF(D45="N","Unit will be held to the lessor of the adopted rate or "&amp;TEXT(C45,"0.0000")&amp;" for "&amp;Year,VLOOKUP(A45&amp;"-"&amp;B45,'Tracking Support'!A:E,5,FALSE)))</f>
        <v>Unit will be held to the lessor of the adopted rate or 0.0290 for 2025</v>
      </c>
      <c r="F45" t="str">
        <f>IF(A45=$F$1,COUNTIF($A$2:A45,A45),"")</f>
        <v/>
      </c>
      <c r="G45" t="str">
        <f t="shared" si="1"/>
        <v/>
      </c>
      <c r="H45" t="str">
        <f t="shared" si="2"/>
        <v/>
      </c>
      <c r="I45" t="str">
        <f t="shared" si="3"/>
        <v/>
      </c>
    </row>
    <row r="46" spans="1:9" x14ac:dyDescent="0.25">
      <c r="A46" t="str">
        <f>IF('C. Fund Source'!B46="","",'C. Fund Source'!B46&amp;'C. Fund Source'!C46&amp;'C. Fund Source'!D46)</f>
        <v>0320009</v>
      </c>
      <c r="B46" t="str">
        <f>IF('C. Fund Source'!E46="","",'C. Fund Source'!E46)</f>
        <v>8692</v>
      </c>
      <c r="C46">
        <f>IF(A46="","",'C. Fund Source'!G46)</f>
        <v>3.09E-2</v>
      </c>
      <c r="D46" t="str">
        <f>IF(A46="","",IF(COUNTIFS('Tracking Log'!H:H,A46,'Tracking Log'!J:J,B46)&gt;0,"Y","N"))</f>
        <v>N</v>
      </c>
      <c r="E46" t="str">
        <f>IF(A46="","",IF(D46="N","Unit will be held to the lessor of the adopted rate or "&amp;TEXT(C46,"0.0000")&amp;" for "&amp;Year,VLOOKUP(A46&amp;"-"&amp;B46,'Tracking Support'!A:E,5,FALSE)))</f>
        <v>Unit will be held to the lessor of the adopted rate or 0.0309 for 2025</v>
      </c>
      <c r="F46" t="str">
        <f>IF(A46=$F$1,COUNTIF($A$2:A46,A46),"")</f>
        <v/>
      </c>
      <c r="G46" t="str">
        <f t="shared" si="1"/>
        <v/>
      </c>
      <c r="H46" t="str">
        <f t="shared" si="2"/>
        <v/>
      </c>
      <c r="I46" t="str">
        <f t="shared" si="3"/>
        <v/>
      </c>
    </row>
    <row r="47" spans="1:9" x14ac:dyDescent="0.25">
      <c r="A47" t="str">
        <f>IF('C. Fund Source'!B47="","",'C. Fund Source'!B47&amp;'C. Fund Source'!C47&amp;'C. Fund Source'!D47)</f>
        <v>0320010</v>
      </c>
      <c r="B47" t="str">
        <f>IF('C. Fund Source'!E47="","",'C. Fund Source'!E47)</f>
        <v>1190</v>
      </c>
      <c r="C47">
        <f>IF(A47="","",'C. Fund Source'!G47)</f>
        <v>3.1600000000000003E-2</v>
      </c>
      <c r="D47" t="str">
        <f>IF(A47="","",IF(COUNTIFS('Tracking Log'!H:H,A47,'Tracking Log'!J:J,B47)&gt;0,"Y","N"))</f>
        <v>N</v>
      </c>
      <c r="E47" t="str">
        <f>IF(A47="","",IF(D47="N","Unit will be held to the lessor of the adopted rate or "&amp;TEXT(C47,"0.0000")&amp;" for "&amp;Year,VLOOKUP(A47&amp;"-"&amp;B47,'Tracking Support'!A:E,5,FALSE)))</f>
        <v>Unit will be held to the lessor of the adopted rate or 0.0316 for 2025</v>
      </c>
      <c r="F47" t="str">
        <f>IF(A47=$F$1,COUNTIF($A$2:A47,A47),"")</f>
        <v/>
      </c>
      <c r="G47" t="str">
        <f t="shared" si="1"/>
        <v/>
      </c>
      <c r="H47" t="str">
        <f t="shared" si="2"/>
        <v/>
      </c>
      <c r="I47" t="str">
        <f t="shared" si="3"/>
        <v/>
      </c>
    </row>
    <row r="48" spans="1:9" x14ac:dyDescent="0.25">
      <c r="A48" t="str">
        <f>IF('C. Fund Source'!B48="","",'C. Fund Source'!B48&amp;'C. Fund Source'!C48&amp;'C. Fund Source'!D48)</f>
        <v>0320012</v>
      </c>
      <c r="B48" t="str">
        <f>IF('C. Fund Source'!E48="","",'C. Fund Source'!E48)</f>
        <v>1190</v>
      </c>
      <c r="C48">
        <f>IF(A48="","",'C. Fund Source'!G48)</f>
        <v>3.3300000000000003E-2</v>
      </c>
      <c r="D48" t="str">
        <f>IF(A48="","",IF(COUNTIFS('Tracking Log'!H:H,A48,'Tracking Log'!J:J,B48)&gt;0,"Y","N"))</f>
        <v>N</v>
      </c>
      <c r="E48" t="str">
        <f>IF(A48="","",IF(D48="N","Unit will be held to the lessor of the adopted rate or "&amp;TEXT(C48,"0.0000")&amp;" for "&amp;Year,VLOOKUP(A48&amp;"-"&amp;B48,'Tracking Support'!A:E,5,FALSE)))</f>
        <v>Unit will be held to the lessor of the adopted rate or 0.0333 for 2025</v>
      </c>
      <c r="F48" t="str">
        <f>IF(A48=$F$1,COUNTIF($A$2:A48,A48),"")</f>
        <v/>
      </c>
      <c r="G48" t="str">
        <f t="shared" si="1"/>
        <v/>
      </c>
      <c r="H48" t="str">
        <f t="shared" si="2"/>
        <v/>
      </c>
      <c r="I48" t="str">
        <f t="shared" si="3"/>
        <v/>
      </c>
    </row>
    <row r="49" spans="1:9" x14ac:dyDescent="0.25">
      <c r="A49" t="str">
        <f>IF('C. Fund Source'!B49="","",'C. Fund Source'!B49&amp;'C. Fund Source'!C49&amp;'C. Fund Source'!D49)</f>
        <v>0330200</v>
      </c>
      <c r="B49" t="str">
        <f>IF('C. Fund Source'!E49="","",'C. Fund Source'!E49)</f>
        <v>2391</v>
      </c>
      <c r="C49">
        <f>IF(A49="","",'C. Fund Source'!G49)</f>
        <v>4.65E-2</v>
      </c>
      <c r="D49" t="str">
        <f>IF(A49="","",IF(COUNTIFS('Tracking Log'!H:H,A49,'Tracking Log'!J:J,B49)&gt;0,"Y","N"))</f>
        <v>Y</v>
      </c>
      <c r="E49" t="e">
        <f>IF(A49="","",IF(D49="N","Unit will be held to the lessor of the adopted rate or "&amp;TEXT(C49,"0.0000")&amp;" for "&amp;Year,VLOOKUP(A49&amp;"-"&amp;B49,'Tracking Support'!A:E,5,FALSE)))</f>
        <v>#N/A</v>
      </c>
      <c r="F49" t="str">
        <f>IF(A49=$F$1,COUNTIF($A$2:A49,A49),"")</f>
        <v/>
      </c>
      <c r="G49" t="str">
        <f t="shared" si="1"/>
        <v/>
      </c>
      <c r="H49" t="str">
        <f t="shared" si="2"/>
        <v/>
      </c>
      <c r="I49" t="str">
        <f t="shared" si="3"/>
        <v/>
      </c>
    </row>
    <row r="50" spans="1:9" x14ac:dyDescent="0.25">
      <c r="A50" t="str">
        <f>IF('C. Fund Source'!B50="","",'C. Fund Source'!B50&amp;'C. Fund Source'!C50&amp;'C. Fund Source'!D50)</f>
        <v>0330528</v>
      </c>
      <c r="B50" t="str">
        <f>IF('C. Fund Source'!E50="","",'C. Fund Source'!E50)</f>
        <v>2391</v>
      </c>
      <c r="C50">
        <f>IF(A50="","",'C. Fund Source'!G50)</f>
        <v>3.6400000000000002E-2</v>
      </c>
      <c r="D50" t="str">
        <f>IF(A50="","",IF(COUNTIFS('Tracking Log'!H:H,A50,'Tracking Log'!J:J,B50)&gt;0,"Y","N"))</f>
        <v>N</v>
      </c>
      <c r="E50" t="str">
        <f>IF(A50="","",IF(D50="N","Unit will be held to the lessor of the adopted rate or "&amp;TEXT(C50,"0.0000")&amp;" for "&amp;Year,VLOOKUP(A50&amp;"-"&amp;B50,'Tracking Support'!A:E,5,FALSE)))</f>
        <v>Unit will be held to the lessor of the adopted rate or 0.0364 for 2025</v>
      </c>
      <c r="F50" t="str">
        <f>IF(A50=$F$1,COUNTIF($A$2:A50,A50),"")</f>
        <v/>
      </c>
      <c r="G50" t="str">
        <f t="shared" si="1"/>
        <v/>
      </c>
      <c r="H50" t="str">
        <f t="shared" si="2"/>
        <v/>
      </c>
      <c r="I50" t="str">
        <f t="shared" si="3"/>
        <v/>
      </c>
    </row>
    <row r="51" spans="1:9" x14ac:dyDescent="0.25">
      <c r="A51" t="str">
        <f>IF('C. Fund Source'!B51="","",'C. Fund Source'!B51&amp;'C. Fund Source'!C51&amp;'C. Fund Source'!D51)</f>
        <v>0330703</v>
      </c>
      <c r="B51" t="str">
        <f>IF('C. Fund Source'!E51="","",'C. Fund Source'!E51)</f>
        <v>2391</v>
      </c>
      <c r="C51">
        <f>IF(A51="","",'C. Fund Source'!G51)</f>
        <v>2.3E-2</v>
      </c>
      <c r="D51" t="str">
        <f>IF(A51="","",IF(COUNTIFS('Tracking Log'!H:H,A51,'Tracking Log'!J:J,B51)&gt;0,"Y","N"))</f>
        <v>N</v>
      </c>
      <c r="E51" t="str">
        <f>IF(A51="","",IF(D51="N","Unit will be held to the lessor of the adopted rate or "&amp;TEXT(C51,"0.0000")&amp;" for "&amp;Year,VLOOKUP(A51&amp;"-"&amp;B51,'Tracking Support'!A:E,5,FALSE)))</f>
        <v>Unit will be held to the lessor of the adopted rate or 0.0230 for 2025</v>
      </c>
      <c r="F51" t="str">
        <f>IF(A51=$F$1,COUNTIF($A$2:A51,A51),"")</f>
        <v/>
      </c>
      <c r="G51" t="str">
        <f t="shared" si="1"/>
        <v/>
      </c>
      <c r="H51" t="str">
        <f t="shared" si="2"/>
        <v/>
      </c>
      <c r="I51" t="str">
        <f t="shared" si="3"/>
        <v/>
      </c>
    </row>
    <row r="52" spans="1:9" x14ac:dyDescent="0.25">
      <c r="A52" t="str">
        <f>IF('C. Fund Source'!B52="","",'C. Fund Source'!B52&amp;'C. Fund Source'!C52&amp;'C. Fund Source'!D52)</f>
        <v>0410000</v>
      </c>
      <c r="B52" t="str">
        <f>IF('C. Fund Source'!E52="","",'C. Fund Source'!E52)</f>
        <v>0790</v>
      </c>
      <c r="C52">
        <f>IF(A52="","",'C. Fund Source'!G52)</f>
        <v>1.95E-2</v>
      </c>
      <c r="D52" t="str">
        <f>IF(A52="","",IF(COUNTIFS('Tracking Log'!H:H,A52,'Tracking Log'!J:J,B52)&gt;0,"Y","N"))</f>
        <v>N</v>
      </c>
      <c r="E52" t="str">
        <f>IF(A52="","",IF(D52="N","Unit will be held to the lessor of the adopted rate or "&amp;TEXT(C52,"0.0000")&amp;" for "&amp;Year,VLOOKUP(A52&amp;"-"&amp;B52,'Tracking Support'!A:E,5,FALSE)))</f>
        <v>Unit will be held to the lessor of the adopted rate or 0.0195 for 2025</v>
      </c>
      <c r="F52" t="str">
        <f>IF(A52=$F$1,COUNTIF($A$2:A52,A52),"")</f>
        <v/>
      </c>
      <c r="G52" t="str">
        <f t="shared" si="1"/>
        <v/>
      </c>
      <c r="H52" t="str">
        <f t="shared" si="2"/>
        <v/>
      </c>
      <c r="I52" t="str">
        <f t="shared" si="3"/>
        <v/>
      </c>
    </row>
    <row r="53" spans="1:9" x14ac:dyDescent="0.25">
      <c r="A53" t="str">
        <f>IF('C. Fund Source'!B53="","",'C. Fund Source'!B53&amp;'C. Fund Source'!C53&amp;'C. Fund Source'!D53)</f>
        <v>0410000</v>
      </c>
      <c r="B53" t="str">
        <f>IF('C. Fund Source'!E53="","",'C. Fund Source'!E53)</f>
        <v>1192</v>
      </c>
      <c r="C53">
        <f>IF(A53="","",'C. Fund Source'!G53)</f>
        <v>2.3999999999999998E-3</v>
      </c>
      <c r="D53" t="str">
        <f>IF(A53="","",IF(COUNTIFS('Tracking Log'!H:H,A53,'Tracking Log'!J:J,B53)&gt;0,"Y","N"))</f>
        <v>Y</v>
      </c>
      <c r="E53" t="e">
        <f>IF(A53="","",IF(D53="N","Unit will be held to the lessor of the adopted rate or "&amp;TEXT(C53,"0.0000")&amp;" for "&amp;Year,VLOOKUP(A53&amp;"-"&amp;B53,'Tracking Support'!A:E,5,FALSE)))</f>
        <v>#N/A</v>
      </c>
      <c r="F53" t="str">
        <f>IF(A53=$F$1,COUNTIF($A$2:A53,A53),"")</f>
        <v/>
      </c>
      <c r="G53" t="str">
        <f t="shared" si="1"/>
        <v/>
      </c>
      <c r="H53" t="str">
        <f t="shared" si="2"/>
        <v/>
      </c>
      <c r="I53" t="str">
        <f t="shared" si="3"/>
        <v/>
      </c>
    </row>
    <row r="54" spans="1:9" x14ac:dyDescent="0.25">
      <c r="A54" t="str">
        <f>IF('C. Fund Source'!B54="","",'C. Fund Source'!B54&amp;'C. Fund Source'!C54&amp;'C. Fund Source'!D54)</f>
        <v>0410000</v>
      </c>
      <c r="B54" t="str">
        <f>IF('C. Fund Source'!E54="","",'C. Fund Source'!E54)</f>
        <v>2391</v>
      </c>
      <c r="C54">
        <f>IF(A54="","",'C. Fund Source'!G54)</f>
        <v>1.24E-2</v>
      </c>
      <c r="D54" t="str">
        <f>IF(A54="","",IF(COUNTIFS('Tracking Log'!H:H,A54,'Tracking Log'!J:J,B54)&gt;0,"Y","N"))</f>
        <v>N</v>
      </c>
      <c r="E54" t="str">
        <f>IF(A54="","",IF(D54="N","Unit will be held to the lessor of the adopted rate or "&amp;TEXT(C54,"0.0000")&amp;" for "&amp;Year,VLOOKUP(A54&amp;"-"&amp;B54,'Tracking Support'!A:E,5,FALSE)))</f>
        <v>Unit will be held to the lessor of the adopted rate or 0.0124 for 2025</v>
      </c>
      <c r="F54" t="str">
        <f>IF(A54=$F$1,COUNTIF($A$2:A54,A54),"")</f>
        <v/>
      </c>
      <c r="G54" t="str">
        <f t="shared" si="1"/>
        <v/>
      </c>
      <c r="H54" t="str">
        <f t="shared" si="2"/>
        <v/>
      </c>
      <c r="I54" t="str">
        <f t="shared" si="3"/>
        <v/>
      </c>
    </row>
    <row r="55" spans="1:9" x14ac:dyDescent="0.25">
      <c r="A55" t="str">
        <f>IF('C. Fund Source'!B55="","",'C. Fund Source'!B55&amp;'C. Fund Source'!C55&amp;'C. Fund Source'!D55)</f>
        <v>0420002</v>
      </c>
      <c r="B55" t="str">
        <f>IF('C. Fund Source'!E55="","",'C. Fund Source'!E55)</f>
        <v>1190</v>
      </c>
      <c r="C55">
        <f>IF(A55="","",'C. Fund Source'!G55)</f>
        <v>1.03E-2</v>
      </c>
      <c r="D55" t="str">
        <f>IF(A55="","",IF(COUNTIFS('Tracking Log'!H:H,A55,'Tracking Log'!J:J,B55)&gt;0,"Y","N"))</f>
        <v>N</v>
      </c>
      <c r="E55" t="str">
        <f>IF(A55="","",IF(D55="N","Unit will be held to the lessor of the adopted rate or "&amp;TEXT(C55,"0.0000")&amp;" for "&amp;Year,VLOOKUP(A55&amp;"-"&amp;B55,'Tracking Support'!A:E,5,FALSE)))</f>
        <v>Unit will be held to the lessor of the adopted rate or 0.0103 for 2025</v>
      </c>
      <c r="F55" t="str">
        <f>IF(A55=$F$1,COUNTIF($A$2:A55,A55),"")</f>
        <v/>
      </c>
      <c r="G55" t="str">
        <f t="shared" si="1"/>
        <v/>
      </c>
      <c r="H55" t="str">
        <f t="shared" si="2"/>
        <v/>
      </c>
      <c r="I55" t="str">
        <f t="shared" si="3"/>
        <v/>
      </c>
    </row>
    <row r="56" spans="1:9" x14ac:dyDescent="0.25">
      <c r="A56" t="str">
        <f>IF('C. Fund Source'!B56="","",'C. Fund Source'!B56&amp;'C. Fund Source'!C56&amp;'C. Fund Source'!D56)</f>
        <v>0420004</v>
      </c>
      <c r="B56" t="str">
        <f>IF('C. Fund Source'!E56="","",'C. Fund Source'!E56)</f>
        <v>1190</v>
      </c>
      <c r="C56">
        <f>IF(A56="","",'C. Fund Source'!G56)</f>
        <v>3.3300000000000003E-2</v>
      </c>
      <c r="D56" t="str">
        <f>IF(A56="","",IF(COUNTIFS('Tracking Log'!H:H,A56,'Tracking Log'!J:J,B56)&gt;0,"Y","N"))</f>
        <v>N</v>
      </c>
      <c r="E56" t="str">
        <f>IF(A56="","",IF(D56="N","Unit will be held to the lessor of the adopted rate or "&amp;TEXT(C56,"0.0000")&amp;" for "&amp;Year,VLOOKUP(A56&amp;"-"&amp;B56,'Tracking Support'!A:E,5,FALSE)))</f>
        <v>Unit will be held to the lessor of the adopted rate or 0.0333 for 2025</v>
      </c>
      <c r="F56" t="str">
        <f>IF(A56=$F$1,COUNTIF($A$2:A56,A56),"")</f>
        <v/>
      </c>
      <c r="G56" t="str">
        <f t="shared" si="1"/>
        <v/>
      </c>
      <c r="H56" t="str">
        <f t="shared" si="2"/>
        <v/>
      </c>
      <c r="I56" t="str">
        <f t="shared" si="3"/>
        <v/>
      </c>
    </row>
    <row r="57" spans="1:9" x14ac:dyDescent="0.25">
      <c r="A57" t="str">
        <f>IF('C. Fund Source'!B57="","",'C. Fund Source'!B57&amp;'C. Fund Source'!C57&amp;'C. Fund Source'!D57)</f>
        <v>0420005</v>
      </c>
      <c r="B57" t="str">
        <f>IF('C. Fund Source'!E57="","",'C. Fund Source'!E57)</f>
        <v>1190</v>
      </c>
      <c r="C57">
        <f>IF(A57="","",'C. Fund Source'!G57)</f>
        <v>1.24E-2</v>
      </c>
      <c r="D57" t="str">
        <f>IF(A57="","",IF(COUNTIFS('Tracking Log'!H:H,A57,'Tracking Log'!J:J,B57)&gt;0,"Y","N"))</f>
        <v>N</v>
      </c>
      <c r="E57" t="str">
        <f>IF(A57="","",IF(D57="N","Unit will be held to the lessor of the adopted rate or "&amp;TEXT(C57,"0.0000")&amp;" for "&amp;Year,VLOOKUP(A57&amp;"-"&amp;B57,'Tracking Support'!A:E,5,FALSE)))</f>
        <v>Unit will be held to the lessor of the adopted rate or 0.0124 for 2025</v>
      </c>
      <c r="F57" t="str">
        <f>IF(A57=$F$1,COUNTIF($A$2:A57,A57),"")</f>
        <v/>
      </c>
      <c r="G57" t="str">
        <f t="shared" si="1"/>
        <v/>
      </c>
      <c r="H57" t="str">
        <f t="shared" si="2"/>
        <v/>
      </c>
      <c r="I57" t="str">
        <f t="shared" si="3"/>
        <v/>
      </c>
    </row>
    <row r="58" spans="1:9" x14ac:dyDescent="0.25">
      <c r="A58" t="str">
        <f>IF('C. Fund Source'!B58="","",'C. Fund Source'!B58&amp;'C. Fund Source'!C58&amp;'C. Fund Source'!D58)</f>
        <v>0420006</v>
      </c>
      <c r="B58" t="str">
        <f>IF('C. Fund Source'!E58="","",'C. Fund Source'!E58)</f>
        <v>1190</v>
      </c>
      <c r="C58">
        <f>IF(A58="","",'C. Fund Source'!G58)</f>
        <v>3.3300000000000003E-2</v>
      </c>
      <c r="D58" t="str">
        <f>IF(A58="","",IF(COUNTIFS('Tracking Log'!H:H,A58,'Tracking Log'!J:J,B58)&gt;0,"Y","N"))</f>
        <v>N</v>
      </c>
      <c r="E58" t="str">
        <f>IF(A58="","",IF(D58="N","Unit will be held to the lessor of the adopted rate or "&amp;TEXT(C58,"0.0000")&amp;" for "&amp;Year,VLOOKUP(A58&amp;"-"&amp;B58,'Tracking Support'!A:E,5,FALSE)))</f>
        <v>Unit will be held to the lessor of the adopted rate or 0.0333 for 2025</v>
      </c>
      <c r="F58" t="str">
        <f>IF(A58=$F$1,COUNTIF($A$2:A58,A58),"")</f>
        <v/>
      </c>
      <c r="G58" t="str">
        <f t="shared" si="1"/>
        <v/>
      </c>
      <c r="H58" t="str">
        <f t="shared" si="2"/>
        <v/>
      </c>
      <c r="I58" t="str">
        <f t="shared" si="3"/>
        <v/>
      </c>
    </row>
    <row r="59" spans="1:9" x14ac:dyDescent="0.25">
      <c r="A59" t="str">
        <f>IF('C. Fund Source'!B59="","",'C. Fund Source'!B59&amp;'C. Fund Source'!C59&amp;'C. Fund Source'!D59)</f>
        <v>0430533</v>
      </c>
      <c r="B59" t="str">
        <f>IF('C. Fund Source'!E59="","",'C. Fund Source'!E59)</f>
        <v>2391</v>
      </c>
      <c r="C59">
        <f>IF(A59="","",'C. Fund Source'!G59)</f>
        <v>0.05</v>
      </c>
      <c r="D59" t="str">
        <f>IF(A59="","",IF(COUNTIFS('Tracking Log'!H:H,A59,'Tracking Log'!J:J,B59)&gt;0,"Y","N"))</f>
        <v>N</v>
      </c>
      <c r="E59" t="str">
        <f>IF(A59="","",IF(D59="N","Unit will be held to the lessor of the adopted rate or "&amp;TEXT(C59,"0.0000")&amp;" for "&amp;Year,VLOOKUP(A59&amp;"-"&amp;B59,'Tracking Support'!A:E,5,FALSE)))</f>
        <v>Unit will be held to the lessor of the adopted rate or 0.0500 for 2025</v>
      </c>
      <c r="F59" t="str">
        <f>IF(A59=$F$1,COUNTIF($A$2:A59,A59),"")</f>
        <v/>
      </c>
      <c r="G59" t="str">
        <f t="shared" si="1"/>
        <v/>
      </c>
      <c r="H59" t="str">
        <f t="shared" si="2"/>
        <v/>
      </c>
      <c r="I59" t="str">
        <f t="shared" si="3"/>
        <v/>
      </c>
    </row>
    <row r="60" spans="1:9" x14ac:dyDescent="0.25">
      <c r="A60" t="str">
        <f>IF('C. Fund Source'!B60="","",'C. Fund Source'!B60&amp;'C. Fund Source'!C60&amp;'C. Fund Source'!D60)</f>
        <v>0430534</v>
      </c>
      <c r="B60" t="str">
        <f>IF('C. Fund Source'!E60="","",'C. Fund Source'!E60)</f>
        <v>2391</v>
      </c>
      <c r="C60">
        <f>IF(A60="","",'C. Fund Source'!G60)</f>
        <v>0.05</v>
      </c>
      <c r="D60" t="str">
        <f>IF(A60="","",IF(COUNTIFS('Tracking Log'!H:H,A60,'Tracking Log'!J:J,B60)&gt;0,"Y","N"))</f>
        <v>N</v>
      </c>
      <c r="E60" t="str">
        <f>IF(A60="","",IF(D60="N","Unit will be held to the lessor of the adopted rate or "&amp;TEXT(C60,"0.0000")&amp;" for "&amp;Year,VLOOKUP(A60&amp;"-"&amp;B60,'Tracking Support'!A:E,5,FALSE)))</f>
        <v>Unit will be held to the lessor of the adopted rate or 0.0500 for 2025</v>
      </c>
      <c r="F60" t="str">
        <f>IF(A60=$F$1,COUNTIF($A$2:A60,A60),"")</f>
        <v/>
      </c>
      <c r="G60" t="str">
        <f t="shared" si="1"/>
        <v/>
      </c>
      <c r="H60" t="str">
        <f t="shared" si="2"/>
        <v/>
      </c>
      <c r="I60" t="str">
        <f t="shared" si="3"/>
        <v/>
      </c>
    </row>
    <row r="61" spans="1:9" x14ac:dyDescent="0.25">
      <c r="A61" t="str">
        <f>IF('C. Fund Source'!B61="","",'C. Fund Source'!B61&amp;'C. Fund Source'!C61&amp;'C. Fund Source'!D61)</f>
        <v>0430535</v>
      </c>
      <c r="B61" t="str">
        <f>IF('C. Fund Source'!E61="","",'C. Fund Source'!E61)</f>
        <v>2391</v>
      </c>
      <c r="C61">
        <f>IF(A61="","",'C. Fund Source'!G61)</f>
        <v>0.05</v>
      </c>
      <c r="D61" t="str">
        <f>IF(A61="","",IF(COUNTIFS('Tracking Log'!H:H,A61,'Tracking Log'!J:J,B61)&gt;0,"Y","N"))</f>
        <v>N</v>
      </c>
      <c r="E61" t="str">
        <f>IF(A61="","",IF(D61="N","Unit will be held to the lessor of the adopted rate or "&amp;TEXT(C61,"0.0000")&amp;" for "&amp;Year,VLOOKUP(A61&amp;"-"&amp;B61,'Tracking Support'!A:E,5,FALSE)))</f>
        <v>Unit will be held to the lessor of the adopted rate or 0.0500 for 2025</v>
      </c>
      <c r="F61" t="str">
        <f>IF(A61=$F$1,COUNTIF($A$2:A61,A61),"")</f>
        <v/>
      </c>
      <c r="G61" t="str">
        <f t="shared" si="1"/>
        <v/>
      </c>
      <c r="H61" t="str">
        <f t="shared" si="2"/>
        <v/>
      </c>
      <c r="I61" t="str">
        <f t="shared" si="3"/>
        <v/>
      </c>
    </row>
    <row r="62" spans="1:9" x14ac:dyDescent="0.25">
      <c r="A62" t="str">
        <f>IF('C. Fund Source'!B62="","",'C. Fund Source'!B62&amp;'C. Fund Source'!C62&amp;'C. Fund Source'!D62)</f>
        <v>0461188</v>
      </c>
      <c r="B62" t="str">
        <f>IF('C. Fund Source'!E62="","",'C. Fund Source'!E62)</f>
        <v>8692</v>
      </c>
      <c r="C62">
        <f>IF(A62="","",'C. Fund Source'!G62)</f>
        <v>3.3300000000000003E-2</v>
      </c>
      <c r="D62" t="str">
        <f>IF(A62="","",IF(COUNTIFS('Tracking Log'!H:H,A62,'Tracking Log'!J:J,B62)&gt;0,"Y","N"))</f>
        <v>N</v>
      </c>
      <c r="E62" t="str">
        <f>IF(A62="","",IF(D62="N","Unit will be held to the lessor of the adopted rate or "&amp;TEXT(C62,"0.0000")&amp;" for "&amp;Year,VLOOKUP(A62&amp;"-"&amp;B62,'Tracking Support'!A:E,5,FALSE)))</f>
        <v>Unit will be held to the lessor of the adopted rate or 0.0333 for 2025</v>
      </c>
      <c r="F62" t="str">
        <f>IF(A62=$F$1,COUNTIF($A$2:A62,A62),"")</f>
        <v/>
      </c>
      <c r="G62" t="str">
        <f t="shared" si="1"/>
        <v/>
      </c>
      <c r="H62" t="str">
        <f t="shared" si="2"/>
        <v/>
      </c>
      <c r="I62" t="str">
        <f t="shared" si="3"/>
        <v/>
      </c>
    </row>
    <row r="63" spans="1:9" x14ac:dyDescent="0.25">
      <c r="A63" t="str">
        <f>IF('C. Fund Source'!B63="","",'C. Fund Source'!B63&amp;'C. Fund Source'!C63&amp;'C. Fund Source'!D63)</f>
        <v>0510000</v>
      </c>
      <c r="B63" t="str">
        <f>IF('C. Fund Source'!E63="","",'C. Fund Source'!E63)</f>
        <v>0590</v>
      </c>
      <c r="C63">
        <f>IF(A63="","",'C. Fund Source'!G63)</f>
        <v>1.3899999999999999E-2</v>
      </c>
      <c r="D63" t="str">
        <f>IF(A63="","",IF(COUNTIFS('Tracking Log'!H:H,A63,'Tracking Log'!J:J,B63)&gt;0,"Y","N"))</f>
        <v>N</v>
      </c>
      <c r="E63" t="str">
        <f>IF(A63="","",IF(D63="N","Unit will be held to the lessor of the adopted rate or "&amp;TEXT(C63,"0.0000")&amp;" for "&amp;Year,VLOOKUP(A63&amp;"-"&amp;B63,'Tracking Support'!A:E,5,FALSE)))</f>
        <v>Unit will be held to the lessor of the adopted rate or 0.0139 for 2025</v>
      </c>
      <c r="F63" t="str">
        <f>IF(A63=$F$1,COUNTIF($A$2:A63,A63),"")</f>
        <v/>
      </c>
      <c r="G63" t="str">
        <f t="shared" si="1"/>
        <v/>
      </c>
      <c r="H63" t="str">
        <f t="shared" si="2"/>
        <v/>
      </c>
      <c r="I63" t="str">
        <f t="shared" si="3"/>
        <v/>
      </c>
    </row>
    <row r="64" spans="1:9" x14ac:dyDescent="0.25">
      <c r="A64" t="str">
        <f>IF('C. Fund Source'!B64="","",'C. Fund Source'!B64&amp;'C. Fund Source'!C64&amp;'C. Fund Source'!D64)</f>
        <v>0510000</v>
      </c>
      <c r="B64" t="str">
        <f>IF('C. Fund Source'!E64="","",'C. Fund Source'!E64)</f>
        <v>0790</v>
      </c>
      <c r="C64">
        <f>IF(A64="","",'C. Fund Source'!G64)</f>
        <v>3.6700000000000003E-2</v>
      </c>
      <c r="D64" t="str">
        <f>IF(A64="","",IF(COUNTIFS('Tracking Log'!H:H,A64,'Tracking Log'!J:J,B64)&gt;0,"Y","N"))</f>
        <v>N</v>
      </c>
      <c r="E64" t="str">
        <f>IF(A64="","",IF(D64="N","Unit will be held to the lessor of the adopted rate or "&amp;TEXT(C64,"0.0000")&amp;" for "&amp;Year,VLOOKUP(A64&amp;"-"&amp;B64,'Tracking Support'!A:E,5,FALSE)))</f>
        <v>Unit will be held to the lessor of the adopted rate or 0.0367 for 2025</v>
      </c>
      <c r="F64" t="str">
        <f>IF(A64=$F$1,COUNTIF($A$2:A64,A64),"")</f>
        <v/>
      </c>
      <c r="G64" t="str">
        <f t="shared" si="1"/>
        <v/>
      </c>
      <c r="H64" t="str">
        <f t="shared" si="2"/>
        <v/>
      </c>
      <c r="I64" t="str">
        <f t="shared" si="3"/>
        <v/>
      </c>
    </row>
    <row r="65" spans="1:9" x14ac:dyDescent="0.25">
      <c r="A65" t="str">
        <f>IF('C. Fund Source'!B65="","",'C. Fund Source'!B65&amp;'C. Fund Source'!C65&amp;'C. Fund Source'!D65)</f>
        <v>0510000</v>
      </c>
      <c r="B65" t="str">
        <f>IF('C. Fund Source'!E65="","",'C. Fund Source'!E65)</f>
        <v>0991</v>
      </c>
      <c r="C65">
        <f>IF(A65="","",'C. Fund Source'!G65)</f>
        <v>0.05</v>
      </c>
      <c r="D65" t="str">
        <f>IF(A65="","",IF(COUNTIFS('Tracking Log'!H:H,A65,'Tracking Log'!J:J,B65)&gt;0,"Y","N"))</f>
        <v>N</v>
      </c>
      <c r="E65" t="str">
        <f>IF(A65="","",IF(D65="N","Unit will be held to the lessor of the adopted rate or "&amp;TEXT(C65,"0.0000")&amp;" for "&amp;Year,VLOOKUP(A65&amp;"-"&amp;B65,'Tracking Support'!A:E,5,FALSE)))</f>
        <v>Unit will be held to the lessor of the adopted rate or 0.0500 for 2025</v>
      </c>
      <c r="F65" t="str">
        <f>IF(A65=$F$1,COUNTIF($A$2:A65,A65),"")</f>
        <v/>
      </c>
      <c r="G65" t="str">
        <f t="shared" si="1"/>
        <v/>
      </c>
      <c r="H65" t="str">
        <f t="shared" si="2"/>
        <v/>
      </c>
      <c r="I65" t="str">
        <f t="shared" si="3"/>
        <v/>
      </c>
    </row>
    <row r="66" spans="1:9" x14ac:dyDescent="0.25">
      <c r="A66" t="str">
        <f>IF('C. Fund Source'!B66="","",'C. Fund Source'!B66&amp;'C. Fund Source'!C66&amp;'C. Fund Source'!D66)</f>
        <v>0510000</v>
      </c>
      <c r="B66" t="str">
        <f>IF('C. Fund Source'!E66="","",'C. Fund Source'!E66)</f>
        <v>1192</v>
      </c>
      <c r="C66">
        <f>IF(A66="","",'C. Fund Source'!G66)</f>
        <v>1.0200000000000001E-2</v>
      </c>
      <c r="D66" t="str">
        <f>IF(A66="","",IF(COUNTIFS('Tracking Log'!H:H,A66,'Tracking Log'!J:J,B66)&gt;0,"Y","N"))</f>
        <v>N</v>
      </c>
      <c r="E66" t="str">
        <f>IF(A66="","",IF(D66="N","Unit will be held to the lessor of the adopted rate or "&amp;TEXT(C66,"0.0000")&amp;" for "&amp;Year,VLOOKUP(A66&amp;"-"&amp;B66,'Tracking Support'!A:E,5,FALSE)))</f>
        <v>Unit will be held to the lessor of the adopted rate or 0.0102 for 2025</v>
      </c>
      <c r="F66" t="str">
        <f>IF(A66=$F$1,COUNTIF($A$2:A66,A66),"")</f>
        <v/>
      </c>
      <c r="G66" t="str">
        <f t="shared" si="1"/>
        <v/>
      </c>
      <c r="H66" t="str">
        <f t="shared" si="2"/>
        <v/>
      </c>
      <c r="I66" t="str">
        <f t="shared" si="3"/>
        <v/>
      </c>
    </row>
    <row r="67" spans="1:9" x14ac:dyDescent="0.25">
      <c r="A67" t="str">
        <f>IF('C. Fund Source'!B67="","",'C. Fund Source'!B67&amp;'C. Fund Source'!C67&amp;'C. Fund Source'!D67)</f>
        <v>0510000</v>
      </c>
      <c r="B67" t="str">
        <f>IF('C. Fund Source'!E67="","",'C. Fund Source'!E67)</f>
        <v>2391</v>
      </c>
      <c r="C67">
        <f>IF(A67="","",'C. Fund Source'!G67)</f>
        <v>1.8100000000000002E-2</v>
      </c>
      <c r="D67" t="str">
        <f>IF(A67="","",IF(COUNTIFS('Tracking Log'!H:H,A67,'Tracking Log'!J:J,B67)&gt;0,"Y","N"))</f>
        <v>N</v>
      </c>
      <c r="E67" t="str">
        <f>IF(A67="","",IF(D67="N","Unit will be held to the lessor of the adopted rate or "&amp;TEXT(C67,"0.0000")&amp;" for "&amp;Year,VLOOKUP(A67&amp;"-"&amp;B67,'Tracking Support'!A:E,5,FALSE)))</f>
        <v>Unit will be held to the lessor of the adopted rate or 0.0181 for 2025</v>
      </c>
      <c r="F67" t="str">
        <f>IF(A67=$F$1,COUNTIF($A$2:A67,A67),"")</f>
        <v/>
      </c>
      <c r="G67" t="str">
        <f t="shared" ref="G67:G130" si="7">IF(F67="","",B67)</f>
        <v/>
      </c>
      <c r="H67" t="str">
        <f t="shared" ref="H67:H130" si="8">IF(F67="","",C67)</f>
        <v/>
      </c>
      <c r="I67" t="str">
        <f t="shared" ref="I67:I130" si="9">IF(F67="","",E67)</f>
        <v/>
      </c>
    </row>
    <row r="68" spans="1:9" x14ac:dyDescent="0.25">
      <c r="A68" t="str">
        <f>IF('C. Fund Source'!B68="","",'C. Fund Source'!B68&amp;'C. Fund Source'!C68&amp;'C. Fund Source'!D68)</f>
        <v>0530409</v>
      </c>
      <c r="B68" t="str">
        <f>IF('C. Fund Source'!E68="","",'C. Fund Source'!E68)</f>
        <v>1191</v>
      </c>
      <c r="C68">
        <f>IF(A68="","",'C. Fund Source'!G68)</f>
        <v>0</v>
      </c>
      <c r="D68" t="str">
        <f>IF(A68="","",IF(COUNTIFS('Tracking Log'!H:H,A68,'Tracking Log'!J:J,B68)&gt;0,"Y","N"))</f>
        <v>N</v>
      </c>
      <c r="E68" t="str">
        <f>IF(A68="","",IF(D68="N","Unit will be held to the lessor of the adopted rate or "&amp;TEXT(C68,"0.0000")&amp;" for "&amp;Year,VLOOKUP(A68&amp;"-"&amp;B68,'Tracking Support'!A:E,5,FALSE)))</f>
        <v>Unit will be held to the lessor of the adopted rate or 0.0000 for 2025</v>
      </c>
      <c r="F68" t="str">
        <f>IF(A68=$F$1,COUNTIF($A$2:A68,A68),"")</f>
        <v/>
      </c>
      <c r="G68" t="str">
        <f t="shared" si="7"/>
        <v/>
      </c>
      <c r="H68" t="str">
        <f t="shared" si="8"/>
        <v/>
      </c>
      <c r="I68" t="str">
        <f t="shared" si="9"/>
        <v/>
      </c>
    </row>
    <row r="69" spans="1:9" x14ac:dyDescent="0.25">
      <c r="A69" t="str">
        <f>IF('C. Fund Source'!B69="","",'C. Fund Source'!B69&amp;'C. Fund Source'!C69&amp;'C. Fund Source'!D69)</f>
        <v>0530409</v>
      </c>
      <c r="B69" t="str">
        <f>IF('C. Fund Source'!E69="","",'C. Fund Source'!E69)</f>
        <v>2391</v>
      </c>
      <c r="C69">
        <f>IF(A69="","",'C. Fund Source'!G69)</f>
        <v>3.4700000000000002E-2</v>
      </c>
      <c r="D69" t="str">
        <f>IF(A69="","",IF(COUNTIFS('Tracking Log'!H:H,A69,'Tracking Log'!J:J,B69)&gt;0,"Y","N"))</f>
        <v>N</v>
      </c>
      <c r="E69" t="str">
        <f>IF(A69="","",IF(D69="N","Unit will be held to the lessor of the adopted rate or "&amp;TEXT(C69,"0.0000")&amp;" for "&amp;Year,VLOOKUP(A69&amp;"-"&amp;B69,'Tracking Support'!A:E,5,FALSE)))</f>
        <v>Unit will be held to the lessor of the adopted rate or 0.0347 for 2025</v>
      </c>
      <c r="F69" t="str">
        <f>IF(A69=$F$1,COUNTIF($A$2:A69,A69),"")</f>
        <v/>
      </c>
      <c r="G69" t="str">
        <f t="shared" si="7"/>
        <v/>
      </c>
      <c r="H69" t="str">
        <f t="shared" si="8"/>
        <v/>
      </c>
      <c r="I69" t="str">
        <f t="shared" si="9"/>
        <v/>
      </c>
    </row>
    <row r="70" spans="1:9" x14ac:dyDescent="0.25">
      <c r="A70" t="str">
        <f>IF('C. Fund Source'!B70="","",'C. Fund Source'!B70&amp;'C. Fund Source'!C70&amp;'C. Fund Source'!D70)</f>
        <v>0530464</v>
      </c>
      <c r="B70" t="str">
        <f>IF('C. Fund Source'!E70="","",'C. Fund Source'!E70)</f>
        <v>2391</v>
      </c>
      <c r="C70">
        <f>IF(A70="","",'C. Fund Source'!G70)</f>
        <v>0.05</v>
      </c>
      <c r="D70" t="str">
        <f>IF(A70="","",IF(COUNTIFS('Tracking Log'!H:H,A70,'Tracking Log'!J:J,B70)&gt;0,"Y","N"))</f>
        <v>N</v>
      </c>
      <c r="E70" t="str">
        <f>IF(A70="","",IF(D70="N","Unit will be held to the lessor of the adopted rate or "&amp;TEXT(C70,"0.0000")&amp;" for "&amp;Year,VLOOKUP(A70&amp;"-"&amp;B70,'Tracking Support'!A:E,5,FALSE)))</f>
        <v>Unit will be held to the lessor of the adopted rate or 0.0500 for 2025</v>
      </c>
      <c r="F70" t="str">
        <f>IF(A70=$F$1,COUNTIF($A$2:A70,A70),"")</f>
        <v/>
      </c>
      <c r="G70" t="str">
        <f t="shared" si="7"/>
        <v/>
      </c>
      <c r="H70" t="str">
        <f t="shared" si="8"/>
        <v/>
      </c>
      <c r="I70" t="str">
        <f t="shared" si="9"/>
        <v/>
      </c>
    </row>
    <row r="71" spans="1:9" x14ac:dyDescent="0.25">
      <c r="A71" t="str">
        <f>IF('C. Fund Source'!B71="","",'C. Fund Source'!B71&amp;'C. Fund Source'!C71&amp;'C. Fund Source'!D71)</f>
        <v>0610000</v>
      </c>
      <c r="B71" t="str">
        <f>IF('C. Fund Source'!E71="","",'C. Fund Source'!E71)</f>
        <v>0790</v>
      </c>
      <c r="C71">
        <f>IF(A71="","",'C. Fund Source'!G71)</f>
        <v>1.67E-2</v>
      </c>
      <c r="D71" t="str">
        <f>IF(A71="","",IF(COUNTIFS('Tracking Log'!H:H,A71,'Tracking Log'!J:J,B71)&gt;0,"Y","N"))</f>
        <v>Y</v>
      </c>
      <c r="E71" t="e">
        <f>IF(A71="","",IF(D71="N","Unit will be held to the lessor of the adopted rate or "&amp;TEXT(C71,"0.0000")&amp;" for "&amp;Year,VLOOKUP(A71&amp;"-"&amp;B71,'Tracking Support'!A:E,5,FALSE)))</f>
        <v>#N/A</v>
      </c>
      <c r="F71" t="str">
        <f>IF(A71=$F$1,COUNTIF($A$2:A71,A71),"")</f>
        <v/>
      </c>
      <c r="G71" t="str">
        <f t="shared" si="7"/>
        <v/>
      </c>
      <c r="H71" t="str">
        <f t="shared" si="8"/>
        <v/>
      </c>
      <c r="I71" t="str">
        <f t="shared" si="9"/>
        <v/>
      </c>
    </row>
    <row r="72" spans="1:9" x14ac:dyDescent="0.25">
      <c r="A72" t="str">
        <f>IF('C. Fund Source'!B72="","",'C. Fund Source'!B72&amp;'C. Fund Source'!C72&amp;'C. Fund Source'!D72)</f>
        <v>0610000</v>
      </c>
      <c r="B72" t="str">
        <f>IF('C. Fund Source'!E72="","",'C. Fund Source'!E72)</f>
        <v>2391</v>
      </c>
      <c r="C72">
        <f>IF(A72="","",'C. Fund Source'!G72)</f>
        <v>3.2599999999999997E-2</v>
      </c>
      <c r="D72" t="str">
        <f>IF(A72="","",IF(COUNTIFS('Tracking Log'!H:H,A72,'Tracking Log'!J:J,B72)&gt;0,"Y","N"))</f>
        <v>N</v>
      </c>
      <c r="E72" t="str">
        <f>IF(A72="","",IF(D72="N","Unit will be held to the lessor of the adopted rate or "&amp;TEXT(C72,"0.0000")&amp;" for "&amp;Year,VLOOKUP(A72&amp;"-"&amp;B72,'Tracking Support'!A:E,5,FALSE)))</f>
        <v>Unit will be held to the lessor of the adopted rate or 0.0326 for 2025</v>
      </c>
      <c r="F72" t="str">
        <f>IF(A72=$F$1,COUNTIF($A$2:A72,A72),"")</f>
        <v/>
      </c>
      <c r="G72" t="str">
        <f t="shared" si="7"/>
        <v/>
      </c>
      <c r="H72" t="str">
        <f t="shared" si="8"/>
        <v/>
      </c>
      <c r="I72" t="str">
        <f t="shared" si="9"/>
        <v/>
      </c>
    </row>
    <row r="73" spans="1:9" x14ac:dyDescent="0.25">
      <c r="A73" t="str">
        <f>IF('C. Fund Source'!B73="","",'C. Fund Source'!B73&amp;'C. Fund Source'!C73&amp;'C. Fund Source'!D73)</f>
        <v>0620009</v>
      </c>
      <c r="B73" t="str">
        <f>IF('C. Fund Source'!E73="","",'C. Fund Source'!E73)</f>
        <v>1190</v>
      </c>
      <c r="C73">
        <f>IF(A73="","",'C. Fund Source'!G73)</f>
        <v>1.1900000000000001E-2</v>
      </c>
      <c r="D73" t="str">
        <f>IF(A73="","",IF(COUNTIFS('Tracking Log'!H:H,A73,'Tracking Log'!J:J,B73)&gt;0,"Y","N"))</f>
        <v>N</v>
      </c>
      <c r="E73" t="str">
        <f>IF(A73="","",IF(D73="N","Unit will be held to the lessor of the adopted rate or "&amp;TEXT(C73,"0.0000")&amp;" for "&amp;Year,VLOOKUP(A73&amp;"-"&amp;B73,'Tracking Support'!A:E,5,FALSE)))</f>
        <v>Unit will be held to the lessor of the adopted rate or 0.0119 for 2025</v>
      </c>
      <c r="F73" t="str">
        <f>IF(A73=$F$1,COUNTIF($A$2:A73,A73),"")</f>
        <v/>
      </c>
      <c r="G73" t="str">
        <f t="shared" si="7"/>
        <v/>
      </c>
      <c r="H73" t="str">
        <f t="shared" si="8"/>
        <v/>
      </c>
      <c r="I73" t="str">
        <f t="shared" si="9"/>
        <v/>
      </c>
    </row>
    <row r="74" spans="1:9" x14ac:dyDescent="0.25">
      <c r="A74" t="str">
        <f>IF('C. Fund Source'!B74="","",'C. Fund Source'!B74&amp;'C. Fund Source'!C74&amp;'C. Fund Source'!D74)</f>
        <v>0630402</v>
      </c>
      <c r="B74" t="str">
        <f>IF('C. Fund Source'!E74="","",'C. Fund Source'!E74)</f>
        <v>2391</v>
      </c>
      <c r="C74">
        <f>IF(A74="","",'C. Fund Source'!G74)</f>
        <v>0.05</v>
      </c>
      <c r="D74" t="str">
        <f>IF(A74="","",IF(COUNTIFS('Tracking Log'!H:H,A74,'Tracking Log'!J:J,B74)&gt;0,"Y","N"))</f>
        <v>N</v>
      </c>
      <c r="E74" t="str">
        <f>IF(A74="","",IF(D74="N","Unit will be held to the lessor of the adopted rate or "&amp;TEXT(C74,"0.0000")&amp;" for "&amp;Year,VLOOKUP(A74&amp;"-"&amp;B74,'Tracking Support'!A:E,5,FALSE)))</f>
        <v>Unit will be held to the lessor of the adopted rate or 0.0500 for 2025</v>
      </c>
      <c r="F74" t="str">
        <f>IF(A74=$F$1,COUNTIF($A$2:A74,A74),"")</f>
        <v/>
      </c>
      <c r="G74" t="str">
        <f t="shared" si="7"/>
        <v/>
      </c>
      <c r="H74" t="str">
        <f t="shared" si="8"/>
        <v/>
      </c>
      <c r="I74" t="str">
        <f t="shared" si="9"/>
        <v/>
      </c>
    </row>
    <row r="75" spans="1:9" x14ac:dyDescent="0.25">
      <c r="A75" t="str">
        <f>IF('C. Fund Source'!B75="","",'C. Fund Source'!B75&amp;'C. Fund Source'!C75&amp;'C. Fund Source'!D75)</f>
        <v>0630536</v>
      </c>
      <c r="B75" t="str">
        <f>IF('C. Fund Source'!E75="","",'C. Fund Source'!E75)</f>
        <v>2391</v>
      </c>
      <c r="C75">
        <f>IF(A75="","",'C. Fund Source'!G75)</f>
        <v>0.05</v>
      </c>
      <c r="D75" t="str">
        <f>IF(A75="","",IF(COUNTIFS('Tracking Log'!H:H,A75,'Tracking Log'!J:J,B75)&gt;0,"Y","N"))</f>
        <v>N</v>
      </c>
      <c r="E75" t="str">
        <f>IF(A75="","",IF(D75="N","Unit will be held to the lessor of the adopted rate or "&amp;TEXT(C75,"0.0000")&amp;" for "&amp;Year,VLOOKUP(A75&amp;"-"&amp;B75,'Tracking Support'!A:E,5,FALSE)))</f>
        <v>Unit will be held to the lessor of the adopted rate or 0.0500 for 2025</v>
      </c>
      <c r="F75" t="str">
        <f>IF(A75=$F$1,COUNTIF($A$2:A75,A75),"")</f>
        <v/>
      </c>
      <c r="G75" t="str">
        <f t="shared" si="7"/>
        <v/>
      </c>
      <c r="H75" t="str">
        <f t="shared" si="8"/>
        <v/>
      </c>
      <c r="I75" t="str">
        <f t="shared" si="9"/>
        <v/>
      </c>
    </row>
    <row r="76" spans="1:9" x14ac:dyDescent="0.25">
      <c r="A76" t="str">
        <f>IF('C. Fund Source'!B76="","",'C. Fund Source'!B76&amp;'C. Fund Source'!C76&amp;'C. Fund Source'!D76)</f>
        <v>0630537</v>
      </c>
      <c r="B76" t="str">
        <f>IF('C. Fund Source'!E76="","",'C. Fund Source'!E76)</f>
        <v>1191</v>
      </c>
      <c r="C76">
        <f>IF(A76="","",'C. Fund Source'!G76)</f>
        <v>1.77E-2</v>
      </c>
      <c r="D76" t="str">
        <f>IF(A76="","",IF(COUNTIFS('Tracking Log'!H:H,A76,'Tracking Log'!J:J,B76)&gt;0,"Y","N"))</f>
        <v>Y</v>
      </c>
      <c r="E76" t="e">
        <f>IF(A76="","",IF(D76="N","Unit will be held to the lessor of the adopted rate or "&amp;TEXT(C76,"0.0000")&amp;" for "&amp;Year,VLOOKUP(A76&amp;"-"&amp;B76,'Tracking Support'!A:E,5,FALSE)))</f>
        <v>#N/A</v>
      </c>
      <c r="F76" t="str">
        <f>IF(A76=$F$1,COUNTIF($A$2:A76,A76),"")</f>
        <v/>
      </c>
      <c r="G76" t="str">
        <f t="shared" si="7"/>
        <v/>
      </c>
      <c r="H76" t="str">
        <f t="shared" si="8"/>
        <v/>
      </c>
      <c r="I76" t="str">
        <f t="shared" si="9"/>
        <v/>
      </c>
    </row>
    <row r="77" spans="1:9" x14ac:dyDescent="0.25">
      <c r="A77" t="str">
        <f>IF('C. Fund Source'!B77="","",'C. Fund Source'!B77&amp;'C. Fund Source'!C77&amp;'C. Fund Source'!D77)</f>
        <v>0630537</v>
      </c>
      <c r="B77" t="str">
        <f>IF('C. Fund Source'!E77="","",'C. Fund Source'!E77)</f>
        <v>2391</v>
      </c>
      <c r="C77">
        <f>IF(A77="","",'C. Fund Source'!G77)</f>
        <v>0.05</v>
      </c>
      <c r="D77" t="str">
        <f>IF(A77="","",IF(COUNTIFS('Tracking Log'!H:H,A77,'Tracking Log'!J:J,B77)&gt;0,"Y","N"))</f>
        <v>N</v>
      </c>
      <c r="E77" t="str">
        <f>IF(A77="","",IF(D77="N","Unit will be held to the lessor of the adopted rate or "&amp;TEXT(C77,"0.0000")&amp;" for "&amp;Year,VLOOKUP(A77&amp;"-"&amp;B77,'Tracking Support'!A:E,5,FALSE)))</f>
        <v>Unit will be held to the lessor of the adopted rate or 0.0500 for 2025</v>
      </c>
      <c r="F77" t="str">
        <f>IF(A77=$F$1,COUNTIF($A$2:A77,A77),"")</f>
        <v/>
      </c>
      <c r="G77" t="str">
        <f t="shared" si="7"/>
        <v/>
      </c>
      <c r="H77" t="str">
        <f t="shared" si="8"/>
        <v/>
      </c>
      <c r="I77" t="str">
        <f t="shared" si="9"/>
        <v/>
      </c>
    </row>
    <row r="78" spans="1:9" x14ac:dyDescent="0.25">
      <c r="A78" t="str">
        <f>IF('C. Fund Source'!B78="","",'C. Fund Source'!B78&amp;'C. Fund Source'!C78&amp;'C. Fund Source'!D78)</f>
        <v>0630538</v>
      </c>
      <c r="B78" t="str">
        <f>IF('C. Fund Source'!E78="","",'C. Fund Source'!E78)</f>
        <v>2391</v>
      </c>
      <c r="C78">
        <f>IF(A78="","",'C. Fund Source'!G78)</f>
        <v>0.05</v>
      </c>
      <c r="D78" t="str">
        <f>IF(A78="","",IF(COUNTIFS('Tracking Log'!H:H,A78,'Tracking Log'!J:J,B78)&gt;0,"Y","N"))</f>
        <v>N</v>
      </c>
      <c r="E78" t="str">
        <f>IF(A78="","",IF(D78="N","Unit will be held to the lessor of the adopted rate or "&amp;TEXT(C78,"0.0000")&amp;" for "&amp;Year,VLOOKUP(A78&amp;"-"&amp;B78,'Tracking Support'!A:E,5,FALSE)))</f>
        <v>Unit will be held to the lessor of the adopted rate or 0.0500 for 2025</v>
      </c>
      <c r="F78" t="str">
        <f>IF(A78=$F$1,COUNTIF($A$2:A78,A78),"")</f>
        <v/>
      </c>
      <c r="G78" t="str">
        <f t="shared" si="7"/>
        <v/>
      </c>
      <c r="H78" t="str">
        <f t="shared" si="8"/>
        <v/>
      </c>
      <c r="I78" t="str">
        <f t="shared" si="9"/>
        <v/>
      </c>
    </row>
    <row r="79" spans="1:9" x14ac:dyDescent="0.25">
      <c r="A79" t="str">
        <f>IF('C. Fund Source'!B79="","",'C. Fund Source'!B79&amp;'C. Fund Source'!C79&amp;'C. Fund Source'!D79)</f>
        <v>0630539</v>
      </c>
      <c r="B79" t="str">
        <f>IF('C. Fund Source'!E79="","",'C. Fund Source'!E79)</f>
        <v>2391</v>
      </c>
      <c r="C79">
        <f>IF(A79="","",'C. Fund Source'!G79)</f>
        <v>0.05</v>
      </c>
      <c r="D79" t="str">
        <f>IF(A79="","",IF(COUNTIFS('Tracking Log'!H:H,A79,'Tracking Log'!J:J,B79)&gt;0,"Y","N"))</f>
        <v>N</v>
      </c>
      <c r="E79" t="str">
        <f>IF(A79="","",IF(D79="N","Unit will be held to the lessor of the adopted rate or "&amp;TEXT(C79,"0.0000")&amp;" for "&amp;Year,VLOOKUP(A79&amp;"-"&amp;B79,'Tracking Support'!A:E,5,FALSE)))</f>
        <v>Unit will be held to the lessor of the adopted rate or 0.0500 for 2025</v>
      </c>
      <c r="F79" t="str">
        <f>IF(A79=$F$1,COUNTIF($A$2:A79,A79),"")</f>
        <v/>
      </c>
      <c r="G79" t="str">
        <f t="shared" si="7"/>
        <v/>
      </c>
      <c r="H79" t="str">
        <f t="shared" si="8"/>
        <v/>
      </c>
      <c r="I79" t="str">
        <f t="shared" si="9"/>
        <v/>
      </c>
    </row>
    <row r="80" spans="1:9" x14ac:dyDescent="0.25">
      <c r="A80" t="str">
        <f>IF('C. Fund Source'!B80="","",'C. Fund Source'!B80&amp;'C. Fund Source'!C80&amp;'C. Fund Source'!D80)</f>
        <v>0630540</v>
      </c>
      <c r="B80" t="str">
        <f>IF('C. Fund Source'!E80="","",'C. Fund Source'!E80)</f>
        <v>2391</v>
      </c>
      <c r="C80">
        <f>IF(A80="","",'C. Fund Source'!G80)</f>
        <v>2.0899999999999998E-2</v>
      </c>
      <c r="D80" t="str">
        <f>IF(A80="","",IF(COUNTIFS('Tracking Log'!H:H,A80,'Tracking Log'!J:J,B80)&gt;0,"Y","N"))</f>
        <v>N</v>
      </c>
      <c r="E80" t="str">
        <f>IF(A80="","",IF(D80="N","Unit will be held to the lessor of the adopted rate or "&amp;TEXT(C80,"0.0000")&amp;" for "&amp;Year,VLOOKUP(A80&amp;"-"&amp;B80,'Tracking Support'!A:E,5,FALSE)))</f>
        <v>Unit will be held to the lessor of the adopted rate or 0.0209 for 2025</v>
      </c>
      <c r="F80" t="str">
        <f>IF(A80=$F$1,COUNTIF($A$2:A80,A80),"")</f>
        <v/>
      </c>
      <c r="G80" t="str">
        <f t="shared" si="7"/>
        <v/>
      </c>
      <c r="H80" t="str">
        <f t="shared" si="8"/>
        <v/>
      </c>
      <c r="I80" t="str">
        <f t="shared" si="9"/>
        <v/>
      </c>
    </row>
    <row r="81" spans="1:9" x14ac:dyDescent="0.25">
      <c r="A81" t="str">
        <f>IF('C. Fund Source'!B81="","",'C. Fund Source'!B81&amp;'C. Fund Source'!C81&amp;'C. Fund Source'!D81)</f>
        <v>0630541</v>
      </c>
      <c r="B81" t="str">
        <f>IF('C. Fund Source'!E81="","",'C. Fund Source'!E81)</f>
        <v>1191</v>
      </c>
      <c r="C81">
        <f>IF(A81="","",'C. Fund Source'!G81)</f>
        <v>3.3300000000000003E-2</v>
      </c>
      <c r="D81" t="str">
        <f>IF(A81="","",IF(COUNTIFS('Tracking Log'!H:H,A81,'Tracking Log'!J:J,B81)&gt;0,"Y","N"))</f>
        <v>N</v>
      </c>
      <c r="E81" t="str">
        <f>IF(A81="","",IF(D81="N","Unit will be held to the lessor of the adopted rate or "&amp;TEXT(C81,"0.0000")&amp;" for "&amp;Year,VLOOKUP(A81&amp;"-"&amp;B81,'Tracking Support'!A:E,5,FALSE)))</f>
        <v>Unit will be held to the lessor of the adopted rate or 0.0333 for 2025</v>
      </c>
      <c r="F81" t="str">
        <f>IF(A81=$F$1,COUNTIF($A$2:A81,A81),"")</f>
        <v/>
      </c>
      <c r="G81" t="str">
        <f t="shared" si="7"/>
        <v/>
      </c>
      <c r="H81" t="str">
        <f t="shared" si="8"/>
        <v/>
      </c>
      <c r="I81" t="str">
        <f t="shared" si="9"/>
        <v/>
      </c>
    </row>
    <row r="82" spans="1:9" x14ac:dyDescent="0.25">
      <c r="A82" t="str">
        <f>IF('C. Fund Source'!B82="","",'C. Fund Source'!B82&amp;'C. Fund Source'!C82&amp;'C. Fund Source'!D82)</f>
        <v>0630541</v>
      </c>
      <c r="B82" t="str">
        <f>IF('C. Fund Source'!E82="","",'C. Fund Source'!E82)</f>
        <v>2391</v>
      </c>
      <c r="C82">
        <f>IF(A82="","",'C. Fund Source'!G82)</f>
        <v>0.05</v>
      </c>
      <c r="D82" t="str">
        <f>IF(A82="","",IF(COUNTIFS('Tracking Log'!H:H,A82,'Tracking Log'!J:J,B82)&gt;0,"Y","N"))</f>
        <v>N</v>
      </c>
      <c r="E82" t="str">
        <f>IF(A82="","",IF(D82="N","Unit will be held to the lessor of the adopted rate or "&amp;TEXT(C82,"0.0000")&amp;" for "&amp;Year,VLOOKUP(A82&amp;"-"&amp;B82,'Tracking Support'!A:E,5,FALSE)))</f>
        <v>Unit will be held to the lessor of the adopted rate or 0.0500 for 2025</v>
      </c>
      <c r="F82" t="str">
        <f>IF(A82=$F$1,COUNTIF($A$2:A82,A82),"")</f>
        <v/>
      </c>
      <c r="G82" t="str">
        <f t="shared" si="7"/>
        <v/>
      </c>
      <c r="H82" t="str">
        <f t="shared" si="8"/>
        <v/>
      </c>
      <c r="I82" t="str">
        <f t="shared" si="9"/>
        <v/>
      </c>
    </row>
    <row r="83" spans="1:9" x14ac:dyDescent="0.25">
      <c r="A83" t="str">
        <f>IF('C. Fund Source'!B83="","",'C. Fund Source'!B83&amp;'C. Fund Source'!C83&amp;'C. Fund Source'!D83)</f>
        <v>0710000</v>
      </c>
      <c r="B83" t="str">
        <f>IF('C. Fund Source'!E83="","",'C. Fund Source'!E83)</f>
        <v>0790</v>
      </c>
      <c r="C83">
        <f>IF(A83="","",'C. Fund Source'!G83)</f>
        <v>2.46E-2</v>
      </c>
      <c r="D83" t="str">
        <f>IF(A83="","",IF(COUNTIFS('Tracking Log'!H:H,A83,'Tracking Log'!J:J,B83)&gt;0,"Y","N"))</f>
        <v>N</v>
      </c>
      <c r="E83" t="str">
        <f>IF(A83="","",IF(D83="N","Unit will be held to the lessor of the adopted rate or "&amp;TEXT(C83,"0.0000")&amp;" for "&amp;Year,VLOOKUP(A83&amp;"-"&amp;B83,'Tracking Support'!A:E,5,FALSE)))</f>
        <v>Unit will be held to the lessor of the adopted rate or 0.0246 for 2025</v>
      </c>
      <c r="F83" t="str">
        <f>IF(A83=$F$1,COUNTIF($A$2:A83,A83),"")</f>
        <v/>
      </c>
      <c r="G83" t="str">
        <f t="shared" si="7"/>
        <v/>
      </c>
      <c r="H83" t="str">
        <f t="shared" si="8"/>
        <v/>
      </c>
      <c r="I83" t="str">
        <f t="shared" si="9"/>
        <v/>
      </c>
    </row>
    <row r="84" spans="1:9" x14ac:dyDescent="0.25">
      <c r="A84" t="str">
        <f>IF('C. Fund Source'!B84="","",'C. Fund Source'!B84&amp;'C. Fund Source'!C84&amp;'C. Fund Source'!D84)</f>
        <v>0710000</v>
      </c>
      <c r="B84" t="str">
        <f>IF('C. Fund Source'!E84="","",'C. Fund Source'!E84)</f>
        <v>2391</v>
      </c>
      <c r="C84">
        <f>IF(A84="","",'C. Fund Source'!G84)</f>
        <v>3.3300000000000003E-2</v>
      </c>
      <c r="D84" t="str">
        <f>IF(A84="","",IF(COUNTIFS('Tracking Log'!H:H,A84,'Tracking Log'!J:J,B84)&gt;0,"Y","N"))</f>
        <v>N</v>
      </c>
      <c r="E84" t="str">
        <f>IF(A84="","",IF(D84="N","Unit will be held to the lessor of the adopted rate or "&amp;TEXT(C84,"0.0000")&amp;" for "&amp;Year,VLOOKUP(A84&amp;"-"&amp;B84,'Tracking Support'!A:E,5,FALSE)))</f>
        <v>Unit will be held to the lessor of the adopted rate or 0.0333 for 2025</v>
      </c>
      <c r="F84" t="str">
        <f>IF(A84=$F$1,COUNTIF($A$2:A84,A84),"")</f>
        <v/>
      </c>
      <c r="G84" t="str">
        <f t="shared" si="7"/>
        <v/>
      </c>
      <c r="H84" t="str">
        <f t="shared" si="8"/>
        <v/>
      </c>
      <c r="I84" t="str">
        <f t="shared" si="9"/>
        <v/>
      </c>
    </row>
    <row r="85" spans="1:9" x14ac:dyDescent="0.25">
      <c r="A85" t="str">
        <f>IF('C. Fund Source'!B85="","",'C. Fund Source'!B85&amp;'C. Fund Source'!C85&amp;'C. Fund Source'!D85)</f>
        <v>0720001</v>
      </c>
      <c r="B85" t="str">
        <f>IF('C. Fund Source'!E85="","",'C. Fund Source'!E85)</f>
        <v>1190</v>
      </c>
      <c r="C85">
        <f>IF(A85="","",'C. Fund Source'!G85)</f>
        <v>2.8500000000000001E-2</v>
      </c>
      <c r="D85" t="str">
        <f>IF(A85="","",IF(COUNTIFS('Tracking Log'!H:H,A85,'Tracking Log'!J:J,B85)&gt;0,"Y","N"))</f>
        <v>N</v>
      </c>
      <c r="E85" t="str">
        <f>IF(A85="","",IF(D85="N","Unit will be held to the lessor of the adopted rate or "&amp;TEXT(C85,"0.0000")&amp;" for "&amp;Year,VLOOKUP(A85&amp;"-"&amp;B85,'Tracking Support'!A:E,5,FALSE)))</f>
        <v>Unit will be held to the lessor of the adopted rate or 0.0285 for 2025</v>
      </c>
      <c r="F85" t="str">
        <f>IF(A85=$F$1,COUNTIF($A$2:A85,A85),"")</f>
        <v/>
      </c>
      <c r="G85" t="str">
        <f t="shared" si="7"/>
        <v/>
      </c>
      <c r="H85" t="str">
        <f t="shared" si="8"/>
        <v/>
      </c>
      <c r="I85" t="str">
        <f t="shared" si="9"/>
        <v/>
      </c>
    </row>
    <row r="86" spans="1:9" x14ac:dyDescent="0.25">
      <c r="A86" t="str">
        <f>IF('C. Fund Source'!B86="","",'C. Fund Source'!B86&amp;'C. Fund Source'!C86&amp;'C. Fund Source'!D86)</f>
        <v>0720002</v>
      </c>
      <c r="B86" t="str">
        <f>IF('C. Fund Source'!E86="","",'C. Fund Source'!E86)</f>
        <v>1190</v>
      </c>
      <c r="C86">
        <f>IF(A86="","",'C. Fund Source'!G86)</f>
        <v>3.2099999999999997E-2</v>
      </c>
      <c r="D86" t="str">
        <f>IF(A86="","",IF(COUNTIFS('Tracking Log'!H:H,A86,'Tracking Log'!J:J,B86)&gt;0,"Y","N"))</f>
        <v>N</v>
      </c>
      <c r="E86" t="str">
        <f>IF(A86="","",IF(D86="N","Unit will be held to the lessor of the adopted rate or "&amp;TEXT(C86,"0.0000")&amp;" for "&amp;Year,VLOOKUP(A86&amp;"-"&amp;B86,'Tracking Support'!A:E,5,FALSE)))</f>
        <v>Unit will be held to the lessor of the adopted rate or 0.0321 for 2025</v>
      </c>
      <c r="F86" t="str">
        <f>IF(A86=$F$1,COUNTIF($A$2:A86,A86),"")</f>
        <v/>
      </c>
      <c r="G86" t="str">
        <f t="shared" si="7"/>
        <v/>
      </c>
      <c r="H86" t="str">
        <f t="shared" si="8"/>
        <v/>
      </c>
      <c r="I86" t="str">
        <f t="shared" si="9"/>
        <v/>
      </c>
    </row>
    <row r="87" spans="1:9" x14ac:dyDescent="0.25">
      <c r="A87" t="str">
        <f>IF('C. Fund Source'!B87="","",'C. Fund Source'!B87&amp;'C. Fund Source'!C87&amp;'C. Fund Source'!D87)</f>
        <v>0720003</v>
      </c>
      <c r="B87" t="str">
        <f>IF('C. Fund Source'!E87="","",'C. Fund Source'!E87)</f>
        <v>1190</v>
      </c>
      <c r="C87">
        <f>IF(A87="","",'C. Fund Source'!G87)</f>
        <v>3.3300000000000003E-2</v>
      </c>
      <c r="D87" t="str">
        <f>IF(A87="","",IF(COUNTIFS('Tracking Log'!H:H,A87,'Tracking Log'!J:J,B87)&gt;0,"Y","N"))</f>
        <v>N</v>
      </c>
      <c r="E87" t="str">
        <f>IF(A87="","",IF(D87="N","Unit will be held to the lessor of the adopted rate or "&amp;TEXT(C87,"0.0000")&amp;" for "&amp;Year,VLOOKUP(A87&amp;"-"&amp;B87,'Tracking Support'!A:E,5,FALSE)))</f>
        <v>Unit will be held to the lessor of the adopted rate or 0.0333 for 2025</v>
      </c>
      <c r="F87" t="str">
        <f>IF(A87=$F$1,COUNTIF($A$2:A87,A87),"")</f>
        <v/>
      </c>
      <c r="G87" t="str">
        <f t="shared" si="7"/>
        <v/>
      </c>
      <c r="H87" t="str">
        <f t="shared" si="8"/>
        <v/>
      </c>
      <c r="I87" t="str">
        <f t="shared" si="9"/>
        <v/>
      </c>
    </row>
    <row r="88" spans="1:9" x14ac:dyDescent="0.25">
      <c r="A88" t="str">
        <f>IF('C. Fund Source'!B88="","",'C. Fund Source'!B88&amp;'C. Fund Source'!C88&amp;'C. Fund Source'!D88)</f>
        <v>0720004</v>
      </c>
      <c r="B88" t="str">
        <f>IF('C. Fund Source'!E88="","",'C. Fund Source'!E88)</f>
        <v>1190</v>
      </c>
      <c r="C88">
        <f>IF(A88="","",'C. Fund Source'!G88)</f>
        <v>2.98E-2</v>
      </c>
      <c r="D88" t="str">
        <f>IF(A88="","",IF(COUNTIFS('Tracking Log'!H:H,A88,'Tracking Log'!J:J,B88)&gt;0,"Y","N"))</f>
        <v>N</v>
      </c>
      <c r="E88" t="str">
        <f>IF(A88="","",IF(D88="N","Unit will be held to the lessor of the adopted rate or "&amp;TEXT(C88,"0.0000")&amp;" for "&amp;Year,VLOOKUP(A88&amp;"-"&amp;B88,'Tracking Support'!A:E,5,FALSE)))</f>
        <v>Unit will be held to the lessor of the adopted rate or 0.0298 for 2025</v>
      </c>
      <c r="F88" t="str">
        <f>IF(A88=$F$1,COUNTIF($A$2:A88,A88),"")</f>
        <v/>
      </c>
      <c r="G88" t="str">
        <f t="shared" si="7"/>
        <v/>
      </c>
      <c r="H88" t="str">
        <f t="shared" si="8"/>
        <v/>
      </c>
      <c r="I88" t="str">
        <f t="shared" si="9"/>
        <v/>
      </c>
    </row>
    <row r="89" spans="1:9" x14ac:dyDescent="0.25">
      <c r="A89" t="str">
        <f>IF('C. Fund Source'!B89="","",'C. Fund Source'!B89&amp;'C. Fund Source'!C89&amp;'C. Fund Source'!D89)</f>
        <v>0730542</v>
      </c>
      <c r="B89" t="str">
        <f>IF('C. Fund Source'!E89="","",'C. Fund Source'!E89)</f>
        <v>2391</v>
      </c>
      <c r="C89">
        <f>IF(A89="","",'C. Fund Source'!G89)</f>
        <v>4.6199999999999998E-2</v>
      </c>
      <c r="D89" t="str">
        <f>IF(A89="","",IF(COUNTIFS('Tracking Log'!H:H,A89,'Tracking Log'!J:J,B89)&gt;0,"Y","N"))</f>
        <v>N</v>
      </c>
      <c r="E89" t="str">
        <f>IF(A89="","",IF(D89="N","Unit will be held to the lessor of the adopted rate or "&amp;TEXT(C89,"0.0000")&amp;" for "&amp;Year,VLOOKUP(A89&amp;"-"&amp;B89,'Tracking Support'!A:E,5,FALSE)))</f>
        <v>Unit will be held to the lessor of the adopted rate or 0.0462 for 2025</v>
      </c>
      <c r="F89" t="str">
        <f>IF(A89=$F$1,COUNTIF($A$2:A89,A89),"")</f>
        <v/>
      </c>
      <c r="G89" t="str">
        <f t="shared" si="7"/>
        <v/>
      </c>
      <c r="H89" t="str">
        <f t="shared" si="8"/>
        <v/>
      </c>
      <c r="I89" t="str">
        <f t="shared" si="9"/>
        <v/>
      </c>
    </row>
    <row r="90" spans="1:9" x14ac:dyDescent="0.25">
      <c r="A90" t="str">
        <f>IF('C. Fund Source'!B90="","",'C. Fund Source'!B90&amp;'C. Fund Source'!C90&amp;'C. Fund Source'!D90)</f>
        <v>0760960</v>
      </c>
      <c r="B90" t="str">
        <f>IF('C. Fund Source'!E90="","",'C. Fund Source'!E90)</f>
        <v>8691</v>
      </c>
      <c r="C90">
        <f>IF(A90="","",'C. Fund Source'!G90)</f>
        <v>3.0599999999999999E-2</v>
      </c>
      <c r="D90" t="str">
        <f>IF(A90="","",IF(COUNTIFS('Tracking Log'!H:H,A90,'Tracking Log'!J:J,B90)&gt;0,"Y","N"))</f>
        <v>N</v>
      </c>
      <c r="E90" t="str">
        <f>IF(A90="","",IF(D90="N","Unit will be held to the lessor of the adopted rate or "&amp;TEXT(C90,"0.0000")&amp;" for "&amp;Year,VLOOKUP(A90&amp;"-"&amp;B90,'Tracking Support'!A:E,5,FALSE)))</f>
        <v>Unit will be held to the lessor of the adopted rate or 0.0306 for 2025</v>
      </c>
      <c r="F90" t="str">
        <f>IF(A90=$F$1,COUNTIF($A$2:A90,A90),"")</f>
        <v/>
      </c>
      <c r="G90" t="str">
        <f t="shared" si="7"/>
        <v/>
      </c>
      <c r="H90" t="str">
        <f t="shared" si="8"/>
        <v/>
      </c>
      <c r="I90" t="str">
        <f t="shared" si="9"/>
        <v/>
      </c>
    </row>
    <row r="91" spans="1:9" x14ac:dyDescent="0.25">
      <c r="A91" t="str">
        <f>IF('C. Fund Source'!B91="","",'C. Fund Source'!B91&amp;'C. Fund Source'!C91&amp;'C. Fund Source'!D91)</f>
        <v>0770055</v>
      </c>
      <c r="B91" t="str">
        <f>IF('C. Fund Source'!E91="","",'C. Fund Source'!E91)</f>
        <v>2393</v>
      </c>
      <c r="C91">
        <f>IF(A91="","",'C. Fund Source'!G91)</f>
        <v>3.3000000000000002E-2</v>
      </c>
      <c r="D91" t="str">
        <f>IF(A91="","",IF(COUNTIFS('Tracking Log'!H:H,A91,'Tracking Log'!J:J,B91)&gt;0,"Y","N"))</f>
        <v>N</v>
      </c>
      <c r="E91" t="str">
        <f>IF(A91="","",IF(D91="N","Unit will be held to the lessor of the adopted rate or "&amp;TEXT(C91,"0.0000")&amp;" for "&amp;Year,VLOOKUP(A91&amp;"-"&amp;B91,'Tracking Support'!A:E,5,FALSE)))</f>
        <v>Unit will be held to the lessor of the adopted rate or 0.0330 for 2025</v>
      </c>
      <c r="F91" t="str">
        <f>IF(A91=$F$1,COUNTIF($A$2:A91,A91),"")</f>
        <v/>
      </c>
      <c r="G91" t="str">
        <f t="shared" si="7"/>
        <v/>
      </c>
      <c r="H91" t="str">
        <f t="shared" si="8"/>
        <v/>
      </c>
      <c r="I91" t="str">
        <f t="shared" si="9"/>
        <v/>
      </c>
    </row>
    <row r="92" spans="1:9" x14ac:dyDescent="0.25">
      <c r="A92" t="str">
        <f>IF('C. Fund Source'!B92="","",'C. Fund Source'!B92&amp;'C. Fund Source'!C92&amp;'C. Fund Source'!D92)</f>
        <v>0810000</v>
      </c>
      <c r="B92" t="str">
        <f>IF('C. Fund Source'!E92="","",'C. Fund Source'!E92)</f>
        <v>0790</v>
      </c>
      <c r="C92">
        <f>IF(A92="","",'C. Fund Source'!G92)</f>
        <v>4.4900000000000002E-2</v>
      </c>
      <c r="D92" t="str">
        <f>IF(A92="","",IF(COUNTIFS('Tracking Log'!H:H,A92,'Tracking Log'!J:J,B92)&gt;0,"Y","N"))</f>
        <v>N</v>
      </c>
      <c r="E92" t="str">
        <f>IF(A92="","",IF(D92="N","Unit will be held to the lessor of the adopted rate or "&amp;TEXT(C92,"0.0000")&amp;" for "&amp;Year,VLOOKUP(A92&amp;"-"&amp;B92,'Tracking Support'!A:E,5,FALSE)))</f>
        <v>Unit will be held to the lessor of the adopted rate or 0.0449 for 2025</v>
      </c>
      <c r="F92" t="str">
        <f>IF(A92=$F$1,COUNTIF($A$2:A92,A92),"")</f>
        <v/>
      </c>
      <c r="G92" t="str">
        <f t="shared" si="7"/>
        <v/>
      </c>
      <c r="H92" t="str">
        <f t="shared" si="8"/>
        <v/>
      </c>
      <c r="I92" t="str">
        <f t="shared" si="9"/>
        <v/>
      </c>
    </row>
    <row r="93" spans="1:9" x14ac:dyDescent="0.25">
      <c r="A93" t="str">
        <f>IF('C. Fund Source'!B93="","",'C. Fund Source'!B93&amp;'C. Fund Source'!C93&amp;'C. Fund Source'!D93)</f>
        <v>0810000</v>
      </c>
      <c r="B93" t="str">
        <f>IF('C. Fund Source'!E93="","",'C. Fund Source'!E93)</f>
        <v>2391</v>
      </c>
      <c r="C93">
        <f>IF(A93="","",'C. Fund Source'!G93)</f>
        <v>3.1600000000000003E-2</v>
      </c>
      <c r="D93" t="str">
        <f>IF(A93="","",IF(COUNTIFS('Tracking Log'!H:H,A93,'Tracking Log'!J:J,B93)&gt;0,"Y","N"))</f>
        <v>N</v>
      </c>
      <c r="E93" t="str">
        <f>IF(A93="","",IF(D93="N","Unit will be held to the lessor of the adopted rate or "&amp;TEXT(C93,"0.0000")&amp;" for "&amp;Year,VLOOKUP(A93&amp;"-"&amp;B93,'Tracking Support'!A:E,5,FALSE)))</f>
        <v>Unit will be held to the lessor of the adopted rate or 0.0316 for 2025</v>
      </c>
      <c r="F93" t="str">
        <f>IF(A93=$F$1,COUNTIF($A$2:A93,A93),"")</f>
        <v/>
      </c>
      <c r="G93" t="str">
        <f t="shared" si="7"/>
        <v/>
      </c>
      <c r="H93" t="str">
        <f t="shared" si="8"/>
        <v/>
      </c>
      <c r="I93" t="str">
        <f t="shared" si="9"/>
        <v/>
      </c>
    </row>
    <row r="94" spans="1:9" x14ac:dyDescent="0.25">
      <c r="A94" t="str">
        <f>IF('C. Fund Source'!B94="","",'C. Fund Source'!B94&amp;'C. Fund Source'!C94&amp;'C. Fund Source'!D94)</f>
        <v>0820002</v>
      </c>
      <c r="B94" t="str">
        <f>IF('C. Fund Source'!E94="","",'C. Fund Source'!E94)</f>
        <v>1190</v>
      </c>
      <c r="C94">
        <f>IF(A94="","",'C. Fund Source'!G94)</f>
        <v>1.4E-2</v>
      </c>
      <c r="D94" t="str">
        <f>IF(A94="","",IF(COUNTIFS('Tracking Log'!H:H,A94,'Tracking Log'!J:J,B94)&gt;0,"Y","N"))</f>
        <v>N</v>
      </c>
      <c r="E94" t="str">
        <f>IF(A94="","",IF(D94="N","Unit will be held to the lessor of the adopted rate or "&amp;TEXT(C94,"0.0000")&amp;" for "&amp;Year,VLOOKUP(A94&amp;"-"&amp;B94,'Tracking Support'!A:E,5,FALSE)))</f>
        <v>Unit will be held to the lessor of the adopted rate or 0.0140 for 2025</v>
      </c>
      <c r="F94" t="str">
        <f>IF(A94=$F$1,COUNTIF($A$2:A94,A94),"")</f>
        <v/>
      </c>
      <c r="G94" t="str">
        <f t="shared" si="7"/>
        <v/>
      </c>
      <c r="H94" t="str">
        <f t="shared" si="8"/>
        <v/>
      </c>
      <c r="I94" t="str">
        <f t="shared" si="9"/>
        <v/>
      </c>
    </row>
    <row r="95" spans="1:9" x14ac:dyDescent="0.25">
      <c r="A95" t="str">
        <f>IF('C. Fund Source'!B95="","",'C. Fund Source'!B95&amp;'C. Fund Source'!C95&amp;'C. Fund Source'!D95)</f>
        <v>0820004</v>
      </c>
      <c r="B95" t="str">
        <f>IF('C. Fund Source'!E95="","",'C. Fund Source'!E95)</f>
        <v>1190</v>
      </c>
      <c r="C95">
        <f>IF(A95="","",'C. Fund Source'!G95)</f>
        <v>1E-4</v>
      </c>
      <c r="D95" t="str">
        <f>IF(A95="","",IF(COUNTIFS('Tracking Log'!H:H,A95,'Tracking Log'!J:J,B95)&gt;0,"Y","N"))</f>
        <v>N</v>
      </c>
      <c r="E95" t="str">
        <f>IF(A95="","",IF(D95="N","Unit will be held to the lessor of the adopted rate or "&amp;TEXT(C95,"0.0000")&amp;" for "&amp;Year,VLOOKUP(A95&amp;"-"&amp;B95,'Tracking Support'!A:E,5,FALSE)))</f>
        <v>Unit will be held to the lessor of the adopted rate or 0.0001 for 2025</v>
      </c>
      <c r="F95" t="str">
        <f>IF(A95=$F$1,COUNTIF($A$2:A95,A95),"")</f>
        <v/>
      </c>
      <c r="G95" t="str">
        <f t="shared" si="7"/>
        <v/>
      </c>
      <c r="H95" t="str">
        <f t="shared" si="8"/>
        <v/>
      </c>
      <c r="I95" t="str">
        <f t="shared" si="9"/>
        <v/>
      </c>
    </row>
    <row r="96" spans="1:9" x14ac:dyDescent="0.25">
      <c r="A96" t="str">
        <f>IF('C. Fund Source'!B96="","",'C. Fund Source'!B96&amp;'C. Fund Source'!C96&amp;'C. Fund Source'!D96)</f>
        <v>0820006</v>
      </c>
      <c r="B96" t="str">
        <f>IF('C. Fund Source'!E96="","",'C. Fund Source'!E96)</f>
        <v>1190</v>
      </c>
      <c r="C96">
        <f>IF(A96="","",'C. Fund Source'!G96)</f>
        <v>3.3300000000000003E-2</v>
      </c>
      <c r="D96" t="str">
        <f>IF(A96="","",IF(COUNTIFS('Tracking Log'!H:H,A96,'Tracking Log'!J:J,B96)&gt;0,"Y","N"))</f>
        <v>N</v>
      </c>
      <c r="E96" t="str">
        <f>IF(A96="","",IF(D96="N","Unit will be held to the lessor of the adopted rate or "&amp;TEXT(C96,"0.0000")&amp;" for "&amp;Year,VLOOKUP(A96&amp;"-"&amp;B96,'Tracking Support'!A:E,5,FALSE)))</f>
        <v>Unit will be held to the lessor of the adopted rate or 0.0333 for 2025</v>
      </c>
      <c r="F96" t="str">
        <f>IF(A96=$F$1,COUNTIF($A$2:A96,A96),"")</f>
        <v/>
      </c>
      <c r="G96" t="str">
        <f t="shared" si="7"/>
        <v/>
      </c>
      <c r="H96" t="str">
        <f t="shared" si="8"/>
        <v/>
      </c>
      <c r="I96" t="str">
        <f t="shared" si="9"/>
        <v/>
      </c>
    </row>
    <row r="97" spans="1:9" x14ac:dyDescent="0.25">
      <c r="A97" t="str">
        <f>IF('C. Fund Source'!B97="","",'C. Fund Source'!B97&amp;'C. Fund Source'!C97&amp;'C. Fund Source'!D97)</f>
        <v>0820007</v>
      </c>
      <c r="B97" t="str">
        <f>IF('C. Fund Source'!E97="","",'C. Fund Source'!E97)</f>
        <v>1190</v>
      </c>
      <c r="C97">
        <f>IF(A97="","",'C. Fund Source'!G97)</f>
        <v>3.3300000000000003E-2</v>
      </c>
      <c r="D97" t="str">
        <f>IF(A97="","",IF(COUNTIFS('Tracking Log'!H:H,A97,'Tracking Log'!J:J,B97)&gt;0,"Y","N"))</f>
        <v>N</v>
      </c>
      <c r="E97" t="str">
        <f>IF(A97="","",IF(D97="N","Unit will be held to the lessor of the adopted rate or "&amp;TEXT(C97,"0.0000")&amp;" for "&amp;Year,VLOOKUP(A97&amp;"-"&amp;B97,'Tracking Support'!A:E,5,FALSE)))</f>
        <v>Unit will be held to the lessor of the adopted rate or 0.0333 for 2025</v>
      </c>
      <c r="F97" t="str">
        <f>IF(A97=$F$1,COUNTIF($A$2:A97,A97),"")</f>
        <v/>
      </c>
      <c r="G97" t="str">
        <f t="shared" si="7"/>
        <v/>
      </c>
      <c r="H97" t="str">
        <f t="shared" si="8"/>
        <v/>
      </c>
      <c r="I97" t="str">
        <f t="shared" si="9"/>
        <v/>
      </c>
    </row>
    <row r="98" spans="1:9" x14ac:dyDescent="0.25">
      <c r="A98" t="str">
        <f>IF('C. Fund Source'!B98="","",'C. Fund Source'!B98&amp;'C. Fund Source'!C98&amp;'C. Fund Source'!D98)</f>
        <v>0820008</v>
      </c>
      <c r="B98" t="str">
        <f>IF('C. Fund Source'!E98="","",'C. Fund Source'!E98)</f>
        <v>1190</v>
      </c>
      <c r="C98">
        <f>IF(A98="","",'C. Fund Source'!G98)</f>
        <v>3.1300000000000001E-2</v>
      </c>
      <c r="D98" t="str">
        <f>IF(A98="","",IF(COUNTIFS('Tracking Log'!H:H,A98,'Tracking Log'!J:J,B98)&gt;0,"Y","N"))</f>
        <v>N</v>
      </c>
      <c r="E98" t="str">
        <f>IF(A98="","",IF(D98="N","Unit will be held to the lessor of the adopted rate or "&amp;TEXT(C98,"0.0000")&amp;" for "&amp;Year,VLOOKUP(A98&amp;"-"&amp;B98,'Tracking Support'!A:E,5,FALSE)))</f>
        <v>Unit will be held to the lessor of the adopted rate or 0.0313 for 2025</v>
      </c>
      <c r="F98" t="str">
        <f>IF(A98=$F$1,COUNTIF($A$2:A98,A98),"")</f>
        <v/>
      </c>
      <c r="G98" t="str">
        <f t="shared" si="7"/>
        <v/>
      </c>
      <c r="H98" t="str">
        <f t="shared" si="8"/>
        <v/>
      </c>
      <c r="I98" t="str">
        <f t="shared" si="9"/>
        <v/>
      </c>
    </row>
    <row r="99" spans="1:9" x14ac:dyDescent="0.25">
      <c r="A99" t="str">
        <f>IF('C. Fund Source'!B99="","",'C. Fund Source'!B99&amp;'C. Fund Source'!C99&amp;'C. Fund Source'!D99)</f>
        <v>0820011</v>
      </c>
      <c r="B99" t="str">
        <f>IF('C. Fund Source'!E99="","",'C. Fund Source'!E99)</f>
        <v>1190</v>
      </c>
      <c r="C99">
        <f>IF(A99="","",'C. Fund Source'!G99)</f>
        <v>1.32E-2</v>
      </c>
      <c r="D99" t="str">
        <f>IF(A99="","",IF(COUNTIFS('Tracking Log'!H:H,A99,'Tracking Log'!J:J,B99)&gt;0,"Y","N"))</f>
        <v>N</v>
      </c>
      <c r="E99" t="str">
        <f>IF(A99="","",IF(D99="N","Unit will be held to the lessor of the adopted rate or "&amp;TEXT(C99,"0.0000")&amp;" for "&amp;Year,VLOOKUP(A99&amp;"-"&amp;B99,'Tracking Support'!A:E,5,FALSE)))</f>
        <v>Unit will be held to the lessor of the adopted rate or 0.0132 for 2025</v>
      </c>
      <c r="F99" t="str">
        <f>IF(A99=$F$1,COUNTIF($A$2:A99,A99),"")</f>
        <v/>
      </c>
      <c r="G99" t="str">
        <f t="shared" si="7"/>
        <v/>
      </c>
      <c r="H99" t="str">
        <f t="shared" si="8"/>
        <v/>
      </c>
      <c r="I99" t="str">
        <f t="shared" si="9"/>
        <v/>
      </c>
    </row>
    <row r="100" spans="1:9" x14ac:dyDescent="0.25">
      <c r="A100" t="str">
        <f>IF('C. Fund Source'!B100="","",'C. Fund Source'!B100&amp;'C. Fund Source'!C100&amp;'C. Fund Source'!D100)</f>
        <v>0820014</v>
      </c>
      <c r="B100" t="str">
        <f>IF('C. Fund Source'!E100="","",'C. Fund Source'!E100)</f>
        <v>1190</v>
      </c>
      <c r="C100">
        <f>IF(A100="","",'C. Fund Source'!G100)</f>
        <v>2.24E-2</v>
      </c>
      <c r="D100" t="str">
        <f>IF(A100="","",IF(COUNTIFS('Tracking Log'!H:H,A100,'Tracking Log'!J:J,B100)&gt;0,"Y","N"))</f>
        <v>N</v>
      </c>
      <c r="E100" t="str">
        <f>IF(A100="","",IF(D100="N","Unit will be held to the lessor of the adopted rate or "&amp;TEXT(C100,"0.0000")&amp;" for "&amp;Year,VLOOKUP(A100&amp;"-"&amp;B100,'Tracking Support'!A:E,5,FALSE)))</f>
        <v>Unit will be held to the lessor of the adopted rate or 0.0224 for 2025</v>
      </c>
      <c r="F100" t="str">
        <f>IF(A100=$F$1,COUNTIF($A$2:A100,A100),"")</f>
        <v/>
      </c>
      <c r="G100" t="str">
        <f t="shared" si="7"/>
        <v/>
      </c>
      <c r="H100" t="str">
        <f t="shared" si="8"/>
        <v/>
      </c>
      <c r="I100" t="str">
        <f t="shared" si="9"/>
        <v/>
      </c>
    </row>
    <row r="101" spans="1:9" x14ac:dyDescent="0.25">
      <c r="A101" t="str">
        <f>IF('C. Fund Source'!B101="","",'C. Fund Source'!B101&amp;'C. Fund Source'!C101&amp;'C. Fund Source'!D101)</f>
        <v>0830457</v>
      </c>
      <c r="B101" t="str">
        <f>IF('C. Fund Source'!E101="","",'C. Fund Source'!E101)</f>
        <v>8692</v>
      </c>
      <c r="C101">
        <f>IF(A101="","",'C. Fund Source'!G101)</f>
        <v>1.7299999999999999E-2</v>
      </c>
      <c r="D101" t="str">
        <f>IF(A101="","",IF(COUNTIFS('Tracking Log'!H:H,A101,'Tracking Log'!J:J,B101)&gt;0,"Y","N"))</f>
        <v>N</v>
      </c>
      <c r="E101" t="str">
        <f>IF(A101="","",IF(D101="N","Unit will be held to the lessor of the adopted rate or "&amp;TEXT(C101,"0.0000")&amp;" for "&amp;Year,VLOOKUP(A101&amp;"-"&amp;B101,'Tracking Support'!A:E,5,FALSE)))</f>
        <v>Unit will be held to the lessor of the adopted rate or 0.0173 for 2025</v>
      </c>
      <c r="F101" t="str">
        <f>IF(A101=$F$1,COUNTIF($A$2:A101,A101),"")</f>
        <v/>
      </c>
      <c r="G101" t="str">
        <f t="shared" si="7"/>
        <v/>
      </c>
      <c r="H101" t="str">
        <f t="shared" si="8"/>
        <v/>
      </c>
      <c r="I101" t="str">
        <f t="shared" si="9"/>
        <v/>
      </c>
    </row>
    <row r="102" spans="1:9" x14ac:dyDescent="0.25">
      <c r="A102" t="str">
        <f>IF('C. Fund Source'!B102="","",'C. Fund Source'!B102&amp;'C. Fund Source'!C102&amp;'C. Fund Source'!D102)</f>
        <v>0830543</v>
      </c>
      <c r="B102" t="str">
        <f>IF('C. Fund Source'!E102="","",'C. Fund Source'!E102)</f>
        <v>1191</v>
      </c>
      <c r="C102">
        <f>IF(A102="","",'C. Fund Source'!G102)</f>
        <v>1.5100000000000001E-2</v>
      </c>
      <c r="D102" t="str">
        <f>IF(A102="","",IF(COUNTIFS('Tracking Log'!H:H,A102,'Tracking Log'!J:J,B102)&gt;0,"Y","N"))</f>
        <v>Y</v>
      </c>
      <c r="E102" t="e">
        <f>IF(A102="","",IF(D102="N","Unit will be held to the lessor of the adopted rate or "&amp;TEXT(C102,"0.0000")&amp;" for "&amp;Year,VLOOKUP(A102&amp;"-"&amp;B102,'Tracking Support'!A:E,5,FALSE)))</f>
        <v>#N/A</v>
      </c>
      <c r="F102" t="str">
        <f>IF(A102=$F$1,COUNTIF($A$2:A102,A102),"")</f>
        <v/>
      </c>
      <c r="G102" t="str">
        <f t="shared" si="7"/>
        <v/>
      </c>
      <c r="H102" t="str">
        <f t="shared" si="8"/>
        <v/>
      </c>
      <c r="I102" t="str">
        <f t="shared" si="9"/>
        <v/>
      </c>
    </row>
    <row r="103" spans="1:9" x14ac:dyDescent="0.25">
      <c r="A103" t="str">
        <f>IF('C. Fund Source'!B103="","",'C. Fund Source'!B103&amp;'C. Fund Source'!C103&amp;'C. Fund Source'!D103)</f>
        <v>0830543</v>
      </c>
      <c r="B103" t="str">
        <f>IF('C. Fund Source'!E103="","",'C. Fund Source'!E103)</f>
        <v>2391</v>
      </c>
      <c r="C103">
        <f>IF(A103="","",'C. Fund Source'!G103)</f>
        <v>2.1700000000000001E-2</v>
      </c>
      <c r="D103" t="str">
        <f>IF(A103="","",IF(COUNTIFS('Tracking Log'!H:H,A103,'Tracking Log'!J:J,B103)&gt;0,"Y","N"))</f>
        <v>Y</v>
      </c>
      <c r="E103" t="e">
        <f>IF(A103="","",IF(D103="N","Unit will be held to the lessor of the adopted rate or "&amp;TEXT(C103,"0.0000")&amp;" for "&amp;Year,VLOOKUP(A103&amp;"-"&amp;B103,'Tracking Support'!A:E,5,FALSE)))</f>
        <v>#N/A</v>
      </c>
      <c r="F103" t="str">
        <f>IF(A103=$F$1,COUNTIF($A$2:A103,A103),"")</f>
        <v/>
      </c>
      <c r="G103" t="str">
        <f t="shared" si="7"/>
        <v/>
      </c>
      <c r="H103" t="str">
        <f t="shared" si="8"/>
        <v/>
      </c>
      <c r="I103" t="str">
        <f t="shared" si="9"/>
        <v/>
      </c>
    </row>
    <row r="104" spans="1:9" x14ac:dyDescent="0.25">
      <c r="A104" t="str">
        <f>IF('C. Fund Source'!B104="","",'C. Fund Source'!B104&amp;'C. Fund Source'!C104&amp;'C. Fund Source'!D104)</f>
        <v>0830544</v>
      </c>
      <c r="B104" t="str">
        <f>IF('C. Fund Source'!E104="","",'C. Fund Source'!E104)</f>
        <v>2391</v>
      </c>
      <c r="C104">
        <f>IF(A104="","",'C. Fund Source'!G104)</f>
        <v>1.5100000000000001E-2</v>
      </c>
      <c r="D104" t="str">
        <f>IF(A104="","",IF(COUNTIFS('Tracking Log'!H:H,A104,'Tracking Log'!J:J,B104)&gt;0,"Y","N"))</f>
        <v>N</v>
      </c>
      <c r="E104" t="str">
        <f>IF(A104="","",IF(D104="N","Unit will be held to the lessor of the adopted rate or "&amp;TEXT(C104,"0.0000")&amp;" for "&amp;Year,VLOOKUP(A104&amp;"-"&amp;B104,'Tracking Support'!A:E,5,FALSE)))</f>
        <v>Unit will be held to the lessor of the adopted rate or 0.0151 for 2025</v>
      </c>
      <c r="F104" t="str">
        <f>IF(A104=$F$1,COUNTIF($A$2:A104,A104),"")</f>
        <v/>
      </c>
      <c r="G104" t="str">
        <f t="shared" si="7"/>
        <v/>
      </c>
      <c r="H104" t="str">
        <f t="shared" si="8"/>
        <v/>
      </c>
      <c r="I104" t="str">
        <f t="shared" si="9"/>
        <v/>
      </c>
    </row>
    <row r="105" spans="1:9" x14ac:dyDescent="0.25">
      <c r="A105" t="str">
        <f>IF('C. Fund Source'!B105="","",'C. Fund Source'!B105&amp;'C. Fund Source'!C105&amp;'C. Fund Source'!D105)</f>
        <v>0830544</v>
      </c>
      <c r="B105" t="str">
        <f>IF('C. Fund Source'!E105="","",'C. Fund Source'!E105)</f>
        <v>6290</v>
      </c>
      <c r="C105">
        <f>IF(A105="","",'C. Fund Source'!G105)</f>
        <v>0.04</v>
      </c>
      <c r="D105" t="str">
        <f>IF(A105="","",IF(COUNTIFS('Tracking Log'!H:H,A105,'Tracking Log'!J:J,B105)&gt;0,"Y","N"))</f>
        <v>N</v>
      </c>
      <c r="E105" t="str">
        <f>IF(A105="","",IF(D105="N","Unit will be held to the lessor of the adopted rate or "&amp;TEXT(C105,"0.0000")&amp;" for "&amp;Year,VLOOKUP(A105&amp;"-"&amp;B105,'Tracking Support'!A:E,5,FALSE)))</f>
        <v>Unit will be held to the lessor of the adopted rate or 0.0400 for 2025</v>
      </c>
      <c r="F105" t="str">
        <f>IF(A105=$F$1,COUNTIF($A$2:A105,A105),"")</f>
        <v/>
      </c>
      <c r="G105" t="str">
        <f t="shared" si="7"/>
        <v/>
      </c>
      <c r="H105" t="str">
        <f t="shared" si="8"/>
        <v/>
      </c>
      <c r="I105" t="str">
        <f t="shared" si="9"/>
        <v/>
      </c>
    </row>
    <row r="106" spans="1:9" x14ac:dyDescent="0.25">
      <c r="A106" t="str">
        <f>IF('C. Fund Source'!B106="","",'C. Fund Source'!B106&amp;'C. Fund Source'!C106&amp;'C. Fund Source'!D106)</f>
        <v>0830545</v>
      </c>
      <c r="B106" t="str">
        <f>IF('C. Fund Source'!E106="","",'C. Fund Source'!E106)</f>
        <v>2391</v>
      </c>
      <c r="C106">
        <f>IF(A106="","",'C. Fund Source'!G106)</f>
        <v>4.4999999999999998E-2</v>
      </c>
      <c r="D106" t="str">
        <f>IF(A106="","",IF(COUNTIFS('Tracking Log'!H:H,A106,'Tracking Log'!J:J,B106)&gt;0,"Y","N"))</f>
        <v>N</v>
      </c>
      <c r="E106" t="str">
        <f>IF(A106="","",IF(D106="N","Unit will be held to the lessor of the adopted rate or "&amp;TEXT(C106,"0.0000")&amp;" for "&amp;Year,VLOOKUP(A106&amp;"-"&amp;B106,'Tracking Support'!A:E,5,FALSE)))</f>
        <v>Unit will be held to the lessor of the adopted rate or 0.0450 for 2025</v>
      </c>
      <c r="F106" t="str">
        <f>IF(A106=$F$1,COUNTIF($A$2:A106,A106),"")</f>
        <v/>
      </c>
      <c r="G106" t="str">
        <f t="shared" si="7"/>
        <v/>
      </c>
      <c r="H106" t="str">
        <f t="shared" si="8"/>
        <v/>
      </c>
      <c r="I106" t="str">
        <f t="shared" si="9"/>
        <v/>
      </c>
    </row>
    <row r="107" spans="1:9" x14ac:dyDescent="0.25">
      <c r="A107" t="str">
        <f>IF('C. Fund Source'!B107="","",'C. Fund Source'!B107&amp;'C. Fund Source'!C107&amp;'C. Fund Source'!D107)</f>
        <v>0830545</v>
      </c>
      <c r="B107" t="str">
        <f>IF('C. Fund Source'!E107="","",'C. Fund Source'!E107)</f>
        <v>6290</v>
      </c>
      <c r="C107">
        <f>IF(A107="","",'C. Fund Source'!G107)</f>
        <v>7.1499999999999994E-2</v>
      </c>
      <c r="D107" t="str">
        <f>IF(A107="","",IF(COUNTIFS('Tracking Log'!H:H,A107,'Tracking Log'!J:J,B107)&gt;0,"Y","N"))</f>
        <v>N</v>
      </c>
      <c r="E107" t="str">
        <f>IF(A107="","",IF(D107="N","Unit will be held to the lessor of the adopted rate or "&amp;TEXT(C107,"0.0000")&amp;" for "&amp;Year,VLOOKUP(A107&amp;"-"&amp;B107,'Tracking Support'!A:E,5,FALSE)))</f>
        <v>Unit will be held to the lessor of the adopted rate or 0.0715 for 2025</v>
      </c>
      <c r="F107" t="str">
        <f>IF(A107=$F$1,COUNTIF($A$2:A107,A107),"")</f>
        <v/>
      </c>
      <c r="G107" t="str">
        <f t="shared" si="7"/>
        <v/>
      </c>
      <c r="H107" t="str">
        <f t="shared" si="8"/>
        <v/>
      </c>
      <c r="I107" t="str">
        <f t="shared" si="9"/>
        <v/>
      </c>
    </row>
    <row r="108" spans="1:9" x14ac:dyDescent="0.25">
      <c r="A108" t="str">
        <f>IF('C. Fund Source'!B108="","",'C. Fund Source'!B108&amp;'C. Fund Source'!C108&amp;'C. Fund Source'!D108)</f>
        <v>0910000</v>
      </c>
      <c r="B108" t="str">
        <f>IF('C. Fund Source'!E108="","",'C. Fund Source'!E108)</f>
        <v>0790</v>
      </c>
      <c r="C108">
        <f>IF(A108="","",'C. Fund Source'!G108)</f>
        <v>3.3300000000000003E-2</v>
      </c>
      <c r="D108" t="str">
        <f>IF(A108="","",IF(COUNTIFS('Tracking Log'!H:H,A108,'Tracking Log'!J:J,B108)&gt;0,"Y","N"))</f>
        <v>N</v>
      </c>
      <c r="E108" t="str">
        <f>IF(A108="","",IF(D108="N","Unit will be held to the lessor of the adopted rate or "&amp;TEXT(C108,"0.0000")&amp;" for "&amp;Year,VLOOKUP(A108&amp;"-"&amp;B108,'Tracking Support'!A:E,5,FALSE)))</f>
        <v>Unit will be held to the lessor of the adopted rate or 0.0333 for 2025</v>
      </c>
      <c r="F108" t="str">
        <f>IF(A108=$F$1,COUNTIF($A$2:A108,A108),"")</f>
        <v/>
      </c>
      <c r="G108" t="str">
        <f t="shared" si="7"/>
        <v/>
      </c>
      <c r="H108" t="str">
        <f t="shared" si="8"/>
        <v/>
      </c>
      <c r="I108" t="str">
        <f t="shared" si="9"/>
        <v/>
      </c>
    </row>
    <row r="109" spans="1:9" x14ac:dyDescent="0.25">
      <c r="A109" t="str">
        <f>IF('C. Fund Source'!B109="","",'C. Fund Source'!B109&amp;'C. Fund Source'!C109&amp;'C. Fund Source'!D109)</f>
        <v>0910000</v>
      </c>
      <c r="B109" t="str">
        <f>IF('C. Fund Source'!E109="","",'C. Fund Source'!E109)</f>
        <v>2391</v>
      </c>
      <c r="C109">
        <f>IF(A109="","",'C. Fund Source'!G109)</f>
        <v>3.2099999999999997E-2</v>
      </c>
      <c r="D109" t="str">
        <f>IF(A109="","",IF(COUNTIFS('Tracking Log'!H:H,A109,'Tracking Log'!J:J,B109)&gt;0,"Y","N"))</f>
        <v>N</v>
      </c>
      <c r="E109" t="str">
        <f>IF(A109="","",IF(D109="N","Unit will be held to the lessor of the adopted rate or "&amp;TEXT(C109,"0.0000")&amp;" for "&amp;Year,VLOOKUP(A109&amp;"-"&amp;B109,'Tracking Support'!A:E,5,FALSE)))</f>
        <v>Unit will be held to the lessor of the adopted rate or 0.0321 for 2025</v>
      </c>
      <c r="F109" t="str">
        <f>IF(A109=$F$1,COUNTIF($A$2:A109,A109),"")</f>
        <v/>
      </c>
      <c r="G109" t="str">
        <f t="shared" si="7"/>
        <v/>
      </c>
      <c r="H109" t="str">
        <f t="shared" si="8"/>
        <v/>
      </c>
      <c r="I109" t="str">
        <f t="shared" si="9"/>
        <v/>
      </c>
    </row>
    <row r="110" spans="1:9" x14ac:dyDescent="0.25">
      <c r="A110" t="str">
        <f>IF('C. Fund Source'!B110="","",'C. Fund Source'!B110&amp;'C. Fund Source'!C110&amp;'C. Fund Source'!D110)</f>
        <v>0920001</v>
      </c>
      <c r="B110" t="str">
        <f>IF('C. Fund Source'!E110="","",'C. Fund Source'!E110)</f>
        <v>1190</v>
      </c>
      <c r="C110">
        <f>IF(A110="","",'C. Fund Source'!G110)</f>
        <v>0</v>
      </c>
      <c r="D110" t="str">
        <f>IF(A110="","",IF(COUNTIFS('Tracking Log'!H:H,A110,'Tracking Log'!J:J,B110)&gt;0,"Y","N"))</f>
        <v>N</v>
      </c>
      <c r="E110" t="str">
        <f>IF(A110="","",IF(D110="N","Unit will be held to the lessor of the adopted rate or "&amp;TEXT(C110,"0.0000")&amp;" for "&amp;Year,VLOOKUP(A110&amp;"-"&amp;B110,'Tracking Support'!A:E,5,FALSE)))</f>
        <v>Unit will be held to the lessor of the adopted rate or 0.0000 for 2025</v>
      </c>
      <c r="F110" t="str">
        <f>IF(A110=$F$1,COUNTIF($A$2:A110,A110),"")</f>
        <v/>
      </c>
      <c r="G110" t="str">
        <f t="shared" si="7"/>
        <v/>
      </c>
      <c r="H110" t="str">
        <f t="shared" si="8"/>
        <v/>
      </c>
      <c r="I110" t="str">
        <f t="shared" si="9"/>
        <v/>
      </c>
    </row>
    <row r="111" spans="1:9" x14ac:dyDescent="0.25">
      <c r="A111" t="str">
        <f>IF('C. Fund Source'!B111="","",'C. Fund Source'!B111&amp;'C. Fund Source'!C111&amp;'C. Fund Source'!D111)</f>
        <v>0920002</v>
      </c>
      <c r="B111" t="str">
        <f>IF('C. Fund Source'!E111="","",'C. Fund Source'!E111)</f>
        <v>1190</v>
      </c>
      <c r="C111">
        <f>IF(A111="","",'C. Fund Source'!G111)</f>
        <v>0</v>
      </c>
      <c r="D111" t="str">
        <f>IF(A111="","",IF(COUNTIFS('Tracking Log'!H:H,A111,'Tracking Log'!J:J,B111)&gt;0,"Y","N"))</f>
        <v>N</v>
      </c>
      <c r="E111" t="str">
        <f>IF(A111="","",IF(D111="N","Unit will be held to the lessor of the adopted rate or "&amp;TEXT(C111,"0.0000")&amp;" for "&amp;Year,VLOOKUP(A111&amp;"-"&amp;B111,'Tracking Support'!A:E,5,FALSE)))</f>
        <v>Unit will be held to the lessor of the adopted rate or 0.0000 for 2025</v>
      </c>
      <c r="F111" t="str">
        <f>IF(A111=$F$1,COUNTIF($A$2:A111,A111),"")</f>
        <v/>
      </c>
      <c r="G111" t="str">
        <f t="shared" si="7"/>
        <v/>
      </c>
      <c r="H111" t="str">
        <f t="shared" si="8"/>
        <v/>
      </c>
      <c r="I111" t="str">
        <f t="shared" si="9"/>
        <v/>
      </c>
    </row>
    <row r="112" spans="1:9" x14ac:dyDescent="0.25">
      <c r="A112" t="str">
        <f>IF('C. Fund Source'!B112="","",'C. Fund Source'!B112&amp;'C. Fund Source'!C112&amp;'C. Fund Source'!D112)</f>
        <v>0920003</v>
      </c>
      <c r="B112" t="str">
        <f>IF('C. Fund Source'!E112="","",'C. Fund Source'!E112)</f>
        <v>1190</v>
      </c>
      <c r="C112">
        <f>IF(A112="","",'C. Fund Source'!G112)</f>
        <v>3.3300000000000003E-2</v>
      </c>
      <c r="D112" t="str">
        <f>IF(A112="","",IF(COUNTIFS('Tracking Log'!H:H,A112,'Tracking Log'!J:J,B112)&gt;0,"Y","N"))</f>
        <v>N</v>
      </c>
      <c r="E112" t="str">
        <f>IF(A112="","",IF(D112="N","Unit will be held to the lessor of the adopted rate or "&amp;TEXT(C112,"0.0000")&amp;" for "&amp;Year,VLOOKUP(A112&amp;"-"&amp;B112,'Tracking Support'!A:E,5,FALSE)))</f>
        <v>Unit will be held to the lessor of the adopted rate or 0.0333 for 2025</v>
      </c>
      <c r="F112" t="str">
        <f>IF(A112=$F$1,COUNTIF($A$2:A112,A112),"")</f>
        <v/>
      </c>
      <c r="G112" t="str">
        <f t="shared" si="7"/>
        <v/>
      </c>
      <c r="H112" t="str">
        <f t="shared" si="8"/>
        <v/>
      </c>
      <c r="I112" t="str">
        <f t="shared" si="9"/>
        <v/>
      </c>
    </row>
    <row r="113" spans="1:9" x14ac:dyDescent="0.25">
      <c r="A113" t="str">
        <f>IF('C. Fund Source'!B113="","",'C. Fund Source'!B113&amp;'C. Fund Source'!C113&amp;'C. Fund Source'!D113)</f>
        <v>0920005</v>
      </c>
      <c r="B113" t="str">
        <f>IF('C. Fund Source'!E113="","",'C. Fund Source'!E113)</f>
        <v>1190</v>
      </c>
      <c r="C113">
        <f>IF(A113="","",'C. Fund Source'!G113)</f>
        <v>3.3300000000000003E-2</v>
      </c>
      <c r="D113" t="str">
        <f>IF(A113="","",IF(COUNTIFS('Tracking Log'!H:H,A113,'Tracking Log'!J:J,B113)&gt;0,"Y","N"))</f>
        <v>N</v>
      </c>
      <c r="E113" t="str">
        <f>IF(A113="","",IF(D113="N","Unit will be held to the lessor of the adopted rate or "&amp;TEXT(C113,"0.0000")&amp;" for "&amp;Year,VLOOKUP(A113&amp;"-"&amp;B113,'Tracking Support'!A:E,5,FALSE)))</f>
        <v>Unit will be held to the lessor of the adopted rate or 0.0333 for 2025</v>
      </c>
      <c r="F113" t="str">
        <f>IF(A113=$F$1,COUNTIF($A$2:A113,A113),"")</f>
        <v/>
      </c>
      <c r="G113" t="str">
        <f t="shared" si="7"/>
        <v/>
      </c>
      <c r="H113" t="str">
        <f t="shared" si="8"/>
        <v/>
      </c>
      <c r="I113" t="str">
        <f t="shared" si="9"/>
        <v/>
      </c>
    </row>
    <row r="114" spans="1:9" x14ac:dyDescent="0.25">
      <c r="A114" t="str">
        <f>IF('C. Fund Source'!B114="","",'C. Fund Source'!B114&amp;'C. Fund Source'!C114&amp;'C. Fund Source'!D114)</f>
        <v>0920008</v>
      </c>
      <c r="B114" t="str">
        <f>IF('C. Fund Source'!E114="","",'C. Fund Source'!E114)</f>
        <v>1190</v>
      </c>
      <c r="C114">
        <f>IF(A114="","",'C. Fund Source'!G114)</f>
        <v>3.3300000000000003E-2</v>
      </c>
      <c r="D114" t="str">
        <f>IF(A114="","",IF(COUNTIFS('Tracking Log'!H:H,A114,'Tracking Log'!J:J,B114)&gt;0,"Y","N"))</f>
        <v>N</v>
      </c>
      <c r="E114" t="str">
        <f>IF(A114="","",IF(D114="N","Unit will be held to the lessor of the adopted rate or "&amp;TEXT(C114,"0.0000")&amp;" for "&amp;Year,VLOOKUP(A114&amp;"-"&amp;B114,'Tracking Support'!A:E,5,FALSE)))</f>
        <v>Unit will be held to the lessor of the adopted rate or 0.0333 for 2025</v>
      </c>
      <c r="F114" t="str">
        <f>IF(A114=$F$1,COUNTIF($A$2:A114,A114),"")</f>
        <v/>
      </c>
      <c r="G114" t="str">
        <f t="shared" si="7"/>
        <v/>
      </c>
      <c r="H114" t="str">
        <f t="shared" si="8"/>
        <v/>
      </c>
      <c r="I114" t="str">
        <f t="shared" si="9"/>
        <v/>
      </c>
    </row>
    <row r="115" spans="1:9" x14ac:dyDescent="0.25">
      <c r="A115" t="str">
        <f>IF('C. Fund Source'!B115="","",'C. Fund Source'!B115&amp;'C. Fund Source'!C115&amp;'C. Fund Source'!D115)</f>
        <v>0920010</v>
      </c>
      <c r="B115" t="str">
        <f>IF('C. Fund Source'!E115="","",'C. Fund Source'!E115)</f>
        <v>1190</v>
      </c>
      <c r="C115">
        <f>IF(A115="","",'C. Fund Source'!G115)</f>
        <v>1.67E-2</v>
      </c>
      <c r="D115" t="str">
        <f>IF(A115="","",IF(COUNTIFS('Tracking Log'!H:H,A115,'Tracking Log'!J:J,B115)&gt;0,"Y","N"))</f>
        <v>N</v>
      </c>
      <c r="E115" t="str">
        <f>IF(A115="","",IF(D115="N","Unit will be held to the lessor of the adopted rate or "&amp;TEXT(C115,"0.0000")&amp;" for "&amp;Year,VLOOKUP(A115&amp;"-"&amp;B115,'Tracking Support'!A:E,5,FALSE)))</f>
        <v>Unit will be held to the lessor of the adopted rate or 0.0167 for 2025</v>
      </c>
      <c r="F115" t="str">
        <f>IF(A115=$F$1,COUNTIF($A$2:A115,A115),"")</f>
        <v/>
      </c>
      <c r="G115" t="str">
        <f t="shared" si="7"/>
        <v/>
      </c>
      <c r="H115" t="str">
        <f t="shared" si="8"/>
        <v/>
      </c>
      <c r="I115" t="str">
        <f t="shared" si="9"/>
        <v/>
      </c>
    </row>
    <row r="116" spans="1:9" x14ac:dyDescent="0.25">
      <c r="A116" t="str">
        <f>IF('C. Fund Source'!B116="","",'C. Fund Source'!B116&amp;'C. Fund Source'!C116&amp;'C. Fund Source'!D116)</f>
        <v>0920011</v>
      </c>
      <c r="B116" t="str">
        <f>IF('C. Fund Source'!E116="","",'C. Fund Source'!E116)</f>
        <v>1190</v>
      </c>
      <c r="C116">
        <f>IF(A116="","",'C. Fund Source'!G116)</f>
        <v>3.3300000000000003E-2</v>
      </c>
      <c r="D116" t="str">
        <f>IF(A116="","",IF(COUNTIFS('Tracking Log'!H:H,A116,'Tracking Log'!J:J,B116)&gt;0,"Y","N"))</f>
        <v>N</v>
      </c>
      <c r="E116" t="str">
        <f>IF(A116="","",IF(D116="N","Unit will be held to the lessor of the adopted rate or "&amp;TEXT(C116,"0.0000")&amp;" for "&amp;Year,VLOOKUP(A116&amp;"-"&amp;B116,'Tracking Support'!A:E,5,FALSE)))</f>
        <v>Unit will be held to the lessor of the adopted rate or 0.0333 for 2025</v>
      </c>
      <c r="F116" t="str">
        <f>IF(A116=$F$1,COUNTIF($A$2:A116,A116),"")</f>
        <v/>
      </c>
      <c r="G116" t="str">
        <f t="shared" si="7"/>
        <v/>
      </c>
      <c r="H116" t="str">
        <f t="shared" si="8"/>
        <v/>
      </c>
      <c r="I116" t="str">
        <f t="shared" si="9"/>
        <v/>
      </c>
    </row>
    <row r="117" spans="1:9" x14ac:dyDescent="0.25">
      <c r="A117" t="str">
        <f>IF('C. Fund Source'!B117="","",'C. Fund Source'!B117&amp;'C. Fund Source'!C117&amp;'C. Fund Source'!D117)</f>
        <v>0930547</v>
      </c>
      <c r="B117" t="str">
        <f>IF('C. Fund Source'!E117="","",'C. Fund Source'!E117)</f>
        <v>2391</v>
      </c>
      <c r="C117">
        <f>IF(A117="","",'C. Fund Source'!G117)</f>
        <v>4.7500000000000001E-2</v>
      </c>
      <c r="D117" t="str">
        <f>IF(A117="","",IF(COUNTIFS('Tracking Log'!H:H,A117,'Tracking Log'!J:J,B117)&gt;0,"Y","N"))</f>
        <v>N</v>
      </c>
      <c r="E117" t="str">
        <f>IF(A117="","",IF(D117="N","Unit will be held to the lessor of the adopted rate or "&amp;TEXT(C117,"0.0000")&amp;" for "&amp;Year,VLOOKUP(A117&amp;"-"&amp;B117,'Tracking Support'!A:E,5,FALSE)))</f>
        <v>Unit will be held to the lessor of the adopted rate or 0.0475 for 2025</v>
      </c>
      <c r="F117" t="str">
        <f>IF(A117=$F$1,COUNTIF($A$2:A117,A117),"")</f>
        <v/>
      </c>
      <c r="G117" t="str">
        <f t="shared" si="7"/>
        <v/>
      </c>
      <c r="H117" t="str">
        <f t="shared" si="8"/>
        <v/>
      </c>
      <c r="I117" t="str">
        <f t="shared" si="9"/>
        <v/>
      </c>
    </row>
    <row r="118" spans="1:9" x14ac:dyDescent="0.25">
      <c r="A118" t="str">
        <f>IF('C. Fund Source'!B118="","",'C. Fund Source'!B118&amp;'C. Fund Source'!C118&amp;'C. Fund Source'!D118)</f>
        <v>0930549</v>
      </c>
      <c r="B118" t="str">
        <f>IF('C. Fund Source'!E118="","",'C. Fund Source'!E118)</f>
        <v>2391</v>
      </c>
      <c r="C118">
        <f>IF(A118="","",'C. Fund Source'!G118)</f>
        <v>0.05</v>
      </c>
      <c r="D118" t="str">
        <f>IF(A118="","",IF(COUNTIFS('Tracking Log'!H:H,A118,'Tracking Log'!J:J,B118)&gt;0,"Y","N"))</f>
        <v>N</v>
      </c>
      <c r="E118" t="str">
        <f>IF(A118="","",IF(D118="N","Unit will be held to the lessor of the adopted rate or "&amp;TEXT(C118,"0.0000")&amp;" for "&amp;Year,VLOOKUP(A118&amp;"-"&amp;B118,'Tracking Support'!A:E,5,FALSE)))</f>
        <v>Unit will be held to the lessor of the adopted rate or 0.0500 for 2025</v>
      </c>
      <c r="F118" t="str">
        <f>IF(A118=$F$1,COUNTIF($A$2:A118,A118),"")</f>
        <v/>
      </c>
      <c r="G118" t="str">
        <f t="shared" si="7"/>
        <v/>
      </c>
      <c r="H118" t="str">
        <f t="shared" si="8"/>
        <v/>
      </c>
      <c r="I118" t="str">
        <f t="shared" si="9"/>
        <v/>
      </c>
    </row>
    <row r="119" spans="1:9" x14ac:dyDescent="0.25">
      <c r="A119" t="str">
        <f>IF('C. Fund Source'!B119="","",'C. Fund Source'!B119&amp;'C. Fund Source'!C119&amp;'C. Fund Source'!D119)</f>
        <v>0930550</v>
      </c>
      <c r="B119" t="str">
        <f>IF('C. Fund Source'!E119="","",'C. Fund Source'!E119)</f>
        <v>2391</v>
      </c>
      <c r="C119">
        <f>IF(A119="","",'C. Fund Source'!G119)</f>
        <v>1.67E-2</v>
      </c>
      <c r="D119" t="str">
        <f>IF(A119="","",IF(COUNTIFS('Tracking Log'!H:H,A119,'Tracking Log'!J:J,B119)&gt;0,"Y","N"))</f>
        <v>Y</v>
      </c>
      <c r="E119" t="e">
        <f>IF(A119="","",IF(D119="N","Unit will be held to the lessor of the adopted rate or "&amp;TEXT(C119,"0.0000")&amp;" for "&amp;Year,VLOOKUP(A119&amp;"-"&amp;B119,'Tracking Support'!A:E,5,FALSE)))</f>
        <v>#N/A</v>
      </c>
      <c r="F119" t="str">
        <f>IF(A119=$F$1,COUNTIF($A$2:A119,A119),"")</f>
        <v/>
      </c>
      <c r="G119" t="str">
        <f t="shared" si="7"/>
        <v/>
      </c>
      <c r="H119" t="str">
        <f t="shared" si="8"/>
        <v/>
      </c>
      <c r="I119" t="str">
        <f t="shared" si="9"/>
        <v/>
      </c>
    </row>
    <row r="120" spans="1:9" x14ac:dyDescent="0.25">
      <c r="A120" t="str">
        <f>IF('C. Fund Source'!B120="","",'C. Fund Source'!B120&amp;'C. Fund Source'!C120&amp;'C. Fund Source'!D120)</f>
        <v>0961101</v>
      </c>
      <c r="B120" t="str">
        <f>IF('C. Fund Source'!E120="","",'C. Fund Source'!E120)</f>
        <v>1092</v>
      </c>
      <c r="C120">
        <f>IF(A120="","",'C. Fund Source'!G120)</f>
        <v>3.3E-3</v>
      </c>
      <c r="D120" t="str">
        <f>IF(A120="","",IF(COUNTIFS('Tracking Log'!H:H,A120,'Tracking Log'!J:J,B120)&gt;0,"Y","N"))</f>
        <v>N</v>
      </c>
      <c r="E120" t="str">
        <f>IF(A120="","",IF(D120="N","Unit will be held to the lessor of the adopted rate or "&amp;TEXT(C120,"0.0000")&amp;" for "&amp;Year,VLOOKUP(A120&amp;"-"&amp;B120,'Tracking Support'!A:E,5,FALSE)))</f>
        <v>Unit will be held to the lessor of the adopted rate or 0.0033 for 2025</v>
      </c>
      <c r="F120" t="str">
        <f>IF(A120=$F$1,COUNTIF($A$2:A120,A120),"")</f>
        <v/>
      </c>
      <c r="G120" t="str">
        <f t="shared" si="7"/>
        <v/>
      </c>
      <c r="H120" t="str">
        <f t="shared" si="8"/>
        <v/>
      </c>
      <c r="I120" t="str">
        <f t="shared" si="9"/>
        <v/>
      </c>
    </row>
    <row r="121" spans="1:9" x14ac:dyDescent="0.25">
      <c r="A121" t="str">
        <f>IF('C. Fund Source'!B121="","",'C. Fund Source'!B121&amp;'C. Fund Source'!C121&amp;'C. Fund Source'!D121)</f>
        <v>0962002</v>
      </c>
      <c r="B121" t="str">
        <f>IF('C. Fund Source'!E121="","",'C. Fund Source'!E121)</f>
        <v>8691</v>
      </c>
      <c r="C121">
        <f>IF(A121="","",'C. Fund Source'!G121)</f>
        <v>3.09E-2</v>
      </c>
      <c r="D121" t="str">
        <f>IF(A121="","",IF(COUNTIFS('Tracking Log'!H:H,A121,'Tracking Log'!J:J,B121)&gt;0,"Y","N"))</f>
        <v>Y</v>
      </c>
      <c r="E121" t="e">
        <f>IF(A121="","",IF(D121="N","Unit will be held to the lessor of the adopted rate or "&amp;TEXT(C121,"0.0000")&amp;" for "&amp;Year,VLOOKUP(A121&amp;"-"&amp;B121,'Tracking Support'!A:E,5,FALSE)))</f>
        <v>#N/A</v>
      </c>
      <c r="F121" t="str">
        <f>IF(A121=$F$1,COUNTIF($A$2:A121,A121),"")</f>
        <v/>
      </c>
      <c r="G121" t="str">
        <f t="shared" si="7"/>
        <v/>
      </c>
      <c r="H121" t="str">
        <f t="shared" si="8"/>
        <v/>
      </c>
      <c r="I121" t="str">
        <f t="shared" si="9"/>
        <v/>
      </c>
    </row>
    <row r="122" spans="1:9" x14ac:dyDescent="0.25">
      <c r="A122" t="str">
        <f>IF('C. Fund Source'!B122="","",'C. Fund Source'!B122&amp;'C. Fund Source'!C122&amp;'C. Fund Source'!D122)</f>
        <v>1010000</v>
      </c>
      <c r="B122" t="str">
        <f>IF('C. Fund Source'!E122="","",'C. Fund Source'!E122)</f>
        <v>0790</v>
      </c>
      <c r="C122">
        <f>IF(A122="","",'C. Fund Source'!G122)</f>
        <v>3.85E-2</v>
      </c>
      <c r="D122" t="str">
        <f>IF(A122="","",IF(COUNTIFS('Tracking Log'!H:H,A122,'Tracking Log'!J:J,B122)&gt;0,"Y","N"))</f>
        <v>N</v>
      </c>
      <c r="E122" t="str">
        <f>IF(A122="","",IF(D122="N","Unit will be held to the lessor of the adopted rate or "&amp;TEXT(C122,"0.0000")&amp;" for "&amp;Year,VLOOKUP(A122&amp;"-"&amp;B122,'Tracking Support'!A:E,5,FALSE)))</f>
        <v>Unit will be held to the lessor of the adopted rate or 0.0385 for 2025</v>
      </c>
      <c r="F122" t="str">
        <f>IF(A122=$F$1,COUNTIF($A$2:A122,A122),"")</f>
        <v/>
      </c>
      <c r="G122" t="str">
        <f t="shared" si="7"/>
        <v/>
      </c>
      <c r="H122" t="str">
        <f t="shared" si="8"/>
        <v/>
      </c>
      <c r="I122" t="str">
        <f t="shared" si="9"/>
        <v/>
      </c>
    </row>
    <row r="123" spans="1:9" x14ac:dyDescent="0.25">
      <c r="A123" t="str">
        <f>IF('C. Fund Source'!B123="","",'C. Fund Source'!B123&amp;'C. Fund Source'!C123&amp;'C. Fund Source'!D123)</f>
        <v>1010000</v>
      </c>
      <c r="B123" t="str">
        <f>IF('C. Fund Source'!E123="","",'C. Fund Source'!E123)</f>
        <v>2391</v>
      </c>
      <c r="C123">
        <f>IF(A123="","",'C. Fund Source'!G123)</f>
        <v>2.3400000000000001E-2</v>
      </c>
      <c r="D123" t="str">
        <f>IF(A123="","",IF(COUNTIFS('Tracking Log'!H:H,A123,'Tracking Log'!J:J,B123)&gt;0,"Y","N"))</f>
        <v>N</v>
      </c>
      <c r="E123" t="str">
        <f>IF(A123="","",IF(D123="N","Unit will be held to the lessor of the adopted rate or "&amp;TEXT(C123,"0.0000")&amp;" for "&amp;Year,VLOOKUP(A123&amp;"-"&amp;B123,'Tracking Support'!A:E,5,FALSE)))</f>
        <v>Unit will be held to the lessor of the adopted rate or 0.0234 for 2025</v>
      </c>
      <c r="F123" t="str">
        <f>IF(A123=$F$1,COUNTIF($A$2:A123,A123),"")</f>
        <v/>
      </c>
      <c r="G123" t="str">
        <f t="shared" si="7"/>
        <v/>
      </c>
      <c r="H123" t="str">
        <f t="shared" si="8"/>
        <v/>
      </c>
      <c r="I123" t="str">
        <f t="shared" si="9"/>
        <v/>
      </c>
    </row>
    <row r="124" spans="1:9" x14ac:dyDescent="0.25">
      <c r="A124" t="str">
        <f>IF('C. Fund Source'!B124="","",'C. Fund Source'!B124&amp;'C. Fund Source'!C124&amp;'C. Fund Source'!D124)</f>
        <v>1020012</v>
      </c>
      <c r="B124" t="str">
        <f>IF('C. Fund Source'!E124="","",'C. Fund Source'!E124)</f>
        <v>1190</v>
      </c>
      <c r="C124">
        <f>IF(A124="","",'C. Fund Source'!G124)</f>
        <v>3.1399999999999997E-2</v>
      </c>
      <c r="D124" t="str">
        <f>IF(A124="","",IF(COUNTIFS('Tracking Log'!H:H,A124,'Tracking Log'!J:J,B124)&gt;0,"Y","N"))</f>
        <v>N</v>
      </c>
      <c r="E124" t="str">
        <f>IF(A124="","",IF(D124="N","Unit will be held to the lessor of the adopted rate or "&amp;TEXT(C124,"0.0000")&amp;" for "&amp;Year,VLOOKUP(A124&amp;"-"&amp;B124,'Tracking Support'!A:E,5,FALSE)))</f>
        <v>Unit will be held to the lessor of the adopted rate or 0.0314 for 2025</v>
      </c>
      <c r="F124" t="str">
        <f>IF(A124=$F$1,COUNTIF($A$2:A124,A124),"")</f>
        <v/>
      </c>
      <c r="G124" t="str">
        <f t="shared" si="7"/>
        <v/>
      </c>
      <c r="H124" t="str">
        <f t="shared" si="8"/>
        <v/>
      </c>
      <c r="I124" t="str">
        <f t="shared" si="9"/>
        <v/>
      </c>
    </row>
    <row r="125" spans="1:9" x14ac:dyDescent="0.25">
      <c r="A125" t="str">
        <f>IF('C. Fund Source'!B125="","",'C. Fund Source'!B125&amp;'C. Fund Source'!C125&amp;'C. Fund Source'!D125)</f>
        <v>1030205</v>
      </c>
      <c r="B125" t="str">
        <f>IF('C. Fund Source'!E125="","",'C. Fund Source'!E125)</f>
        <v>2391</v>
      </c>
      <c r="C125">
        <f>IF(A125="","",'C. Fund Source'!G125)</f>
        <v>1.2E-2</v>
      </c>
      <c r="D125" t="str">
        <f>IF(A125="","",IF(COUNTIFS('Tracking Log'!H:H,A125,'Tracking Log'!J:J,B125)&gt;0,"Y","N"))</f>
        <v>N</v>
      </c>
      <c r="E125" t="str">
        <f>IF(A125="","",IF(D125="N","Unit will be held to the lessor of the adopted rate or "&amp;TEXT(C125,"0.0000")&amp;" for "&amp;Year,VLOOKUP(A125&amp;"-"&amp;B125,'Tracking Support'!A:E,5,FALSE)))</f>
        <v>Unit will be held to the lessor of the adopted rate or 0.0120 for 2025</v>
      </c>
      <c r="F125" t="str">
        <f>IF(A125=$F$1,COUNTIF($A$2:A125,A125),"")</f>
        <v/>
      </c>
      <c r="G125" t="str">
        <f t="shared" si="7"/>
        <v/>
      </c>
      <c r="H125" t="str">
        <f t="shared" si="8"/>
        <v/>
      </c>
      <c r="I125" t="str">
        <f t="shared" si="9"/>
        <v/>
      </c>
    </row>
    <row r="126" spans="1:9" x14ac:dyDescent="0.25">
      <c r="A126" t="str">
        <f>IF('C. Fund Source'!B126="","",'C. Fund Source'!B126&amp;'C. Fund Source'!C126&amp;'C. Fund Source'!D126)</f>
        <v>1030500</v>
      </c>
      <c r="B126" t="str">
        <f>IF('C. Fund Source'!E126="","",'C. Fund Source'!E126)</f>
        <v>1390</v>
      </c>
      <c r="C126">
        <f>IF(A126="","",'C. Fund Source'!G126)</f>
        <v>0</v>
      </c>
      <c r="D126" t="str">
        <f>IF(A126="","",IF(COUNTIFS('Tracking Log'!H:H,A126,'Tracking Log'!J:J,B126)&gt;0,"Y","N"))</f>
        <v>Y</v>
      </c>
      <c r="E126" t="str">
        <f>IF(A126="","",IF(D126="N","Unit will be held to the lessor of the adopted rate or "&amp;TEXT(C126,"0.0000")&amp;" for "&amp;Year,VLOOKUP(A126&amp;"-"&amp;B126,'Tracking Support'!A:E,5,FALSE)))</f>
        <v>Unit will be held to the lessor of the adopted rate or the Re-established rate of 0.0167 for 2025</v>
      </c>
      <c r="F126" t="str">
        <f>IF(A126=$F$1,COUNTIF($A$2:A126,A126),"")</f>
        <v/>
      </c>
      <c r="G126" t="str">
        <f t="shared" si="7"/>
        <v/>
      </c>
      <c r="H126" t="str">
        <f t="shared" si="8"/>
        <v/>
      </c>
      <c r="I126" t="str">
        <f t="shared" si="9"/>
        <v/>
      </c>
    </row>
    <row r="127" spans="1:9" x14ac:dyDescent="0.25">
      <c r="A127" t="str">
        <f>IF('C. Fund Source'!B127="","",'C. Fund Source'!B127&amp;'C. Fund Source'!C127&amp;'C. Fund Source'!D127)</f>
        <v>1030500</v>
      </c>
      <c r="B127" t="str">
        <f>IF('C. Fund Source'!E127="","",'C. Fund Source'!E127)</f>
        <v>2391</v>
      </c>
      <c r="C127">
        <f>IF(A127="","",'C. Fund Source'!G127)</f>
        <v>0.05</v>
      </c>
      <c r="D127" t="str">
        <f>IF(A127="","",IF(COUNTIFS('Tracking Log'!H:H,A127,'Tracking Log'!J:J,B127)&gt;0,"Y","N"))</f>
        <v>Y</v>
      </c>
      <c r="E127" t="str">
        <f>IF(A127="","",IF(D127="N","Unit will be held to the lessor of the adopted rate or "&amp;TEXT(C127,"0.0000")&amp;" for "&amp;Year,VLOOKUP(A127&amp;"-"&amp;B127,'Tracking Support'!A:E,5,FALSE)))</f>
        <v>Unit will be held to the lessor of the adopted rate or the Re-established rate of 0.0500 for 2025</v>
      </c>
      <c r="F127" t="str">
        <f>IF(A127=$F$1,COUNTIF($A$2:A127,A127),"")</f>
        <v/>
      </c>
      <c r="G127" t="str">
        <f t="shared" si="7"/>
        <v/>
      </c>
      <c r="H127" t="str">
        <f t="shared" si="8"/>
        <v/>
      </c>
      <c r="I127" t="str">
        <f t="shared" si="9"/>
        <v/>
      </c>
    </row>
    <row r="128" spans="1:9" x14ac:dyDescent="0.25">
      <c r="A128" t="str">
        <f>IF('C. Fund Source'!B128="","",'C. Fund Source'!B128&amp;'C. Fund Source'!C128&amp;'C. Fund Source'!D128)</f>
        <v>1030500</v>
      </c>
      <c r="B128" t="str">
        <f>IF('C. Fund Source'!E128="","",'C. Fund Source'!E128)</f>
        <v>8692</v>
      </c>
      <c r="C128">
        <f>IF(A128="","",'C. Fund Source'!G128)</f>
        <v>1.6299999999999999E-2</v>
      </c>
      <c r="D128" t="str">
        <f>IF(A128="","",IF(COUNTIFS('Tracking Log'!H:H,A128,'Tracking Log'!J:J,B128)&gt;0,"Y","N"))</f>
        <v>Y</v>
      </c>
      <c r="E128" t="str">
        <f>IF(A128="","",IF(D128="N","Unit will be held to the lessor of the adopted rate or "&amp;TEXT(C128,"0.0000")&amp;" for "&amp;Year,VLOOKUP(A128&amp;"-"&amp;B128,'Tracking Support'!A:E,5,FALSE)))</f>
        <v>Unit will be held to the lessor of the adopted rate or the Re-established rate of 0.0333 for 2025</v>
      </c>
      <c r="F128" t="str">
        <f>IF(A128=$F$1,COUNTIF($A$2:A128,A128),"")</f>
        <v/>
      </c>
      <c r="G128" t="str">
        <f t="shared" si="7"/>
        <v/>
      </c>
      <c r="H128" t="str">
        <f t="shared" si="8"/>
        <v/>
      </c>
      <c r="I128" t="str">
        <f t="shared" si="9"/>
        <v/>
      </c>
    </row>
    <row r="129" spans="1:9" x14ac:dyDescent="0.25">
      <c r="A129" t="str">
        <f>IF('C. Fund Source'!B129="","",'C. Fund Source'!B129&amp;'C. Fund Source'!C129&amp;'C. Fund Source'!D129)</f>
        <v>1060962</v>
      </c>
      <c r="B129" t="str">
        <f>IF('C. Fund Source'!E129="","",'C. Fund Source'!E129)</f>
        <v>1191</v>
      </c>
      <c r="C129">
        <f>IF(A129="","",'C. Fund Source'!G129)</f>
        <v>3.3300000000000003E-2</v>
      </c>
      <c r="D129" t="str">
        <f>IF(A129="","",IF(COUNTIFS('Tracking Log'!H:H,A129,'Tracking Log'!J:J,B129)&gt;0,"Y","N"))</f>
        <v>N</v>
      </c>
      <c r="E129" t="str">
        <f>IF(A129="","",IF(D129="N","Unit will be held to the lessor of the adopted rate or "&amp;TEXT(C129,"0.0000")&amp;" for "&amp;Year,VLOOKUP(A129&amp;"-"&amp;B129,'Tracking Support'!A:E,5,FALSE)))</f>
        <v>Unit will be held to the lessor of the adopted rate or 0.0333 for 2025</v>
      </c>
      <c r="F129" t="str">
        <f>IF(A129=$F$1,COUNTIF($A$2:A129,A129),"")</f>
        <v/>
      </c>
      <c r="G129" t="str">
        <f t="shared" si="7"/>
        <v/>
      </c>
      <c r="H129" t="str">
        <f t="shared" si="8"/>
        <v/>
      </c>
      <c r="I129" t="str">
        <f t="shared" si="9"/>
        <v/>
      </c>
    </row>
    <row r="130" spans="1:9" x14ac:dyDescent="0.25">
      <c r="A130" t="str">
        <f>IF('C. Fund Source'!B130="","",'C. Fund Source'!B130&amp;'C. Fund Source'!C130&amp;'C. Fund Source'!D130)</f>
        <v>1060967</v>
      </c>
      <c r="B130" t="str">
        <f>IF('C. Fund Source'!E130="","",'C. Fund Source'!E130)</f>
        <v>1191</v>
      </c>
      <c r="C130">
        <f>IF(A130="","",'C. Fund Source'!G130)</f>
        <v>3.3300000000000003E-2</v>
      </c>
      <c r="D130" t="str">
        <f>IF(A130="","",IF(COUNTIFS('Tracking Log'!H:H,A130,'Tracking Log'!J:J,B130)&gt;0,"Y","N"))</f>
        <v>N</v>
      </c>
      <c r="E130" t="str">
        <f>IF(A130="","",IF(D130="N","Unit will be held to the lessor of the adopted rate or "&amp;TEXT(C130,"0.0000")&amp;" for "&amp;Year,VLOOKUP(A130&amp;"-"&amp;B130,'Tracking Support'!A:E,5,FALSE)))</f>
        <v>Unit will be held to the lessor of the adopted rate or 0.0333 for 2025</v>
      </c>
      <c r="F130" t="str">
        <f>IF(A130=$F$1,COUNTIF($A$2:A130,A130),"")</f>
        <v/>
      </c>
      <c r="G130" t="str">
        <f t="shared" si="7"/>
        <v/>
      </c>
      <c r="H130" t="str">
        <f t="shared" si="8"/>
        <v/>
      </c>
      <c r="I130" t="str">
        <f t="shared" si="9"/>
        <v/>
      </c>
    </row>
    <row r="131" spans="1:9" x14ac:dyDescent="0.25">
      <c r="A131" t="str">
        <f>IF('C. Fund Source'!B131="","",'C. Fund Source'!B131&amp;'C. Fund Source'!C131&amp;'C. Fund Source'!D131)</f>
        <v>1060971</v>
      </c>
      <c r="B131" t="str">
        <f>IF('C. Fund Source'!E131="","",'C. Fund Source'!E131)</f>
        <v>8691</v>
      </c>
      <c r="C131">
        <f>IF(A131="","",'C. Fund Source'!G131)</f>
        <v>3.1300000000000001E-2</v>
      </c>
      <c r="D131" t="str">
        <f>IF(A131="","",IF(COUNTIFS('Tracking Log'!H:H,A131,'Tracking Log'!J:J,B131)&gt;0,"Y","N"))</f>
        <v>N</v>
      </c>
      <c r="E131" t="str">
        <f>IF(A131="","",IF(D131="N","Unit will be held to the lessor of the adopted rate or "&amp;TEXT(C131,"0.0000")&amp;" for "&amp;Year,VLOOKUP(A131&amp;"-"&amp;B131,'Tracking Support'!A:E,5,FALSE)))</f>
        <v>Unit will be held to the lessor of the adopted rate or 0.0313 for 2025</v>
      </c>
      <c r="F131" t="str">
        <f>IF(A131=$F$1,COUNTIF($A$2:A131,A131),"")</f>
        <v/>
      </c>
      <c r="G131" t="str">
        <f t="shared" ref="G131:G194" si="10">IF(F131="","",B131)</f>
        <v/>
      </c>
      <c r="H131" t="str">
        <f t="shared" ref="H131:H194" si="11">IF(F131="","",C131)</f>
        <v/>
      </c>
      <c r="I131" t="str">
        <f t="shared" ref="I131:I194" si="12">IF(F131="","",E131)</f>
        <v/>
      </c>
    </row>
    <row r="132" spans="1:9" x14ac:dyDescent="0.25">
      <c r="A132" t="str">
        <f>IF('C. Fund Source'!B132="","",'C. Fund Source'!B132&amp;'C. Fund Source'!C132&amp;'C. Fund Source'!D132)</f>
        <v>1060972</v>
      </c>
      <c r="B132" t="str">
        <f>IF('C. Fund Source'!E132="","",'C. Fund Source'!E132)</f>
        <v>1191</v>
      </c>
      <c r="C132">
        <f>IF(A132="","",'C. Fund Source'!G132)</f>
        <v>3.3300000000000003E-2</v>
      </c>
      <c r="D132" t="str">
        <f>IF(A132="","",IF(COUNTIFS('Tracking Log'!H:H,A132,'Tracking Log'!J:J,B132)&gt;0,"Y","N"))</f>
        <v>N</v>
      </c>
      <c r="E132" t="str">
        <f>IF(A132="","",IF(D132="N","Unit will be held to the lessor of the adopted rate or "&amp;TEXT(C132,"0.0000")&amp;" for "&amp;Year,VLOOKUP(A132&amp;"-"&amp;B132,'Tracking Support'!A:E,5,FALSE)))</f>
        <v>Unit will be held to the lessor of the adopted rate or 0.0333 for 2025</v>
      </c>
      <c r="F132" t="str">
        <f>IF(A132=$F$1,COUNTIF($A$2:A132,A132),"")</f>
        <v/>
      </c>
      <c r="G132" t="str">
        <f t="shared" si="10"/>
        <v/>
      </c>
      <c r="H132" t="str">
        <f t="shared" si="11"/>
        <v/>
      </c>
      <c r="I132" t="str">
        <f t="shared" si="12"/>
        <v/>
      </c>
    </row>
    <row r="133" spans="1:9" x14ac:dyDescent="0.25">
      <c r="A133" t="str">
        <f>IF('C. Fund Source'!B133="","",'C. Fund Source'!B133&amp;'C. Fund Source'!C133&amp;'C. Fund Source'!D133)</f>
        <v>1060997</v>
      </c>
      <c r="B133" t="str">
        <f>IF('C. Fund Source'!E133="","",'C. Fund Source'!E133)</f>
        <v>8691</v>
      </c>
      <c r="C133">
        <f>IF(A133="","",'C. Fund Source'!G133)</f>
        <v>3.3300000000000003E-2</v>
      </c>
      <c r="D133" t="str">
        <f>IF(A133="","",IF(COUNTIFS('Tracking Log'!H:H,A133,'Tracking Log'!J:J,B133)&gt;0,"Y","N"))</f>
        <v>N</v>
      </c>
      <c r="E133" t="str">
        <f>IF(A133="","",IF(D133="N","Unit will be held to the lessor of the adopted rate or "&amp;TEXT(C133,"0.0000")&amp;" for "&amp;Year,VLOOKUP(A133&amp;"-"&amp;B133,'Tracking Support'!A:E,5,FALSE)))</f>
        <v>Unit will be held to the lessor of the adopted rate or 0.0333 for 2025</v>
      </c>
      <c r="F133" t="str">
        <f>IF(A133=$F$1,COUNTIF($A$2:A133,A133),"")</f>
        <v/>
      </c>
      <c r="G133" t="str">
        <f t="shared" si="10"/>
        <v/>
      </c>
      <c r="H133" t="str">
        <f t="shared" si="11"/>
        <v/>
      </c>
      <c r="I133" t="str">
        <f t="shared" si="12"/>
        <v/>
      </c>
    </row>
    <row r="134" spans="1:9" x14ac:dyDescent="0.25">
      <c r="A134" t="str">
        <f>IF('C. Fund Source'!B134="","",'C. Fund Source'!B134&amp;'C. Fund Source'!C134&amp;'C. Fund Source'!D134)</f>
        <v>1070004</v>
      </c>
      <c r="B134" t="str">
        <f>IF('C. Fund Source'!E134="","",'C. Fund Source'!E134)</f>
        <v>2393</v>
      </c>
      <c r="C134">
        <f>IF(A134="","",'C. Fund Source'!G134)</f>
        <v>2.9600000000000001E-2</v>
      </c>
      <c r="D134" t="str">
        <f>IF(A134="","",IF(COUNTIFS('Tracking Log'!H:H,A134,'Tracking Log'!J:J,B134)&gt;0,"Y","N"))</f>
        <v>N</v>
      </c>
      <c r="E134" t="str">
        <f>IF(A134="","",IF(D134="N","Unit will be held to the lessor of the adopted rate or "&amp;TEXT(C134,"0.0000")&amp;" for "&amp;Year,VLOOKUP(A134&amp;"-"&amp;B134,'Tracking Support'!A:E,5,FALSE)))</f>
        <v>Unit will be held to the lessor of the adopted rate or 0.0296 for 2025</v>
      </c>
      <c r="F134" t="str">
        <f>IF(A134=$F$1,COUNTIF($A$2:A134,A134),"")</f>
        <v/>
      </c>
      <c r="G134" t="str">
        <f t="shared" si="10"/>
        <v/>
      </c>
      <c r="H134" t="str">
        <f t="shared" si="11"/>
        <v/>
      </c>
      <c r="I134" t="str">
        <f t="shared" si="12"/>
        <v/>
      </c>
    </row>
    <row r="135" spans="1:9" x14ac:dyDescent="0.25">
      <c r="A135" t="str">
        <f>IF('C. Fund Source'!B135="","",'C. Fund Source'!B135&amp;'C. Fund Source'!C135&amp;'C. Fund Source'!D135)</f>
        <v>1070056</v>
      </c>
      <c r="B135" t="str">
        <f>IF('C. Fund Source'!E135="","",'C. Fund Source'!E135)</f>
        <v>0990</v>
      </c>
      <c r="C135">
        <f>IF(A135="","",'C. Fund Source'!G135)</f>
        <v>3.3E-3</v>
      </c>
      <c r="D135" t="str">
        <f>IF(A135="","",IF(COUNTIFS('Tracking Log'!H:H,A135,'Tracking Log'!J:J,B135)&gt;0,"Y","N"))</f>
        <v>N</v>
      </c>
      <c r="E135" t="str">
        <f>IF(A135="","",IF(D135="N","Unit will be held to the lessor of the adopted rate or "&amp;TEXT(C135,"0.0000")&amp;" for "&amp;Year,VLOOKUP(A135&amp;"-"&amp;B135,'Tracking Support'!A:E,5,FALSE)))</f>
        <v>Unit will be held to the lessor of the adopted rate or 0.0033 for 2025</v>
      </c>
      <c r="F135" t="str">
        <f>IF(A135=$F$1,COUNTIF($A$2:A135,A135),"")</f>
        <v/>
      </c>
      <c r="G135" t="str">
        <f t="shared" si="10"/>
        <v/>
      </c>
      <c r="H135" t="str">
        <f t="shared" si="11"/>
        <v/>
      </c>
      <c r="I135" t="str">
        <f t="shared" si="12"/>
        <v/>
      </c>
    </row>
    <row r="136" spans="1:9" x14ac:dyDescent="0.25">
      <c r="A136" t="str">
        <f>IF('C. Fund Source'!B136="","",'C. Fund Source'!B136&amp;'C. Fund Source'!C136&amp;'C. Fund Source'!D136)</f>
        <v>1110000</v>
      </c>
      <c r="B136" t="str">
        <f>IF('C. Fund Source'!E136="","",'C. Fund Source'!E136)</f>
        <v>0790</v>
      </c>
      <c r="C136">
        <f>IF(A136="","",'C. Fund Source'!G136)</f>
        <v>2.18E-2</v>
      </c>
      <c r="D136" t="str">
        <f>IF(A136="","",IF(COUNTIFS('Tracking Log'!H:H,A136,'Tracking Log'!J:J,B136)&gt;0,"Y","N"))</f>
        <v>N</v>
      </c>
      <c r="E136" t="str">
        <f>IF(A136="","",IF(D136="N","Unit will be held to the lessor of the adopted rate or "&amp;TEXT(C136,"0.0000")&amp;" for "&amp;Year,VLOOKUP(A136&amp;"-"&amp;B136,'Tracking Support'!A:E,5,FALSE)))</f>
        <v>Unit will be held to the lessor of the adopted rate or 0.0218 for 2025</v>
      </c>
      <c r="F136" t="str">
        <f>IF(A136=$F$1,COUNTIF($A$2:A136,A136),"")</f>
        <v/>
      </c>
      <c r="G136" t="str">
        <f t="shared" si="10"/>
        <v/>
      </c>
      <c r="H136" t="str">
        <f t="shared" si="11"/>
        <v/>
      </c>
      <c r="I136" t="str">
        <f t="shared" si="12"/>
        <v/>
      </c>
    </row>
    <row r="137" spans="1:9" x14ac:dyDescent="0.25">
      <c r="A137" t="str">
        <f>IF('C. Fund Source'!B137="","",'C. Fund Source'!B137&amp;'C. Fund Source'!C137&amp;'C. Fund Source'!D137)</f>
        <v>1110000</v>
      </c>
      <c r="B137" t="str">
        <f>IF('C. Fund Source'!E137="","",'C. Fund Source'!E137)</f>
        <v>2391</v>
      </c>
      <c r="C137">
        <f>IF(A137="","",'C. Fund Source'!G137)</f>
        <v>3.3300000000000003E-2</v>
      </c>
      <c r="D137" t="str">
        <f>IF(A137="","",IF(COUNTIFS('Tracking Log'!H:H,A137,'Tracking Log'!J:J,B137)&gt;0,"Y","N"))</f>
        <v>N</v>
      </c>
      <c r="E137" t="str">
        <f>IF(A137="","",IF(D137="N","Unit will be held to the lessor of the adopted rate or "&amp;TEXT(C137,"0.0000")&amp;" for "&amp;Year,VLOOKUP(A137&amp;"-"&amp;B137,'Tracking Support'!A:E,5,FALSE)))</f>
        <v>Unit will be held to the lessor of the adopted rate or 0.0333 for 2025</v>
      </c>
      <c r="F137" t="str">
        <f>IF(A137=$F$1,COUNTIF($A$2:A137,A137),"")</f>
        <v/>
      </c>
      <c r="G137" t="str">
        <f t="shared" si="10"/>
        <v/>
      </c>
      <c r="H137" t="str">
        <f t="shared" si="11"/>
        <v/>
      </c>
      <c r="I137" t="str">
        <f t="shared" si="12"/>
        <v/>
      </c>
    </row>
    <row r="138" spans="1:9" x14ac:dyDescent="0.25">
      <c r="A138" t="str">
        <f>IF('C. Fund Source'!B138="","",'C. Fund Source'!B138&amp;'C. Fund Source'!C138&amp;'C. Fund Source'!D138)</f>
        <v>1120004</v>
      </c>
      <c r="B138" t="str">
        <f>IF('C. Fund Source'!E138="","",'C. Fund Source'!E138)</f>
        <v>1190</v>
      </c>
      <c r="C138">
        <f>IF(A138="","",'C. Fund Source'!G138)</f>
        <v>1.12E-2</v>
      </c>
      <c r="D138" t="str">
        <f>IF(A138="","",IF(COUNTIFS('Tracking Log'!H:H,A138,'Tracking Log'!J:J,B138)&gt;0,"Y","N"))</f>
        <v>N</v>
      </c>
      <c r="E138" t="str">
        <f>IF(A138="","",IF(D138="N","Unit will be held to the lessor of the adopted rate or "&amp;TEXT(C138,"0.0000")&amp;" for "&amp;Year,VLOOKUP(A138&amp;"-"&amp;B138,'Tracking Support'!A:E,5,FALSE)))</f>
        <v>Unit will be held to the lessor of the adopted rate or 0.0112 for 2025</v>
      </c>
      <c r="F138" t="str">
        <f>IF(A138=$F$1,COUNTIF($A$2:A138,A138),"")</f>
        <v/>
      </c>
      <c r="G138" t="str">
        <f t="shared" si="10"/>
        <v/>
      </c>
      <c r="H138" t="str">
        <f t="shared" si="11"/>
        <v/>
      </c>
      <c r="I138" t="str">
        <f t="shared" si="12"/>
        <v/>
      </c>
    </row>
    <row r="139" spans="1:9" x14ac:dyDescent="0.25">
      <c r="A139" t="str">
        <f>IF('C. Fund Source'!B139="","",'C. Fund Source'!B139&amp;'C. Fund Source'!C139&amp;'C. Fund Source'!D139)</f>
        <v>1130410</v>
      </c>
      <c r="B139" t="str">
        <f>IF('C. Fund Source'!E139="","",'C. Fund Source'!E139)</f>
        <v>2391</v>
      </c>
      <c r="C139">
        <f>IF(A139="","",'C. Fund Source'!G139)</f>
        <v>4.7899999999999998E-2</v>
      </c>
      <c r="D139" t="str">
        <f>IF(A139="","",IF(COUNTIFS('Tracking Log'!H:H,A139,'Tracking Log'!J:J,B139)&gt;0,"Y","N"))</f>
        <v>N</v>
      </c>
      <c r="E139" t="str">
        <f>IF(A139="","",IF(D139="N","Unit will be held to the lessor of the adopted rate or "&amp;TEXT(C139,"0.0000")&amp;" for "&amp;Year,VLOOKUP(A139&amp;"-"&amp;B139,'Tracking Support'!A:E,5,FALSE)))</f>
        <v>Unit will be held to the lessor of the adopted rate or 0.0479 for 2025</v>
      </c>
      <c r="F139" t="str">
        <f>IF(A139=$F$1,COUNTIF($A$2:A139,A139),"")</f>
        <v/>
      </c>
      <c r="G139" t="str">
        <f t="shared" si="10"/>
        <v/>
      </c>
      <c r="H139" t="str">
        <f t="shared" si="11"/>
        <v/>
      </c>
      <c r="I139" t="str">
        <f t="shared" si="12"/>
        <v/>
      </c>
    </row>
    <row r="140" spans="1:9" x14ac:dyDescent="0.25">
      <c r="A140" t="str">
        <f>IF('C. Fund Source'!B140="","",'C. Fund Source'!B140&amp;'C. Fund Source'!C140&amp;'C. Fund Source'!D140)</f>
        <v>1130553</v>
      </c>
      <c r="B140" t="str">
        <f>IF('C. Fund Source'!E140="","",'C. Fund Source'!E140)</f>
        <v>2391</v>
      </c>
      <c r="C140">
        <f>IF(A140="","",'C. Fund Source'!G140)</f>
        <v>0</v>
      </c>
      <c r="D140" t="str">
        <f>IF(A140="","",IF(COUNTIFS('Tracking Log'!H:H,A140,'Tracking Log'!J:J,B140)&gt;0,"Y","N"))</f>
        <v>N</v>
      </c>
      <c r="E140" t="str">
        <f>IF(A140="","",IF(D140="N","Unit will be held to the lessor of the adopted rate or "&amp;TEXT(C140,"0.0000")&amp;" for "&amp;Year,VLOOKUP(A140&amp;"-"&amp;B140,'Tracking Support'!A:E,5,FALSE)))</f>
        <v>Unit will be held to the lessor of the adopted rate or 0.0000 for 2025</v>
      </c>
      <c r="F140" t="str">
        <f>IF(A140=$F$1,COUNTIF($A$2:A140,A140),"")</f>
        <v/>
      </c>
      <c r="G140" t="str">
        <f t="shared" si="10"/>
        <v/>
      </c>
      <c r="H140" t="str">
        <f t="shared" si="11"/>
        <v/>
      </c>
      <c r="I140" t="str">
        <f t="shared" si="12"/>
        <v/>
      </c>
    </row>
    <row r="141" spans="1:9" x14ac:dyDescent="0.25">
      <c r="A141" t="str">
        <f>IF('C. Fund Source'!B141="","",'C. Fund Source'!B141&amp;'C. Fund Source'!C141&amp;'C. Fund Source'!D141)</f>
        <v>1130554</v>
      </c>
      <c r="B141" t="str">
        <f>IF('C. Fund Source'!E141="","",'C. Fund Source'!E141)</f>
        <v>2391</v>
      </c>
      <c r="C141">
        <f>IF(A141="","",'C. Fund Source'!G141)</f>
        <v>0.05</v>
      </c>
      <c r="D141" t="str">
        <f>IF(A141="","",IF(COUNTIFS('Tracking Log'!H:H,A141,'Tracking Log'!J:J,B141)&gt;0,"Y","N"))</f>
        <v>N</v>
      </c>
      <c r="E141" t="str">
        <f>IF(A141="","",IF(D141="N","Unit will be held to the lessor of the adopted rate or "&amp;TEXT(C141,"0.0000")&amp;" for "&amp;Year,VLOOKUP(A141&amp;"-"&amp;B141,'Tracking Support'!A:E,5,FALSE)))</f>
        <v>Unit will be held to the lessor of the adopted rate or 0.0500 for 2025</v>
      </c>
      <c r="F141" t="str">
        <f>IF(A141=$F$1,COUNTIF($A$2:A141,A141),"")</f>
        <v/>
      </c>
      <c r="G141" t="str">
        <f t="shared" si="10"/>
        <v/>
      </c>
      <c r="H141" t="str">
        <f t="shared" si="11"/>
        <v/>
      </c>
      <c r="I141" t="str">
        <f t="shared" si="12"/>
        <v/>
      </c>
    </row>
    <row r="142" spans="1:9" x14ac:dyDescent="0.25">
      <c r="A142" t="str">
        <f>IF('C. Fund Source'!B142="","",'C. Fund Source'!B142&amp;'C. Fund Source'!C142&amp;'C. Fund Source'!D142)</f>
        <v>1130556</v>
      </c>
      <c r="B142" t="str">
        <f>IF('C. Fund Source'!E142="","",'C. Fund Source'!E142)</f>
        <v>2391</v>
      </c>
      <c r="C142">
        <f>IF(A142="","",'C. Fund Source'!G142)</f>
        <v>2.8400000000000002E-2</v>
      </c>
      <c r="D142" t="str">
        <f>IF(A142="","",IF(COUNTIFS('Tracking Log'!H:H,A142,'Tracking Log'!J:J,B142)&gt;0,"Y","N"))</f>
        <v>N</v>
      </c>
      <c r="E142" t="str">
        <f>IF(A142="","",IF(D142="N","Unit will be held to the lessor of the adopted rate or "&amp;TEXT(C142,"0.0000")&amp;" for "&amp;Year,VLOOKUP(A142&amp;"-"&amp;B142,'Tracking Support'!A:E,5,FALSE)))</f>
        <v>Unit will be held to the lessor of the adopted rate or 0.0284 for 2025</v>
      </c>
      <c r="F142" t="str">
        <f>IF(A142=$F$1,COUNTIF($A$2:A142,A142),"")</f>
        <v/>
      </c>
      <c r="G142" t="str">
        <f t="shared" si="10"/>
        <v/>
      </c>
      <c r="H142" t="str">
        <f t="shared" si="11"/>
        <v/>
      </c>
      <c r="I142" t="str">
        <f t="shared" si="12"/>
        <v/>
      </c>
    </row>
    <row r="143" spans="1:9" x14ac:dyDescent="0.25">
      <c r="A143" t="str">
        <f>IF('C. Fund Source'!B143="","",'C. Fund Source'!B143&amp;'C. Fund Source'!C143&amp;'C. Fund Source'!D143)</f>
        <v>1130558</v>
      </c>
      <c r="B143" t="str">
        <f>IF('C. Fund Source'!E143="","",'C. Fund Source'!E143)</f>
        <v>2391</v>
      </c>
      <c r="C143">
        <f>IF(A143="","",'C. Fund Source'!G143)</f>
        <v>4.3200000000000002E-2</v>
      </c>
      <c r="D143" t="str">
        <f>IF(A143="","",IF(COUNTIFS('Tracking Log'!H:H,A143,'Tracking Log'!J:J,B143)&gt;0,"Y","N"))</f>
        <v>N</v>
      </c>
      <c r="E143" t="str">
        <f>IF(A143="","",IF(D143="N","Unit will be held to the lessor of the adopted rate or "&amp;TEXT(C143,"0.0000")&amp;" for "&amp;Year,VLOOKUP(A143&amp;"-"&amp;B143,'Tracking Support'!A:E,5,FALSE)))</f>
        <v>Unit will be held to the lessor of the adopted rate or 0.0432 for 2025</v>
      </c>
      <c r="F143" t="str">
        <f>IF(A143=$F$1,COUNTIF($A$2:A143,A143),"")</f>
        <v/>
      </c>
      <c r="G143" t="str">
        <f t="shared" si="10"/>
        <v/>
      </c>
      <c r="H143" t="str">
        <f t="shared" si="11"/>
        <v/>
      </c>
      <c r="I143" t="str">
        <f t="shared" si="12"/>
        <v/>
      </c>
    </row>
    <row r="144" spans="1:9" x14ac:dyDescent="0.25">
      <c r="A144" t="str">
        <f>IF('C. Fund Source'!B144="","",'C. Fund Source'!B144&amp;'C. Fund Source'!C144&amp;'C. Fund Source'!D144)</f>
        <v>1160338</v>
      </c>
      <c r="B144" t="str">
        <f>IF('C. Fund Source'!E144="","",'C. Fund Source'!E144)</f>
        <v>8691</v>
      </c>
      <c r="C144">
        <f>IF(A144="","",'C. Fund Source'!G144)</f>
        <v>2.87E-2</v>
      </c>
      <c r="D144" t="str">
        <f>IF(A144="","",IF(COUNTIFS('Tracking Log'!H:H,A144,'Tracking Log'!J:J,B144)&gt;0,"Y","N"))</f>
        <v>N</v>
      </c>
      <c r="E144" t="str">
        <f>IF(A144="","",IF(D144="N","Unit will be held to the lessor of the adopted rate or "&amp;TEXT(C144,"0.0000")&amp;" for "&amp;Year,VLOOKUP(A144&amp;"-"&amp;B144,'Tracking Support'!A:E,5,FALSE)))</f>
        <v>Unit will be held to the lessor of the adopted rate or 0.0287 for 2025</v>
      </c>
      <c r="F144" t="str">
        <f>IF(A144=$F$1,COUNTIF($A$2:A144,A144),"")</f>
        <v/>
      </c>
      <c r="G144" t="str">
        <f t="shared" si="10"/>
        <v/>
      </c>
      <c r="H144" t="str">
        <f t="shared" si="11"/>
        <v/>
      </c>
      <c r="I144" t="str">
        <f t="shared" si="12"/>
        <v/>
      </c>
    </row>
    <row r="145" spans="1:9" x14ac:dyDescent="0.25">
      <c r="A145" t="str">
        <f>IF('C. Fund Source'!B145="","",'C. Fund Source'!B145&amp;'C. Fund Source'!C145&amp;'C. Fund Source'!D145)</f>
        <v>1161186</v>
      </c>
      <c r="B145" t="str">
        <f>IF('C. Fund Source'!E145="","",'C. Fund Source'!E145)</f>
        <v>8692</v>
      </c>
      <c r="C145">
        <f>IF(A145="","",'C. Fund Source'!G145)</f>
        <v>2.98E-2</v>
      </c>
      <c r="D145" t="str">
        <f>IF(A145="","",IF(COUNTIFS('Tracking Log'!H:H,A145,'Tracking Log'!J:J,B145)&gt;0,"Y","N"))</f>
        <v>N</v>
      </c>
      <c r="E145" t="str">
        <f>IF(A145="","",IF(D145="N","Unit will be held to the lessor of the adopted rate or "&amp;TEXT(C145,"0.0000")&amp;" for "&amp;Year,VLOOKUP(A145&amp;"-"&amp;B145,'Tracking Support'!A:E,5,FALSE)))</f>
        <v>Unit will be held to the lessor of the adopted rate or 0.0298 for 2025</v>
      </c>
      <c r="F145" t="str">
        <f>IF(A145=$F$1,COUNTIF($A$2:A145,A145),"")</f>
        <v/>
      </c>
      <c r="G145" t="str">
        <f t="shared" si="10"/>
        <v/>
      </c>
      <c r="H145" t="str">
        <f t="shared" si="11"/>
        <v/>
      </c>
      <c r="I145" t="str">
        <f t="shared" si="12"/>
        <v/>
      </c>
    </row>
    <row r="146" spans="1:9" x14ac:dyDescent="0.25">
      <c r="A146" t="str">
        <f>IF('C. Fund Source'!B146="","",'C. Fund Source'!B146&amp;'C. Fund Source'!C146&amp;'C. Fund Source'!D146)</f>
        <v>1210000</v>
      </c>
      <c r="B146" t="str">
        <f>IF('C. Fund Source'!E146="","",'C. Fund Source'!E146)</f>
        <v>0590</v>
      </c>
      <c r="C146">
        <f>IF(A146="","",'C. Fund Source'!G146)</f>
        <v>1.67E-2</v>
      </c>
      <c r="D146" t="str">
        <f>IF(A146="","",IF(COUNTIFS('Tracking Log'!H:H,A146,'Tracking Log'!J:J,B146)&gt;0,"Y","N"))</f>
        <v>N</v>
      </c>
      <c r="E146" t="str">
        <f>IF(A146="","",IF(D146="N","Unit will be held to the lessor of the adopted rate or "&amp;TEXT(C146,"0.0000")&amp;" for "&amp;Year,VLOOKUP(A146&amp;"-"&amp;B146,'Tracking Support'!A:E,5,FALSE)))</f>
        <v>Unit will be held to the lessor of the adopted rate or 0.0167 for 2025</v>
      </c>
      <c r="F146" t="str">
        <f>IF(A146=$F$1,COUNTIF($A$2:A146,A146),"")</f>
        <v/>
      </c>
      <c r="G146" t="str">
        <f t="shared" si="10"/>
        <v/>
      </c>
      <c r="H146" t="str">
        <f t="shared" si="11"/>
        <v/>
      </c>
      <c r="I146" t="str">
        <f t="shared" si="12"/>
        <v/>
      </c>
    </row>
    <row r="147" spans="1:9" x14ac:dyDescent="0.25">
      <c r="A147" t="str">
        <f>IF('C. Fund Source'!B147="","",'C. Fund Source'!B147&amp;'C. Fund Source'!C147&amp;'C. Fund Source'!D147)</f>
        <v>1210000</v>
      </c>
      <c r="B147" t="str">
        <f>IF('C. Fund Source'!E147="","",'C. Fund Source'!E147)</f>
        <v>0790</v>
      </c>
      <c r="C147">
        <f>IF(A147="","",'C. Fund Source'!G147)</f>
        <v>2.52E-2</v>
      </c>
      <c r="D147" t="str">
        <f>IF(A147="","",IF(COUNTIFS('Tracking Log'!H:H,A147,'Tracking Log'!J:J,B147)&gt;0,"Y","N"))</f>
        <v>N</v>
      </c>
      <c r="E147" t="str">
        <f>IF(A147="","",IF(D147="N","Unit will be held to the lessor of the adopted rate or "&amp;TEXT(C147,"0.0000")&amp;" for "&amp;Year,VLOOKUP(A147&amp;"-"&amp;B147,'Tracking Support'!A:E,5,FALSE)))</f>
        <v>Unit will be held to the lessor of the adopted rate or 0.0252 for 2025</v>
      </c>
      <c r="F147" t="str">
        <f>IF(A147=$F$1,COUNTIF($A$2:A147,A147),"")</f>
        <v/>
      </c>
      <c r="G147" t="str">
        <f t="shared" si="10"/>
        <v/>
      </c>
      <c r="H147" t="str">
        <f t="shared" si="11"/>
        <v/>
      </c>
      <c r="I147" t="str">
        <f t="shared" si="12"/>
        <v/>
      </c>
    </row>
    <row r="148" spans="1:9" x14ac:dyDescent="0.25">
      <c r="A148" t="str">
        <f>IF('C. Fund Source'!B148="","",'C. Fund Source'!B148&amp;'C. Fund Source'!C148&amp;'C. Fund Source'!D148)</f>
        <v>1210000</v>
      </c>
      <c r="B148" t="str">
        <f>IF('C. Fund Source'!E148="","",'C. Fund Source'!E148)</f>
        <v>2391</v>
      </c>
      <c r="C148">
        <f>IF(A148="","",'C. Fund Source'!G148)</f>
        <v>1.47E-2</v>
      </c>
      <c r="D148" t="str">
        <f>IF(A148="","",IF(COUNTIFS('Tracking Log'!H:H,A148,'Tracking Log'!J:J,B148)&gt;0,"Y","N"))</f>
        <v>N</v>
      </c>
      <c r="E148" t="str">
        <f>IF(A148="","",IF(D148="N","Unit will be held to the lessor of the adopted rate or "&amp;TEXT(C148,"0.0000")&amp;" for "&amp;Year,VLOOKUP(A148&amp;"-"&amp;B148,'Tracking Support'!A:E,5,FALSE)))</f>
        <v>Unit will be held to the lessor of the adopted rate or 0.0147 for 2025</v>
      </c>
      <c r="F148" t="str">
        <f>IF(A148=$F$1,COUNTIF($A$2:A148,A148),"")</f>
        <v/>
      </c>
      <c r="G148" t="str">
        <f t="shared" si="10"/>
        <v/>
      </c>
      <c r="H148" t="str">
        <f t="shared" si="11"/>
        <v/>
      </c>
      <c r="I148" t="str">
        <f t="shared" si="12"/>
        <v/>
      </c>
    </row>
    <row r="149" spans="1:9" x14ac:dyDescent="0.25">
      <c r="A149" t="str">
        <f>IF('C. Fund Source'!B149="","",'C. Fund Source'!B149&amp;'C. Fund Source'!C149&amp;'C. Fund Source'!D149)</f>
        <v>1220001</v>
      </c>
      <c r="B149" t="str">
        <f>IF('C. Fund Source'!E149="","",'C. Fund Source'!E149)</f>
        <v>1190</v>
      </c>
      <c r="C149">
        <f>IF(A149="","",'C. Fund Source'!G149)</f>
        <v>3.3300000000000003E-2</v>
      </c>
      <c r="D149" t="str">
        <f>IF(A149="","",IF(COUNTIFS('Tracking Log'!H:H,A149,'Tracking Log'!J:J,B149)&gt;0,"Y","N"))</f>
        <v>N</v>
      </c>
      <c r="E149" t="str">
        <f>IF(A149="","",IF(D149="N","Unit will be held to the lessor of the adopted rate or "&amp;TEXT(C149,"0.0000")&amp;" for "&amp;Year,VLOOKUP(A149&amp;"-"&amp;B149,'Tracking Support'!A:E,5,FALSE)))</f>
        <v>Unit will be held to the lessor of the adopted rate or 0.0333 for 2025</v>
      </c>
      <c r="F149" t="str">
        <f>IF(A149=$F$1,COUNTIF($A$2:A149,A149),"")</f>
        <v/>
      </c>
      <c r="G149" t="str">
        <f t="shared" si="10"/>
        <v/>
      </c>
      <c r="H149" t="str">
        <f t="shared" si="11"/>
        <v/>
      </c>
      <c r="I149" t="str">
        <f t="shared" si="12"/>
        <v/>
      </c>
    </row>
    <row r="150" spans="1:9" x14ac:dyDescent="0.25">
      <c r="A150" t="str">
        <f>IF('C. Fund Source'!B150="","",'C. Fund Source'!B150&amp;'C. Fund Source'!C150&amp;'C. Fund Source'!D150)</f>
        <v>1220003</v>
      </c>
      <c r="B150" t="str">
        <f>IF('C. Fund Source'!E150="","",'C. Fund Source'!E150)</f>
        <v>1190</v>
      </c>
      <c r="C150">
        <f>IF(A150="","",'C. Fund Source'!G150)</f>
        <v>3.3300000000000003E-2</v>
      </c>
      <c r="D150" t="str">
        <f>IF(A150="","",IF(COUNTIFS('Tracking Log'!H:H,A150,'Tracking Log'!J:J,B150)&gt;0,"Y","N"))</f>
        <v>N</v>
      </c>
      <c r="E150" t="str">
        <f>IF(A150="","",IF(D150="N","Unit will be held to the lessor of the adopted rate or "&amp;TEXT(C150,"0.0000")&amp;" for "&amp;Year,VLOOKUP(A150&amp;"-"&amp;B150,'Tracking Support'!A:E,5,FALSE)))</f>
        <v>Unit will be held to the lessor of the adopted rate or 0.0333 for 2025</v>
      </c>
      <c r="F150" t="str">
        <f>IF(A150=$F$1,COUNTIF($A$2:A150,A150),"")</f>
        <v/>
      </c>
      <c r="G150" t="str">
        <f t="shared" si="10"/>
        <v/>
      </c>
      <c r="H150" t="str">
        <f t="shared" si="11"/>
        <v/>
      </c>
      <c r="I150" t="str">
        <f t="shared" si="12"/>
        <v/>
      </c>
    </row>
    <row r="151" spans="1:9" x14ac:dyDescent="0.25">
      <c r="A151" t="str">
        <f>IF('C. Fund Source'!B151="","",'C. Fund Source'!B151&amp;'C. Fund Source'!C151&amp;'C. Fund Source'!D151)</f>
        <v>1220005</v>
      </c>
      <c r="B151" t="str">
        <f>IF('C. Fund Source'!E151="","",'C. Fund Source'!E151)</f>
        <v>8692</v>
      </c>
      <c r="C151">
        <f>IF(A151="","",'C. Fund Source'!G151)</f>
        <v>3.2000000000000001E-2</v>
      </c>
      <c r="D151" t="str">
        <f>IF(A151="","",IF(COUNTIFS('Tracking Log'!H:H,A151,'Tracking Log'!J:J,B151)&gt;0,"Y","N"))</f>
        <v>N</v>
      </c>
      <c r="E151" t="str">
        <f>IF(A151="","",IF(D151="N","Unit will be held to the lessor of the adopted rate or "&amp;TEXT(C151,"0.0000")&amp;" for "&amp;Year,VLOOKUP(A151&amp;"-"&amp;B151,'Tracking Support'!A:E,5,FALSE)))</f>
        <v>Unit will be held to the lessor of the adopted rate or 0.0320 for 2025</v>
      </c>
      <c r="F151" t="str">
        <f>IF(A151=$F$1,COUNTIF($A$2:A151,A151),"")</f>
        <v/>
      </c>
      <c r="G151" t="str">
        <f t="shared" si="10"/>
        <v/>
      </c>
      <c r="H151" t="str">
        <f t="shared" si="11"/>
        <v/>
      </c>
      <c r="I151" t="str">
        <f t="shared" si="12"/>
        <v/>
      </c>
    </row>
    <row r="152" spans="1:9" x14ac:dyDescent="0.25">
      <c r="A152" t="str">
        <f>IF('C. Fund Source'!B152="","",'C. Fund Source'!B152&amp;'C. Fund Source'!C152&amp;'C. Fund Source'!D152)</f>
        <v>1220006</v>
      </c>
      <c r="B152" t="str">
        <f>IF('C. Fund Source'!E152="","",'C. Fund Source'!E152)</f>
        <v>1190</v>
      </c>
      <c r="C152">
        <f>IF(A152="","",'C. Fund Source'!G152)</f>
        <v>1.3100000000000001E-2</v>
      </c>
      <c r="D152" t="str">
        <f>IF(A152="","",IF(COUNTIFS('Tracking Log'!H:H,A152,'Tracking Log'!J:J,B152)&gt;0,"Y","N"))</f>
        <v>N</v>
      </c>
      <c r="E152" t="str">
        <f>IF(A152="","",IF(D152="N","Unit will be held to the lessor of the adopted rate or "&amp;TEXT(C152,"0.0000")&amp;" for "&amp;Year,VLOOKUP(A152&amp;"-"&amp;B152,'Tracking Support'!A:E,5,FALSE)))</f>
        <v>Unit will be held to the lessor of the adopted rate or 0.0131 for 2025</v>
      </c>
      <c r="F152" t="str">
        <f>IF(A152=$F$1,COUNTIF($A$2:A152,A152),"")</f>
        <v/>
      </c>
      <c r="G152" t="str">
        <f t="shared" si="10"/>
        <v/>
      </c>
      <c r="H152" t="str">
        <f t="shared" si="11"/>
        <v/>
      </c>
      <c r="I152" t="str">
        <f t="shared" si="12"/>
        <v/>
      </c>
    </row>
    <row r="153" spans="1:9" x14ac:dyDescent="0.25">
      <c r="A153" t="str">
        <f>IF('C. Fund Source'!B153="","",'C. Fund Source'!B153&amp;'C. Fund Source'!C153&amp;'C. Fund Source'!D153)</f>
        <v>1220007</v>
      </c>
      <c r="B153" t="str">
        <f>IF('C. Fund Source'!E153="","",'C. Fund Source'!E153)</f>
        <v>8692</v>
      </c>
      <c r="C153">
        <f>IF(A153="","",'C. Fund Source'!G153)</f>
        <v>2.75E-2</v>
      </c>
      <c r="D153" t="str">
        <f>IF(A153="","",IF(COUNTIFS('Tracking Log'!H:H,A153,'Tracking Log'!J:J,B153)&gt;0,"Y","N"))</f>
        <v>N</v>
      </c>
      <c r="E153" t="str">
        <f>IF(A153="","",IF(D153="N","Unit will be held to the lessor of the adopted rate or "&amp;TEXT(C153,"0.0000")&amp;" for "&amp;Year,VLOOKUP(A153&amp;"-"&amp;B153,'Tracking Support'!A:E,5,FALSE)))</f>
        <v>Unit will be held to the lessor of the adopted rate or 0.0275 for 2025</v>
      </c>
      <c r="F153" t="str">
        <f>IF(A153=$F$1,COUNTIF($A$2:A153,A153),"")</f>
        <v/>
      </c>
      <c r="G153" t="str">
        <f t="shared" si="10"/>
        <v/>
      </c>
      <c r="H153" t="str">
        <f t="shared" si="11"/>
        <v/>
      </c>
      <c r="I153" t="str">
        <f t="shared" si="12"/>
        <v/>
      </c>
    </row>
    <row r="154" spans="1:9" x14ac:dyDescent="0.25">
      <c r="A154" t="str">
        <f>IF('C. Fund Source'!B154="","",'C. Fund Source'!B154&amp;'C. Fund Source'!C154&amp;'C. Fund Source'!D154)</f>
        <v>1220008</v>
      </c>
      <c r="B154" t="str">
        <f>IF('C. Fund Source'!E154="","",'C. Fund Source'!E154)</f>
        <v>1190</v>
      </c>
      <c r="C154">
        <f>IF(A154="","",'C. Fund Source'!G154)</f>
        <v>3.3300000000000003E-2</v>
      </c>
      <c r="D154" t="str">
        <f>IF(A154="","",IF(COUNTIFS('Tracking Log'!H:H,A154,'Tracking Log'!J:J,B154)&gt;0,"Y","N"))</f>
        <v>N</v>
      </c>
      <c r="E154" t="str">
        <f>IF(A154="","",IF(D154="N","Unit will be held to the lessor of the adopted rate or "&amp;TEXT(C154,"0.0000")&amp;" for "&amp;Year,VLOOKUP(A154&amp;"-"&amp;B154,'Tracking Support'!A:E,5,FALSE)))</f>
        <v>Unit will be held to the lessor of the adopted rate or 0.0333 for 2025</v>
      </c>
      <c r="F154" t="str">
        <f>IF(A154=$F$1,COUNTIF($A$2:A154,A154),"")</f>
        <v/>
      </c>
      <c r="G154" t="str">
        <f t="shared" si="10"/>
        <v/>
      </c>
      <c r="H154" t="str">
        <f t="shared" si="11"/>
        <v/>
      </c>
      <c r="I154" t="str">
        <f t="shared" si="12"/>
        <v/>
      </c>
    </row>
    <row r="155" spans="1:9" x14ac:dyDescent="0.25">
      <c r="A155" t="str">
        <f>IF('C. Fund Source'!B155="","",'C. Fund Source'!B155&amp;'C. Fund Source'!C155&amp;'C. Fund Source'!D155)</f>
        <v>1220009</v>
      </c>
      <c r="B155" t="str">
        <f>IF('C. Fund Source'!E155="","",'C. Fund Source'!E155)</f>
        <v>1190</v>
      </c>
      <c r="C155">
        <f>IF(A155="","",'C. Fund Source'!G155)</f>
        <v>3.3300000000000003E-2</v>
      </c>
      <c r="D155" t="str">
        <f>IF(A155="","",IF(COUNTIFS('Tracking Log'!H:H,A155,'Tracking Log'!J:J,B155)&gt;0,"Y","N"))</f>
        <v>N</v>
      </c>
      <c r="E155" t="str">
        <f>IF(A155="","",IF(D155="N","Unit will be held to the lessor of the adopted rate or "&amp;TEXT(C155,"0.0000")&amp;" for "&amp;Year,VLOOKUP(A155&amp;"-"&amp;B155,'Tracking Support'!A:E,5,FALSE)))</f>
        <v>Unit will be held to the lessor of the adopted rate or 0.0333 for 2025</v>
      </c>
      <c r="F155" t="str">
        <f>IF(A155=$F$1,COUNTIF($A$2:A155,A155),"")</f>
        <v/>
      </c>
      <c r="G155" t="str">
        <f t="shared" si="10"/>
        <v/>
      </c>
      <c r="H155" t="str">
        <f t="shared" si="11"/>
        <v/>
      </c>
      <c r="I155" t="str">
        <f t="shared" si="12"/>
        <v/>
      </c>
    </row>
    <row r="156" spans="1:9" x14ac:dyDescent="0.25">
      <c r="A156" t="str">
        <f>IF('C. Fund Source'!B156="","",'C. Fund Source'!B156&amp;'C. Fund Source'!C156&amp;'C. Fund Source'!D156)</f>
        <v>1220010</v>
      </c>
      <c r="B156" t="str">
        <f>IF('C. Fund Source'!E156="","",'C. Fund Source'!E156)</f>
        <v>1190</v>
      </c>
      <c r="C156">
        <f>IF(A156="","",'C. Fund Source'!G156)</f>
        <v>3.3300000000000003E-2</v>
      </c>
      <c r="D156" t="str">
        <f>IF(A156="","",IF(COUNTIFS('Tracking Log'!H:H,A156,'Tracking Log'!J:J,B156)&gt;0,"Y","N"))</f>
        <v>N</v>
      </c>
      <c r="E156" t="str">
        <f>IF(A156="","",IF(D156="N","Unit will be held to the lessor of the adopted rate or "&amp;TEXT(C156,"0.0000")&amp;" for "&amp;Year,VLOOKUP(A156&amp;"-"&amp;B156,'Tracking Support'!A:E,5,FALSE)))</f>
        <v>Unit will be held to the lessor of the adopted rate or 0.0333 for 2025</v>
      </c>
      <c r="F156" t="str">
        <f>IF(A156=$F$1,COUNTIF($A$2:A156,A156),"")</f>
        <v/>
      </c>
      <c r="G156" t="str">
        <f t="shared" si="10"/>
        <v/>
      </c>
      <c r="H156" t="str">
        <f t="shared" si="11"/>
        <v/>
      </c>
      <c r="I156" t="str">
        <f t="shared" si="12"/>
        <v/>
      </c>
    </row>
    <row r="157" spans="1:9" x14ac:dyDescent="0.25">
      <c r="A157" t="str">
        <f>IF('C. Fund Source'!B157="","",'C. Fund Source'!B157&amp;'C. Fund Source'!C157&amp;'C. Fund Source'!D157)</f>
        <v>1220012</v>
      </c>
      <c r="B157" t="str">
        <f>IF('C. Fund Source'!E157="","",'C. Fund Source'!E157)</f>
        <v>1190</v>
      </c>
      <c r="C157">
        <f>IF(A157="","",'C. Fund Source'!G157)</f>
        <v>3.3300000000000003E-2</v>
      </c>
      <c r="D157" t="str">
        <f>IF(A157="","",IF(COUNTIFS('Tracking Log'!H:H,A157,'Tracking Log'!J:J,B157)&gt;0,"Y","N"))</f>
        <v>N</v>
      </c>
      <c r="E157" t="str">
        <f>IF(A157="","",IF(D157="N","Unit will be held to the lessor of the adopted rate or "&amp;TEXT(C157,"0.0000")&amp;" for "&amp;Year,VLOOKUP(A157&amp;"-"&amp;B157,'Tracking Support'!A:E,5,FALSE)))</f>
        <v>Unit will be held to the lessor of the adopted rate or 0.0333 for 2025</v>
      </c>
      <c r="F157" t="str">
        <f>IF(A157=$F$1,COUNTIF($A$2:A157,A157),"")</f>
        <v/>
      </c>
      <c r="G157" t="str">
        <f t="shared" si="10"/>
        <v/>
      </c>
      <c r="H157" t="str">
        <f t="shared" si="11"/>
        <v/>
      </c>
      <c r="I157" t="str">
        <f t="shared" si="12"/>
        <v/>
      </c>
    </row>
    <row r="158" spans="1:9" x14ac:dyDescent="0.25">
      <c r="A158" t="str">
        <f>IF('C. Fund Source'!B158="","",'C. Fund Source'!B158&amp;'C. Fund Source'!C158&amp;'C. Fund Source'!D158)</f>
        <v>1220014</v>
      </c>
      <c r="B158" t="str">
        <f>IF('C. Fund Source'!E158="","",'C. Fund Source'!E158)</f>
        <v>1190</v>
      </c>
      <c r="C158">
        <f>IF(A158="","",'C. Fund Source'!G158)</f>
        <v>3.3300000000000003E-2</v>
      </c>
      <c r="D158" t="str">
        <f>IF(A158="","",IF(COUNTIFS('Tracking Log'!H:H,A158,'Tracking Log'!J:J,B158)&gt;0,"Y","N"))</f>
        <v>N</v>
      </c>
      <c r="E158" t="str">
        <f>IF(A158="","",IF(D158="N","Unit will be held to the lessor of the adopted rate or "&amp;TEXT(C158,"0.0000")&amp;" for "&amp;Year,VLOOKUP(A158&amp;"-"&amp;B158,'Tracking Support'!A:E,5,FALSE)))</f>
        <v>Unit will be held to the lessor of the adopted rate or 0.0333 for 2025</v>
      </c>
      <c r="F158" t="str">
        <f>IF(A158=$F$1,COUNTIF($A$2:A158,A158),"")</f>
        <v/>
      </c>
      <c r="G158" t="str">
        <f t="shared" si="10"/>
        <v/>
      </c>
      <c r="H158" t="str">
        <f t="shared" si="11"/>
        <v/>
      </c>
      <c r="I158" t="str">
        <f t="shared" si="12"/>
        <v/>
      </c>
    </row>
    <row r="159" spans="1:9" x14ac:dyDescent="0.25">
      <c r="A159" t="str">
        <f>IF('C. Fund Source'!B159="","",'C. Fund Source'!B159&amp;'C. Fund Source'!C159&amp;'C. Fund Source'!D159)</f>
        <v>1230309</v>
      </c>
      <c r="B159" t="str">
        <f>IF('C. Fund Source'!E159="","",'C. Fund Source'!E159)</f>
        <v>1191</v>
      </c>
      <c r="C159">
        <f>IF(A159="","",'C. Fund Source'!G159)</f>
        <v>9.7999999999999997E-3</v>
      </c>
      <c r="D159" t="str">
        <f>IF(A159="","",IF(COUNTIFS('Tracking Log'!H:H,A159,'Tracking Log'!J:J,B159)&gt;0,"Y","N"))</f>
        <v>N</v>
      </c>
      <c r="E159" t="str">
        <f>IF(A159="","",IF(D159="N","Unit will be held to the lessor of the adopted rate or "&amp;TEXT(C159,"0.0000")&amp;" for "&amp;Year,VLOOKUP(A159&amp;"-"&amp;B159,'Tracking Support'!A:E,5,FALSE)))</f>
        <v>Unit will be held to the lessor of the adopted rate or 0.0098 for 2025</v>
      </c>
      <c r="F159" t="str">
        <f>IF(A159=$F$1,COUNTIF($A$2:A159,A159),"")</f>
        <v/>
      </c>
      <c r="G159" t="str">
        <f t="shared" si="10"/>
        <v/>
      </c>
      <c r="H159" t="str">
        <f t="shared" si="11"/>
        <v/>
      </c>
      <c r="I159" t="str">
        <f t="shared" si="12"/>
        <v/>
      </c>
    </row>
    <row r="160" spans="1:9" x14ac:dyDescent="0.25">
      <c r="A160" t="str">
        <f>IF('C. Fund Source'!B160="","",'C. Fund Source'!B160&amp;'C. Fund Source'!C160&amp;'C. Fund Source'!D160)</f>
        <v>1230309</v>
      </c>
      <c r="B160" t="str">
        <f>IF('C. Fund Source'!E160="","",'C. Fund Source'!E160)</f>
        <v>2391</v>
      </c>
      <c r="C160">
        <f>IF(A160="","",'C. Fund Source'!G160)</f>
        <v>4.8399999999999999E-2</v>
      </c>
      <c r="D160" t="str">
        <f>IF(A160="","",IF(COUNTIFS('Tracking Log'!H:H,A160,'Tracking Log'!J:J,B160)&gt;0,"Y","N"))</f>
        <v>N</v>
      </c>
      <c r="E160" t="str">
        <f>IF(A160="","",IF(D160="N","Unit will be held to the lessor of the adopted rate or "&amp;TEXT(C160,"0.0000")&amp;" for "&amp;Year,VLOOKUP(A160&amp;"-"&amp;B160,'Tracking Support'!A:E,5,FALSE)))</f>
        <v>Unit will be held to the lessor of the adopted rate or 0.0484 for 2025</v>
      </c>
      <c r="F160" t="str">
        <f>IF(A160=$F$1,COUNTIF($A$2:A160,A160),"")</f>
        <v/>
      </c>
      <c r="G160" t="str">
        <f t="shared" si="10"/>
        <v/>
      </c>
      <c r="H160" t="str">
        <f t="shared" si="11"/>
        <v/>
      </c>
      <c r="I160" t="str">
        <f t="shared" si="12"/>
        <v/>
      </c>
    </row>
    <row r="161" spans="1:9" x14ac:dyDescent="0.25">
      <c r="A161" t="str">
        <f>IF('C. Fund Source'!B161="","",'C. Fund Source'!B161&amp;'C. Fund Source'!C161&amp;'C. Fund Source'!D161)</f>
        <v>1230559</v>
      </c>
      <c r="B161" t="str">
        <f>IF('C. Fund Source'!E161="","",'C. Fund Source'!E161)</f>
        <v>2391</v>
      </c>
      <c r="C161">
        <f>IF(A161="","",'C. Fund Source'!G161)</f>
        <v>4.3200000000000002E-2</v>
      </c>
      <c r="D161" t="str">
        <f>IF(A161="","",IF(COUNTIFS('Tracking Log'!H:H,A161,'Tracking Log'!J:J,B161)&gt;0,"Y","N"))</f>
        <v>N</v>
      </c>
      <c r="E161" t="str">
        <f>IF(A161="","",IF(D161="N","Unit will be held to the lessor of the adopted rate or "&amp;TEXT(C161,"0.0000")&amp;" for "&amp;Year,VLOOKUP(A161&amp;"-"&amp;B161,'Tracking Support'!A:E,5,FALSE)))</f>
        <v>Unit will be held to the lessor of the adopted rate or 0.0432 for 2025</v>
      </c>
      <c r="F161" t="str">
        <f>IF(A161=$F$1,COUNTIF($A$2:A161,A161),"")</f>
        <v/>
      </c>
      <c r="G161" t="str">
        <f t="shared" si="10"/>
        <v/>
      </c>
      <c r="H161" t="str">
        <f t="shared" si="11"/>
        <v/>
      </c>
      <c r="I161" t="str">
        <f t="shared" si="12"/>
        <v/>
      </c>
    </row>
    <row r="162" spans="1:9" x14ac:dyDescent="0.25">
      <c r="A162" t="str">
        <f>IF('C. Fund Source'!B162="","",'C. Fund Source'!B162&amp;'C. Fund Source'!C162&amp;'C. Fund Source'!D162)</f>
        <v>1230560</v>
      </c>
      <c r="B162" t="str">
        <f>IF('C. Fund Source'!E162="","",'C. Fund Source'!E162)</f>
        <v>2391</v>
      </c>
      <c r="C162">
        <f>IF(A162="","",'C. Fund Source'!G162)</f>
        <v>4.0599999999999997E-2</v>
      </c>
      <c r="D162" t="str">
        <f>IF(A162="","",IF(COUNTIFS('Tracking Log'!H:H,A162,'Tracking Log'!J:J,B162)&gt;0,"Y","N"))</f>
        <v>N</v>
      </c>
      <c r="E162" t="str">
        <f>IF(A162="","",IF(D162="N","Unit will be held to the lessor of the adopted rate or "&amp;TEXT(C162,"0.0000")&amp;" for "&amp;Year,VLOOKUP(A162&amp;"-"&amp;B162,'Tracking Support'!A:E,5,FALSE)))</f>
        <v>Unit will be held to the lessor of the adopted rate or 0.0406 for 2025</v>
      </c>
      <c r="F162" t="str">
        <f>IF(A162=$F$1,COUNTIF($A$2:A162,A162),"")</f>
        <v/>
      </c>
      <c r="G162" t="str">
        <f t="shared" si="10"/>
        <v/>
      </c>
      <c r="H162" t="str">
        <f t="shared" si="11"/>
        <v/>
      </c>
      <c r="I162" t="str">
        <f t="shared" si="12"/>
        <v/>
      </c>
    </row>
    <row r="163" spans="1:9" x14ac:dyDescent="0.25">
      <c r="A163" t="str">
        <f>IF('C. Fund Source'!B163="","",'C. Fund Source'!B163&amp;'C. Fund Source'!C163&amp;'C. Fund Source'!D163)</f>
        <v>1230561</v>
      </c>
      <c r="B163" t="str">
        <f>IF('C. Fund Source'!E163="","",'C. Fund Source'!E163)</f>
        <v>2391</v>
      </c>
      <c r="C163">
        <f>IF(A163="","",'C. Fund Source'!G163)</f>
        <v>2.1100000000000001E-2</v>
      </c>
      <c r="D163" t="str">
        <f>IF(A163="","",IF(COUNTIFS('Tracking Log'!H:H,A163,'Tracking Log'!J:J,B163)&gt;0,"Y","N"))</f>
        <v>N</v>
      </c>
      <c r="E163" t="str">
        <f>IF(A163="","",IF(D163="N","Unit will be held to the lessor of the adopted rate or "&amp;TEXT(C163,"0.0000")&amp;" for "&amp;Year,VLOOKUP(A163&amp;"-"&amp;B163,'Tracking Support'!A:E,5,FALSE)))</f>
        <v>Unit will be held to the lessor of the adopted rate or 0.0211 for 2025</v>
      </c>
      <c r="F163" t="str">
        <f>IF(A163=$F$1,COUNTIF($A$2:A163,A163),"")</f>
        <v/>
      </c>
      <c r="G163" t="str">
        <f t="shared" si="10"/>
        <v/>
      </c>
      <c r="H163" t="str">
        <f t="shared" si="11"/>
        <v/>
      </c>
      <c r="I163" t="str">
        <f t="shared" si="12"/>
        <v/>
      </c>
    </row>
    <row r="164" spans="1:9" x14ac:dyDescent="0.25">
      <c r="A164" t="str">
        <f>IF('C. Fund Source'!B164="","",'C. Fund Source'!B164&amp;'C. Fund Source'!C164&amp;'C. Fund Source'!D164)</f>
        <v>1230562</v>
      </c>
      <c r="B164" t="str">
        <f>IF('C. Fund Source'!E164="","",'C. Fund Source'!E164)</f>
        <v>2391</v>
      </c>
      <c r="C164">
        <f>IF(A164="","",'C. Fund Source'!G164)</f>
        <v>3.78E-2</v>
      </c>
      <c r="D164" t="str">
        <f>IF(A164="","",IF(COUNTIFS('Tracking Log'!H:H,A164,'Tracking Log'!J:J,B164)&gt;0,"Y","N"))</f>
        <v>N</v>
      </c>
      <c r="E164" t="str">
        <f>IF(A164="","",IF(D164="N","Unit will be held to the lessor of the adopted rate or "&amp;TEXT(C164,"0.0000")&amp;" for "&amp;Year,VLOOKUP(A164&amp;"-"&amp;B164,'Tracking Support'!A:E,5,FALSE)))</f>
        <v>Unit will be held to the lessor of the adopted rate or 0.0378 for 2025</v>
      </c>
      <c r="F164" t="str">
        <f>IF(A164=$F$1,COUNTIF($A$2:A164,A164),"")</f>
        <v/>
      </c>
      <c r="G164" t="str">
        <f t="shared" si="10"/>
        <v/>
      </c>
      <c r="H164" t="str">
        <f t="shared" si="11"/>
        <v/>
      </c>
      <c r="I164" t="str">
        <f t="shared" si="12"/>
        <v/>
      </c>
    </row>
    <row r="165" spans="1:9" x14ac:dyDescent="0.25">
      <c r="A165" t="str">
        <f>IF('C. Fund Source'!B165="","",'C. Fund Source'!B165&amp;'C. Fund Source'!C165&amp;'C. Fund Source'!D165)</f>
        <v>1230563</v>
      </c>
      <c r="B165" t="str">
        <f>IF('C. Fund Source'!E165="","",'C. Fund Source'!E165)</f>
        <v>2391</v>
      </c>
      <c r="C165">
        <f>IF(A165="","",'C. Fund Source'!G165)</f>
        <v>0.05</v>
      </c>
      <c r="D165" t="str">
        <f>IF(A165="","",IF(COUNTIFS('Tracking Log'!H:H,A165,'Tracking Log'!J:J,B165)&gt;0,"Y","N"))</f>
        <v>N</v>
      </c>
      <c r="E165" t="str">
        <f>IF(A165="","",IF(D165="N","Unit will be held to the lessor of the adopted rate or "&amp;TEXT(C165,"0.0000")&amp;" for "&amp;Year,VLOOKUP(A165&amp;"-"&amp;B165,'Tracking Support'!A:E,5,FALSE)))</f>
        <v>Unit will be held to the lessor of the adopted rate or 0.0500 for 2025</v>
      </c>
      <c r="F165" t="str">
        <f>IF(A165=$F$1,COUNTIF($A$2:A165,A165),"")</f>
        <v/>
      </c>
      <c r="G165" t="str">
        <f t="shared" si="10"/>
        <v/>
      </c>
      <c r="H165" t="str">
        <f t="shared" si="11"/>
        <v/>
      </c>
      <c r="I165" t="str">
        <f t="shared" si="12"/>
        <v/>
      </c>
    </row>
    <row r="166" spans="1:9" x14ac:dyDescent="0.25">
      <c r="A166" t="str">
        <f>IF('C. Fund Source'!B166="","",'C. Fund Source'!B166&amp;'C. Fund Source'!C166&amp;'C. Fund Source'!D166)</f>
        <v>1260326</v>
      </c>
      <c r="B166" t="str">
        <f>IF('C. Fund Source'!E166="","",'C. Fund Source'!E166)</f>
        <v>2190</v>
      </c>
      <c r="C166">
        <f>IF(A166="","",'C. Fund Source'!G166)</f>
        <v>6.6E-3</v>
      </c>
      <c r="D166" t="str">
        <f>IF(A166="","",IF(COUNTIFS('Tracking Log'!H:H,A166,'Tracking Log'!J:J,B166)&gt;0,"Y","N"))</f>
        <v>N</v>
      </c>
      <c r="E166" t="str">
        <f>IF(A166="","",IF(D166="N","Unit will be held to the lessor of the adopted rate or "&amp;TEXT(C166,"0.0000")&amp;" for "&amp;Year,VLOOKUP(A166&amp;"-"&amp;B166,'Tracking Support'!A:E,5,FALSE)))</f>
        <v>Unit will be held to the lessor of the adopted rate or 0.0066 for 2025</v>
      </c>
      <c r="F166" t="str">
        <f>IF(A166=$F$1,COUNTIF($A$2:A166,A166),"")</f>
        <v/>
      </c>
      <c r="G166" t="str">
        <f t="shared" si="10"/>
        <v/>
      </c>
      <c r="H166" t="str">
        <f t="shared" si="11"/>
        <v/>
      </c>
      <c r="I166" t="str">
        <f t="shared" si="12"/>
        <v/>
      </c>
    </row>
    <row r="167" spans="1:9" x14ac:dyDescent="0.25">
      <c r="A167" t="str">
        <f>IF('C. Fund Source'!B167="","",'C. Fund Source'!B167&amp;'C. Fund Source'!C167&amp;'C. Fund Source'!D167)</f>
        <v>1310000</v>
      </c>
      <c r="B167" t="str">
        <f>IF('C. Fund Source'!E167="","",'C. Fund Source'!E167)</f>
        <v>2391</v>
      </c>
      <c r="C167">
        <f>IF(A167="","",'C. Fund Source'!G167)</f>
        <v>1.8599999999999998E-2</v>
      </c>
      <c r="D167" t="str">
        <f>IF(A167="","",IF(COUNTIFS('Tracking Log'!H:H,A167,'Tracking Log'!J:J,B167)&gt;0,"Y","N"))</f>
        <v>N</v>
      </c>
      <c r="E167" t="str">
        <f>IF(A167="","",IF(D167="N","Unit will be held to the lessor of the adopted rate or "&amp;TEXT(C167,"0.0000")&amp;" for "&amp;Year,VLOOKUP(A167&amp;"-"&amp;B167,'Tracking Support'!A:E,5,FALSE)))</f>
        <v>Unit will be held to the lessor of the adopted rate or 0.0186 for 2025</v>
      </c>
      <c r="F167" t="str">
        <f>IF(A167=$F$1,COUNTIF($A$2:A167,A167),"")</f>
        <v/>
      </c>
      <c r="G167" t="str">
        <f t="shared" si="10"/>
        <v/>
      </c>
      <c r="H167" t="str">
        <f t="shared" si="11"/>
        <v/>
      </c>
      <c r="I167" t="str">
        <f t="shared" si="12"/>
        <v/>
      </c>
    </row>
    <row r="168" spans="1:9" x14ac:dyDescent="0.25">
      <c r="A168" t="str">
        <f>IF('C. Fund Source'!B168="","",'C. Fund Source'!B168&amp;'C. Fund Source'!C168&amp;'C. Fund Source'!D168)</f>
        <v>1330565</v>
      </c>
      <c r="B168" t="str">
        <f>IF('C. Fund Source'!E168="","",'C. Fund Source'!E168)</f>
        <v>2391</v>
      </c>
      <c r="C168">
        <f>IF(A168="","",'C. Fund Source'!G168)</f>
        <v>4.4999999999999998E-2</v>
      </c>
      <c r="D168" t="str">
        <f>IF(A168="","",IF(COUNTIFS('Tracking Log'!H:H,A168,'Tracking Log'!J:J,B168)&gt;0,"Y","N"))</f>
        <v>N</v>
      </c>
      <c r="E168" t="str">
        <f>IF(A168="","",IF(D168="N","Unit will be held to the lessor of the adopted rate or "&amp;TEXT(C168,"0.0000")&amp;" for "&amp;Year,VLOOKUP(A168&amp;"-"&amp;B168,'Tracking Support'!A:E,5,FALSE)))</f>
        <v>Unit will be held to the lessor of the adopted rate or 0.0450 for 2025</v>
      </c>
      <c r="F168" t="str">
        <f>IF(A168=$F$1,COUNTIF($A$2:A168,A168),"")</f>
        <v/>
      </c>
      <c r="G168" t="str">
        <f t="shared" si="10"/>
        <v/>
      </c>
      <c r="H168" t="str">
        <f t="shared" si="11"/>
        <v/>
      </c>
      <c r="I168" t="str">
        <f t="shared" si="12"/>
        <v/>
      </c>
    </row>
    <row r="169" spans="1:9" x14ac:dyDescent="0.25">
      <c r="A169" t="str">
        <f>IF('C. Fund Source'!B169="","",'C. Fund Source'!B169&amp;'C. Fund Source'!C169&amp;'C. Fund Source'!D169)</f>
        <v>1360965</v>
      </c>
      <c r="B169" t="str">
        <f>IF('C. Fund Source'!E169="","",'C. Fund Source'!E169)</f>
        <v>8691</v>
      </c>
      <c r="C169">
        <f>IF(A169="","",'C. Fund Source'!G169)</f>
        <v>3.3300000000000003E-2</v>
      </c>
      <c r="D169" t="str">
        <f>IF(A169="","",IF(COUNTIFS('Tracking Log'!H:H,A169,'Tracking Log'!J:J,B169)&gt;0,"Y","N"))</f>
        <v>N</v>
      </c>
      <c r="E169" t="str">
        <f>IF(A169="","",IF(D169="N","Unit will be held to the lessor of the adopted rate or "&amp;TEXT(C169,"0.0000")&amp;" for "&amp;Year,VLOOKUP(A169&amp;"-"&amp;B169,'Tracking Support'!A:E,5,FALSE)))</f>
        <v>Unit will be held to the lessor of the adopted rate or 0.0333 for 2025</v>
      </c>
      <c r="F169" t="str">
        <f>IF(A169=$F$1,COUNTIF($A$2:A169,A169),"")</f>
        <v/>
      </c>
      <c r="G169" t="str">
        <f t="shared" si="10"/>
        <v/>
      </c>
      <c r="H169" t="str">
        <f t="shared" si="11"/>
        <v/>
      </c>
      <c r="I169" t="str">
        <f t="shared" si="12"/>
        <v/>
      </c>
    </row>
    <row r="170" spans="1:9" x14ac:dyDescent="0.25">
      <c r="A170" t="str">
        <f>IF('C. Fund Source'!B170="","",'C. Fund Source'!B170&amp;'C. Fund Source'!C170&amp;'C. Fund Source'!D170)</f>
        <v>1360966</v>
      </c>
      <c r="B170" t="str">
        <f>IF('C. Fund Source'!E170="","",'C. Fund Source'!E170)</f>
        <v>8691</v>
      </c>
      <c r="C170">
        <f>IF(A170="","",'C. Fund Source'!G170)</f>
        <v>3.1699999999999999E-2</v>
      </c>
      <c r="D170" t="str">
        <f>IF(A170="","",IF(COUNTIFS('Tracking Log'!H:H,A170,'Tracking Log'!J:J,B170)&gt;0,"Y","N"))</f>
        <v>N</v>
      </c>
      <c r="E170" t="str">
        <f>IF(A170="","",IF(D170="N","Unit will be held to the lessor of the adopted rate or "&amp;TEXT(C170,"0.0000")&amp;" for "&amp;Year,VLOOKUP(A170&amp;"-"&amp;B170,'Tracking Support'!A:E,5,FALSE)))</f>
        <v>Unit will be held to the lessor of the adopted rate or 0.0317 for 2025</v>
      </c>
      <c r="F170" t="str">
        <f>IF(A170=$F$1,COUNTIF($A$2:A170,A170),"")</f>
        <v/>
      </c>
      <c r="G170" t="str">
        <f t="shared" si="10"/>
        <v/>
      </c>
      <c r="H170" t="str">
        <f t="shared" si="11"/>
        <v/>
      </c>
      <c r="I170" t="str">
        <f t="shared" si="12"/>
        <v/>
      </c>
    </row>
    <row r="171" spans="1:9" x14ac:dyDescent="0.25">
      <c r="A171" t="str">
        <f>IF('C. Fund Source'!B171="","",'C. Fund Source'!B171&amp;'C. Fund Source'!C171&amp;'C. Fund Source'!D171)</f>
        <v>1360967</v>
      </c>
      <c r="B171" t="str">
        <f>IF('C. Fund Source'!E171="","",'C. Fund Source'!E171)</f>
        <v>8691</v>
      </c>
      <c r="C171">
        <f>IF(A171="","",'C. Fund Source'!G171)</f>
        <v>3.0700000000000002E-2</v>
      </c>
      <c r="D171" t="str">
        <f>IF(A171="","",IF(COUNTIFS('Tracking Log'!H:H,A171,'Tracking Log'!J:J,B171)&gt;0,"Y","N"))</f>
        <v>N</v>
      </c>
      <c r="E171" t="str">
        <f>IF(A171="","",IF(D171="N","Unit will be held to the lessor of the adopted rate or "&amp;TEXT(C171,"0.0000")&amp;" for "&amp;Year,VLOOKUP(A171&amp;"-"&amp;B171,'Tracking Support'!A:E,5,FALSE)))</f>
        <v>Unit will be held to the lessor of the adopted rate or 0.0307 for 2025</v>
      </c>
      <c r="F171" t="str">
        <f>IF(A171=$F$1,COUNTIF($A$2:A171,A171),"")</f>
        <v/>
      </c>
      <c r="G171" t="str">
        <f t="shared" si="10"/>
        <v/>
      </c>
      <c r="H171" t="str">
        <f t="shared" si="11"/>
        <v/>
      </c>
      <c r="I171" t="str">
        <f t="shared" si="12"/>
        <v/>
      </c>
    </row>
    <row r="172" spans="1:9" x14ac:dyDescent="0.25">
      <c r="A172" t="str">
        <f>IF('C. Fund Source'!B172="","",'C. Fund Source'!B172&amp;'C. Fund Source'!C172&amp;'C. Fund Source'!D172)</f>
        <v>1360968</v>
      </c>
      <c r="B172" t="str">
        <f>IF('C. Fund Source'!E172="","",'C. Fund Source'!E172)</f>
        <v>8691</v>
      </c>
      <c r="C172">
        <f>IF(A172="","",'C. Fund Source'!G172)</f>
        <v>3.3300000000000003E-2</v>
      </c>
      <c r="D172" t="str">
        <f>IF(A172="","",IF(COUNTIFS('Tracking Log'!H:H,A172,'Tracking Log'!J:J,B172)&gt;0,"Y","N"))</f>
        <v>N</v>
      </c>
      <c r="E172" t="str">
        <f>IF(A172="","",IF(D172="N","Unit will be held to the lessor of the adopted rate or "&amp;TEXT(C172,"0.0000")&amp;" for "&amp;Year,VLOOKUP(A172&amp;"-"&amp;B172,'Tracking Support'!A:E,5,FALSE)))</f>
        <v>Unit will be held to the lessor of the adopted rate or 0.0333 for 2025</v>
      </c>
      <c r="F172" t="str">
        <f>IF(A172=$F$1,COUNTIF($A$2:A172,A172),"")</f>
        <v/>
      </c>
      <c r="G172" t="str">
        <f t="shared" si="10"/>
        <v/>
      </c>
      <c r="H172" t="str">
        <f t="shared" si="11"/>
        <v/>
      </c>
      <c r="I172" t="str">
        <f t="shared" si="12"/>
        <v/>
      </c>
    </row>
    <row r="173" spans="1:9" x14ac:dyDescent="0.25">
      <c r="A173" t="str">
        <f>IF('C. Fund Source'!B173="","",'C. Fund Source'!B173&amp;'C. Fund Source'!C173&amp;'C. Fund Source'!D173)</f>
        <v>1410000</v>
      </c>
      <c r="B173" t="str">
        <f>IF('C. Fund Source'!E173="","",'C. Fund Source'!E173)</f>
        <v>0790</v>
      </c>
      <c r="C173">
        <f>IF(A173="","",'C. Fund Source'!G173)</f>
        <v>8.9800000000000005E-2</v>
      </c>
      <c r="D173" t="str">
        <f>IF(A173="","",IF(COUNTIFS('Tracking Log'!H:H,A173,'Tracking Log'!J:J,B173)&gt;0,"Y","N"))</f>
        <v>N</v>
      </c>
      <c r="E173" t="str">
        <f>IF(A173="","",IF(D173="N","Unit will be held to the lessor of the adopted rate or "&amp;TEXT(C173,"0.0000")&amp;" for "&amp;Year,VLOOKUP(A173&amp;"-"&amp;B173,'Tracking Support'!A:E,5,FALSE)))</f>
        <v>Unit will be held to the lessor of the adopted rate or 0.0898 for 2025</v>
      </c>
      <c r="F173" t="str">
        <f>IF(A173=$F$1,COUNTIF($A$2:A173,A173),"")</f>
        <v/>
      </c>
      <c r="G173" t="str">
        <f t="shared" si="10"/>
        <v/>
      </c>
      <c r="H173" t="str">
        <f t="shared" si="11"/>
        <v/>
      </c>
      <c r="I173" t="str">
        <f t="shared" si="12"/>
        <v/>
      </c>
    </row>
    <row r="174" spans="1:9" x14ac:dyDescent="0.25">
      <c r="A174" t="str">
        <f>IF('C. Fund Source'!B174="","",'C. Fund Source'!B174&amp;'C. Fund Source'!C174&amp;'C. Fund Source'!D174)</f>
        <v>1410000</v>
      </c>
      <c r="B174" t="str">
        <f>IF('C. Fund Source'!E174="","",'C. Fund Source'!E174)</f>
        <v>2391</v>
      </c>
      <c r="C174">
        <f>IF(A174="","",'C. Fund Source'!G174)</f>
        <v>2.2700000000000001E-2</v>
      </c>
      <c r="D174" t="str">
        <f>IF(A174="","",IF(COUNTIFS('Tracking Log'!H:H,A174,'Tracking Log'!J:J,B174)&gt;0,"Y","N"))</f>
        <v>N</v>
      </c>
      <c r="E174" t="str">
        <f>IF(A174="","",IF(D174="N","Unit will be held to the lessor of the adopted rate or "&amp;TEXT(C174,"0.0000")&amp;" for "&amp;Year,VLOOKUP(A174&amp;"-"&amp;B174,'Tracking Support'!A:E,5,FALSE)))</f>
        <v>Unit will be held to the lessor of the adopted rate or 0.0227 for 2025</v>
      </c>
      <c r="F174" t="str">
        <f>IF(A174=$F$1,COUNTIF($A$2:A174,A174),"")</f>
        <v/>
      </c>
      <c r="G174" t="str">
        <f t="shared" si="10"/>
        <v/>
      </c>
      <c r="H174" t="str">
        <f t="shared" si="11"/>
        <v/>
      </c>
      <c r="I174" t="str">
        <f t="shared" si="12"/>
        <v/>
      </c>
    </row>
    <row r="175" spans="1:9" x14ac:dyDescent="0.25">
      <c r="A175" t="str">
        <f>IF('C. Fund Source'!B175="","",'C. Fund Source'!B175&amp;'C. Fund Source'!C175&amp;'C. Fund Source'!D175)</f>
        <v>1420003</v>
      </c>
      <c r="B175" t="str">
        <f>IF('C. Fund Source'!E175="","",'C. Fund Source'!E175)</f>
        <v>1190</v>
      </c>
      <c r="C175">
        <f>IF(A175="","",'C. Fund Source'!G175)</f>
        <v>1.52E-2</v>
      </c>
      <c r="D175" t="str">
        <f>IF(A175="","",IF(COUNTIFS('Tracking Log'!H:H,A175,'Tracking Log'!J:J,B175)&gt;0,"Y","N"))</f>
        <v>N</v>
      </c>
      <c r="E175" t="str">
        <f>IF(A175="","",IF(D175="N","Unit will be held to the lessor of the adopted rate or "&amp;TEXT(C175,"0.0000")&amp;" for "&amp;Year,VLOOKUP(A175&amp;"-"&amp;B175,'Tracking Support'!A:E,5,FALSE)))</f>
        <v>Unit will be held to the lessor of the adopted rate or 0.0152 for 2025</v>
      </c>
      <c r="F175" t="str">
        <f>IF(A175=$F$1,COUNTIF($A$2:A175,A175),"")</f>
        <v/>
      </c>
      <c r="G175" t="str">
        <f t="shared" si="10"/>
        <v/>
      </c>
      <c r="H175" t="str">
        <f t="shared" si="11"/>
        <v/>
      </c>
      <c r="I175" t="str">
        <f t="shared" si="12"/>
        <v/>
      </c>
    </row>
    <row r="176" spans="1:9" x14ac:dyDescent="0.25">
      <c r="A176" t="str">
        <f>IF('C. Fund Source'!B176="","",'C. Fund Source'!B176&amp;'C. Fund Source'!C176&amp;'C. Fund Source'!D176)</f>
        <v>1420010</v>
      </c>
      <c r="B176" t="str">
        <f>IF('C. Fund Source'!E176="","",'C. Fund Source'!E176)</f>
        <v>1190</v>
      </c>
      <c r="C176">
        <f>IF(A176="","",'C. Fund Source'!G176)</f>
        <v>1.01E-2</v>
      </c>
      <c r="D176" t="str">
        <f>IF(A176="","",IF(COUNTIFS('Tracking Log'!H:H,A176,'Tracking Log'!J:J,B176)&gt;0,"Y","N"))</f>
        <v>N</v>
      </c>
      <c r="E176" t="str">
        <f>IF(A176="","",IF(D176="N","Unit will be held to the lessor of the adopted rate or "&amp;TEXT(C176,"0.0000")&amp;" for "&amp;Year,VLOOKUP(A176&amp;"-"&amp;B176,'Tracking Support'!A:E,5,FALSE)))</f>
        <v>Unit will be held to the lessor of the adopted rate or 0.0101 for 2025</v>
      </c>
      <c r="F176" t="str">
        <f>IF(A176=$F$1,COUNTIF($A$2:A176,A176),"")</f>
        <v/>
      </c>
      <c r="G176" t="str">
        <f t="shared" si="10"/>
        <v/>
      </c>
      <c r="H176" t="str">
        <f t="shared" si="11"/>
        <v/>
      </c>
      <c r="I176" t="str">
        <f t="shared" si="12"/>
        <v/>
      </c>
    </row>
    <row r="177" spans="1:9" x14ac:dyDescent="0.25">
      <c r="A177" t="str">
        <f>IF('C. Fund Source'!B177="","",'C. Fund Source'!B177&amp;'C. Fund Source'!C177&amp;'C. Fund Source'!D177)</f>
        <v>1430319</v>
      </c>
      <c r="B177" t="str">
        <f>IF('C. Fund Source'!E177="","",'C. Fund Source'!E177)</f>
        <v>2391</v>
      </c>
      <c r="C177">
        <f>IF(A177="","",'C. Fund Source'!G177)</f>
        <v>0.05</v>
      </c>
      <c r="D177" t="str">
        <f>IF(A177="","",IF(COUNTIFS('Tracking Log'!H:H,A177,'Tracking Log'!J:J,B177)&gt;0,"Y","N"))</f>
        <v>N</v>
      </c>
      <c r="E177" t="str">
        <f>IF(A177="","",IF(D177="N","Unit will be held to the lessor of the adopted rate or "&amp;TEXT(C177,"0.0000")&amp;" for "&amp;Year,VLOOKUP(A177&amp;"-"&amp;B177,'Tracking Support'!A:E,5,FALSE)))</f>
        <v>Unit will be held to the lessor of the adopted rate or 0.0500 for 2025</v>
      </c>
      <c r="F177" t="str">
        <f>IF(A177=$F$1,COUNTIF($A$2:A177,A177),"")</f>
        <v/>
      </c>
      <c r="G177" t="str">
        <f t="shared" si="10"/>
        <v/>
      </c>
      <c r="H177" t="str">
        <f t="shared" si="11"/>
        <v/>
      </c>
      <c r="I177" t="str">
        <f t="shared" si="12"/>
        <v/>
      </c>
    </row>
    <row r="178" spans="1:9" x14ac:dyDescent="0.25">
      <c r="A178" t="str">
        <f>IF('C. Fund Source'!B178="","",'C. Fund Source'!B178&amp;'C. Fund Source'!C178&amp;'C. Fund Source'!D178)</f>
        <v>1430571</v>
      </c>
      <c r="B178" t="str">
        <f>IF('C. Fund Source'!E178="","",'C. Fund Source'!E178)</f>
        <v>2391</v>
      </c>
      <c r="C178">
        <f>IF(A178="","",'C. Fund Source'!G178)</f>
        <v>1.6899999999999998E-2</v>
      </c>
      <c r="D178" t="str">
        <f>IF(A178="","",IF(COUNTIFS('Tracking Log'!H:H,A178,'Tracking Log'!J:J,B178)&gt;0,"Y","N"))</f>
        <v>N</v>
      </c>
      <c r="E178" t="str">
        <f>IF(A178="","",IF(D178="N","Unit will be held to the lessor of the adopted rate or "&amp;TEXT(C178,"0.0000")&amp;" for "&amp;Year,VLOOKUP(A178&amp;"-"&amp;B178,'Tracking Support'!A:E,5,FALSE)))</f>
        <v>Unit will be held to the lessor of the adopted rate or 0.0169 for 2025</v>
      </c>
      <c r="F178" t="str">
        <f>IF(A178=$F$1,COUNTIF($A$2:A178,A178),"")</f>
        <v/>
      </c>
      <c r="G178" t="str">
        <f t="shared" si="10"/>
        <v/>
      </c>
      <c r="H178" t="str">
        <f t="shared" si="11"/>
        <v/>
      </c>
      <c r="I178" t="str">
        <f t="shared" si="12"/>
        <v/>
      </c>
    </row>
    <row r="179" spans="1:9" x14ac:dyDescent="0.25">
      <c r="A179" t="str">
        <f>IF('C. Fund Source'!B179="","",'C. Fund Source'!B179&amp;'C. Fund Source'!C179&amp;'C. Fund Source'!D179)</f>
        <v>1430573</v>
      </c>
      <c r="B179" t="str">
        <f>IF('C. Fund Source'!E179="","",'C. Fund Source'!E179)</f>
        <v>2391</v>
      </c>
      <c r="C179">
        <f>IF(A179="","",'C. Fund Source'!G179)</f>
        <v>4.7899999999999998E-2</v>
      </c>
      <c r="D179" t="str">
        <f>IF(A179="","",IF(COUNTIFS('Tracking Log'!H:H,A179,'Tracking Log'!J:J,B179)&gt;0,"Y","N"))</f>
        <v>N</v>
      </c>
      <c r="E179" t="str">
        <f>IF(A179="","",IF(D179="N","Unit will be held to the lessor of the adopted rate or "&amp;TEXT(C179,"0.0000")&amp;" for "&amp;Year,VLOOKUP(A179&amp;"-"&amp;B179,'Tracking Support'!A:E,5,FALSE)))</f>
        <v>Unit will be held to the lessor of the adopted rate or 0.0479 for 2025</v>
      </c>
      <c r="F179" t="str">
        <f>IF(A179=$F$1,COUNTIF($A$2:A179,A179),"")</f>
        <v/>
      </c>
      <c r="G179" t="str">
        <f t="shared" si="10"/>
        <v/>
      </c>
      <c r="H179" t="str">
        <f t="shared" si="11"/>
        <v/>
      </c>
      <c r="I179" t="str">
        <f t="shared" si="12"/>
        <v/>
      </c>
    </row>
    <row r="180" spans="1:9" x14ac:dyDescent="0.25">
      <c r="A180" t="str">
        <f>IF('C. Fund Source'!B180="","",'C. Fund Source'!B180&amp;'C. Fund Source'!C180&amp;'C. Fund Source'!D180)</f>
        <v>1430574</v>
      </c>
      <c r="B180" t="str">
        <f>IF('C. Fund Source'!E180="","",'C. Fund Source'!E180)</f>
        <v>2391</v>
      </c>
      <c r="C180">
        <f>IF(A180="","",'C. Fund Source'!G180)</f>
        <v>2.47E-2</v>
      </c>
      <c r="D180" t="str">
        <f>IF(A180="","",IF(COUNTIFS('Tracking Log'!H:H,A180,'Tracking Log'!J:J,B180)&gt;0,"Y","N"))</f>
        <v>N</v>
      </c>
      <c r="E180" t="str">
        <f>IF(A180="","",IF(D180="N","Unit will be held to the lessor of the adopted rate or "&amp;TEXT(C180,"0.0000")&amp;" for "&amp;Year,VLOOKUP(A180&amp;"-"&amp;B180,'Tracking Support'!A:E,5,FALSE)))</f>
        <v>Unit will be held to the lessor of the adopted rate or 0.0247 for 2025</v>
      </c>
      <c r="F180" t="str">
        <f>IF(A180=$F$1,COUNTIF($A$2:A180,A180),"")</f>
        <v/>
      </c>
      <c r="G180" t="str">
        <f t="shared" si="10"/>
        <v/>
      </c>
      <c r="H180" t="str">
        <f t="shared" si="11"/>
        <v/>
      </c>
      <c r="I180" t="str">
        <f t="shared" si="12"/>
        <v/>
      </c>
    </row>
    <row r="181" spans="1:9" x14ac:dyDescent="0.25">
      <c r="A181" t="str">
        <f>IF('C. Fund Source'!B181="","",'C. Fund Source'!B181&amp;'C. Fund Source'!C181&amp;'C. Fund Source'!D181)</f>
        <v>1510000</v>
      </c>
      <c r="B181" t="str">
        <f>IF('C. Fund Source'!E181="","",'C. Fund Source'!E181)</f>
        <v>0590</v>
      </c>
      <c r="C181">
        <f>IF(A181="","",'C. Fund Source'!G181)</f>
        <v>1.49E-2</v>
      </c>
      <c r="D181" t="str">
        <f>IF(A181="","",IF(COUNTIFS('Tracking Log'!H:H,A181,'Tracking Log'!J:J,B181)&gt;0,"Y","N"))</f>
        <v>N</v>
      </c>
      <c r="E181" t="str">
        <f>IF(A181="","",IF(D181="N","Unit will be held to the lessor of the adopted rate or "&amp;TEXT(C181,"0.0000")&amp;" for "&amp;Year,VLOOKUP(A181&amp;"-"&amp;B181,'Tracking Support'!A:E,5,FALSE)))</f>
        <v>Unit will be held to the lessor of the adopted rate or 0.0149 for 2025</v>
      </c>
      <c r="F181" t="str">
        <f>IF(A181=$F$1,COUNTIF($A$2:A181,A181),"")</f>
        <v/>
      </c>
      <c r="G181" t="str">
        <f t="shared" si="10"/>
        <v/>
      </c>
      <c r="H181" t="str">
        <f t="shared" si="11"/>
        <v/>
      </c>
      <c r="I181" t="str">
        <f t="shared" si="12"/>
        <v/>
      </c>
    </row>
    <row r="182" spans="1:9" x14ac:dyDescent="0.25">
      <c r="A182" t="str">
        <f>IF('C. Fund Source'!B182="","",'C. Fund Source'!B182&amp;'C. Fund Source'!C182&amp;'C. Fund Source'!D182)</f>
        <v>1510000</v>
      </c>
      <c r="B182" t="str">
        <f>IF('C. Fund Source'!E182="","",'C. Fund Source'!E182)</f>
        <v>0790</v>
      </c>
      <c r="C182">
        <f>IF(A182="","",'C. Fund Source'!G182)</f>
        <v>3.15E-2</v>
      </c>
      <c r="D182" t="str">
        <f>IF(A182="","",IF(COUNTIFS('Tracking Log'!H:H,A182,'Tracking Log'!J:J,B182)&gt;0,"Y","N"))</f>
        <v>N</v>
      </c>
      <c r="E182" t="str">
        <f>IF(A182="","",IF(D182="N","Unit will be held to the lessor of the adopted rate or "&amp;TEXT(C182,"0.0000")&amp;" for "&amp;Year,VLOOKUP(A182&amp;"-"&amp;B182,'Tracking Support'!A:E,5,FALSE)))</f>
        <v>Unit will be held to the lessor of the adopted rate or 0.0315 for 2025</v>
      </c>
      <c r="F182" t="str">
        <f>IF(A182=$F$1,COUNTIF($A$2:A182,A182),"")</f>
        <v/>
      </c>
      <c r="G182" t="str">
        <f t="shared" si="10"/>
        <v/>
      </c>
      <c r="H182" t="str">
        <f t="shared" si="11"/>
        <v/>
      </c>
      <c r="I182" t="str">
        <f t="shared" si="12"/>
        <v/>
      </c>
    </row>
    <row r="183" spans="1:9" x14ac:dyDescent="0.25">
      <c r="A183" t="str">
        <f>IF('C. Fund Source'!B183="","",'C. Fund Source'!B183&amp;'C. Fund Source'!C183&amp;'C. Fund Source'!D183)</f>
        <v>1510000</v>
      </c>
      <c r="B183" t="str">
        <f>IF('C. Fund Source'!E183="","",'C. Fund Source'!E183)</f>
        <v>2391</v>
      </c>
      <c r="C183">
        <f>IF(A183="","",'C. Fund Source'!G183)</f>
        <v>3.3300000000000003E-2</v>
      </c>
      <c r="D183" t="str">
        <f>IF(A183="","",IF(COUNTIFS('Tracking Log'!H:H,A183,'Tracking Log'!J:J,B183)&gt;0,"Y","N"))</f>
        <v>N</v>
      </c>
      <c r="E183" t="str">
        <f>IF(A183="","",IF(D183="N","Unit will be held to the lessor of the adopted rate or "&amp;TEXT(C183,"0.0000")&amp;" for "&amp;Year,VLOOKUP(A183&amp;"-"&amp;B183,'Tracking Support'!A:E,5,FALSE)))</f>
        <v>Unit will be held to the lessor of the adopted rate or 0.0333 for 2025</v>
      </c>
      <c r="F183" t="str">
        <f>IF(A183=$F$1,COUNTIF($A$2:A183,A183),"")</f>
        <v/>
      </c>
      <c r="G183" t="str">
        <f t="shared" si="10"/>
        <v/>
      </c>
      <c r="H183" t="str">
        <f t="shared" si="11"/>
        <v/>
      </c>
      <c r="I183" t="str">
        <f t="shared" si="12"/>
        <v/>
      </c>
    </row>
    <row r="184" spans="1:9" x14ac:dyDescent="0.25">
      <c r="A184" t="str">
        <f>IF('C. Fund Source'!B184="","",'C. Fund Source'!B184&amp;'C. Fund Source'!C184&amp;'C. Fund Source'!D184)</f>
        <v>1520011</v>
      </c>
      <c r="B184" t="str">
        <f>IF('C. Fund Source'!E184="","",'C. Fund Source'!E184)</f>
        <v>1190</v>
      </c>
      <c r="C184">
        <f>IF(A184="","",'C. Fund Source'!G184)</f>
        <v>3.3300000000000003E-2</v>
      </c>
      <c r="D184" t="str">
        <f>IF(A184="","",IF(COUNTIFS('Tracking Log'!H:H,A184,'Tracking Log'!J:J,B184)&gt;0,"Y","N"))</f>
        <v>N</v>
      </c>
      <c r="E184" t="str">
        <f>IF(A184="","",IF(D184="N","Unit will be held to the lessor of the adopted rate or "&amp;TEXT(C184,"0.0000")&amp;" for "&amp;Year,VLOOKUP(A184&amp;"-"&amp;B184,'Tracking Support'!A:E,5,FALSE)))</f>
        <v>Unit will be held to the lessor of the adopted rate or 0.0333 for 2025</v>
      </c>
      <c r="F184" t="str">
        <f>IF(A184=$F$1,COUNTIF($A$2:A184,A184),"")</f>
        <v/>
      </c>
      <c r="G184" t="str">
        <f t="shared" si="10"/>
        <v/>
      </c>
      <c r="H184" t="str">
        <f t="shared" si="11"/>
        <v/>
      </c>
      <c r="I184" t="str">
        <f t="shared" si="12"/>
        <v/>
      </c>
    </row>
    <row r="185" spans="1:9" x14ac:dyDescent="0.25">
      <c r="A185" t="str">
        <f>IF('C. Fund Source'!B185="","",'C. Fund Source'!B185&amp;'C. Fund Source'!C185&amp;'C. Fund Source'!D185)</f>
        <v>1520012</v>
      </c>
      <c r="B185" t="str">
        <f>IF('C. Fund Source'!E185="","",'C. Fund Source'!E185)</f>
        <v>1190</v>
      </c>
      <c r="C185">
        <f>IF(A185="","",'C. Fund Source'!G185)</f>
        <v>2.9100000000000001E-2</v>
      </c>
      <c r="D185" t="str">
        <f>IF(A185="","",IF(COUNTIFS('Tracking Log'!H:H,A185,'Tracking Log'!J:J,B185)&gt;0,"Y","N"))</f>
        <v>N</v>
      </c>
      <c r="E185" t="str">
        <f>IF(A185="","",IF(D185="N","Unit will be held to the lessor of the adopted rate or "&amp;TEXT(C185,"0.0000")&amp;" for "&amp;Year,VLOOKUP(A185&amp;"-"&amp;B185,'Tracking Support'!A:E,5,FALSE)))</f>
        <v>Unit will be held to the lessor of the adopted rate or 0.0291 for 2025</v>
      </c>
      <c r="F185" t="str">
        <f>IF(A185=$F$1,COUNTIF($A$2:A185,A185),"")</f>
        <v/>
      </c>
      <c r="G185" t="str">
        <f t="shared" si="10"/>
        <v/>
      </c>
      <c r="H185" t="str">
        <f t="shared" si="11"/>
        <v/>
      </c>
      <c r="I185" t="str">
        <f t="shared" si="12"/>
        <v/>
      </c>
    </row>
    <row r="186" spans="1:9" x14ac:dyDescent="0.25">
      <c r="A186" t="str">
        <f>IF('C. Fund Source'!B186="","",'C. Fund Source'!B186&amp;'C. Fund Source'!C186&amp;'C. Fund Source'!D186)</f>
        <v>1530442</v>
      </c>
      <c r="B186" t="str">
        <f>IF('C. Fund Source'!E186="","",'C. Fund Source'!E186)</f>
        <v>2390</v>
      </c>
      <c r="C186">
        <f>IF(A186="","",'C. Fund Source'!G186)</f>
        <v>3.3300000000000003E-2</v>
      </c>
      <c r="D186" t="str">
        <f>IF(A186="","",IF(COUNTIFS('Tracking Log'!H:H,A186,'Tracking Log'!J:J,B186)&gt;0,"Y","N"))</f>
        <v>N</v>
      </c>
      <c r="E186" t="str">
        <f>IF(A186="","",IF(D186="N","Unit will be held to the lessor of the adopted rate or "&amp;TEXT(C186,"0.0000")&amp;" for "&amp;Year,VLOOKUP(A186&amp;"-"&amp;B186,'Tracking Support'!A:E,5,FALSE)))</f>
        <v>Unit will be held to the lessor of the adopted rate or 0.0333 for 2025</v>
      </c>
      <c r="F186" t="str">
        <f>IF(A186=$F$1,COUNTIF($A$2:A186,A186),"")</f>
        <v/>
      </c>
      <c r="G186" t="str">
        <f t="shared" si="10"/>
        <v/>
      </c>
      <c r="H186" t="str">
        <f t="shared" si="11"/>
        <v/>
      </c>
      <c r="I186" t="str">
        <f t="shared" si="12"/>
        <v/>
      </c>
    </row>
    <row r="187" spans="1:9" x14ac:dyDescent="0.25">
      <c r="A187" t="str">
        <f>IF('C. Fund Source'!B187="","",'C. Fund Source'!B187&amp;'C. Fund Source'!C187&amp;'C. Fund Source'!D187)</f>
        <v>1530442</v>
      </c>
      <c r="B187" t="str">
        <f>IF('C. Fund Source'!E187="","",'C. Fund Source'!E187)</f>
        <v>2391</v>
      </c>
      <c r="C187">
        <f>IF(A187="","",'C. Fund Source'!G187)</f>
        <v>0.05</v>
      </c>
      <c r="D187" t="str">
        <f>IF(A187="","",IF(COUNTIFS('Tracking Log'!H:H,A187,'Tracking Log'!J:J,B187)&gt;0,"Y","N"))</f>
        <v>N</v>
      </c>
      <c r="E187" t="str">
        <f>IF(A187="","",IF(D187="N","Unit will be held to the lessor of the adopted rate or "&amp;TEXT(C187,"0.0000")&amp;" for "&amp;Year,VLOOKUP(A187&amp;"-"&amp;B187,'Tracking Support'!A:E,5,FALSE)))</f>
        <v>Unit will be held to the lessor of the adopted rate or 0.0500 for 2025</v>
      </c>
      <c r="F187" t="str">
        <f>IF(A187=$F$1,COUNTIF($A$2:A187,A187),"")</f>
        <v/>
      </c>
      <c r="G187" t="str">
        <f t="shared" si="10"/>
        <v/>
      </c>
      <c r="H187" t="str">
        <f t="shared" si="11"/>
        <v/>
      </c>
      <c r="I187" t="str">
        <f t="shared" si="12"/>
        <v/>
      </c>
    </row>
    <row r="188" spans="1:9" x14ac:dyDescent="0.25">
      <c r="A188" t="str">
        <f>IF('C. Fund Source'!B188="","",'C. Fund Source'!B188&amp;'C. Fund Source'!C188&amp;'C. Fund Source'!D188)</f>
        <v>1530575</v>
      </c>
      <c r="B188" t="str">
        <f>IF('C. Fund Source'!E188="","",'C. Fund Source'!E188)</f>
        <v>1191</v>
      </c>
      <c r="C188">
        <f>IF(A188="","",'C. Fund Source'!G188)</f>
        <v>0.01</v>
      </c>
      <c r="D188" t="str">
        <f>IF(A188="","",IF(COUNTIFS('Tracking Log'!H:H,A188,'Tracking Log'!J:J,B188)&gt;0,"Y","N"))</f>
        <v>N</v>
      </c>
      <c r="E188" t="str">
        <f>IF(A188="","",IF(D188="N","Unit will be held to the lessor of the adopted rate or "&amp;TEXT(C188,"0.0000")&amp;" for "&amp;Year,VLOOKUP(A188&amp;"-"&amp;B188,'Tracking Support'!A:E,5,FALSE)))</f>
        <v>Unit will be held to the lessor of the adopted rate or 0.0100 for 2025</v>
      </c>
      <c r="F188" t="str">
        <f>IF(A188=$F$1,COUNTIF($A$2:A188,A188),"")</f>
        <v/>
      </c>
      <c r="G188" t="str">
        <f t="shared" si="10"/>
        <v/>
      </c>
      <c r="H188" t="str">
        <f t="shared" si="11"/>
        <v/>
      </c>
      <c r="I188" t="str">
        <f t="shared" si="12"/>
        <v/>
      </c>
    </row>
    <row r="189" spans="1:9" x14ac:dyDescent="0.25">
      <c r="A189" t="str">
        <f>IF('C. Fund Source'!B189="","",'C. Fund Source'!B189&amp;'C. Fund Source'!C189&amp;'C. Fund Source'!D189)</f>
        <v>1530576</v>
      </c>
      <c r="B189" t="str">
        <f>IF('C. Fund Source'!E189="","",'C. Fund Source'!E189)</f>
        <v>2391</v>
      </c>
      <c r="C189">
        <f>IF(A189="","",'C. Fund Source'!G189)</f>
        <v>1.5800000000000002E-2</v>
      </c>
      <c r="D189" t="str">
        <f>IF(A189="","",IF(COUNTIFS('Tracking Log'!H:H,A189,'Tracking Log'!J:J,B189)&gt;0,"Y","N"))</f>
        <v>N</v>
      </c>
      <c r="E189" t="str">
        <f>IF(A189="","",IF(D189="N","Unit will be held to the lessor of the adopted rate or "&amp;TEXT(C189,"0.0000")&amp;" for "&amp;Year,VLOOKUP(A189&amp;"-"&amp;B189,'Tracking Support'!A:E,5,FALSE)))</f>
        <v>Unit will be held to the lessor of the adopted rate or 0.0158 for 2025</v>
      </c>
      <c r="F189" t="str">
        <f>IF(A189=$F$1,COUNTIF($A$2:A189,A189),"")</f>
        <v/>
      </c>
      <c r="G189" t="str">
        <f t="shared" si="10"/>
        <v/>
      </c>
      <c r="H189" t="str">
        <f t="shared" si="11"/>
        <v/>
      </c>
      <c r="I189" t="str">
        <f t="shared" si="12"/>
        <v/>
      </c>
    </row>
    <row r="190" spans="1:9" x14ac:dyDescent="0.25">
      <c r="A190" t="str">
        <f>IF('C. Fund Source'!B190="","",'C. Fund Source'!B190&amp;'C. Fund Source'!C190&amp;'C. Fund Source'!D190)</f>
        <v>1610000</v>
      </c>
      <c r="B190" t="str">
        <f>IF('C. Fund Source'!E190="","",'C. Fund Source'!E190)</f>
        <v>0790</v>
      </c>
      <c r="C190">
        <f>IF(A190="","",'C. Fund Source'!G190)</f>
        <v>3.3300000000000003E-2</v>
      </c>
      <c r="D190" t="str">
        <f>IF(A190="","",IF(COUNTIFS('Tracking Log'!H:H,A190,'Tracking Log'!J:J,B190)&gt;0,"Y","N"))</f>
        <v>N</v>
      </c>
      <c r="E190" t="str">
        <f>IF(A190="","",IF(D190="N","Unit will be held to the lessor of the adopted rate or "&amp;TEXT(C190,"0.0000")&amp;" for "&amp;Year,VLOOKUP(A190&amp;"-"&amp;B190,'Tracking Support'!A:E,5,FALSE)))</f>
        <v>Unit will be held to the lessor of the adopted rate or 0.0333 for 2025</v>
      </c>
      <c r="F190" t="str">
        <f>IF(A190=$F$1,COUNTIF($A$2:A190,A190),"")</f>
        <v/>
      </c>
      <c r="G190" t="str">
        <f t="shared" si="10"/>
        <v/>
      </c>
      <c r="H190" t="str">
        <f t="shared" si="11"/>
        <v/>
      </c>
      <c r="I190" t="str">
        <f t="shared" si="12"/>
        <v/>
      </c>
    </row>
    <row r="191" spans="1:9" x14ac:dyDescent="0.25">
      <c r="A191" t="str">
        <f>IF('C. Fund Source'!B191="","",'C. Fund Source'!B191&amp;'C. Fund Source'!C191&amp;'C. Fund Source'!D191)</f>
        <v>1610000</v>
      </c>
      <c r="B191" t="str">
        <f>IF('C. Fund Source'!E191="","",'C. Fund Source'!E191)</f>
        <v>2391</v>
      </c>
      <c r="C191">
        <f>IF(A191="","",'C. Fund Source'!G191)</f>
        <v>3.3300000000000003E-2</v>
      </c>
      <c r="D191" t="str">
        <f>IF(A191="","",IF(COUNTIFS('Tracking Log'!H:H,A191,'Tracking Log'!J:J,B191)&gt;0,"Y","N"))</f>
        <v>N</v>
      </c>
      <c r="E191" t="str">
        <f>IF(A191="","",IF(D191="N","Unit will be held to the lessor of the adopted rate or "&amp;TEXT(C191,"0.0000")&amp;" for "&amp;Year,VLOOKUP(A191&amp;"-"&amp;B191,'Tracking Support'!A:E,5,FALSE)))</f>
        <v>Unit will be held to the lessor of the adopted rate or 0.0333 for 2025</v>
      </c>
      <c r="F191" t="str">
        <f>IF(A191=$F$1,COUNTIF($A$2:A191,A191),"")</f>
        <v/>
      </c>
      <c r="G191" t="str">
        <f t="shared" si="10"/>
        <v/>
      </c>
      <c r="H191" t="str">
        <f t="shared" si="11"/>
        <v/>
      </c>
      <c r="I191" t="str">
        <f t="shared" si="12"/>
        <v/>
      </c>
    </row>
    <row r="192" spans="1:9" x14ac:dyDescent="0.25">
      <c r="A192" t="str">
        <f>IF('C. Fund Source'!B192="","",'C. Fund Source'!B192&amp;'C. Fund Source'!C192&amp;'C. Fund Source'!D192)</f>
        <v>1620001</v>
      </c>
      <c r="B192" t="str">
        <f>IF('C. Fund Source'!E192="","",'C. Fund Source'!E192)</f>
        <v>1190</v>
      </c>
      <c r="C192">
        <f>IF(A192="","",'C. Fund Source'!G192)</f>
        <v>3.3099999999999997E-2</v>
      </c>
      <c r="D192" t="str">
        <f>IF(A192="","",IF(COUNTIFS('Tracking Log'!H:H,A192,'Tracking Log'!J:J,B192)&gt;0,"Y","N"))</f>
        <v>N</v>
      </c>
      <c r="E192" t="str">
        <f>IF(A192="","",IF(D192="N","Unit will be held to the lessor of the adopted rate or "&amp;TEXT(C192,"0.0000")&amp;" for "&amp;Year,VLOOKUP(A192&amp;"-"&amp;B192,'Tracking Support'!A:E,5,FALSE)))</f>
        <v>Unit will be held to the lessor of the adopted rate or 0.0331 for 2025</v>
      </c>
      <c r="F192" t="str">
        <f>IF(A192=$F$1,COUNTIF($A$2:A192,A192),"")</f>
        <v/>
      </c>
      <c r="G192" t="str">
        <f t="shared" si="10"/>
        <v/>
      </c>
      <c r="H192" t="str">
        <f t="shared" si="11"/>
        <v/>
      </c>
      <c r="I192" t="str">
        <f t="shared" si="12"/>
        <v/>
      </c>
    </row>
    <row r="193" spans="1:9" x14ac:dyDescent="0.25">
      <c r="A193" t="str">
        <f>IF('C. Fund Source'!B193="","",'C. Fund Source'!B193&amp;'C. Fund Source'!C193&amp;'C. Fund Source'!D193)</f>
        <v>1620004</v>
      </c>
      <c r="B193" t="str">
        <f>IF('C. Fund Source'!E193="","",'C. Fund Source'!E193)</f>
        <v>1190</v>
      </c>
      <c r="C193">
        <f>IF(A193="","",'C. Fund Source'!G193)</f>
        <v>1.11E-2</v>
      </c>
      <c r="D193" t="str">
        <f>IF(A193="","",IF(COUNTIFS('Tracking Log'!H:H,A193,'Tracking Log'!J:J,B193)&gt;0,"Y","N"))</f>
        <v>N</v>
      </c>
      <c r="E193" t="str">
        <f>IF(A193="","",IF(D193="N","Unit will be held to the lessor of the adopted rate or "&amp;TEXT(C193,"0.0000")&amp;" for "&amp;Year,VLOOKUP(A193&amp;"-"&amp;B193,'Tracking Support'!A:E,5,FALSE)))</f>
        <v>Unit will be held to the lessor of the adopted rate or 0.0111 for 2025</v>
      </c>
      <c r="F193" t="str">
        <f>IF(A193=$F$1,COUNTIF($A$2:A193,A193),"")</f>
        <v/>
      </c>
      <c r="G193" t="str">
        <f t="shared" si="10"/>
        <v/>
      </c>
      <c r="H193" t="str">
        <f t="shared" si="11"/>
        <v/>
      </c>
      <c r="I193" t="str">
        <f t="shared" si="12"/>
        <v/>
      </c>
    </row>
    <row r="194" spans="1:9" x14ac:dyDescent="0.25">
      <c r="A194" t="str">
        <f>IF('C. Fund Source'!B194="","",'C. Fund Source'!B194&amp;'C. Fund Source'!C194&amp;'C. Fund Source'!D194)</f>
        <v>1620006</v>
      </c>
      <c r="B194" t="str">
        <f>IF('C. Fund Source'!E194="","",'C. Fund Source'!E194)</f>
        <v>1190</v>
      </c>
      <c r="C194">
        <f>IF(A194="","",'C. Fund Source'!G194)</f>
        <v>1.2999999999999999E-2</v>
      </c>
      <c r="D194" t="str">
        <f>IF(A194="","",IF(COUNTIFS('Tracking Log'!H:H,A194,'Tracking Log'!J:J,B194)&gt;0,"Y","N"))</f>
        <v>N</v>
      </c>
      <c r="E194" t="str">
        <f>IF(A194="","",IF(D194="N","Unit will be held to the lessor of the adopted rate or "&amp;TEXT(C194,"0.0000")&amp;" for "&amp;Year,VLOOKUP(A194&amp;"-"&amp;B194,'Tracking Support'!A:E,5,FALSE)))</f>
        <v>Unit will be held to the lessor of the adopted rate or 0.0130 for 2025</v>
      </c>
      <c r="F194" t="str">
        <f>IF(A194=$F$1,COUNTIF($A$2:A194,A194),"")</f>
        <v/>
      </c>
      <c r="G194" t="str">
        <f t="shared" si="10"/>
        <v/>
      </c>
      <c r="H194" t="str">
        <f t="shared" si="11"/>
        <v/>
      </c>
      <c r="I194" t="str">
        <f t="shared" si="12"/>
        <v/>
      </c>
    </row>
    <row r="195" spans="1:9" x14ac:dyDescent="0.25">
      <c r="A195" t="str">
        <f>IF('C. Fund Source'!B195="","",'C. Fund Source'!B195&amp;'C. Fund Source'!C195&amp;'C. Fund Source'!D195)</f>
        <v>1620008</v>
      </c>
      <c r="B195" t="str">
        <f>IF('C. Fund Source'!E195="","",'C. Fund Source'!E195)</f>
        <v>1190</v>
      </c>
      <c r="C195">
        <f>IF(A195="","",'C. Fund Source'!G195)</f>
        <v>2.4199999999999999E-2</v>
      </c>
      <c r="D195" t="str">
        <f>IF(A195="","",IF(COUNTIFS('Tracking Log'!H:H,A195,'Tracking Log'!J:J,B195)&gt;0,"Y","N"))</f>
        <v>N</v>
      </c>
      <c r="E195" t="str">
        <f>IF(A195="","",IF(D195="N","Unit will be held to the lessor of the adopted rate or "&amp;TEXT(C195,"0.0000")&amp;" for "&amp;Year,VLOOKUP(A195&amp;"-"&amp;B195,'Tracking Support'!A:E,5,FALSE)))</f>
        <v>Unit will be held to the lessor of the adopted rate or 0.0242 for 2025</v>
      </c>
      <c r="F195" t="str">
        <f>IF(A195=$F$1,COUNTIF($A$2:A195,A195),"")</f>
        <v/>
      </c>
      <c r="G195" t="str">
        <f t="shared" ref="G195:G258" si="13">IF(F195="","",B195)</f>
        <v/>
      </c>
      <c r="H195" t="str">
        <f t="shared" ref="H195:H258" si="14">IF(F195="","",C195)</f>
        <v/>
      </c>
      <c r="I195" t="str">
        <f t="shared" ref="I195:I258" si="15">IF(F195="","",E195)</f>
        <v/>
      </c>
    </row>
    <row r="196" spans="1:9" x14ac:dyDescent="0.25">
      <c r="A196" t="str">
        <f>IF('C. Fund Source'!B196="","",'C. Fund Source'!B196&amp;'C. Fund Source'!C196&amp;'C. Fund Source'!D196)</f>
        <v>1620009</v>
      </c>
      <c r="B196" t="str">
        <f>IF('C. Fund Source'!E196="","",'C. Fund Source'!E196)</f>
        <v>1190</v>
      </c>
      <c r="C196">
        <f>IF(A196="","",'C. Fund Source'!G196)</f>
        <v>3.3300000000000003E-2</v>
      </c>
      <c r="D196" t="str">
        <f>IF(A196="","",IF(COUNTIFS('Tracking Log'!H:H,A196,'Tracking Log'!J:J,B196)&gt;0,"Y","N"))</f>
        <v>N</v>
      </c>
      <c r="E196" t="str">
        <f>IF(A196="","",IF(D196="N","Unit will be held to the lessor of the adopted rate or "&amp;TEXT(C196,"0.0000")&amp;" for "&amp;Year,VLOOKUP(A196&amp;"-"&amp;B196,'Tracking Support'!A:E,5,FALSE)))</f>
        <v>Unit will be held to the lessor of the adopted rate or 0.0333 for 2025</v>
      </c>
      <c r="F196" t="str">
        <f>IF(A196=$F$1,COUNTIF($A$2:A196,A196),"")</f>
        <v/>
      </c>
      <c r="G196" t="str">
        <f t="shared" si="13"/>
        <v/>
      </c>
      <c r="H196" t="str">
        <f t="shared" si="14"/>
        <v/>
      </c>
      <c r="I196" t="str">
        <f t="shared" si="15"/>
        <v/>
      </c>
    </row>
    <row r="197" spans="1:9" x14ac:dyDescent="0.25">
      <c r="A197" t="str">
        <f>IF('C. Fund Source'!B197="","",'C. Fund Source'!B197&amp;'C. Fund Source'!C197&amp;'C. Fund Source'!D197)</f>
        <v>1630406</v>
      </c>
      <c r="B197" t="str">
        <f>IF('C. Fund Source'!E197="","",'C. Fund Source'!E197)</f>
        <v>1191</v>
      </c>
      <c r="C197">
        <f>IF(A197="","",'C. Fund Source'!G197)</f>
        <v>1.6799999999999999E-2</v>
      </c>
      <c r="D197" t="str">
        <f>IF(A197="","",IF(COUNTIFS('Tracking Log'!H:H,A197,'Tracking Log'!J:J,B197)&gt;0,"Y","N"))</f>
        <v>N</v>
      </c>
      <c r="E197" t="str">
        <f>IF(A197="","",IF(D197="N","Unit will be held to the lessor of the adopted rate or "&amp;TEXT(C197,"0.0000")&amp;" for "&amp;Year,VLOOKUP(A197&amp;"-"&amp;B197,'Tracking Support'!A:E,5,FALSE)))</f>
        <v>Unit will be held to the lessor of the adopted rate or 0.0168 for 2025</v>
      </c>
      <c r="F197" t="str">
        <f>IF(A197=$F$1,COUNTIF($A$2:A197,A197),"")</f>
        <v/>
      </c>
      <c r="G197" t="str">
        <f t="shared" si="13"/>
        <v/>
      </c>
      <c r="H197" t="str">
        <f t="shared" si="14"/>
        <v/>
      </c>
      <c r="I197" t="str">
        <f t="shared" si="15"/>
        <v/>
      </c>
    </row>
    <row r="198" spans="1:9" x14ac:dyDescent="0.25">
      <c r="A198" t="str">
        <f>IF('C. Fund Source'!B198="","",'C. Fund Source'!B198&amp;'C. Fund Source'!C198&amp;'C. Fund Source'!D198)</f>
        <v>1630406</v>
      </c>
      <c r="B198" t="str">
        <f>IF('C. Fund Source'!E198="","",'C. Fund Source'!E198)</f>
        <v>2391</v>
      </c>
      <c r="C198">
        <f>IF(A198="","",'C. Fund Source'!G198)</f>
        <v>4.4299999999999999E-2</v>
      </c>
      <c r="D198" t="str">
        <f>IF(A198="","",IF(COUNTIFS('Tracking Log'!H:H,A198,'Tracking Log'!J:J,B198)&gt;0,"Y","N"))</f>
        <v>Y</v>
      </c>
      <c r="E198" t="str">
        <f>IF(A198="","",IF(D198="N","Unit will be held to the lessor of the adopted rate or "&amp;TEXT(C198,"0.0000")&amp;" for "&amp;Year,VLOOKUP(A198&amp;"-"&amp;B198,'Tracking Support'!A:E,5,FALSE)))</f>
        <v>Unit will be held to the lessor of the adopted rate or the Re-established rate of 0.0500 for 2025</v>
      </c>
      <c r="F198" t="str">
        <f>IF(A198=$F$1,COUNTIF($A$2:A198,A198),"")</f>
        <v/>
      </c>
      <c r="G198" t="str">
        <f t="shared" si="13"/>
        <v/>
      </c>
      <c r="H198" t="str">
        <f t="shared" si="14"/>
        <v/>
      </c>
      <c r="I198" t="str">
        <f t="shared" si="15"/>
        <v/>
      </c>
    </row>
    <row r="199" spans="1:9" x14ac:dyDescent="0.25">
      <c r="A199" t="str">
        <f>IF('C. Fund Source'!B199="","",'C. Fund Source'!B199&amp;'C. Fund Source'!C199&amp;'C. Fund Source'!D199)</f>
        <v>1630583</v>
      </c>
      <c r="B199" t="str">
        <f>IF('C. Fund Source'!E199="","",'C. Fund Source'!E199)</f>
        <v>1191</v>
      </c>
      <c r="C199">
        <f>IF(A199="","",'C. Fund Source'!G199)</f>
        <v>1.5599999999999999E-2</v>
      </c>
      <c r="D199" t="str">
        <f>IF(A199="","",IF(COUNTIFS('Tracking Log'!H:H,A199,'Tracking Log'!J:J,B199)&gt;0,"Y","N"))</f>
        <v>N</v>
      </c>
      <c r="E199" t="str">
        <f>IF(A199="","",IF(D199="N","Unit will be held to the lessor of the adopted rate or "&amp;TEXT(C199,"0.0000")&amp;" for "&amp;Year,VLOOKUP(A199&amp;"-"&amp;B199,'Tracking Support'!A:E,5,FALSE)))</f>
        <v>Unit will be held to the lessor of the adopted rate or 0.0156 for 2025</v>
      </c>
      <c r="F199" t="str">
        <f>IF(A199=$F$1,COUNTIF($A$2:A199,A199),"")</f>
        <v/>
      </c>
      <c r="G199" t="str">
        <f t="shared" si="13"/>
        <v/>
      </c>
      <c r="H199" t="str">
        <f t="shared" si="14"/>
        <v/>
      </c>
      <c r="I199" t="str">
        <f t="shared" si="15"/>
        <v/>
      </c>
    </row>
    <row r="200" spans="1:9" x14ac:dyDescent="0.25">
      <c r="A200" t="str">
        <f>IF('C. Fund Source'!B200="","",'C. Fund Source'!B200&amp;'C. Fund Source'!C200&amp;'C. Fund Source'!D200)</f>
        <v>1630584</v>
      </c>
      <c r="B200" t="str">
        <f>IF('C. Fund Source'!E200="","",'C. Fund Source'!E200)</f>
        <v>2391</v>
      </c>
      <c r="C200">
        <f>IF(A200="","",'C. Fund Source'!G200)</f>
        <v>1.8800000000000001E-2</v>
      </c>
      <c r="D200" t="str">
        <f>IF(A200="","",IF(COUNTIFS('Tracking Log'!H:H,A200,'Tracking Log'!J:J,B200)&gt;0,"Y","N"))</f>
        <v>N</v>
      </c>
      <c r="E200" t="str">
        <f>IF(A200="","",IF(D200="N","Unit will be held to the lessor of the adopted rate or "&amp;TEXT(C200,"0.0000")&amp;" for "&amp;Year,VLOOKUP(A200&amp;"-"&amp;B200,'Tracking Support'!A:E,5,FALSE)))</f>
        <v>Unit will be held to the lessor of the adopted rate or 0.0188 for 2025</v>
      </c>
      <c r="F200" t="str">
        <f>IF(A200=$F$1,COUNTIF($A$2:A200,A200),"")</f>
        <v/>
      </c>
      <c r="G200" t="str">
        <f t="shared" si="13"/>
        <v/>
      </c>
      <c r="H200" t="str">
        <f t="shared" si="14"/>
        <v/>
      </c>
      <c r="I200" t="str">
        <f t="shared" si="15"/>
        <v/>
      </c>
    </row>
    <row r="201" spans="1:9" x14ac:dyDescent="0.25">
      <c r="A201" t="str">
        <f>IF('C. Fund Source'!B201="","",'C. Fund Source'!B201&amp;'C. Fund Source'!C201&amp;'C. Fund Source'!D201)</f>
        <v>1710000</v>
      </c>
      <c r="B201" t="str">
        <f>IF('C. Fund Source'!E201="","",'C. Fund Source'!E201)</f>
        <v>0790</v>
      </c>
      <c r="C201">
        <f>IF(A201="","",'C. Fund Source'!G201)</f>
        <v>1.9599999999999999E-2</v>
      </c>
      <c r="D201" t="str">
        <f>IF(A201="","",IF(COUNTIFS('Tracking Log'!H:H,A201,'Tracking Log'!J:J,B201)&gt;0,"Y","N"))</f>
        <v>N</v>
      </c>
      <c r="E201" t="str">
        <f>IF(A201="","",IF(D201="N","Unit will be held to the lessor of the adopted rate or "&amp;TEXT(C201,"0.0000")&amp;" for "&amp;Year,VLOOKUP(A201&amp;"-"&amp;B201,'Tracking Support'!A:E,5,FALSE)))</f>
        <v>Unit will be held to the lessor of the adopted rate or 0.0196 for 2025</v>
      </c>
      <c r="F201" t="str">
        <f>IF(A201=$F$1,COUNTIF($A$2:A201,A201),"")</f>
        <v/>
      </c>
      <c r="G201" t="str">
        <f t="shared" si="13"/>
        <v/>
      </c>
      <c r="H201" t="str">
        <f t="shared" si="14"/>
        <v/>
      </c>
      <c r="I201" t="str">
        <f t="shared" si="15"/>
        <v/>
      </c>
    </row>
    <row r="202" spans="1:9" x14ac:dyDescent="0.25">
      <c r="A202" t="str">
        <f>IF('C. Fund Source'!B202="","",'C. Fund Source'!B202&amp;'C. Fund Source'!C202&amp;'C. Fund Source'!D202)</f>
        <v>1710000</v>
      </c>
      <c r="B202" t="str">
        <f>IF('C. Fund Source'!E202="","",'C. Fund Source'!E202)</f>
        <v>2391</v>
      </c>
      <c r="C202">
        <f>IF(A202="","",'C. Fund Source'!G202)</f>
        <v>3.0700000000000002E-2</v>
      </c>
      <c r="D202" t="str">
        <f>IF(A202="","",IF(COUNTIFS('Tracking Log'!H:H,A202,'Tracking Log'!J:J,B202)&gt;0,"Y","N"))</f>
        <v>N</v>
      </c>
      <c r="E202" t="str">
        <f>IF(A202="","",IF(D202="N","Unit will be held to the lessor of the adopted rate or "&amp;TEXT(C202,"0.0000")&amp;" for "&amp;Year,VLOOKUP(A202&amp;"-"&amp;B202,'Tracking Support'!A:E,5,FALSE)))</f>
        <v>Unit will be held to the lessor of the adopted rate or 0.0307 for 2025</v>
      </c>
      <c r="F202" t="str">
        <f>IF(A202=$F$1,COUNTIF($A$2:A202,A202),"")</f>
        <v/>
      </c>
      <c r="G202" t="str">
        <f t="shared" si="13"/>
        <v/>
      </c>
      <c r="H202" t="str">
        <f t="shared" si="14"/>
        <v/>
      </c>
      <c r="I202" t="str">
        <f t="shared" si="15"/>
        <v/>
      </c>
    </row>
    <row r="203" spans="1:9" x14ac:dyDescent="0.25">
      <c r="A203" t="str">
        <f>IF('C. Fund Source'!B203="","",'C. Fund Source'!B203&amp;'C. Fund Source'!C203&amp;'C. Fund Source'!D203)</f>
        <v>1720004</v>
      </c>
      <c r="B203" t="str">
        <f>IF('C. Fund Source'!E203="","",'C. Fund Source'!E203)</f>
        <v>1190</v>
      </c>
      <c r="C203">
        <f>IF(A203="","",'C. Fund Source'!G203)</f>
        <v>1.67E-2</v>
      </c>
      <c r="D203" t="str">
        <f>IF(A203="","",IF(COUNTIFS('Tracking Log'!H:H,A203,'Tracking Log'!J:J,B203)&gt;0,"Y","N"))</f>
        <v>N</v>
      </c>
      <c r="E203" t="str">
        <f>IF(A203="","",IF(D203="N","Unit will be held to the lessor of the adopted rate or "&amp;TEXT(C203,"0.0000")&amp;" for "&amp;Year,VLOOKUP(A203&amp;"-"&amp;B203,'Tracking Support'!A:E,5,FALSE)))</f>
        <v>Unit will be held to the lessor of the adopted rate or 0.0167 for 2025</v>
      </c>
      <c r="F203" t="str">
        <f>IF(A203=$F$1,COUNTIF($A$2:A203,A203),"")</f>
        <v/>
      </c>
      <c r="G203" t="str">
        <f t="shared" si="13"/>
        <v/>
      </c>
      <c r="H203" t="str">
        <f t="shared" si="14"/>
        <v/>
      </c>
      <c r="I203" t="str">
        <f t="shared" si="15"/>
        <v/>
      </c>
    </row>
    <row r="204" spans="1:9" x14ac:dyDescent="0.25">
      <c r="A204" t="str">
        <f>IF('C. Fund Source'!B204="","",'C. Fund Source'!B204&amp;'C. Fund Source'!C204&amp;'C. Fund Source'!D204)</f>
        <v>1720005</v>
      </c>
      <c r="B204" t="str">
        <f>IF('C. Fund Source'!E204="","",'C. Fund Source'!E204)</f>
        <v>1190</v>
      </c>
      <c r="C204">
        <f>IF(A204="","",'C. Fund Source'!G204)</f>
        <v>1.38E-2</v>
      </c>
      <c r="D204" t="str">
        <f>IF(A204="","",IF(COUNTIFS('Tracking Log'!H:H,A204,'Tracking Log'!J:J,B204)&gt;0,"Y","N"))</f>
        <v>N</v>
      </c>
      <c r="E204" t="str">
        <f>IF(A204="","",IF(D204="N","Unit will be held to the lessor of the adopted rate or "&amp;TEXT(C204,"0.0000")&amp;" for "&amp;Year,VLOOKUP(A204&amp;"-"&amp;B204,'Tracking Support'!A:E,5,FALSE)))</f>
        <v>Unit will be held to the lessor of the adopted rate or 0.0138 for 2025</v>
      </c>
      <c r="F204" t="str">
        <f>IF(A204=$F$1,COUNTIF($A$2:A204,A204),"")</f>
        <v/>
      </c>
      <c r="G204" t="str">
        <f t="shared" si="13"/>
        <v/>
      </c>
      <c r="H204" t="str">
        <f t="shared" si="14"/>
        <v/>
      </c>
      <c r="I204" t="str">
        <f t="shared" si="15"/>
        <v/>
      </c>
    </row>
    <row r="205" spans="1:9" x14ac:dyDescent="0.25">
      <c r="A205" t="str">
        <f>IF('C. Fund Source'!B205="","",'C. Fund Source'!B205&amp;'C. Fund Source'!C205&amp;'C. Fund Source'!D205)</f>
        <v>1720006</v>
      </c>
      <c r="B205" t="str">
        <f>IF('C. Fund Source'!E205="","",'C. Fund Source'!E205)</f>
        <v>1190</v>
      </c>
      <c r="C205">
        <f>IF(A205="","",'C. Fund Source'!G205)</f>
        <v>1.38E-2</v>
      </c>
      <c r="D205" t="str">
        <f>IF(A205="","",IF(COUNTIFS('Tracking Log'!H:H,A205,'Tracking Log'!J:J,B205)&gt;0,"Y","N"))</f>
        <v>N</v>
      </c>
      <c r="E205" t="str">
        <f>IF(A205="","",IF(D205="N","Unit will be held to the lessor of the adopted rate or "&amp;TEXT(C205,"0.0000")&amp;" for "&amp;Year,VLOOKUP(A205&amp;"-"&amp;B205,'Tracking Support'!A:E,5,FALSE)))</f>
        <v>Unit will be held to the lessor of the adopted rate or 0.0138 for 2025</v>
      </c>
      <c r="F205" t="str">
        <f>IF(A205=$F$1,COUNTIF($A$2:A205,A205),"")</f>
        <v/>
      </c>
      <c r="G205" t="str">
        <f t="shared" si="13"/>
        <v/>
      </c>
      <c r="H205" t="str">
        <f t="shared" si="14"/>
        <v/>
      </c>
      <c r="I205" t="str">
        <f t="shared" si="15"/>
        <v/>
      </c>
    </row>
    <row r="206" spans="1:9" x14ac:dyDescent="0.25">
      <c r="A206" t="str">
        <f>IF('C. Fund Source'!B206="","",'C. Fund Source'!B206&amp;'C. Fund Source'!C206&amp;'C. Fund Source'!D206)</f>
        <v>1720009</v>
      </c>
      <c r="B206" t="str">
        <f>IF('C. Fund Source'!E206="","",'C. Fund Source'!E206)</f>
        <v>1190</v>
      </c>
      <c r="C206">
        <f>IF(A206="","",'C. Fund Source'!G206)</f>
        <v>2.75E-2</v>
      </c>
      <c r="D206" t="str">
        <f>IF(A206="","",IF(COUNTIFS('Tracking Log'!H:H,A206,'Tracking Log'!J:J,B206)&gt;0,"Y","N"))</f>
        <v>N</v>
      </c>
      <c r="E206" t="str">
        <f>IF(A206="","",IF(D206="N","Unit will be held to the lessor of the adopted rate or "&amp;TEXT(C206,"0.0000")&amp;" for "&amp;Year,VLOOKUP(A206&amp;"-"&amp;B206,'Tracking Support'!A:E,5,FALSE)))</f>
        <v>Unit will be held to the lessor of the adopted rate or 0.0275 for 2025</v>
      </c>
      <c r="F206" t="str">
        <f>IF(A206=$F$1,COUNTIF($A$2:A206,A206),"")</f>
        <v/>
      </c>
      <c r="G206" t="str">
        <f t="shared" si="13"/>
        <v/>
      </c>
      <c r="H206" t="str">
        <f t="shared" si="14"/>
        <v/>
      </c>
      <c r="I206" t="str">
        <f t="shared" si="15"/>
        <v/>
      </c>
    </row>
    <row r="207" spans="1:9" x14ac:dyDescent="0.25">
      <c r="A207" t="str">
        <f>IF('C. Fund Source'!B207="","",'C. Fund Source'!B207&amp;'C. Fund Source'!C207&amp;'C. Fund Source'!D207)</f>
        <v>1720011</v>
      </c>
      <c r="B207" t="str">
        <f>IF('C. Fund Source'!E207="","",'C. Fund Source'!E207)</f>
        <v>1190</v>
      </c>
      <c r="C207">
        <f>IF(A207="","",'C. Fund Source'!G207)</f>
        <v>8.6999999999999994E-3</v>
      </c>
      <c r="D207" t="str">
        <f>IF(A207="","",IF(COUNTIFS('Tracking Log'!H:H,A207,'Tracking Log'!J:J,B207)&gt;0,"Y","N"))</f>
        <v>N</v>
      </c>
      <c r="E207" t="str">
        <f>IF(A207="","",IF(D207="N","Unit will be held to the lessor of the adopted rate or "&amp;TEXT(C207,"0.0000")&amp;" for "&amp;Year,VLOOKUP(A207&amp;"-"&amp;B207,'Tracking Support'!A:E,5,FALSE)))</f>
        <v>Unit will be held to the lessor of the adopted rate or 0.0087 for 2025</v>
      </c>
      <c r="F207" t="str">
        <f>IF(A207=$F$1,COUNTIF($A$2:A207,A207),"")</f>
        <v/>
      </c>
      <c r="G207" t="str">
        <f t="shared" si="13"/>
        <v/>
      </c>
      <c r="H207" t="str">
        <f t="shared" si="14"/>
        <v/>
      </c>
      <c r="I207" t="str">
        <f t="shared" si="15"/>
        <v/>
      </c>
    </row>
    <row r="208" spans="1:9" x14ac:dyDescent="0.25">
      <c r="A208" t="str">
        <f>IF('C. Fund Source'!B208="","",'C. Fund Source'!B208&amp;'C. Fund Source'!C208&amp;'C. Fund Source'!D208)</f>
        <v>1720012</v>
      </c>
      <c r="B208" t="str">
        <f>IF('C. Fund Source'!E208="","",'C. Fund Source'!E208)</f>
        <v>1190</v>
      </c>
      <c r="C208">
        <f>IF(A208="","",'C. Fund Source'!G208)</f>
        <v>1.34E-2</v>
      </c>
      <c r="D208" t="str">
        <f>IF(A208="","",IF(COUNTIFS('Tracking Log'!H:H,A208,'Tracking Log'!J:J,B208)&gt;0,"Y","N"))</f>
        <v>N</v>
      </c>
      <c r="E208" t="str">
        <f>IF(A208="","",IF(D208="N","Unit will be held to the lessor of the adopted rate or "&amp;TEXT(C208,"0.0000")&amp;" for "&amp;Year,VLOOKUP(A208&amp;"-"&amp;B208,'Tracking Support'!A:E,5,FALSE)))</f>
        <v>Unit will be held to the lessor of the adopted rate or 0.0134 for 2025</v>
      </c>
      <c r="F208" t="str">
        <f>IF(A208=$F$1,COUNTIF($A$2:A208,A208),"")</f>
        <v/>
      </c>
      <c r="G208" t="str">
        <f t="shared" si="13"/>
        <v/>
      </c>
      <c r="H208" t="str">
        <f t="shared" si="14"/>
        <v/>
      </c>
      <c r="I208" t="str">
        <f t="shared" si="15"/>
        <v/>
      </c>
    </row>
    <row r="209" spans="1:9" x14ac:dyDescent="0.25">
      <c r="A209" t="str">
        <f>IF('C. Fund Source'!B209="","",'C. Fund Source'!B209&amp;'C. Fund Source'!C209&amp;'C. Fund Source'!D209)</f>
        <v>1720013</v>
      </c>
      <c r="B209" t="str">
        <f>IF('C. Fund Source'!E209="","",'C. Fund Source'!E209)</f>
        <v>1190</v>
      </c>
      <c r="C209">
        <f>IF(A209="","",'C. Fund Source'!G209)</f>
        <v>1.29E-2</v>
      </c>
      <c r="D209" t="str">
        <f>IF(A209="","",IF(COUNTIFS('Tracking Log'!H:H,A209,'Tracking Log'!J:J,B209)&gt;0,"Y","N"))</f>
        <v>N</v>
      </c>
      <c r="E209" t="str">
        <f>IF(A209="","",IF(D209="N","Unit will be held to the lessor of the adopted rate or "&amp;TEXT(C209,"0.0000")&amp;" for "&amp;Year,VLOOKUP(A209&amp;"-"&amp;B209,'Tracking Support'!A:E,5,FALSE)))</f>
        <v>Unit will be held to the lessor of the adopted rate or 0.0129 for 2025</v>
      </c>
      <c r="F209" t="str">
        <f>IF(A209=$F$1,COUNTIF($A$2:A209,A209),"")</f>
        <v/>
      </c>
      <c r="G209" t="str">
        <f t="shared" si="13"/>
        <v/>
      </c>
      <c r="H209" t="str">
        <f t="shared" si="14"/>
        <v/>
      </c>
      <c r="I209" t="str">
        <f t="shared" si="15"/>
        <v/>
      </c>
    </row>
    <row r="210" spans="1:9" x14ac:dyDescent="0.25">
      <c r="A210" t="str">
        <f>IF('C. Fund Source'!B210="","",'C. Fund Source'!B210&amp;'C. Fund Source'!C210&amp;'C. Fund Source'!D210)</f>
        <v>1730416</v>
      </c>
      <c r="B210" t="str">
        <f>IF('C. Fund Source'!E210="","",'C. Fund Source'!E210)</f>
        <v>2391</v>
      </c>
      <c r="C210">
        <f>IF(A210="","",'C. Fund Source'!G210)</f>
        <v>0.05</v>
      </c>
      <c r="D210" t="str">
        <f>IF(A210="","",IF(COUNTIFS('Tracking Log'!H:H,A210,'Tracking Log'!J:J,B210)&gt;0,"Y","N"))</f>
        <v>N</v>
      </c>
      <c r="E210" t="str">
        <f>IF(A210="","",IF(D210="N","Unit will be held to the lessor of the adopted rate or "&amp;TEXT(C210,"0.0000")&amp;" for "&amp;Year,VLOOKUP(A210&amp;"-"&amp;B210,'Tracking Support'!A:E,5,FALSE)))</f>
        <v>Unit will be held to the lessor of the adopted rate or 0.0500 for 2025</v>
      </c>
      <c r="F210" t="str">
        <f>IF(A210=$F$1,COUNTIF($A$2:A210,A210),"")</f>
        <v/>
      </c>
      <c r="G210" t="str">
        <f t="shared" si="13"/>
        <v/>
      </c>
      <c r="H210" t="str">
        <f t="shared" si="14"/>
        <v/>
      </c>
      <c r="I210" t="str">
        <f t="shared" si="15"/>
        <v/>
      </c>
    </row>
    <row r="211" spans="1:9" x14ac:dyDescent="0.25">
      <c r="A211" t="str">
        <f>IF('C. Fund Source'!B211="","",'C. Fund Source'!B211&amp;'C. Fund Source'!C211&amp;'C. Fund Source'!D211)</f>
        <v>1730416</v>
      </c>
      <c r="B211" t="str">
        <f>IF('C. Fund Source'!E211="","",'C. Fund Source'!E211)</f>
        <v>8692</v>
      </c>
      <c r="C211">
        <f>IF(A211="","",'C. Fund Source'!G211)</f>
        <v>3.2399999999999998E-2</v>
      </c>
      <c r="D211" t="str">
        <f>IF(A211="","",IF(COUNTIFS('Tracking Log'!H:H,A211,'Tracking Log'!J:J,B211)&gt;0,"Y","N"))</f>
        <v>N</v>
      </c>
      <c r="E211" t="str">
        <f>IF(A211="","",IF(D211="N","Unit will be held to the lessor of the adopted rate or "&amp;TEXT(C211,"0.0000")&amp;" for "&amp;Year,VLOOKUP(A211&amp;"-"&amp;B211,'Tracking Support'!A:E,5,FALSE)))</f>
        <v>Unit will be held to the lessor of the adopted rate or 0.0324 for 2025</v>
      </c>
      <c r="F211" t="str">
        <f>IF(A211=$F$1,COUNTIF($A$2:A211,A211),"")</f>
        <v/>
      </c>
      <c r="G211" t="str">
        <f t="shared" si="13"/>
        <v/>
      </c>
      <c r="H211" t="str">
        <f t="shared" si="14"/>
        <v/>
      </c>
      <c r="I211" t="str">
        <f t="shared" si="15"/>
        <v/>
      </c>
    </row>
    <row r="212" spans="1:9" x14ac:dyDescent="0.25">
      <c r="A212" t="str">
        <f>IF('C. Fund Source'!B212="","",'C. Fund Source'!B212&amp;'C. Fund Source'!C212&amp;'C. Fund Source'!D212)</f>
        <v>1730436</v>
      </c>
      <c r="B212" t="str">
        <f>IF('C. Fund Source'!E212="","",'C. Fund Source'!E212)</f>
        <v>1390</v>
      </c>
      <c r="C212">
        <f>IF(A212="","",'C. Fund Source'!G212)</f>
        <v>0</v>
      </c>
      <c r="D212" t="str">
        <f>IF(A212="","",IF(COUNTIFS('Tracking Log'!H:H,A212,'Tracking Log'!J:J,B212)&gt;0,"Y","N"))</f>
        <v>N</v>
      </c>
      <c r="E212" t="str">
        <f>IF(A212="","",IF(D212="N","Unit will be held to the lessor of the adopted rate or "&amp;TEXT(C212,"0.0000")&amp;" for "&amp;Year,VLOOKUP(A212&amp;"-"&amp;B212,'Tracking Support'!A:E,5,FALSE)))</f>
        <v>Unit will be held to the lessor of the adopted rate or 0.0000 for 2025</v>
      </c>
      <c r="F212" t="str">
        <f>IF(A212=$F$1,COUNTIF($A$2:A212,A212),"")</f>
        <v/>
      </c>
      <c r="G212" t="str">
        <f t="shared" si="13"/>
        <v/>
      </c>
      <c r="H212" t="str">
        <f t="shared" si="14"/>
        <v/>
      </c>
      <c r="I212" t="str">
        <f t="shared" si="15"/>
        <v/>
      </c>
    </row>
    <row r="213" spans="1:9" x14ac:dyDescent="0.25">
      <c r="A213" t="str">
        <f>IF('C. Fund Source'!B213="","",'C. Fund Source'!B213&amp;'C. Fund Source'!C213&amp;'C. Fund Source'!D213)</f>
        <v>1730436</v>
      </c>
      <c r="B213" t="str">
        <f>IF('C. Fund Source'!E213="","",'C. Fund Source'!E213)</f>
        <v>2391</v>
      </c>
      <c r="C213">
        <f>IF(A213="","",'C. Fund Source'!G213)</f>
        <v>0.05</v>
      </c>
      <c r="D213" t="str">
        <f>IF(A213="","",IF(COUNTIFS('Tracking Log'!H:H,A213,'Tracking Log'!J:J,B213)&gt;0,"Y","N"))</f>
        <v>N</v>
      </c>
      <c r="E213" t="str">
        <f>IF(A213="","",IF(D213="N","Unit will be held to the lessor of the adopted rate or "&amp;TEXT(C213,"0.0000")&amp;" for "&amp;Year,VLOOKUP(A213&amp;"-"&amp;B213,'Tracking Support'!A:E,5,FALSE)))</f>
        <v>Unit will be held to the lessor of the adopted rate or 0.0500 for 2025</v>
      </c>
      <c r="F213" t="str">
        <f>IF(A213=$F$1,COUNTIF($A$2:A213,A213),"")</f>
        <v/>
      </c>
      <c r="G213" t="str">
        <f t="shared" si="13"/>
        <v/>
      </c>
      <c r="H213" t="str">
        <f t="shared" si="14"/>
        <v/>
      </c>
      <c r="I213" t="str">
        <f t="shared" si="15"/>
        <v/>
      </c>
    </row>
    <row r="214" spans="1:9" x14ac:dyDescent="0.25">
      <c r="A214" t="str">
        <f>IF('C. Fund Source'!B214="","",'C. Fund Source'!B214&amp;'C. Fund Source'!C214&amp;'C. Fund Source'!D214)</f>
        <v>1730436</v>
      </c>
      <c r="B214" t="str">
        <f>IF('C. Fund Source'!E214="","",'C. Fund Source'!E214)</f>
        <v>8692</v>
      </c>
      <c r="C214">
        <f>IF(A214="","",'C. Fund Source'!G214)</f>
        <v>3.3300000000000003E-2</v>
      </c>
      <c r="D214" t="str">
        <f>IF(A214="","",IF(COUNTIFS('Tracking Log'!H:H,A214,'Tracking Log'!J:J,B214)&gt;0,"Y","N"))</f>
        <v>N</v>
      </c>
      <c r="E214" t="str">
        <f>IF(A214="","",IF(D214="N","Unit will be held to the lessor of the adopted rate or "&amp;TEXT(C214,"0.0000")&amp;" for "&amp;Year,VLOOKUP(A214&amp;"-"&amp;B214,'Tracking Support'!A:E,5,FALSE)))</f>
        <v>Unit will be held to the lessor of the adopted rate or 0.0333 for 2025</v>
      </c>
      <c r="F214" t="str">
        <f>IF(A214=$F$1,COUNTIF($A$2:A214,A214),"")</f>
        <v/>
      </c>
      <c r="G214" t="str">
        <f t="shared" si="13"/>
        <v/>
      </c>
      <c r="H214" t="str">
        <f t="shared" si="14"/>
        <v/>
      </c>
      <c r="I214" t="str">
        <f t="shared" si="15"/>
        <v/>
      </c>
    </row>
    <row r="215" spans="1:9" x14ac:dyDescent="0.25">
      <c r="A215" t="str">
        <f>IF('C. Fund Source'!B215="","",'C. Fund Source'!B215&amp;'C. Fund Source'!C215&amp;'C. Fund Source'!D215)</f>
        <v>1730460</v>
      </c>
      <c r="B215" t="str">
        <f>IF('C. Fund Source'!E215="","",'C. Fund Source'!E215)</f>
        <v>2391</v>
      </c>
      <c r="C215">
        <f>IF(A215="","",'C. Fund Source'!G215)</f>
        <v>3.6400000000000002E-2</v>
      </c>
      <c r="D215" t="str">
        <f>IF(A215="","",IF(COUNTIFS('Tracking Log'!H:H,A215,'Tracking Log'!J:J,B215)&gt;0,"Y","N"))</f>
        <v>N</v>
      </c>
      <c r="E215" t="str">
        <f>IF(A215="","",IF(D215="N","Unit will be held to the lessor of the adopted rate or "&amp;TEXT(C215,"0.0000")&amp;" for "&amp;Year,VLOOKUP(A215&amp;"-"&amp;B215,'Tracking Support'!A:E,5,FALSE)))</f>
        <v>Unit will be held to the lessor of the adopted rate or 0.0364 for 2025</v>
      </c>
      <c r="F215" t="str">
        <f>IF(A215=$F$1,COUNTIF($A$2:A215,A215),"")</f>
        <v/>
      </c>
      <c r="G215" t="str">
        <f t="shared" si="13"/>
        <v/>
      </c>
      <c r="H215" t="str">
        <f t="shared" si="14"/>
        <v/>
      </c>
      <c r="I215" t="str">
        <f t="shared" si="15"/>
        <v/>
      </c>
    </row>
    <row r="216" spans="1:9" x14ac:dyDescent="0.25">
      <c r="A216" t="str">
        <f>IF('C. Fund Source'!B216="","",'C. Fund Source'!B216&amp;'C. Fund Source'!C216&amp;'C. Fund Source'!D216)</f>
        <v>1730460</v>
      </c>
      <c r="B216" t="str">
        <f>IF('C. Fund Source'!E216="","",'C. Fund Source'!E216)</f>
        <v>8692</v>
      </c>
      <c r="C216">
        <f>IF(A216="","",'C. Fund Source'!G216)</f>
        <v>2.4500000000000001E-2</v>
      </c>
      <c r="D216" t="str">
        <f>IF(A216="","",IF(COUNTIFS('Tracking Log'!H:H,A216,'Tracking Log'!J:J,B216)&gt;0,"Y","N"))</f>
        <v>N</v>
      </c>
      <c r="E216" t="str">
        <f>IF(A216="","",IF(D216="N","Unit will be held to the lessor of the adopted rate or "&amp;TEXT(C216,"0.0000")&amp;" for "&amp;Year,VLOOKUP(A216&amp;"-"&amp;B216,'Tracking Support'!A:E,5,FALSE)))</f>
        <v>Unit will be held to the lessor of the adopted rate or 0.0245 for 2025</v>
      </c>
      <c r="F216" t="str">
        <f>IF(A216=$F$1,COUNTIF($A$2:A216,A216),"")</f>
        <v/>
      </c>
      <c r="G216" t="str">
        <f t="shared" si="13"/>
        <v/>
      </c>
      <c r="H216" t="str">
        <f t="shared" si="14"/>
        <v/>
      </c>
      <c r="I216" t="str">
        <f t="shared" si="15"/>
        <v/>
      </c>
    </row>
    <row r="217" spans="1:9" x14ac:dyDescent="0.25">
      <c r="A217" t="str">
        <f>IF('C. Fund Source'!B217="","",'C. Fund Source'!B217&amp;'C. Fund Source'!C217&amp;'C. Fund Source'!D217)</f>
        <v>1730586</v>
      </c>
      <c r="B217" t="str">
        <f>IF('C. Fund Source'!E217="","",'C. Fund Source'!E217)</f>
        <v>2391</v>
      </c>
      <c r="C217">
        <f>IF(A217="","",'C. Fund Source'!G217)</f>
        <v>2.52E-2</v>
      </c>
      <c r="D217" t="str">
        <f>IF(A217="","",IF(COUNTIFS('Tracking Log'!H:H,A217,'Tracking Log'!J:J,B217)&gt;0,"Y","N"))</f>
        <v>N</v>
      </c>
      <c r="E217" t="str">
        <f>IF(A217="","",IF(D217="N","Unit will be held to the lessor of the adopted rate or "&amp;TEXT(C217,"0.0000")&amp;" for "&amp;Year,VLOOKUP(A217&amp;"-"&amp;B217,'Tracking Support'!A:E,5,FALSE)))</f>
        <v>Unit will be held to the lessor of the adopted rate or 0.0252 for 2025</v>
      </c>
      <c r="F217" t="str">
        <f>IF(A217=$F$1,COUNTIF($A$2:A217,A217),"")</f>
        <v/>
      </c>
      <c r="G217" t="str">
        <f t="shared" si="13"/>
        <v/>
      </c>
      <c r="H217" t="str">
        <f t="shared" si="14"/>
        <v/>
      </c>
      <c r="I217" t="str">
        <f t="shared" si="15"/>
        <v/>
      </c>
    </row>
    <row r="218" spans="1:9" x14ac:dyDescent="0.25">
      <c r="A218" t="str">
        <f>IF('C. Fund Source'!B218="","",'C. Fund Source'!B218&amp;'C. Fund Source'!C218&amp;'C. Fund Source'!D218)</f>
        <v>1730587</v>
      </c>
      <c r="B218" t="str">
        <f>IF('C. Fund Source'!E218="","",'C. Fund Source'!E218)</f>
        <v>2391</v>
      </c>
      <c r="C218">
        <f>IF(A218="","",'C. Fund Source'!G218)</f>
        <v>0.05</v>
      </c>
      <c r="D218" t="str">
        <f>IF(A218="","",IF(COUNTIFS('Tracking Log'!H:H,A218,'Tracking Log'!J:J,B218)&gt;0,"Y","N"))</f>
        <v>N</v>
      </c>
      <c r="E218" t="str">
        <f>IF(A218="","",IF(D218="N","Unit will be held to the lessor of the adopted rate or "&amp;TEXT(C218,"0.0000")&amp;" for "&amp;Year,VLOOKUP(A218&amp;"-"&amp;B218,'Tracking Support'!A:E,5,FALSE)))</f>
        <v>Unit will be held to the lessor of the adopted rate or 0.0500 for 2025</v>
      </c>
      <c r="F218" t="str">
        <f>IF(A218=$F$1,COUNTIF($A$2:A218,A218),"")</f>
        <v/>
      </c>
      <c r="G218" t="str">
        <f t="shared" si="13"/>
        <v/>
      </c>
      <c r="H218" t="str">
        <f t="shared" si="14"/>
        <v/>
      </c>
      <c r="I218" t="str">
        <f t="shared" si="15"/>
        <v/>
      </c>
    </row>
    <row r="219" spans="1:9" x14ac:dyDescent="0.25">
      <c r="A219" t="str">
        <f>IF('C. Fund Source'!B219="","",'C. Fund Source'!B219&amp;'C. Fund Source'!C219&amp;'C. Fund Source'!D219)</f>
        <v>1730590</v>
      </c>
      <c r="B219" t="str">
        <f>IF('C. Fund Source'!E219="","",'C. Fund Source'!E219)</f>
        <v>1191</v>
      </c>
      <c r="C219">
        <f>IF(A219="","",'C. Fund Source'!G219)</f>
        <v>3.3300000000000003E-2</v>
      </c>
      <c r="D219" t="str">
        <f>IF(A219="","",IF(COUNTIFS('Tracking Log'!H:H,A219,'Tracking Log'!J:J,B219)&gt;0,"Y","N"))</f>
        <v>N</v>
      </c>
      <c r="E219" t="str">
        <f>IF(A219="","",IF(D219="N","Unit will be held to the lessor of the adopted rate or "&amp;TEXT(C219,"0.0000")&amp;" for "&amp;Year,VLOOKUP(A219&amp;"-"&amp;B219,'Tracking Support'!A:E,5,FALSE)))</f>
        <v>Unit will be held to the lessor of the adopted rate or 0.0333 for 2025</v>
      </c>
      <c r="F219" t="str">
        <f>IF(A219=$F$1,COUNTIF($A$2:A219,A219),"")</f>
        <v/>
      </c>
      <c r="G219" t="str">
        <f t="shared" si="13"/>
        <v/>
      </c>
      <c r="H219" t="str">
        <f t="shared" si="14"/>
        <v/>
      </c>
      <c r="I219" t="str">
        <f t="shared" si="15"/>
        <v/>
      </c>
    </row>
    <row r="220" spans="1:9" x14ac:dyDescent="0.25">
      <c r="A220" t="str">
        <f>IF('C. Fund Source'!B220="","",'C. Fund Source'!B220&amp;'C. Fund Source'!C220&amp;'C. Fund Source'!D220)</f>
        <v>1730590</v>
      </c>
      <c r="B220" t="str">
        <f>IF('C. Fund Source'!E220="","",'C. Fund Source'!E220)</f>
        <v>2391</v>
      </c>
      <c r="C220">
        <f>IF(A220="","",'C. Fund Source'!G220)</f>
        <v>0.05</v>
      </c>
      <c r="D220" t="str">
        <f>IF(A220="","",IF(COUNTIFS('Tracking Log'!H:H,A220,'Tracking Log'!J:J,B220)&gt;0,"Y","N"))</f>
        <v>N</v>
      </c>
      <c r="E220" t="str">
        <f>IF(A220="","",IF(D220="N","Unit will be held to the lessor of the adopted rate or "&amp;TEXT(C220,"0.0000")&amp;" for "&amp;Year,VLOOKUP(A220&amp;"-"&amp;B220,'Tracking Support'!A:E,5,FALSE)))</f>
        <v>Unit will be held to the lessor of the adopted rate or 0.0500 for 2025</v>
      </c>
      <c r="F220" t="str">
        <f>IF(A220=$F$1,COUNTIF($A$2:A220,A220),"")</f>
        <v/>
      </c>
      <c r="G220" t="str">
        <f t="shared" si="13"/>
        <v/>
      </c>
      <c r="H220" t="str">
        <f t="shared" si="14"/>
        <v/>
      </c>
      <c r="I220" t="str">
        <f t="shared" si="15"/>
        <v/>
      </c>
    </row>
    <row r="221" spans="1:9" x14ac:dyDescent="0.25">
      <c r="A221" t="str">
        <f>IF('C. Fund Source'!B221="","",'C. Fund Source'!B221&amp;'C. Fund Source'!C221&amp;'C. Fund Source'!D221)</f>
        <v>1730879</v>
      </c>
      <c r="B221" t="str">
        <f>IF('C. Fund Source'!E221="","",'C. Fund Source'!E221)</f>
        <v>2391</v>
      </c>
      <c r="C221">
        <f>IF(A221="","",'C. Fund Source'!G221)</f>
        <v>3.9E-2</v>
      </c>
      <c r="D221" t="str">
        <f>IF(A221="","",IF(COUNTIFS('Tracking Log'!H:H,A221,'Tracking Log'!J:J,B221)&gt;0,"Y","N"))</f>
        <v>N</v>
      </c>
      <c r="E221" t="str">
        <f>IF(A221="","",IF(D221="N","Unit will be held to the lessor of the adopted rate or "&amp;TEXT(C221,"0.0000")&amp;" for "&amp;Year,VLOOKUP(A221&amp;"-"&amp;B221,'Tracking Support'!A:E,5,FALSE)))</f>
        <v>Unit will be held to the lessor of the adopted rate or 0.0390 for 2025</v>
      </c>
      <c r="F221" t="str">
        <f>IF(A221=$F$1,COUNTIF($A$2:A221,A221),"")</f>
        <v/>
      </c>
      <c r="G221" t="str">
        <f t="shared" si="13"/>
        <v/>
      </c>
      <c r="H221" t="str">
        <f t="shared" si="14"/>
        <v/>
      </c>
      <c r="I221" t="str">
        <f t="shared" si="15"/>
        <v/>
      </c>
    </row>
    <row r="222" spans="1:9" x14ac:dyDescent="0.25">
      <c r="A222" t="str">
        <f>IF('C. Fund Source'!B222="","",'C. Fund Source'!B222&amp;'C. Fund Source'!C222&amp;'C. Fund Source'!D222)</f>
        <v>1761103</v>
      </c>
      <c r="B222" t="str">
        <f>IF('C. Fund Source'!E222="","",'C. Fund Source'!E222)</f>
        <v>2190</v>
      </c>
      <c r="C222">
        <f>IF(A222="","",'C. Fund Source'!G222)</f>
        <v>3.3E-3</v>
      </c>
      <c r="D222" t="str">
        <f>IF(A222="","",IF(COUNTIFS('Tracking Log'!H:H,A222,'Tracking Log'!J:J,B222)&gt;0,"Y","N"))</f>
        <v>N</v>
      </c>
      <c r="E222" t="str">
        <f>IF(A222="","",IF(D222="N","Unit will be held to the lessor of the adopted rate or "&amp;TEXT(C222,"0.0000")&amp;" for "&amp;Year,VLOOKUP(A222&amp;"-"&amp;B222,'Tracking Support'!A:E,5,FALSE)))</f>
        <v>Unit will be held to the lessor of the adopted rate or 0.0033 for 2025</v>
      </c>
      <c r="F222" t="str">
        <f>IF(A222=$F$1,COUNTIF($A$2:A222,A222),"")</f>
        <v/>
      </c>
      <c r="G222" t="str">
        <f t="shared" si="13"/>
        <v/>
      </c>
      <c r="H222" t="str">
        <f t="shared" si="14"/>
        <v/>
      </c>
      <c r="I222" t="str">
        <f t="shared" si="15"/>
        <v/>
      </c>
    </row>
    <row r="223" spans="1:9" x14ac:dyDescent="0.25">
      <c r="A223" t="str">
        <f>IF('C. Fund Source'!B223="","",'C. Fund Source'!B223&amp;'C. Fund Source'!C223&amp;'C. Fund Source'!D223)</f>
        <v>1810000</v>
      </c>
      <c r="B223" t="str">
        <f>IF('C. Fund Source'!E223="","",'C. Fund Source'!E223)</f>
        <v>0790</v>
      </c>
      <c r="C223">
        <f>IF(A223="","",'C. Fund Source'!G223)</f>
        <v>6.7000000000000004E-2</v>
      </c>
      <c r="D223" t="str">
        <f>IF(A223="","",IF(COUNTIFS('Tracking Log'!H:H,A223,'Tracking Log'!J:J,B223)&gt;0,"Y","N"))</f>
        <v>N</v>
      </c>
      <c r="E223" t="str">
        <f>IF(A223="","",IF(D223="N","Unit will be held to the lessor of the adopted rate or "&amp;TEXT(C223,"0.0000")&amp;" for "&amp;Year,VLOOKUP(A223&amp;"-"&amp;B223,'Tracking Support'!A:E,5,FALSE)))</f>
        <v>Unit will be held to the lessor of the adopted rate or 0.0670 for 2025</v>
      </c>
      <c r="F223" t="str">
        <f>IF(A223=$F$1,COUNTIF($A$2:A223,A223),"")</f>
        <v/>
      </c>
      <c r="G223" t="str">
        <f t="shared" si="13"/>
        <v/>
      </c>
      <c r="H223" t="str">
        <f t="shared" si="14"/>
        <v/>
      </c>
      <c r="I223" t="str">
        <f t="shared" si="15"/>
        <v/>
      </c>
    </row>
    <row r="224" spans="1:9" x14ac:dyDescent="0.25">
      <c r="A224" t="str">
        <f>IF('C. Fund Source'!B224="","",'C. Fund Source'!B224&amp;'C. Fund Source'!C224&amp;'C. Fund Source'!D224)</f>
        <v>1820002</v>
      </c>
      <c r="B224" t="str">
        <f>IF('C. Fund Source'!E224="","",'C. Fund Source'!E224)</f>
        <v>1190</v>
      </c>
      <c r="C224">
        <f>IF(A224="","",'C. Fund Source'!G224)</f>
        <v>1.37E-2</v>
      </c>
      <c r="D224" t="str">
        <f>IF(A224="","",IF(COUNTIFS('Tracking Log'!H:H,A224,'Tracking Log'!J:J,B224)&gt;0,"Y","N"))</f>
        <v>N</v>
      </c>
      <c r="E224" t="str">
        <f>IF(A224="","",IF(D224="N","Unit will be held to the lessor of the adopted rate or "&amp;TEXT(C224,"0.0000")&amp;" for "&amp;Year,VLOOKUP(A224&amp;"-"&amp;B224,'Tracking Support'!A:E,5,FALSE)))</f>
        <v>Unit will be held to the lessor of the adopted rate or 0.0137 for 2025</v>
      </c>
      <c r="F224" t="str">
        <f>IF(A224=$F$1,COUNTIF($A$2:A224,A224),"")</f>
        <v/>
      </c>
      <c r="G224" t="str">
        <f t="shared" si="13"/>
        <v/>
      </c>
      <c r="H224" t="str">
        <f t="shared" si="14"/>
        <v/>
      </c>
      <c r="I224" t="str">
        <f t="shared" si="15"/>
        <v/>
      </c>
    </row>
    <row r="225" spans="1:9" x14ac:dyDescent="0.25">
      <c r="A225" t="str">
        <f>IF('C. Fund Source'!B225="","",'C. Fund Source'!B225&amp;'C. Fund Source'!C225&amp;'C. Fund Source'!D225)</f>
        <v>1820003</v>
      </c>
      <c r="B225" t="str">
        <f>IF('C. Fund Source'!E225="","",'C. Fund Source'!E225)</f>
        <v>1190</v>
      </c>
      <c r="C225">
        <f>IF(A225="","",'C. Fund Source'!G225)</f>
        <v>3.1899999999999998E-2</v>
      </c>
      <c r="D225" t="str">
        <f>IF(A225="","",IF(COUNTIFS('Tracking Log'!H:H,A225,'Tracking Log'!J:J,B225)&gt;0,"Y","N"))</f>
        <v>N</v>
      </c>
      <c r="E225" t="str">
        <f>IF(A225="","",IF(D225="N","Unit will be held to the lessor of the adopted rate or "&amp;TEXT(C225,"0.0000")&amp;" for "&amp;Year,VLOOKUP(A225&amp;"-"&amp;B225,'Tracking Support'!A:E,5,FALSE)))</f>
        <v>Unit will be held to the lessor of the adopted rate or 0.0319 for 2025</v>
      </c>
      <c r="F225" t="str">
        <f>IF(A225=$F$1,COUNTIF($A$2:A225,A225),"")</f>
        <v/>
      </c>
      <c r="G225" t="str">
        <f t="shared" si="13"/>
        <v/>
      </c>
      <c r="H225" t="str">
        <f t="shared" si="14"/>
        <v/>
      </c>
      <c r="I225" t="str">
        <f t="shared" si="15"/>
        <v/>
      </c>
    </row>
    <row r="226" spans="1:9" x14ac:dyDescent="0.25">
      <c r="A226" t="str">
        <f>IF('C. Fund Source'!B226="","",'C. Fund Source'!B226&amp;'C. Fund Source'!C226&amp;'C. Fund Source'!D226)</f>
        <v>1820004</v>
      </c>
      <c r="B226" t="str">
        <f>IF('C. Fund Source'!E226="","",'C. Fund Source'!E226)</f>
        <v>1190</v>
      </c>
      <c r="C226">
        <f>IF(A226="","",'C. Fund Source'!G226)</f>
        <v>0</v>
      </c>
      <c r="D226" t="str">
        <f>IF(A226="","",IF(COUNTIFS('Tracking Log'!H:H,A226,'Tracking Log'!J:J,B226)&gt;0,"Y","N"))</f>
        <v>Y</v>
      </c>
      <c r="E226" t="str">
        <f>IF(A226="","",IF(D226="N","Unit will be held to the lessor of the adopted rate or "&amp;TEXT(C226,"0.0000")&amp;" for "&amp;Year,VLOOKUP(A226&amp;"-"&amp;B226,'Tracking Support'!A:E,5,FALSE)))</f>
        <v>Unit will be held to the lessor of the adopted rate or the Re-established rate of 0.0333 for 2025</v>
      </c>
      <c r="F226" t="str">
        <f>IF(A226=$F$1,COUNTIF($A$2:A226,A226),"")</f>
        <v/>
      </c>
      <c r="G226" t="str">
        <f t="shared" si="13"/>
        <v/>
      </c>
      <c r="H226" t="str">
        <f t="shared" si="14"/>
        <v/>
      </c>
      <c r="I226" t="str">
        <f t="shared" si="15"/>
        <v/>
      </c>
    </row>
    <row r="227" spans="1:9" x14ac:dyDescent="0.25">
      <c r="A227" t="str">
        <f>IF('C. Fund Source'!B227="","",'C. Fund Source'!B227&amp;'C. Fund Source'!C227&amp;'C. Fund Source'!D227)</f>
        <v>1820005</v>
      </c>
      <c r="B227" t="str">
        <f>IF('C. Fund Source'!E227="","",'C. Fund Source'!E227)</f>
        <v>1190</v>
      </c>
      <c r="C227">
        <f>IF(A227="","",'C. Fund Source'!G227)</f>
        <v>0.03</v>
      </c>
      <c r="D227" t="str">
        <f>IF(A227="","",IF(COUNTIFS('Tracking Log'!H:H,A227,'Tracking Log'!J:J,B227)&gt;0,"Y","N"))</f>
        <v>N</v>
      </c>
      <c r="E227" t="str">
        <f>IF(A227="","",IF(D227="N","Unit will be held to the lessor of the adopted rate or "&amp;TEXT(C227,"0.0000")&amp;" for "&amp;Year,VLOOKUP(A227&amp;"-"&amp;B227,'Tracking Support'!A:E,5,FALSE)))</f>
        <v>Unit will be held to the lessor of the adopted rate or 0.0300 for 2025</v>
      </c>
      <c r="F227" t="str">
        <f>IF(A227=$F$1,COUNTIF($A$2:A227,A227),"")</f>
        <v/>
      </c>
      <c r="G227" t="str">
        <f t="shared" si="13"/>
        <v/>
      </c>
      <c r="H227" t="str">
        <f t="shared" si="14"/>
        <v/>
      </c>
      <c r="I227" t="str">
        <f t="shared" si="15"/>
        <v/>
      </c>
    </row>
    <row r="228" spans="1:9" x14ac:dyDescent="0.25">
      <c r="A228" t="str">
        <f>IF('C. Fund Source'!B228="","",'C. Fund Source'!B228&amp;'C. Fund Source'!C228&amp;'C. Fund Source'!D228)</f>
        <v>1820006</v>
      </c>
      <c r="B228" t="str">
        <f>IF('C. Fund Source'!E228="","",'C. Fund Source'!E228)</f>
        <v>1190</v>
      </c>
      <c r="C228">
        <f>IF(A228="","",'C. Fund Source'!G228)</f>
        <v>1.44E-2</v>
      </c>
      <c r="D228" t="str">
        <f>IF(A228="","",IF(COUNTIFS('Tracking Log'!H:H,A228,'Tracking Log'!J:J,B228)&gt;0,"Y","N"))</f>
        <v>N</v>
      </c>
      <c r="E228" t="str">
        <f>IF(A228="","",IF(D228="N","Unit will be held to the lessor of the adopted rate or "&amp;TEXT(C228,"0.0000")&amp;" for "&amp;Year,VLOOKUP(A228&amp;"-"&amp;B228,'Tracking Support'!A:E,5,FALSE)))</f>
        <v>Unit will be held to the lessor of the adopted rate or 0.0144 for 2025</v>
      </c>
      <c r="F228" t="str">
        <f>IF(A228=$F$1,COUNTIF($A$2:A228,A228),"")</f>
        <v/>
      </c>
      <c r="G228" t="str">
        <f t="shared" si="13"/>
        <v/>
      </c>
      <c r="H228" t="str">
        <f t="shared" si="14"/>
        <v/>
      </c>
      <c r="I228" t="str">
        <f t="shared" si="15"/>
        <v/>
      </c>
    </row>
    <row r="229" spans="1:9" x14ac:dyDescent="0.25">
      <c r="A229" t="str">
        <f>IF('C. Fund Source'!B229="","",'C. Fund Source'!B229&amp;'C. Fund Source'!C229&amp;'C. Fund Source'!D229)</f>
        <v>1820009</v>
      </c>
      <c r="B229" t="str">
        <f>IF('C. Fund Source'!E229="","",'C. Fund Source'!E229)</f>
        <v>1190</v>
      </c>
      <c r="C229">
        <f>IF(A229="","",'C. Fund Source'!G229)</f>
        <v>1.23E-2</v>
      </c>
      <c r="D229" t="str">
        <f>IF(A229="","",IF(COUNTIFS('Tracking Log'!H:H,A229,'Tracking Log'!J:J,B229)&gt;0,"Y","N"))</f>
        <v>N</v>
      </c>
      <c r="E229" t="str">
        <f>IF(A229="","",IF(D229="N","Unit will be held to the lessor of the adopted rate or "&amp;TEXT(C229,"0.0000")&amp;" for "&amp;Year,VLOOKUP(A229&amp;"-"&amp;B229,'Tracking Support'!A:E,5,FALSE)))</f>
        <v>Unit will be held to the lessor of the adopted rate or 0.0123 for 2025</v>
      </c>
      <c r="F229" t="str">
        <f>IF(A229=$F$1,COUNTIF($A$2:A229,A229),"")</f>
        <v/>
      </c>
      <c r="G229" t="str">
        <f t="shared" si="13"/>
        <v/>
      </c>
      <c r="H229" t="str">
        <f t="shared" si="14"/>
        <v/>
      </c>
      <c r="I229" t="str">
        <f t="shared" si="15"/>
        <v/>
      </c>
    </row>
    <row r="230" spans="1:9" x14ac:dyDescent="0.25">
      <c r="A230" t="str">
        <f>IF('C. Fund Source'!B230="","",'C. Fund Source'!B230&amp;'C. Fund Source'!C230&amp;'C. Fund Source'!D230)</f>
        <v>1820010</v>
      </c>
      <c r="B230" t="str">
        <f>IF('C. Fund Source'!E230="","",'C. Fund Source'!E230)</f>
        <v>8692</v>
      </c>
      <c r="C230">
        <f>IF(A230="","",'C. Fund Source'!G230)</f>
        <v>2.7099999999999999E-2</v>
      </c>
      <c r="D230" t="str">
        <f>IF(A230="","",IF(COUNTIFS('Tracking Log'!H:H,A230,'Tracking Log'!J:J,B230)&gt;0,"Y","N"))</f>
        <v>Y</v>
      </c>
      <c r="E230" t="str">
        <f>IF(A230="","",IF(D230="N","Unit will be held to the lessor of the adopted rate or "&amp;TEXT(C230,"0.0000")&amp;" for "&amp;Year,VLOOKUP(A230&amp;"-"&amp;B230,'Tracking Support'!A:E,5,FALSE)))</f>
        <v>Unit will be held to the lessor of the adopted rate or the Re-established rate of 0.0333 for 2025</v>
      </c>
      <c r="F230" t="str">
        <f>IF(A230=$F$1,COUNTIF($A$2:A230,A230),"")</f>
        <v/>
      </c>
      <c r="G230" t="str">
        <f t="shared" si="13"/>
        <v/>
      </c>
      <c r="H230" t="str">
        <f t="shared" si="14"/>
        <v/>
      </c>
      <c r="I230" t="str">
        <f t="shared" si="15"/>
        <v/>
      </c>
    </row>
    <row r="231" spans="1:9" x14ac:dyDescent="0.25">
      <c r="A231" t="str">
        <f>IF('C. Fund Source'!B231="","",'C. Fund Source'!B231&amp;'C. Fund Source'!C231&amp;'C. Fund Source'!D231)</f>
        <v>1820011</v>
      </c>
      <c r="B231" t="str">
        <f>IF('C. Fund Source'!E231="","",'C. Fund Source'!E231)</f>
        <v>1190</v>
      </c>
      <c r="C231">
        <f>IF(A231="","",'C. Fund Source'!G231)</f>
        <v>1.29E-2</v>
      </c>
      <c r="D231" t="str">
        <f>IF(A231="","",IF(COUNTIFS('Tracking Log'!H:H,A231,'Tracking Log'!J:J,B231)&gt;0,"Y","N"))</f>
        <v>N</v>
      </c>
      <c r="E231" t="str">
        <f>IF(A231="","",IF(D231="N","Unit will be held to the lessor of the adopted rate or "&amp;TEXT(C231,"0.0000")&amp;" for "&amp;Year,VLOOKUP(A231&amp;"-"&amp;B231,'Tracking Support'!A:E,5,FALSE)))</f>
        <v>Unit will be held to the lessor of the adopted rate or 0.0129 for 2025</v>
      </c>
      <c r="F231" t="str">
        <f>IF(A231=$F$1,COUNTIF($A$2:A231,A231),"")</f>
        <v/>
      </c>
      <c r="G231" t="str">
        <f t="shared" si="13"/>
        <v/>
      </c>
      <c r="H231" t="str">
        <f t="shared" si="14"/>
        <v/>
      </c>
      <c r="I231" t="str">
        <f t="shared" si="15"/>
        <v/>
      </c>
    </row>
    <row r="232" spans="1:9" x14ac:dyDescent="0.25">
      <c r="A232" t="str">
        <f>IF('C. Fund Source'!B232="","",'C. Fund Source'!B232&amp;'C. Fund Source'!C232&amp;'C. Fund Source'!D232)</f>
        <v>1830591</v>
      </c>
      <c r="B232" t="str">
        <f>IF('C. Fund Source'!E232="","",'C. Fund Source'!E232)</f>
        <v>2391</v>
      </c>
      <c r="C232">
        <f>IF(A232="","",'C. Fund Source'!G232)</f>
        <v>4.0500000000000001E-2</v>
      </c>
      <c r="D232" t="str">
        <f>IF(A232="","",IF(COUNTIFS('Tracking Log'!H:H,A232,'Tracking Log'!J:J,B232)&gt;0,"Y","N"))</f>
        <v>N</v>
      </c>
      <c r="E232" t="str">
        <f>IF(A232="","",IF(D232="N","Unit will be held to the lessor of the adopted rate or "&amp;TEXT(C232,"0.0000")&amp;" for "&amp;Year,VLOOKUP(A232&amp;"-"&amp;B232,'Tracking Support'!A:E,5,FALSE)))</f>
        <v>Unit will be held to the lessor of the adopted rate or 0.0405 for 2025</v>
      </c>
      <c r="F232" t="str">
        <f>IF(A232=$F$1,COUNTIF($A$2:A232,A232),"")</f>
        <v/>
      </c>
      <c r="G232" t="str">
        <f t="shared" si="13"/>
        <v/>
      </c>
      <c r="H232" t="str">
        <f t="shared" si="14"/>
        <v/>
      </c>
      <c r="I232" t="str">
        <f t="shared" si="15"/>
        <v/>
      </c>
    </row>
    <row r="233" spans="1:9" x14ac:dyDescent="0.25">
      <c r="A233" t="str">
        <f>IF('C. Fund Source'!B233="","",'C. Fund Source'!B233&amp;'C. Fund Source'!C233&amp;'C. Fund Source'!D233)</f>
        <v>1830592</v>
      </c>
      <c r="B233" t="str">
        <f>IF('C. Fund Source'!E233="","",'C. Fund Source'!E233)</f>
        <v>2391</v>
      </c>
      <c r="C233">
        <f>IF(A233="","",'C. Fund Source'!G233)</f>
        <v>2.0799999999999999E-2</v>
      </c>
      <c r="D233" t="str">
        <f>IF(A233="","",IF(COUNTIFS('Tracking Log'!H:H,A233,'Tracking Log'!J:J,B233)&gt;0,"Y","N"))</f>
        <v>N</v>
      </c>
      <c r="E233" t="str">
        <f>IF(A233="","",IF(D233="N","Unit will be held to the lessor of the adopted rate or "&amp;TEXT(C233,"0.0000")&amp;" for "&amp;Year,VLOOKUP(A233&amp;"-"&amp;B233,'Tracking Support'!A:E,5,FALSE)))</f>
        <v>Unit will be held to the lessor of the adopted rate or 0.0208 for 2025</v>
      </c>
      <c r="F233" t="str">
        <f>IF(A233=$F$1,COUNTIF($A$2:A233,A233),"")</f>
        <v/>
      </c>
      <c r="G233" t="str">
        <f t="shared" si="13"/>
        <v/>
      </c>
      <c r="H233" t="str">
        <f t="shared" si="14"/>
        <v/>
      </c>
      <c r="I233" t="str">
        <f t="shared" si="15"/>
        <v/>
      </c>
    </row>
    <row r="234" spans="1:9" x14ac:dyDescent="0.25">
      <c r="A234" t="str">
        <f>IF('C. Fund Source'!B234="","",'C. Fund Source'!B234&amp;'C. Fund Source'!C234&amp;'C. Fund Source'!D234)</f>
        <v>1830594</v>
      </c>
      <c r="B234" t="str">
        <f>IF('C. Fund Source'!E234="","",'C. Fund Source'!E234)</f>
        <v>2391</v>
      </c>
      <c r="C234">
        <f>IF(A234="","",'C. Fund Source'!G234)</f>
        <v>3.3300000000000003E-2</v>
      </c>
      <c r="D234" t="str">
        <f>IF(A234="","",IF(COUNTIFS('Tracking Log'!H:H,A234,'Tracking Log'!J:J,B234)&gt;0,"Y","N"))</f>
        <v>N</v>
      </c>
      <c r="E234" t="str">
        <f>IF(A234="","",IF(D234="N","Unit will be held to the lessor of the adopted rate or "&amp;TEXT(C234,"0.0000")&amp;" for "&amp;Year,VLOOKUP(A234&amp;"-"&amp;B234,'Tracking Support'!A:E,5,FALSE)))</f>
        <v>Unit will be held to the lessor of the adopted rate or 0.0333 for 2025</v>
      </c>
      <c r="F234" t="str">
        <f>IF(A234=$F$1,COUNTIF($A$2:A234,A234),"")</f>
        <v/>
      </c>
      <c r="G234" t="str">
        <f t="shared" si="13"/>
        <v/>
      </c>
      <c r="H234" t="str">
        <f t="shared" si="14"/>
        <v/>
      </c>
      <c r="I234" t="str">
        <f t="shared" si="15"/>
        <v/>
      </c>
    </row>
    <row r="235" spans="1:9" x14ac:dyDescent="0.25">
      <c r="A235" t="str">
        <f>IF('C. Fund Source'!B235="","",'C. Fund Source'!B235&amp;'C. Fund Source'!C235&amp;'C. Fund Source'!D235)</f>
        <v>1830595</v>
      </c>
      <c r="B235" t="str">
        <f>IF('C. Fund Source'!E235="","",'C. Fund Source'!E235)</f>
        <v>1191</v>
      </c>
      <c r="C235">
        <f>IF(A235="","",'C. Fund Source'!G235)</f>
        <v>0.02</v>
      </c>
      <c r="D235" t="str">
        <f>IF(A235="","",IF(COUNTIFS('Tracking Log'!H:H,A235,'Tracking Log'!J:J,B235)&gt;0,"Y","N"))</f>
        <v>N</v>
      </c>
      <c r="E235" t="str">
        <f>IF(A235="","",IF(D235="N","Unit will be held to the lessor of the adopted rate or "&amp;TEXT(C235,"0.0000")&amp;" for "&amp;Year,VLOOKUP(A235&amp;"-"&amp;B235,'Tracking Support'!A:E,5,FALSE)))</f>
        <v>Unit will be held to the lessor of the adopted rate or 0.0200 for 2025</v>
      </c>
      <c r="F235" t="str">
        <f>IF(A235=$F$1,COUNTIF($A$2:A235,A235),"")</f>
        <v/>
      </c>
      <c r="G235" t="str">
        <f t="shared" si="13"/>
        <v/>
      </c>
      <c r="H235" t="str">
        <f t="shared" si="14"/>
        <v/>
      </c>
      <c r="I235" t="str">
        <f t="shared" si="15"/>
        <v/>
      </c>
    </row>
    <row r="236" spans="1:9" x14ac:dyDescent="0.25">
      <c r="A236" t="str">
        <f>IF('C. Fund Source'!B236="","",'C. Fund Source'!B236&amp;'C. Fund Source'!C236&amp;'C. Fund Source'!D236)</f>
        <v>1830595</v>
      </c>
      <c r="B236" t="str">
        <f>IF('C. Fund Source'!E236="","",'C. Fund Source'!E236)</f>
        <v>2391</v>
      </c>
      <c r="C236">
        <f>IF(A236="","",'C. Fund Source'!G236)</f>
        <v>0.05</v>
      </c>
      <c r="D236" t="str">
        <f>IF(A236="","",IF(COUNTIFS('Tracking Log'!H:H,A236,'Tracking Log'!J:J,B236)&gt;0,"Y","N"))</f>
        <v>N</v>
      </c>
      <c r="E236" t="str">
        <f>IF(A236="","",IF(D236="N","Unit will be held to the lessor of the adopted rate or "&amp;TEXT(C236,"0.0000")&amp;" for "&amp;Year,VLOOKUP(A236&amp;"-"&amp;B236,'Tracking Support'!A:E,5,FALSE)))</f>
        <v>Unit will be held to the lessor of the adopted rate or 0.0500 for 2025</v>
      </c>
      <c r="F236" t="str">
        <f>IF(A236=$F$1,COUNTIF($A$2:A236,A236),"")</f>
        <v/>
      </c>
      <c r="G236" t="str">
        <f t="shared" si="13"/>
        <v/>
      </c>
      <c r="H236" t="str">
        <f t="shared" si="14"/>
        <v/>
      </c>
      <c r="I236" t="str">
        <f t="shared" si="15"/>
        <v/>
      </c>
    </row>
    <row r="237" spans="1:9" x14ac:dyDescent="0.25">
      <c r="A237" t="str">
        <f>IF('C. Fund Source'!B237="","",'C. Fund Source'!B237&amp;'C. Fund Source'!C237&amp;'C. Fund Source'!D237)</f>
        <v>1830746</v>
      </c>
      <c r="B237" t="str">
        <f>IF('C. Fund Source'!E237="","",'C. Fund Source'!E237)</f>
        <v>2391</v>
      </c>
      <c r="C237">
        <f>IF(A237="","",'C. Fund Source'!G237)</f>
        <v>4.2099999999999999E-2</v>
      </c>
      <c r="D237" t="str">
        <f>IF(A237="","",IF(COUNTIFS('Tracking Log'!H:H,A237,'Tracking Log'!J:J,B237)&gt;0,"Y","N"))</f>
        <v>N</v>
      </c>
      <c r="E237" t="str">
        <f>IF(A237="","",IF(D237="N","Unit will be held to the lessor of the adopted rate or "&amp;TEXT(C237,"0.0000")&amp;" for "&amp;Year,VLOOKUP(A237&amp;"-"&amp;B237,'Tracking Support'!A:E,5,FALSE)))</f>
        <v>Unit will be held to the lessor of the adopted rate or 0.0421 for 2025</v>
      </c>
      <c r="F237" t="str">
        <f>IF(A237=$F$1,COUNTIF($A$2:A237,A237),"")</f>
        <v/>
      </c>
      <c r="G237" t="str">
        <f t="shared" si="13"/>
        <v/>
      </c>
      <c r="H237" t="str">
        <f t="shared" si="14"/>
        <v/>
      </c>
      <c r="I237" t="str">
        <f t="shared" si="15"/>
        <v/>
      </c>
    </row>
    <row r="238" spans="1:9" x14ac:dyDescent="0.25">
      <c r="A238" t="str">
        <f>IF('C. Fund Source'!B238="","",'C. Fund Source'!B238&amp;'C. Fund Source'!C238&amp;'C. Fund Source'!D238)</f>
        <v>1830963</v>
      </c>
      <c r="B238" t="str">
        <f>IF('C. Fund Source'!E238="","",'C. Fund Source'!E238)</f>
        <v>2391</v>
      </c>
      <c r="C238">
        <f>IF(A238="","",'C. Fund Source'!G238)</f>
        <v>0.05</v>
      </c>
      <c r="D238" t="str">
        <f>IF(A238="","",IF(COUNTIFS('Tracking Log'!H:H,A238,'Tracking Log'!J:J,B238)&gt;0,"Y","N"))</f>
        <v>N</v>
      </c>
      <c r="E238" t="str">
        <f>IF(A238="","",IF(D238="N","Unit will be held to the lessor of the adopted rate or "&amp;TEXT(C238,"0.0000")&amp;" for "&amp;Year,VLOOKUP(A238&amp;"-"&amp;B238,'Tracking Support'!A:E,5,FALSE)))</f>
        <v>Unit will be held to the lessor of the adopted rate or 0.0500 for 2025</v>
      </c>
      <c r="F238" t="str">
        <f>IF(A238=$F$1,COUNTIF($A$2:A238,A238),"")</f>
        <v/>
      </c>
      <c r="G238" t="str">
        <f t="shared" si="13"/>
        <v/>
      </c>
      <c r="H238" t="str">
        <f t="shared" si="14"/>
        <v/>
      </c>
      <c r="I238" t="str">
        <f t="shared" si="15"/>
        <v/>
      </c>
    </row>
    <row r="239" spans="1:9" x14ac:dyDescent="0.25">
      <c r="A239" t="str">
        <f>IF('C. Fund Source'!B239="","",'C. Fund Source'!B239&amp;'C. Fund Source'!C239&amp;'C. Fund Source'!D239)</f>
        <v>1860806</v>
      </c>
      <c r="B239" t="str">
        <f>IF('C. Fund Source'!E239="","",'C. Fund Source'!E239)</f>
        <v>8290</v>
      </c>
      <c r="C239">
        <f>IF(A239="","",'C. Fund Source'!G239)</f>
        <v>4.07E-2</v>
      </c>
      <c r="D239" t="str">
        <f>IF(A239="","",IF(COUNTIFS('Tracking Log'!H:H,A239,'Tracking Log'!J:J,B239)&gt;0,"Y","N"))</f>
        <v>N</v>
      </c>
      <c r="E239" t="str">
        <f>IF(A239="","",IF(D239="N","Unit will be held to the lessor of the adopted rate or "&amp;TEXT(C239,"0.0000")&amp;" for "&amp;Year,VLOOKUP(A239&amp;"-"&amp;B239,'Tracking Support'!A:E,5,FALSE)))</f>
        <v>Unit will be held to the lessor of the adopted rate or 0.0407 for 2025</v>
      </c>
      <c r="F239" t="str">
        <f>IF(A239=$F$1,COUNTIF($A$2:A239,A239),"")</f>
        <v/>
      </c>
      <c r="G239" t="str">
        <f t="shared" si="13"/>
        <v/>
      </c>
      <c r="H239" t="str">
        <f t="shared" si="14"/>
        <v/>
      </c>
      <c r="I239" t="str">
        <f t="shared" si="15"/>
        <v/>
      </c>
    </row>
    <row r="240" spans="1:9" x14ac:dyDescent="0.25">
      <c r="A240" t="str">
        <f>IF('C. Fund Source'!B240="","",'C. Fund Source'!B240&amp;'C. Fund Source'!C240&amp;'C. Fund Source'!D240)</f>
        <v>1860956</v>
      </c>
      <c r="B240" t="str">
        <f>IF('C. Fund Source'!E240="","",'C. Fund Source'!E240)</f>
        <v>8190</v>
      </c>
      <c r="C240">
        <f>IF(A240="","",'C. Fund Source'!G240)</f>
        <v>3.0999999999999999E-3</v>
      </c>
      <c r="D240" t="str">
        <f>IF(A240="","",IF(COUNTIFS('Tracking Log'!H:H,A240,'Tracking Log'!J:J,B240)&gt;0,"Y","N"))</f>
        <v>N</v>
      </c>
      <c r="E240" t="str">
        <f>IF(A240="","",IF(D240="N","Unit will be held to the lessor of the adopted rate or "&amp;TEXT(C240,"0.0000")&amp;" for "&amp;Year,VLOOKUP(A240&amp;"-"&amp;B240,'Tracking Support'!A:E,5,FALSE)))</f>
        <v>Unit will be held to the lessor of the adopted rate or 0.0031 for 2025</v>
      </c>
      <c r="F240" t="str">
        <f>IF(A240=$F$1,COUNTIF($A$2:A240,A240),"")</f>
        <v/>
      </c>
      <c r="G240" t="str">
        <f t="shared" si="13"/>
        <v/>
      </c>
      <c r="H240" t="str">
        <f t="shared" si="14"/>
        <v/>
      </c>
      <c r="I240" t="str">
        <f t="shared" si="15"/>
        <v/>
      </c>
    </row>
    <row r="241" spans="1:9" x14ac:dyDescent="0.25">
      <c r="A241" t="str">
        <f>IF('C. Fund Source'!B241="","",'C. Fund Source'!B241&amp;'C. Fund Source'!C241&amp;'C. Fund Source'!D241)</f>
        <v>1910000</v>
      </c>
      <c r="B241" t="str">
        <f>IF('C. Fund Source'!E241="","",'C. Fund Source'!E241)</f>
        <v>0790</v>
      </c>
      <c r="C241">
        <f>IF(A241="","",'C. Fund Source'!G241)</f>
        <v>3.49E-2</v>
      </c>
      <c r="D241" t="str">
        <f>IF(A241="","",IF(COUNTIFS('Tracking Log'!H:H,A241,'Tracking Log'!J:J,B241)&gt;0,"Y","N"))</f>
        <v>N</v>
      </c>
      <c r="E241" t="str">
        <f>IF(A241="","",IF(D241="N","Unit will be held to the lessor of the adopted rate or "&amp;TEXT(C241,"0.0000")&amp;" for "&amp;Year,VLOOKUP(A241&amp;"-"&amp;B241,'Tracking Support'!A:E,5,FALSE)))</f>
        <v>Unit will be held to the lessor of the adopted rate or 0.0349 for 2025</v>
      </c>
      <c r="F241" t="str">
        <f>IF(A241=$F$1,COUNTIF($A$2:A241,A241),"")</f>
        <v/>
      </c>
      <c r="G241" t="str">
        <f t="shared" si="13"/>
        <v/>
      </c>
      <c r="H241" t="str">
        <f t="shared" si="14"/>
        <v/>
      </c>
      <c r="I241" t="str">
        <f t="shared" si="15"/>
        <v/>
      </c>
    </row>
    <row r="242" spans="1:9" x14ac:dyDescent="0.25">
      <c r="A242" t="str">
        <f>IF('C. Fund Source'!B242="","",'C. Fund Source'!B242&amp;'C. Fund Source'!C242&amp;'C. Fund Source'!D242)</f>
        <v>1910000</v>
      </c>
      <c r="B242" t="str">
        <f>IF('C. Fund Source'!E242="","",'C. Fund Source'!E242)</f>
        <v>2391</v>
      </c>
      <c r="C242">
        <f>IF(A242="","",'C. Fund Source'!G242)</f>
        <v>2.75E-2</v>
      </c>
      <c r="D242" t="str">
        <f>IF(A242="","",IF(COUNTIFS('Tracking Log'!H:H,A242,'Tracking Log'!J:J,B242)&gt;0,"Y","N"))</f>
        <v>N</v>
      </c>
      <c r="E242" t="str">
        <f>IF(A242="","",IF(D242="N","Unit will be held to the lessor of the adopted rate or "&amp;TEXT(C242,"0.0000")&amp;" for "&amp;Year,VLOOKUP(A242&amp;"-"&amp;B242,'Tracking Support'!A:E,5,FALSE)))</f>
        <v>Unit will be held to the lessor of the adopted rate or 0.0275 for 2025</v>
      </c>
      <c r="F242" t="str">
        <f>IF(A242=$F$1,COUNTIF($A$2:A242,A242),"")</f>
        <v/>
      </c>
      <c r="G242" t="str">
        <f t="shared" si="13"/>
        <v/>
      </c>
      <c r="H242" t="str">
        <f t="shared" si="14"/>
        <v/>
      </c>
      <c r="I242" t="str">
        <f t="shared" si="15"/>
        <v/>
      </c>
    </row>
    <row r="243" spans="1:9" x14ac:dyDescent="0.25">
      <c r="A243" t="str">
        <f>IF('C. Fund Source'!B243="","",'C. Fund Source'!B243&amp;'C. Fund Source'!C243&amp;'C. Fund Source'!D243)</f>
        <v>1920003</v>
      </c>
      <c r="B243" t="str">
        <f>IF('C. Fund Source'!E243="","",'C. Fund Source'!E243)</f>
        <v>1190</v>
      </c>
      <c r="C243">
        <f>IF(A243="","",'C. Fund Source'!G243)</f>
        <v>3.3300000000000003E-2</v>
      </c>
      <c r="D243" t="str">
        <f>IF(A243="","",IF(COUNTIFS('Tracking Log'!H:H,A243,'Tracking Log'!J:J,B243)&gt;0,"Y","N"))</f>
        <v>N</v>
      </c>
      <c r="E243" t="str">
        <f>IF(A243="","",IF(D243="N","Unit will be held to the lessor of the adopted rate or "&amp;TEXT(C243,"0.0000")&amp;" for "&amp;Year,VLOOKUP(A243&amp;"-"&amp;B243,'Tracking Support'!A:E,5,FALSE)))</f>
        <v>Unit will be held to the lessor of the adopted rate or 0.0333 for 2025</v>
      </c>
      <c r="F243" t="str">
        <f>IF(A243=$F$1,COUNTIF($A$2:A243,A243),"")</f>
        <v/>
      </c>
      <c r="G243" t="str">
        <f t="shared" si="13"/>
        <v/>
      </c>
      <c r="H243" t="str">
        <f t="shared" si="14"/>
        <v/>
      </c>
      <c r="I243" t="str">
        <f t="shared" si="15"/>
        <v/>
      </c>
    </row>
    <row r="244" spans="1:9" x14ac:dyDescent="0.25">
      <c r="A244" t="str">
        <f>IF('C. Fund Source'!B244="","",'C. Fund Source'!B244&amp;'C. Fund Source'!C244&amp;'C. Fund Source'!D244)</f>
        <v>1920006</v>
      </c>
      <c r="B244" t="str">
        <f>IF('C. Fund Source'!E244="","",'C. Fund Source'!E244)</f>
        <v>1190</v>
      </c>
      <c r="C244">
        <f>IF(A244="","",'C. Fund Source'!G244)</f>
        <v>0.03</v>
      </c>
      <c r="D244" t="str">
        <f>IF(A244="","",IF(COUNTIFS('Tracking Log'!H:H,A244,'Tracking Log'!J:J,B244)&gt;0,"Y","N"))</f>
        <v>N</v>
      </c>
      <c r="E244" t="str">
        <f>IF(A244="","",IF(D244="N","Unit will be held to the lessor of the adopted rate or "&amp;TEXT(C244,"0.0000")&amp;" for "&amp;Year,VLOOKUP(A244&amp;"-"&amp;B244,'Tracking Support'!A:E,5,FALSE)))</f>
        <v>Unit will be held to the lessor of the adopted rate or 0.0300 for 2025</v>
      </c>
      <c r="F244" t="str">
        <f>IF(A244=$F$1,COUNTIF($A$2:A244,A244),"")</f>
        <v/>
      </c>
      <c r="G244" t="str">
        <f t="shared" si="13"/>
        <v/>
      </c>
      <c r="H244" t="str">
        <f t="shared" si="14"/>
        <v/>
      </c>
      <c r="I244" t="str">
        <f t="shared" si="15"/>
        <v/>
      </c>
    </row>
    <row r="245" spans="1:9" x14ac:dyDescent="0.25">
      <c r="A245" t="str">
        <f>IF('C. Fund Source'!B245="","",'C. Fund Source'!B245&amp;'C. Fund Source'!C245&amp;'C. Fund Source'!D245)</f>
        <v>1920008</v>
      </c>
      <c r="B245" t="str">
        <f>IF('C. Fund Source'!E245="","",'C. Fund Source'!E245)</f>
        <v>1190</v>
      </c>
      <c r="C245">
        <f>IF(A245="","",'C. Fund Source'!G245)</f>
        <v>3.3300000000000003E-2</v>
      </c>
      <c r="D245" t="str">
        <f>IF(A245="","",IF(COUNTIFS('Tracking Log'!H:H,A245,'Tracking Log'!J:J,B245)&gt;0,"Y","N"))</f>
        <v>N</v>
      </c>
      <c r="E245" t="str">
        <f>IF(A245="","",IF(D245="N","Unit will be held to the lessor of the adopted rate or "&amp;TEXT(C245,"0.0000")&amp;" for "&amp;Year,VLOOKUP(A245&amp;"-"&amp;B245,'Tracking Support'!A:E,5,FALSE)))</f>
        <v>Unit will be held to the lessor of the adopted rate or 0.0333 for 2025</v>
      </c>
      <c r="F245" t="str">
        <f>IF(A245=$F$1,COUNTIF($A$2:A245,A245),"")</f>
        <v/>
      </c>
      <c r="G245" t="str">
        <f t="shared" si="13"/>
        <v/>
      </c>
      <c r="H245" t="str">
        <f t="shared" si="14"/>
        <v/>
      </c>
      <c r="I245" t="str">
        <f t="shared" si="15"/>
        <v/>
      </c>
    </row>
    <row r="246" spans="1:9" x14ac:dyDescent="0.25">
      <c r="A246" t="str">
        <f>IF('C. Fund Source'!B246="","",'C. Fund Source'!B246&amp;'C. Fund Source'!C246&amp;'C. Fund Source'!D246)</f>
        <v>1920011</v>
      </c>
      <c r="B246" t="str">
        <f>IF('C. Fund Source'!E246="","",'C. Fund Source'!E246)</f>
        <v>1190</v>
      </c>
      <c r="C246">
        <f>IF(A246="","",'C. Fund Source'!G246)</f>
        <v>2.1399999999999999E-2</v>
      </c>
      <c r="D246" t="str">
        <f>IF(A246="","",IF(COUNTIFS('Tracking Log'!H:H,A246,'Tracking Log'!J:J,B246)&gt;0,"Y","N"))</f>
        <v>N</v>
      </c>
      <c r="E246" t="str">
        <f>IF(A246="","",IF(D246="N","Unit will be held to the lessor of the adopted rate or "&amp;TEXT(C246,"0.0000")&amp;" for "&amp;Year,VLOOKUP(A246&amp;"-"&amp;B246,'Tracking Support'!A:E,5,FALSE)))</f>
        <v>Unit will be held to the lessor of the adopted rate or 0.0214 for 2025</v>
      </c>
      <c r="F246" t="str">
        <f>IF(A246=$F$1,COUNTIF($A$2:A246,A246),"")</f>
        <v/>
      </c>
      <c r="G246" t="str">
        <f t="shared" si="13"/>
        <v/>
      </c>
      <c r="H246" t="str">
        <f t="shared" si="14"/>
        <v/>
      </c>
      <c r="I246" t="str">
        <f t="shared" si="15"/>
        <v/>
      </c>
    </row>
    <row r="247" spans="1:9" x14ac:dyDescent="0.25">
      <c r="A247" t="str">
        <f>IF('C. Fund Source'!B247="","",'C. Fund Source'!B247&amp;'C. Fund Source'!C247&amp;'C. Fund Source'!D247)</f>
        <v>1920012</v>
      </c>
      <c r="B247" t="str">
        <f>IF('C. Fund Source'!E247="","",'C. Fund Source'!E247)</f>
        <v>1190</v>
      </c>
      <c r="C247">
        <f>IF(A247="","",'C. Fund Source'!G247)</f>
        <v>3.3300000000000003E-2</v>
      </c>
      <c r="D247" t="str">
        <f>IF(A247="","",IF(COUNTIFS('Tracking Log'!H:H,A247,'Tracking Log'!J:J,B247)&gt;0,"Y","N"))</f>
        <v>N</v>
      </c>
      <c r="E247" t="str">
        <f>IF(A247="","",IF(D247="N","Unit will be held to the lessor of the adopted rate or "&amp;TEXT(C247,"0.0000")&amp;" for "&amp;Year,VLOOKUP(A247&amp;"-"&amp;B247,'Tracking Support'!A:E,5,FALSE)))</f>
        <v>Unit will be held to the lessor of the adopted rate or 0.0333 for 2025</v>
      </c>
      <c r="F247" t="str">
        <f>IF(A247=$F$1,COUNTIF($A$2:A247,A247),"")</f>
        <v/>
      </c>
      <c r="G247" t="str">
        <f t="shared" si="13"/>
        <v/>
      </c>
      <c r="H247" t="str">
        <f t="shared" si="14"/>
        <v/>
      </c>
      <c r="I247" t="str">
        <f t="shared" si="15"/>
        <v/>
      </c>
    </row>
    <row r="248" spans="1:9" x14ac:dyDescent="0.25">
      <c r="A248" t="str">
        <f>IF('C. Fund Source'!B248="","",'C. Fund Source'!B248&amp;'C. Fund Source'!C248&amp;'C. Fund Source'!D248)</f>
        <v>1930405</v>
      </c>
      <c r="B248" t="str">
        <f>IF('C. Fund Source'!E248="","",'C. Fund Source'!E248)</f>
        <v>1191</v>
      </c>
      <c r="C248">
        <f>IF(A248="","",'C. Fund Source'!G248)</f>
        <v>8.0000000000000002E-3</v>
      </c>
      <c r="D248" t="str">
        <f>IF(A248="","",IF(COUNTIFS('Tracking Log'!H:H,A248,'Tracking Log'!J:J,B248)&gt;0,"Y","N"))</f>
        <v>N</v>
      </c>
      <c r="E248" t="str">
        <f>IF(A248="","",IF(D248="N","Unit will be held to the lessor of the adopted rate or "&amp;TEXT(C248,"0.0000")&amp;" for "&amp;Year,VLOOKUP(A248&amp;"-"&amp;B248,'Tracking Support'!A:E,5,FALSE)))</f>
        <v>Unit will be held to the lessor of the adopted rate or 0.0080 for 2025</v>
      </c>
      <c r="F248" t="str">
        <f>IF(A248=$F$1,COUNTIF($A$2:A248,A248),"")</f>
        <v/>
      </c>
      <c r="G248" t="str">
        <f t="shared" si="13"/>
        <v/>
      </c>
      <c r="H248" t="str">
        <f t="shared" si="14"/>
        <v/>
      </c>
      <c r="I248" t="str">
        <f t="shared" si="15"/>
        <v/>
      </c>
    </row>
    <row r="249" spans="1:9" x14ac:dyDescent="0.25">
      <c r="A249" t="str">
        <f>IF('C. Fund Source'!B249="","",'C. Fund Source'!B249&amp;'C. Fund Source'!C249&amp;'C. Fund Source'!D249)</f>
        <v>1930405</v>
      </c>
      <c r="B249" t="str">
        <f>IF('C. Fund Source'!E249="","",'C. Fund Source'!E249)</f>
        <v>2391</v>
      </c>
      <c r="C249">
        <f>IF(A249="","",'C. Fund Source'!G249)</f>
        <v>3.6799999999999999E-2</v>
      </c>
      <c r="D249" t="str">
        <f>IF(A249="","",IF(COUNTIFS('Tracking Log'!H:H,A249,'Tracking Log'!J:J,B249)&gt;0,"Y","N"))</f>
        <v>N</v>
      </c>
      <c r="E249" t="str">
        <f>IF(A249="","",IF(D249="N","Unit will be held to the lessor of the adopted rate or "&amp;TEXT(C249,"0.0000")&amp;" for "&amp;Year,VLOOKUP(A249&amp;"-"&amp;B249,'Tracking Support'!A:E,5,FALSE)))</f>
        <v>Unit will be held to the lessor of the adopted rate or 0.0368 for 2025</v>
      </c>
      <c r="F249" t="str">
        <f>IF(A249=$F$1,COUNTIF($A$2:A249,A249),"")</f>
        <v/>
      </c>
      <c r="G249" t="str">
        <f t="shared" si="13"/>
        <v/>
      </c>
      <c r="H249" t="str">
        <f t="shared" si="14"/>
        <v/>
      </c>
      <c r="I249" t="str">
        <f t="shared" si="15"/>
        <v/>
      </c>
    </row>
    <row r="250" spans="1:9" x14ac:dyDescent="0.25">
      <c r="A250" t="str">
        <f>IF('C. Fund Source'!B250="","",'C. Fund Source'!B250&amp;'C. Fund Source'!C250&amp;'C. Fund Source'!D250)</f>
        <v>1930434</v>
      </c>
      <c r="B250" t="str">
        <f>IF('C. Fund Source'!E250="","",'C. Fund Source'!E250)</f>
        <v>1191</v>
      </c>
      <c r="C250">
        <f>IF(A250="","",'C. Fund Source'!G250)</f>
        <v>1.44E-2</v>
      </c>
      <c r="D250" t="str">
        <f>IF(A250="","",IF(COUNTIFS('Tracking Log'!H:H,A250,'Tracking Log'!J:J,B250)&gt;0,"Y","N"))</f>
        <v>N</v>
      </c>
      <c r="E250" t="str">
        <f>IF(A250="","",IF(D250="N","Unit will be held to the lessor of the adopted rate or "&amp;TEXT(C250,"0.0000")&amp;" for "&amp;Year,VLOOKUP(A250&amp;"-"&amp;B250,'Tracking Support'!A:E,5,FALSE)))</f>
        <v>Unit will be held to the lessor of the adopted rate or 0.0144 for 2025</v>
      </c>
      <c r="F250" t="str">
        <f>IF(A250=$F$1,COUNTIF($A$2:A250,A250),"")</f>
        <v/>
      </c>
      <c r="G250" t="str">
        <f t="shared" si="13"/>
        <v/>
      </c>
      <c r="H250" t="str">
        <f t="shared" si="14"/>
        <v/>
      </c>
      <c r="I250" t="str">
        <f t="shared" si="15"/>
        <v/>
      </c>
    </row>
    <row r="251" spans="1:9" x14ac:dyDescent="0.25">
      <c r="A251" t="str">
        <f>IF('C. Fund Source'!B251="","",'C. Fund Source'!B251&amp;'C. Fund Source'!C251&amp;'C. Fund Source'!D251)</f>
        <v>1930597</v>
      </c>
      <c r="B251" t="str">
        <f>IF('C. Fund Source'!E251="","",'C. Fund Source'!E251)</f>
        <v>2391</v>
      </c>
      <c r="C251">
        <f>IF(A251="","",'C. Fund Source'!G251)</f>
        <v>0.05</v>
      </c>
      <c r="D251" t="str">
        <f>IF(A251="","",IF(COUNTIFS('Tracking Log'!H:H,A251,'Tracking Log'!J:J,B251)&gt;0,"Y","N"))</f>
        <v>N</v>
      </c>
      <c r="E251" t="str">
        <f>IF(A251="","",IF(D251="N","Unit will be held to the lessor of the adopted rate or "&amp;TEXT(C251,"0.0000")&amp;" for "&amp;Year,VLOOKUP(A251&amp;"-"&amp;B251,'Tracking Support'!A:E,5,FALSE)))</f>
        <v>Unit will be held to the lessor of the adopted rate or 0.0500 for 2025</v>
      </c>
      <c r="F251" t="str">
        <f>IF(A251=$F$1,COUNTIF($A$2:A251,A251),"")</f>
        <v/>
      </c>
      <c r="G251" t="str">
        <f t="shared" si="13"/>
        <v/>
      </c>
      <c r="H251" t="str">
        <f t="shared" si="14"/>
        <v/>
      </c>
      <c r="I251" t="str">
        <f t="shared" si="15"/>
        <v/>
      </c>
    </row>
    <row r="252" spans="1:9" x14ac:dyDescent="0.25">
      <c r="A252" t="str">
        <f>IF('C. Fund Source'!B252="","",'C. Fund Source'!B252&amp;'C. Fund Source'!C252&amp;'C. Fund Source'!D252)</f>
        <v>1930598</v>
      </c>
      <c r="B252" t="str">
        <f>IF('C. Fund Source'!E252="","",'C. Fund Source'!E252)</f>
        <v>2391</v>
      </c>
      <c r="C252">
        <f>IF(A252="","",'C. Fund Source'!G252)</f>
        <v>0.02</v>
      </c>
      <c r="D252" t="str">
        <f>IF(A252="","",IF(COUNTIFS('Tracking Log'!H:H,A252,'Tracking Log'!J:J,B252)&gt;0,"Y","N"))</f>
        <v>N</v>
      </c>
      <c r="E252" t="str">
        <f>IF(A252="","",IF(D252="N","Unit will be held to the lessor of the adopted rate or "&amp;TEXT(C252,"0.0000")&amp;" for "&amp;Year,VLOOKUP(A252&amp;"-"&amp;B252,'Tracking Support'!A:E,5,FALSE)))</f>
        <v>Unit will be held to the lessor of the adopted rate or 0.0200 for 2025</v>
      </c>
      <c r="F252" t="str">
        <f>IF(A252=$F$1,COUNTIF($A$2:A252,A252),"")</f>
        <v/>
      </c>
      <c r="G252" t="str">
        <f t="shared" si="13"/>
        <v/>
      </c>
      <c r="H252" t="str">
        <f t="shared" si="14"/>
        <v/>
      </c>
      <c r="I252" t="str">
        <f t="shared" si="15"/>
        <v/>
      </c>
    </row>
    <row r="253" spans="1:9" x14ac:dyDescent="0.25">
      <c r="A253" t="str">
        <f>IF('C. Fund Source'!B253="","",'C. Fund Source'!B253&amp;'C. Fund Source'!C253&amp;'C. Fund Source'!D253)</f>
        <v>1960922</v>
      </c>
      <c r="B253" t="str">
        <f>IF('C. Fund Source'!E253="","",'C. Fund Source'!E253)</f>
        <v>8190</v>
      </c>
      <c r="C253">
        <f>IF(A253="","",'C. Fund Source'!G253)</f>
        <v>3.2000000000000002E-3</v>
      </c>
      <c r="D253" t="str">
        <f>IF(A253="","",IF(COUNTIFS('Tracking Log'!H:H,A253,'Tracking Log'!J:J,B253)&gt;0,"Y","N"))</f>
        <v>N</v>
      </c>
      <c r="E253" t="str">
        <f>IF(A253="","",IF(D253="N","Unit will be held to the lessor of the adopted rate or "&amp;TEXT(C253,"0.0000")&amp;" for "&amp;Year,VLOOKUP(A253&amp;"-"&amp;B253,'Tracking Support'!A:E,5,FALSE)))</f>
        <v>Unit will be held to the lessor of the adopted rate or 0.0032 for 2025</v>
      </c>
      <c r="F253" t="str">
        <f>IF(A253=$F$1,COUNTIF($A$2:A253,A253),"")</f>
        <v/>
      </c>
      <c r="G253" t="str">
        <f t="shared" si="13"/>
        <v/>
      </c>
      <c r="H253" t="str">
        <f t="shared" si="14"/>
        <v/>
      </c>
      <c r="I253" t="str">
        <f t="shared" si="15"/>
        <v/>
      </c>
    </row>
    <row r="254" spans="1:9" x14ac:dyDescent="0.25">
      <c r="A254" t="str">
        <f>IF('C. Fund Source'!B254="","",'C. Fund Source'!B254&amp;'C. Fund Source'!C254&amp;'C. Fund Source'!D254)</f>
        <v>1961030</v>
      </c>
      <c r="B254" t="str">
        <f>IF('C. Fund Source'!E254="","",'C. Fund Source'!E254)</f>
        <v>8691</v>
      </c>
      <c r="C254">
        <f>IF(A254="","",'C. Fund Source'!G254)</f>
        <v>2.3699999999999999E-2</v>
      </c>
      <c r="D254" t="str">
        <f>IF(A254="","",IF(COUNTIFS('Tracking Log'!H:H,A254,'Tracking Log'!J:J,B254)&gt;0,"Y","N"))</f>
        <v>N</v>
      </c>
      <c r="E254" t="str">
        <f>IF(A254="","",IF(D254="N","Unit will be held to the lessor of the adopted rate or "&amp;TEXT(C254,"0.0000")&amp;" for "&amp;Year,VLOOKUP(A254&amp;"-"&amp;B254,'Tracking Support'!A:E,5,FALSE)))</f>
        <v>Unit will be held to the lessor of the adopted rate or 0.0237 for 2025</v>
      </c>
      <c r="F254" t="str">
        <f>IF(A254=$F$1,COUNTIF($A$2:A254,A254),"")</f>
        <v/>
      </c>
      <c r="G254" t="str">
        <f t="shared" si="13"/>
        <v/>
      </c>
      <c r="H254" t="str">
        <f t="shared" si="14"/>
        <v/>
      </c>
      <c r="I254" t="str">
        <f t="shared" si="15"/>
        <v/>
      </c>
    </row>
    <row r="255" spans="1:9" x14ac:dyDescent="0.25">
      <c r="A255" t="str">
        <f>IF('C. Fund Source'!B255="","",'C. Fund Source'!B255&amp;'C. Fund Source'!C255&amp;'C. Fund Source'!D255)</f>
        <v>1970007</v>
      </c>
      <c r="B255" t="str">
        <f>IF('C. Fund Source'!E255="","",'C. Fund Source'!E255)</f>
        <v>0990</v>
      </c>
      <c r="C255">
        <f>IF(A255="","",'C. Fund Source'!G255)</f>
        <v>0</v>
      </c>
      <c r="D255" t="str">
        <f>IF(A255="","",IF(COUNTIFS('Tracking Log'!H:H,A255,'Tracking Log'!J:J,B255)&gt;0,"Y","N"))</f>
        <v>N</v>
      </c>
      <c r="E255" t="str">
        <f>IF(A255="","",IF(D255="N","Unit will be held to the lessor of the adopted rate or "&amp;TEXT(C255,"0.0000")&amp;" for "&amp;Year,VLOOKUP(A255&amp;"-"&amp;B255,'Tracking Support'!A:E,5,FALSE)))</f>
        <v>Unit will be held to the lessor of the adopted rate or 0.0000 for 2025</v>
      </c>
      <c r="F255" t="str">
        <f>IF(A255=$F$1,COUNTIF($A$2:A255,A255),"")</f>
        <v/>
      </c>
      <c r="G255" t="str">
        <f t="shared" si="13"/>
        <v/>
      </c>
      <c r="H255" t="str">
        <f t="shared" si="14"/>
        <v/>
      </c>
      <c r="I255" t="str">
        <f t="shared" si="15"/>
        <v/>
      </c>
    </row>
    <row r="256" spans="1:9" x14ac:dyDescent="0.25">
      <c r="A256" t="str">
        <f>IF('C. Fund Source'!B256="","",'C. Fund Source'!B256&amp;'C. Fund Source'!C256&amp;'C. Fund Source'!D256)</f>
        <v>2010000</v>
      </c>
      <c r="B256" t="str">
        <f>IF('C. Fund Source'!E256="","",'C. Fund Source'!E256)</f>
        <v>0790</v>
      </c>
      <c r="C256">
        <f>IF(A256="","",'C. Fund Source'!G256)</f>
        <v>1.01E-2</v>
      </c>
      <c r="D256" t="str">
        <f>IF(A256="","",IF(COUNTIFS('Tracking Log'!H:H,A256,'Tracking Log'!J:J,B256)&gt;0,"Y","N"))</f>
        <v>N</v>
      </c>
      <c r="E256" t="str">
        <f>IF(A256="","",IF(D256="N","Unit will be held to the lessor of the adopted rate or "&amp;TEXT(C256,"0.0000")&amp;" for "&amp;Year,VLOOKUP(A256&amp;"-"&amp;B256,'Tracking Support'!A:E,5,FALSE)))</f>
        <v>Unit will be held to the lessor of the adopted rate or 0.0101 for 2025</v>
      </c>
      <c r="F256" t="str">
        <f>IF(A256=$F$1,COUNTIF($A$2:A256,A256),"")</f>
        <v/>
      </c>
      <c r="G256" t="str">
        <f t="shared" si="13"/>
        <v/>
      </c>
      <c r="H256" t="str">
        <f t="shared" si="14"/>
        <v/>
      </c>
      <c r="I256" t="str">
        <f t="shared" si="15"/>
        <v/>
      </c>
    </row>
    <row r="257" spans="1:9" x14ac:dyDescent="0.25">
      <c r="A257" t="str">
        <f>IF('C. Fund Source'!B257="","",'C. Fund Source'!B257&amp;'C. Fund Source'!C257&amp;'C. Fund Source'!D257)</f>
        <v>2010000</v>
      </c>
      <c r="B257" t="str">
        <f>IF('C. Fund Source'!E257="","",'C. Fund Source'!E257)</f>
        <v>0792</v>
      </c>
      <c r="C257">
        <f>IF(A257="","",'C. Fund Source'!G257)</f>
        <v>3.3300000000000003E-2</v>
      </c>
      <c r="D257" t="str">
        <f>IF(A257="","",IF(COUNTIFS('Tracking Log'!H:H,A257,'Tracking Log'!J:J,B257)&gt;0,"Y","N"))</f>
        <v>N</v>
      </c>
      <c r="E257" t="str">
        <f>IF(A257="","",IF(D257="N","Unit will be held to the lessor of the adopted rate or "&amp;TEXT(C257,"0.0000")&amp;" for "&amp;Year,VLOOKUP(A257&amp;"-"&amp;B257,'Tracking Support'!A:E,5,FALSE)))</f>
        <v>Unit will be held to the lessor of the adopted rate or 0.0333 for 2025</v>
      </c>
      <c r="F257" t="str">
        <f>IF(A257=$F$1,COUNTIF($A$2:A257,A257),"")</f>
        <v/>
      </c>
      <c r="G257" t="str">
        <f t="shared" si="13"/>
        <v/>
      </c>
      <c r="H257" t="str">
        <f t="shared" si="14"/>
        <v/>
      </c>
      <c r="I257" t="str">
        <f t="shared" si="15"/>
        <v/>
      </c>
    </row>
    <row r="258" spans="1:9" x14ac:dyDescent="0.25">
      <c r="A258" t="str">
        <f>IF('C. Fund Source'!B258="","",'C. Fund Source'!B258&amp;'C. Fund Source'!C258&amp;'C. Fund Source'!D258)</f>
        <v>2010000</v>
      </c>
      <c r="B258" t="str">
        <f>IF('C. Fund Source'!E258="","",'C. Fund Source'!E258)</f>
        <v>0991</v>
      </c>
      <c r="C258">
        <f>IF(A258="","",'C. Fund Source'!G258)</f>
        <v>1.01E-2</v>
      </c>
      <c r="D258" t="str">
        <f>IF(A258="","",IF(COUNTIFS('Tracking Log'!H:H,A258,'Tracking Log'!J:J,B258)&gt;0,"Y","N"))</f>
        <v>N</v>
      </c>
      <c r="E258" t="str">
        <f>IF(A258="","",IF(D258="N","Unit will be held to the lessor of the adopted rate or "&amp;TEXT(C258,"0.0000")&amp;" for "&amp;Year,VLOOKUP(A258&amp;"-"&amp;B258,'Tracking Support'!A:E,5,FALSE)))</f>
        <v>Unit will be held to the lessor of the adopted rate or 0.0101 for 2025</v>
      </c>
      <c r="F258" t="str">
        <f>IF(A258=$F$1,COUNTIF($A$2:A258,A258),"")</f>
        <v/>
      </c>
      <c r="G258" t="str">
        <f t="shared" si="13"/>
        <v/>
      </c>
      <c r="H258" t="str">
        <f t="shared" si="14"/>
        <v/>
      </c>
      <c r="I258" t="str">
        <f t="shared" si="15"/>
        <v/>
      </c>
    </row>
    <row r="259" spans="1:9" x14ac:dyDescent="0.25">
      <c r="A259" t="str">
        <f>IF('C. Fund Source'!B259="","",'C. Fund Source'!B259&amp;'C. Fund Source'!C259&amp;'C. Fund Source'!D259)</f>
        <v>2010000</v>
      </c>
      <c r="B259" t="str">
        <f>IF('C. Fund Source'!E259="","",'C. Fund Source'!E259)</f>
        <v>2391</v>
      </c>
      <c r="C259">
        <f>IF(A259="","",'C. Fund Source'!G259)</f>
        <v>3.3000000000000002E-2</v>
      </c>
      <c r="D259" t="str">
        <f>IF(A259="","",IF(COUNTIFS('Tracking Log'!H:H,A259,'Tracking Log'!J:J,B259)&gt;0,"Y","N"))</f>
        <v>N</v>
      </c>
      <c r="E259" t="str">
        <f>IF(A259="","",IF(D259="N","Unit will be held to the lessor of the adopted rate or "&amp;TEXT(C259,"0.0000")&amp;" for "&amp;Year,VLOOKUP(A259&amp;"-"&amp;B259,'Tracking Support'!A:E,5,FALSE)))</f>
        <v>Unit will be held to the lessor of the adopted rate or 0.0330 for 2025</v>
      </c>
      <c r="F259" t="str">
        <f>IF(A259=$F$1,COUNTIF($A$2:A259,A259),"")</f>
        <v/>
      </c>
      <c r="G259" t="str">
        <f t="shared" ref="G259:G322" si="16">IF(F259="","",B259)</f>
        <v/>
      </c>
      <c r="H259" t="str">
        <f t="shared" ref="H259:H322" si="17">IF(F259="","",C259)</f>
        <v/>
      </c>
      <c r="I259" t="str">
        <f t="shared" ref="I259:I322" si="18">IF(F259="","",E259)</f>
        <v/>
      </c>
    </row>
    <row r="260" spans="1:9" x14ac:dyDescent="0.25">
      <c r="A260" t="str">
        <f>IF('C. Fund Source'!B260="","",'C. Fund Source'!B260&amp;'C. Fund Source'!C260&amp;'C. Fund Source'!D260)</f>
        <v>2020001</v>
      </c>
      <c r="B260" t="str">
        <f>IF('C. Fund Source'!E260="","",'C. Fund Source'!E260)</f>
        <v>1190</v>
      </c>
      <c r="C260">
        <f>IF(A260="","",'C. Fund Source'!G260)</f>
        <v>2.9499999999999998E-2</v>
      </c>
      <c r="D260" t="str">
        <f>IF(A260="","",IF(COUNTIFS('Tracking Log'!H:H,A260,'Tracking Log'!J:J,B260)&gt;0,"Y","N"))</f>
        <v>N</v>
      </c>
      <c r="E260" t="str">
        <f>IF(A260="","",IF(D260="N","Unit will be held to the lessor of the adopted rate or "&amp;TEXT(C260,"0.0000")&amp;" for "&amp;Year,VLOOKUP(A260&amp;"-"&amp;B260,'Tracking Support'!A:E,5,FALSE)))</f>
        <v>Unit will be held to the lessor of the adopted rate or 0.0295 for 2025</v>
      </c>
      <c r="F260" t="str">
        <f>IF(A260=$F$1,COUNTIF($A$2:A260,A260),"")</f>
        <v/>
      </c>
      <c r="G260" t="str">
        <f t="shared" si="16"/>
        <v/>
      </c>
      <c r="H260" t="str">
        <f t="shared" si="17"/>
        <v/>
      </c>
      <c r="I260" t="str">
        <f t="shared" si="18"/>
        <v/>
      </c>
    </row>
    <row r="261" spans="1:9" x14ac:dyDescent="0.25">
      <c r="A261" t="str">
        <f>IF('C. Fund Source'!B261="","",'C. Fund Source'!B261&amp;'C. Fund Source'!C261&amp;'C. Fund Source'!D261)</f>
        <v>2020002</v>
      </c>
      <c r="B261" t="str">
        <f>IF('C. Fund Source'!E261="","",'C. Fund Source'!E261)</f>
        <v>1190</v>
      </c>
      <c r="C261">
        <f>IF(A261="","",'C. Fund Source'!G261)</f>
        <v>3.0499999999999999E-2</v>
      </c>
      <c r="D261" t="str">
        <f>IF(A261="","",IF(COUNTIFS('Tracking Log'!H:H,A261,'Tracking Log'!J:J,B261)&gt;0,"Y","N"))</f>
        <v>N</v>
      </c>
      <c r="E261" t="str">
        <f>IF(A261="","",IF(D261="N","Unit will be held to the lessor of the adopted rate or "&amp;TEXT(C261,"0.0000")&amp;" for "&amp;Year,VLOOKUP(A261&amp;"-"&amp;B261,'Tracking Support'!A:E,5,FALSE)))</f>
        <v>Unit will be held to the lessor of the adopted rate or 0.0305 for 2025</v>
      </c>
      <c r="F261" t="str">
        <f>IF(A261=$F$1,COUNTIF($A$2:A261,A261),"")</f>
        <v/>
      </c>
      <c r="G261" t="str">
        <f t="shared" si="16"/>
        <v/>
      </c>
      <c r="H261" t="str">
        <f t="shared" si="17"/>
        <v/>
      </c>
      <c r="I261" t="str">
        <f t="shared" si="18"/>
        <v/>
      </c>
    </row>
    <row r="262" spans="1:9" x14ac:dyDescent="0.25">
      <c r="A262" t="str">
        <f>IF('C. Fund Source'!B262="","",'C. Fund Source'!B262&amp;'C. Fund Source'!C262&amp;'C. Fund Source'!D262)</f>
        <v>2020003</v>
      </c>
      <c r="B262" t="str">
        <f>IF('C. Fund Source'!E262="","",'C. Fund Source'!E262)</f>
        <v>1190</v>
      </c>
      <c r="C262">
        <f>IF(A262="","",'C. Fund Source'!G262)</f>
        <v>3.3300000000000003E-2</v>
      </c>
      <c r="D262" t="str">
        <f>IF(A262="","",IF(COUNTIFS('Tracking Log'!H:H,A262,'Tracking Log'!J:J,B262)&gt;0,"Y","N"))</f>
        <v>N</v>
      </c>
      <c r="E262" t="str">
        <f>IF(A262="","",IF(D262="N","Unit will be held to the lessor of the adopted rate or "&amp;TEXT(C262,"0.0000")&amp;" for "&amp;Year,VLOOKUP(A262&amp;"-"&amp;B262,'Tracking Support'!A:E,5,FALSE)))</f>
        <v>Unit will be held to the lessor of the adopted rate or 0.0333 for 2025</v>
      </c>
      <c r="F262" t="str">
        <f>IF(A262=$F$1,COUNTIF($A$2:A262,A262),"")</f>
        <v/>
      </c>
      <c r="G262" t="str">
        <f t="shared" si="16"/>
        <v/>
      </c>
      <c r="H262" t="str">
        <f t="shared" si="17"/>
        <v/>
      </c>
      <c r="I262" t="str">
        <f t="shared" si="18"/>
        <v/>
      </c>
    </row>
    <row r="263" spans="1:9" x14ac:dyDescent="0.25">
      <c r="A263" t="str">
        <f>IF('C. Fund Source'!B263="","",'C. Fund Source'!B263&amp;'C. Fund Source'!C263&amp;'C. Fund Source'!D263)</f>
        <v>2020004</v>
      </c>
      <c r="B263" t="str">
        <f>IF('C. Fund Source'!E263="","",'C. Fund Source'!E263)</f>
        <v>8692</v>
      </c>
      <c r="C263">
        <f>IF(A263="","",'C. Fund Source'!G263)</f>
        <v>3.3300000000000003E-2</v>
      </c>
      <c r="D263" t="str">
        <f>IF(A263="","",IF(COUNTIFS('Tracking Log'!H:H,A263,'Tracking Log'!J:J,B263)&gt;0,"Y","N"))</f>
        <v>N</v>
      </c>
      <c r="E263" t="str">
        <f>IF(A263="","",IF(D263="N","Unit will be held to the lessor of the adopted rate or "&amp;TEXT(C263,"0.0000")&amp;" for "&amp;Year,VLOOKUP(A263&amp;"-"&amp;B263,'Tracking Support'!A:E,5,FALSE)))</f>
        <v>Unit will be held to the lessor of the adopted rate or 0.0333 for 2025</v>
      </c>
      <c r="F263" t="str">
        <f>IF(A263=$F$1,COUNTIF($A$2:A263,A263),"")</f>
        <v/>
      </c>
      <c r="G263" t="str">
        <f t="shared" si="16"/>
        <v/>
      </c>
      <c r="H263" t="str">
        <f t="shared" si="17"/>
        <v/>
      </c>
      <c r="I263" t="str">
        <f t="shared" si="18"/>
        <v/>
      </c>
    </row>
    <row r="264" spans="1:9" x14ac:dyDescent="0.25">
      <c r="A264" t="str">
        <f>IF('C. Fund Source'!B264="","",'C. Fund Source'!B264&amp;'C. Fund Source'!C264&amp;'C. Fund Source'!D264)</f>
        <v>2020005</v>
      </c>
      <c r="B264" t="str">
        <f>IF('C. Fund Source'!E264="","",'C. Fund Source'!E264)</f>
        <v>1190</v>
      </c>
      <c r="C264">
        <f>IF(A264="","",'C. Fund Source'!G264)</f>
        <v>3.1099999999999999E-2</v>
      </c>
      <c r="D264" t="str">
        <f>IF(A264="","",IF(COUNTIFS('Tracking Log'!H:H,A264,'Tracking Log'!J:J,B264)&gt;0,"Y","N"))</f>
        <v>N</v>
      </c>
      <c r="E264" t="str">
        <f>IF(A264="","",IF(D264="N","Unit will be held to the lessor of the adopted rate or "&amp;TEXT(C264,"0.0000")&amp;" for "&amp;Year,VLOOKUP(A264&amp;"-"&amp;B264,'Tracking Support'!A:E,5,FALSE)))</f>
        <v>Unit will be held to the lessor of the adopted rate or 0.0311 for 2025</v>
      </c>
      <c r="F264" t="str">
        <f>IF(A264=$F$1,COUNTIF($A$2:A264,A264),"")</f>
        <v/>
      </c>
      <c r="G264" t="str">
        <f t="shared" si="16"/>
        <v/>
      </c>
      <c r="H264" t="str">
        <f t="shared" si="17"/>
        <v/>
      </c>
      <c r="I264" t="str">
        <f t="shared" si="18"/>
        <v/>
      </c>
    </row>
    <row r="265" spans="1:9" x14ac:dyDescent="0.25">
      <c r="A265" t="str">
        <f>IF('C. Fund Source'!B265="","",'C. Fund Source'!B265&amp;'C. Fund Source'!C265&amp;'C. Fund Source'!D265)</f>
        <v>2020006</v>
      </c>
      <c r="B265" t="str">
        <f>IF('C. Fund Source'!E265="","",'C. Fund Source'!E265)</f>
        <v>1190</v>
      </c>
      <c r="C265">
        <f>IF(A265="","",'C. Fund Source'!G265)</f>
        <v>2.01E-2</v>
      </c>
      <c r="D265" t="str">
        <f>IF(A265="","",IF(COUNTIFS('Tracking Log'!H:H,A265,'Tracking Log'!J:J,B265)&gt;0,"Y","N"))</f>
        <v>N</v>
      </c>
      <c r="E265" t="str">
        <f>IF(A265="","",IF(D265="N","Unit will be held to the lessor of the adopted rate or "&amp;TEXT(C265,"0.0000")&amp;" for "&amp;Year,VLOOKUP(A265&amp;"-"&amp;B265,'Tracking Support'!A:E,5,FALSE)))</f>
        <v>Unit will be held to the lessor of the adopted rate or 0.0201 for 2025</v>
      </c>
      <c r="F265" t="str">
        <f>IF(A265=$F$1,COUNTIF($A$2:A265,A265),"")</f>
        <v/>
      </c>
      <c r="G265" t="str">
        <f t="shared" si="16"/>
        <v/>
      </c>
      <c r="H265" t="str">
        <f t="shared" si="17"/>
        <v/>
      </c>
      <c r="I265" t="str">
        <f t="shared" si="18"/>
        <v/>
      </c>
    </row>
    <row r="266" spans="1:9" x14ac:dyDescent="0.25">
      <c r="A266" t="str">
        <f>IF('C. Fund Source'!B266="","",'C. Fund Source'!B266&amp;'C. Fund Source'!C266&amp;'C. Fund Source'!D266)</f>
        <v>2020008</v>
      </c>
      <c r="B266" t="str">
        <f>IF('C. Fund Source'!E266="","",'C. Fund Source'!E266)</f>
        <v>1190</v>
      </c>
      <c r="C266">
        <f>IF(A266="","",'C. Fund Source'!G266)</f>
        <v>1.72E-2</v>
      </c>
      <c r="D266" t="str">
        <f>IF(A266="","",IF(COUNTIFS('Tracking Log'!H:H,A266,'Tracking Log'!J:J,B266)&gt;0,"Y","N"))</f>
        <v>N</v>
      </c>
      <c r="E266" t="str">
        <f>IF(A266="","",IF(D266="N","Unit will be held to the lessor of the adopted rate or "&amp;TEXT(C266,"0.0000")&amp;" for "&amp;Year,VLOOKUP(A266&amp;"-"&amp;B266,'Tracking Support'!A:E,5,FALSE)))</f>
        <v>Unit will be held to the lessor of the adopted rate or 0.0172 for 2025</v>
      </c>
      <c r="F266" t="str">
        <f>IF(A266=$F$1,COUNTIF($A$2:A266,A266),"")</f>
        <v/>
      </c>
      <c r="G266" t="str">
        <f t="shared" si="16"/>
        <v/>
      </c>
      <c r="H266" t="str">
        <f t="shared" si="17"/>
        <v/>
      </c>
      <c r="I266" t="str">
        <f t="shared" si="18"/>
        <v/>
      </c>
    </row>
    <row r="267" spans="1:9" x14ac:dyDescent="0.25">
      <c r="A267" t="str">
        <f>IF('C. Fund Source'!B267="","",'C. Fund Source'!B267&amp;'C. Fund Source'!C267&amp;'C. Fund Source'!D267)</f>
        <v>2020009</v>
      </c>
      <c r="B267" t="str">
        <f>IF('C. Fund Source'!E267="","",'C. Fund Source'!E267)</f>
        <v>1190</v>
      </c>
      <c r="C267">
        <f>IF(A267="","",'C. Fund Source'!G267)</f>
        <v>3.3300000000000003E-2</v>
      </c>
      <c r="D267" t="str">
        <f>IF(A267="","",IF(COUNTIFS('Tracking Log'!H:H,A267,'Tracking Log'!J:J,B267)&gt;0,"Y","N"))</f>
        <v>N</v>
      </c>
      <c r="E267" t="str">
        <f>IF(A267="","",IF(D267="N","Unit will be held to the lessor of the adopted rate or "&amp;TEXT(C267,"0.0000")&amp;" for "&amp;Year,VLOOKUP(A267&amp;"-"&amp;B267,'Tracking Support'!A:E,5,FALSE)))</f>
        <v>Unit will be held to the lessor of the adopted rate or 0.0333 for 2025</v>
      </c>
      <c r="F267" t="str">
        <f>IF(A267=$F$1,COUNTIF($A$2:A267,A267),"")</f>
        <v/>
      </c>
      <c r="G267" t="str">
        <f t="shared" si="16"/>
        <v/>
      </c>
      <c r="H267" t="str">
        <f t="shared" si="17"/>
        <v/>
      </c>
      <c r="I267" t="str">
        <f t="shared" si="18"/>
        <v/>
      </c>
    </row>
    <row r="268" spans="1:9" x14ac:dyDescent="0.25">
      <c r="A268" t="str">
        <f>IF('C. Fund Source'!B268="","",'C. Fund Source'!B268&amp;'C. Fund Source'!C268&amp;'C. Fund Source'!D268)</f>
        <v>2020011</v>
      </c>
      <c r="B268" t="str">
        <f>IF('C. Fund Source'!E268="","",'C. Fund Source'!E268)</f>
        <v>1190</v>
      </c>
      <c r="C268">
        <f>IF(A268="","",'C. Fund Source'!G268)</f>
        <v>3.3300000000000003E-2</v>
      </c>
      <c r="D268" t="str">
        <f>IF(A268="","",IF(COUNTIFS('Tracking Log'!H:H,A268,'Tracking Log'!J:J,B268)&gt;0,"Y","N"))</f>
        <v>N</v>
      </c>
      <c r="E268" t="str">
        <f>IF(A268="","",IF(D268="N","Unit will be held to the lessor of the adopted rate or "&amp;TEXT(C268,"0.0000")&amp;" for "&amp;Year,VLOOKUP(A268&amp;"-"&amp;B268,'Tracking Support'!A:E,5,FALSE)))</f>
        <v>Unit will be held to the lessor of the adopted rate or 0.0333 for 2025</v>
      </c>
      <c r="F268" t="str">
        <f>IF(A268=$F$1,COUNTIF($A$2:A268,A268),"")</f>
        <v/>
      </c>
      <c r="G268" t="str">
        <f t="shared" si="16"/>
        <v/>
      </c>
      <c r="H268" t="str">
        <f t="shared" si="17"/>
        <v/>
      </c>
      <c r="I268" t="str">
        <f t="shared" si="18"/>
        <v/>
      </c>
    </row>
    <row r="269" spans="1:9" x14ac:dyDescent="0.25">
      <c r="A269" t="str">
        <f>IF('C. Fund Source'!B269="","",'C. Fund Source'!B269&amp;'C. Fund Source'!C269&amp;'C. Fund Source'!D269)</f>
        <v>2020013</v>
      </c>
      <c r="B269" t="str">
        <f>IF('C. Fund Source'!E269="","",'C. Fund Source'!E269)</f>
        <v>1190</v>
      </c>
      <c r="C269">
        <f>IF(A269="","",'C. Fund Source'!G269)</f>
        <v>3.1300000000000001E-2</v>
      </c>
      <c r="D269" t="str">
        <f>IF(A269="","",IF(COUNTIFS('Tracking Log'!H:H,A269,'Tracking Log'!J:J,B269)&gt;0,"Y","N"))</f>
        <v>N</v>
      </c>
      <c r="E269" t="str">
        <f>IF(A269="","",IF(D269="N","Unit will be held to the lessor of the adopted rate or "&amp;TEXT(C269,"0.0000")&amp;" for "&amp;Year,VLOOKUP(A269&amp;"-"&amp;B269,'Tracking Support'!A:E,5,FALSE)))</f>
        <v>Unit will be held to the lessor of the adopted rate or 0.0313 for 2025</v>
      </c>
      <c r="F269" t="str">
        <f>IF(A269=$F$1,COUNTIF($A$2:A269,A269),"")</f>
        <v/>
      </c>
      <c r="G269" t="str">
        <f t="shared" si="16"/>
        <v/>
      </c>
      <c r="H269" t="str">
        <f t="shared" si="17"/>
        <v/>
      </c>
      <c r="I269" t="str">
        <f t="shared" si="18"/>
        <v/>
      </c>
    </row>
    <row r="270" spans="1:9" x14ac:dyDescent="0.25">
      <c r="A270" t="str">
        <f>IF('C. Fund Source'!B270="","",'C. Fund Source'!B270&amp;'C. Fund Source'!C270&amp;'C. Fund Source'!D270)</f>
        <v>2020014</v>
      </c>
      <c r="B270" t="str">
        <f>IF('C. Fund Source'!E270="","",'C. Fund Source'!E270)</f>
        <v>1190</v>
      </c>
      <c r="C270">
        <f>IF(A270="","",'C. Fund Source'!G270)</f>
        <v>3.3300000000000003E-2</v>
      </c>
      <c r="D270" t="str">
        <f>IF(A270="","",IF(COUNTIFS('Tracking Log'!H:H,A270,'Tracking Log'!J:J,B270)&gt;0,"Y","N"))</f>
        <v>N</v>
      </c>
      <c r="E270" t="str">
        <f>IF(A270="","",IF(D270="N","Unit will be held to the lessor of the adopted rate or "&amp;TEXT(C270,"0.0000")&amp;" for "&amp;Year,VLOOKUP(A270&amp;"-"&amp;B270,'Tracking Support'!A:E,5,FALSE)))</f>
        <v>Unit will be held to the lessor of the adopted rate or 0.0333 for 2025</v>
      </c>
      <c r="F270" t="str">
        <f>IF(A270=$F$1,COUNTIF($A$2:A270,A270),"")</f>
        <v/>
      </c>
      <c r="G270" t="str">
        <f t="shared" si="16"/>
        <v/>
      </c>
      <c r="H270" t="str">
        <f t="shared" si="17"/>
        <v/>
      </c>
      <c r="I270" t="str">
        <f t="shared" si="18"/>
        <v/>
      </c>
    </row>
    <row r="271" spans="1:9" x14ac:dyDescent="0.25">
      <c r="A271" t="str">
        <f>IF('C. Fund Source'!B271="","",'C. Fund Source'!B271&amp;'C. Fund Source'!C271&amp;'C. Fund Source'!D271)</f>
        <v>2020015</v>
      </c>
      <c r="B271" t="str">
        <f>IF('C. Fund Source'!E271="","",'C. Fund Source'!E271)</f>
        <v>1190</v>
      </c>
      <c r="C271">
        <f>IF(A271="","",'C. Fund Source'!G271)</f>
        <v>2.8400000000000002E-2</v>
      </c>
      <c r="D271" t="str">
        <f>IF(A271="","",IF(COUNTIFS('Tracking Log'!H:H,A271,'Tracking Log'!J:J,B271)&gt;0,"Y","N"))</f>
        <v>N</v>
      </c>
      <c r="E271" t="str">
        <f>IF(A271="","",IF(D271="N","Unit will be held to the lessor of the adopted rate or "&amp;TEXT(C271,"0.0000")&amp;" for "&amp;Year,VLOOKUP(A271&amp;"-"&amp;B271,'Tracking Support'!A:E,5,FALSE)))</f>
        <v>Unit will be held to the lessor of the adopted rate or 0.0284 for 2025</v>
      </c>
      <c r="F271" t="str">
        <f>IF(A271=$F$1,COUNTIF($A$2:A271,A271),"")</f>
        <v/>
      </c>
      <c r="G271" t="str">
        <f t="shared" si="16"/>
        <v/>
      </c>
      <c r="H271" t="str">
        <f t="shared" si="17"/>
        <v/>
      </c>
      <c r="I271" t="str">
        <f t="shared" si="18"/>
        <v/>
      </c>
    </row>
    <row r="272" spans="1:9" x14ac:dyDescent="0.25">
      <c r="A272" t="str">
        <f>IF('C. Fund Source'!B272="","",'C. Fund Source'!B272&amp;'C. Fund Source'!C272&amp;'C. Fund Source'!D272)</f>
        <v>2020016</v>
      </c>
      <c r="B272" t="str">
        <f>IF('C. Fund Source'!E272="","",'C. Fund Source'!E272)</f>
        <v>1190</v>
      </c>
      <c r="C272">
        <f>IF(A272="","",'C. Fund Source'!G272)</f>
        <v>2.9899999999999999E-2</v>
      </c>
      <c r="D272" t="str">
        <f>IF(A272="","",IF(COUNTIFS('Tracking Log'!H:H,A272,'Tracking Log'!J:J,B272)&gt;0,"Y","N"))</f>
        <v>N</v>
      </c>
      <c r="E272" t="str">
        <f>IF(A272="","",IF(D272="N","Unit will be held to the lessor of the adopted rate or "&amp;TEXT(C272,"0.0000")&amp;" for "&amp;Year,VLOOKUP(A272&amp;"-"&amp;B272,'Tracking Support'!A:E,5,FALSE)))</f>
        <v>Unit will be held to the lessor of the adopted rate or 0.0299 for 2025</v>
      </c>
      <c r="F272" t="str">
        <f>IF(A272=$F$1,COUNTIF($A$2:A272,A272),"")</f>
        <v/>
      </c>
      <c r="G272" t="str">
        <f t="shared" si="16"/>
        <v/>
      </c>
      <c r="H272" t="str">
        <f t="shared" si="17"/>
        <v/>
      </c>
      <c r="I272" t="str">
        <f t="shared" si="18"/>
        <v/>
      </c>
    </row>
    <row r="273" spans="1:9" x14ac:dyDescent="0.25">
      <c r="A273" t="str">
        <f>IF('C. Fund Source'!B273="","",'C. Fund Source'!B273&amp;'C. Fund Source'!C273&amp;'C. Fund Source'!D273)</f>
        <v>2030112</v>
      </c>
      <c r="B273" t="str">
        <f>IF('C. Fund Source'!E273="","",'C. Fund Source'!E273)</f>
        <v>1191</v>
      </c>
      <c r="C273">
        <f>IF(A273="","",'C. Fund Source'!G273)</f>
        <v>3.0000000000000001E-3</v>
      </c>
      <c r="D273" t="str">
        <f>IF(A273="","",IF(COUNTIFS('Tracking Log'!H:H,A273,'Tracking Log'!J:J,B273)&gt;0,"Y","N"))</f>
        <v>N</v>
      </c>
      <c r="E273" t="str">
        <f>IF(A273="","",IF(D273="N","Unit will be held to the lessor of the adopted rate or "&amp;TEXT(C273,"0.0000")&amp;" for "&amp;Year,VLOOKUP(A273&amp;"-"&amp;B273,'Tracking Support'!A:E,5,FALSE)))</f>
        <v>Unit will be held to the lessor of the adopted rate or 0.0030 for 2025</v>
      </c>
      <c r="F273" t="str">
        <f>IF(A273=$F$1,COUNTIF($A$2:A273,A273),"")</f>
        <v/>
      </c>
      <c r="G273" t="str">
        <f t="shared" si="16"/>
        <v/>
      </c>
      <c r="H273" t="str">
        <f t="shared" si="17"/>
        <v/>
      </c>
      <c r="I273" t="str">
        <f t="shared" si="18"/>
        <v/>
      </c>
    </row>
    <row r="274" spans="1:9" x14ac:dyDescent="0.25">
      <c r="A274" t="str">
        <f>IF('C. Fund Source'!B274="","",'C. Fund Source'!B274&amp;'C. Fund Source'!C274&amp;'C. Fund Source'!D274)</f>
        <v>2030112</v>
      </c>
      <c r="B274" t="str">
        <f>IF('C. Fund Source'!E274="","",'C. Fund Source'!E274)</f>
        <v>2391</v>
      </c>
      <c r="C274">
        <f>IF(A274="","",'C. Fund Source'!G274)</f>
        <v>4.7199999999999999E-2</v>
      </c>
      <c r="D274" t="str">
        <f>IF(A274="","",IF(COUNTIFS('Tracking Log'!H:H,A274,'Tracking Log'!J:J,B274)&gt;0,"Y","N"))</f>
        <v>N</v>
      </c>
      <c r="E274" t="str">
        <f>IF(A274="","",IF(D274="N","Unit will be held to the lessor of the adopted rate or "&amp;TEXT(C274,"0.0000")&amp;" for "&amp;Year,VLOOKUP(A274&amp;"-"&amp;B274,'Tracking Support'!A:E,5,FALSE)))</f>
        <v>Unit will be held to the lessor of the adopted rate or 0.0472 for 2025</v>
      </c>
      <c r="F274" t="str">
        <f>IF(A274=$F$1,COUNTIF($A$2:A274,A274),"")</f>
        <v/>
      </c>
      <c r="G274" t="str">
        <f t="shared" si="16"/>
        <v/>
      </c>
      <c r="H274" t="str">
        <f t="shared" si="17"/>
        <v/>
      </c>
      <c r="I274" t="str">
        <f t="shared" si="18"/>
        <v/>
      </c>
    </row>
    <row r="275" spans="1:9" x14ac:dyDescent="0.25">
      <c r="A275" t="str">
        <f>IF('C. Fund Source'!B275="","",'C. Fund Source'!B275&amp;'C. Fund Source'!C275&amp;'C. Fund Source'!D275)</f>
        <v>2030112</v>
      </c>
      <c r="B275" t="str">
        <f>IF('C. Fund Source'!E275="","",'C. Fund Source'!E275)</f>
        <v>6290</v>
      </c>
      <c r="C275">
        <f>IF(A275="","",'C. Fund Source'!G275)</f>
        <v>9.4999999999999998E-3</v>
      </c>
      <c r="D275" t="str">
        <f>IF(A275="","",IF(COUNTIFS('Tracking Log'!H:H,A275,'Tracking Log'!J:J,B275)&gt;0,"Y","N"))</f>
        <v>N</v>
      </c>
      <c r="E275" t="str">
        <f>IF(A275="","",IF(D275="N","Unit will be held to the lessor of the adopted rate or "&amp;TEXT(C275,"0.0000")&amp;" for "&amp;Year,VLOOKUP(A275&amp;"-"&amp;B275,'Tracking Support'!A:E,5,FALSE)))</f>
        <v>Unit will be held to the lessor of the adopted rate or 0.0095 for 2025</v>
      </c>
      <c r="F275" t="str">
        <f>IF(A275=$F$1,COUNTIF($A$2:A275,A275),"")</f>
        <v/>
      </c>
      <c r="G275" t="str">
        <f t="shared" si="16"/>
        <v/>
      </c>
      <c r="H275" t="str">
        <f t="shared" si="17"/>
        <v/>
      </c>
      <c r="I275" t="str">
        <f t="shared" si="18"/>
        <v/>
      </c>
    </row>
    <row r="276" spans="1:9" x14ac:dyDescent="0.25">
      <c r="A276" t="str">
        <f>IF('C. Fund Source'!B276="","",'C. Fund Source'!B276&amp;'C. Fund Source'!C276&amp;'C. Fund Source'!D276)</f>
        <v>2030305</v>
      </c>
      <c r="B276" t="str">
        <f>IF('C. Fund Source'!E276="","",'C. Fund Source'!E276)</f>
        <v>1191</v>
      </c>
      <c r="C276">
        <f>IF(A276="","",'C. Fund Source'!G276)</f>
        <v>3.3300000000000003E-2</v>
      </c>
      <c r="D276" t="str">
        <f>IF(A276="","",IF(COUNTIFS('Tracking Log'!H:H,A276,'Tracking Log'!J:J,B276)&gt;0,"Y","N"))</f>
        <v>N</v>
      </c>
      <c r="E276" t="str">
        <f>IF(A276="","",IF(D276="N","Unit will be held to the lessor of the adopted rate or "&amp;TEXT(C276,"0.0000")&amp;" for "&amp;Year,VLOOKUP(A276&amp;"-"&amp;B276,'Tracking Support'!A:E,5,FALSE)))</f>
        <v>Unit will be held to the lessor of the adopted rate or 0.0333 for 2025</v>
      </c>
      <c r="F276" t="str">
        <f>IF(A276=$F$1,COUNTIF($A$2:A276,A276),"")</f>
        <v/>
      </c>
      <c r="G276" t="str">
        <f t="shared" si="16"/>
        <v/>
      </c>
      <c r="H276" t="str">
        <f t="shared" si="17"/>
        <v/>
      </c>
      <c r="I276" t="str">
        <f t="shared" si="18"/>
        <v/>
      </c>
    </row>
    <row r="277" spans="1:9" x14ac:dyDescent="0.25">
      <c r="A277" t="str">
        <f>IF('C. Fund Source'!B277="","",'C. Fund Source'!B277&amp;'C. Fund Source'!C277&amp;'C. Fund Source'!D277)</f>
        <v>2030305</v>
      </c>
      <c r="B277" t="str">
        <f>IF('C. Fund Source'!E277="","",'C. Fund Source'!E277)</f>
        <v>2391</v>
      </c>
      <c r="C277">
        <f>IF(A277="","",'C. Fund Source'!G277)</f>
        <v>0.05</v>
      </c>
      <c r="D277" t="str">
        <f>IF(A277="","",IF(COUNTIFS('Tracking Log'!H:H,A277,'Tracking Log'!J:J,B277)&gt;0,"Y","N"))</f>
        <v>N</v>
      </c>
      <c r="E277" t="str">
        <f>IF(A277="","",IF(D277="N","Unit will be held to the lessor of the adopted rate or "&amp;TEXT(C277,"0.0000")&amp;" for "&amp;Year,VLOOKUP(A277&amp;"-"&amp;B277,'Tracking Support'!A:E,5,FALSE)))</f>
        <v>Unit will be held to the lessor of the adopted rate or 0.0500 for 2025</v>
      </c>
      <c r="F277" t="str">
        <f>IF(A277=$F$1,COUNTIF($A$2:A277,A277),"")</f>
        <v/>
      </c>
      <c r="G277" t="str">
        <f t="shared" si="16"/>
        <v/>
      </c>
      <c r="H277" t="str">
        <f t="shared" si="17"/>
        <v/>
      </c>
      <c r="I277" t="str">
        <f t="shared" si="18"/>
        <v/>
      </c>
    </row>
    <row r="278" spans="1:9" x14ac:dyDescent="0.25">
      <c r="A278" t="str">
        <f>IF('C. Fund Source'!B278="","",'C. Fund Source'!B278&amp;'C. Fund Source'!C278&amp;'C. Fund Source'!D278)</f>
        <v>2030305</v>
      </c>
      <c r="B278" t="str">
        <f>IF('C. Fund Source'!E278="","",'C. Fund Source'!E278)</f>
        <v>6290</v>
      </c>
      <c r="C278">
        <f>IF(A278="","",'C. Fund Source'!G278)</f>
        <v>3.3300000000000003E-2</v>
      </c>
      <c r="D278" t="str">
        <f>IF(A278="","",IF(COUNTIFS('Tracking Log'!H:H,A278,'Tracking Log'!J:J,B278)&gt;0,"Y","N"))</f>
        <v>N</v>
      </c>
      <c r="E278" t="str">
        <f>IF(A278="","",IF(D278="N","Unit will be held to the lessor of the adopted rate or "&amp;TEXT(C278,"0.0000")&amp;" for "&amp;Year,VLOOKUP(A278&amp;"-"&amp;B278,'Tracking Support'!A:E,5,FALSE)))</f>
        <v>Unit will be held to the lessor of the adopted rate or 0.0333 for 2025</v>
      </c>
      <c r="F278" t="str">
        <f>IF(A278=$F$1,COUNTIF($A$2:A278,A278),"")</f>
        <v/>
      </c>
      <c r="G278" t="str">
        <f t="shared" si="16"/>
        <v/>
      </c>
      <c r="H278" t="str">
        <f t="shared" si="17"/>
        <v/>
      </c>
      <c r="I278" t="str">
        <f t="shared" si="18"/>
        <v/>
      </c>
    </row>
    <row r="279" spans="1:9" x14ac:dyDescent="0.25">
      <c r="A279" t="str">
        <f>IF('C. Fund Source'!B279="","",'C. Fund Source'!B279&amp;'C. Fund Source'!C279&amp;'C. Fund Source'!D279)</f>
        <v>2030444</v>
      </c>
      <c r="B279" t="str">
        <f>IF('C. Fund Source'!E279="","",'C. Fund Source'!E279)</f>
        <v>2391</v>
      </c>
      <c r="C279">
        <f>IF(A279="","",'C. Fund Source'!G279)</f>
        <v>4.99E-2</v>
      </c>
      <c r="D279" t="str">
        <f>IF(A279="","",IF(COUNTIFS('Tracking Log'!H:H,A279,'Tracking Log'!J:J,B279)&gt;0,"Y","N"))</f>
        <v>N</v>
      </c>
      <c r="E279" t="str">
        <f>IF(A279="","",IF(D279="N","Unit will be held to the lessor of the adopted rate or "&amp;TEXT(C279,"0.0000")&amp;" for "&amp;Year,VLOOKUP(A279&amp;"-"&amp;B279,'Tracking Support'!A:E,5,FALSE)))</f>
        <v>Unit will be held to the lessor of the adopted rate or 0.0499 for 2025</v>
      </c>
      <c r="F279" t="str">
        <f>IF(A279=$F$1,COUNTIF($A$2:A279,A279),"")</f>
        <v/>
      </c>
      <c r="G279" t="str">
        <f t="shared" si="16"/>
        <v/>
      </c>
      <c r="H279" t="str">
        <f t="shared" si="17"/>
        <v/>
      </c>
      <c r="I279" t="str">
        <f t="shared" si="18"/>
        <v/>
      </c>
    </row>
    <row r="280" spans="1:9" x14ac:dyDescent="0.25">
      <c r="A280" t="str">
        <f>IF('C. Fund Source'!B280="","",'C. Fund Source'!B280&amp;'C. Fund Source'!C280&amp;'C. Fund Source'!D280)</f>
        <v>2030599</v>
      </c>
      <c r="B280" t="str">
        <f>IF('C. Fund Source'!E280="","",'C. Fund Source'!E280)</f>
        <v>1191</v>
      </c>
      <c r="C280">
        <f>IF(A280="","",'C. Fund Source'!G280)</f>
        <v>2.6599999999999999E-2</v>
      </c>
      <c r="D280" t="str">
        <f>IF(A280="","",IF(COUNTIFS('Tracking Log'!H:H,A280,'Tracking Log'!J:J,B280)&gt;0,"Y","N"))</f>
        <v>N</v>
      </c>
      <c r="E280" t="str">
        <f>IF(A280="","",IF(D280="N","Unit will be held to the lessor of the adopted rate or "&amp;TEXT(C280,"0.0000")&amp;" for "&amp;Year,VLOOKUP(A280&amp;"-"&amp;B280,'Tracking Support'!A:E,5,FALSE)))</f>
        <v>Unit will be held to the lessor of the adopted rate or 0.0266 for 2025</v>
      </c>
      <c r="F280" t="str">
        <f>IF(A280=$F$1,COUNTIF($A$2:A280,A280),"")</f>
        <v/>
      </c>
      <c r="G280" t="str">
        <f t="shared" si="16"/>
        <v/>
      </c>
      <c r="H280" t="str">
        <f t="shared" si="17"/>
        <v/>
      </c>
      <c r="I280" t="str">
        <f t="shared" si="18"/>
        <v/>
      </c>
    </row>
    <row r="281" spans="1:9" x14ac:dyDescent="0.25">
      <c r="A281" t="str">
        <f>IF('C. Fund Source'!B281="","",'C. Fund Source'!B281&amp;'C. Fund Source'!C281&amp;'C. Fund Source'!D281)</f>
        <v>2030599</v>
      </c>
      <c r="B281" t="str">
        <f>IF('C. Fund Source'!E281="","",'C. Fund Source'!E281)</f>
        <v>2391</v>
      </c>
      <c r="C281">
        <f>IF(A281="","",'C. Fund Source'!G281)</f>
        <v>0.05</v>
      </c>
      <c r="D281" t="str">
        <f>IF(A281="","",IF(COUNTIFS('Tracking Log'!H:H,A281,'Tracking Log'!J:J,B281)&gt;0,"Y","N"))</f>
        <v>N</v>
      </c>
      <c r="E281" t="str">
        <f>IF(A281="","",IF(D281="N","Unit will be held to the lessor of the adopted rate or "&amp;TEXT(C281,"0.0000")&amp;" for "&amp;Year,VLOOKUP(A281&amp;"-"&amp;B281,'Tracking Support'!A:E,5,FALSE)))</f>
        <v>Unit will be held to the lessor of the adopted rate or 0.0500 for 2025</v>
      </c>
      <c r="F281" t="str">
        <f>IF(A281=$F$1,COUNTIF($A$2:A281,A281),"")</f>
        <v/>
      </c>
      <c r="G281" t="str">
        <f t="shared" si="16"/>
        <v/>
      </c>
      <c r="H281" t="str">
        <f t="shared" si="17"/>
        <v/>
      </c>
      <c r="I281" t="str">
        <f t="shared" si="18"/>
        <v/>
      </c>
    </row>
    <row r="282" spans="1:9" x14ac:dyDescent="0.25">
      <c r="A282" t="str">
        <f>IF('C. Fund Source'!B282="","",'C. Fund Source'!B282&amp;'C. Fund Source'!C282&amp;'C. Fund Source'!D282)</f>
        <v>2030600</v>
      </c>
      <c r="B282" t="str">
        <f>IF('C. Fund Source'!E282="","",'C. Fund Source'!E282)</f>
        <v>2391</v>
      </c>
      <c r="C282">
        <f>IF(A282="","",'C. Fund Source'!G282)</f>
        <v>0.05</v>
      </c>
      <c r="D282" t="str">
        <f>IF(A282="","",IF(COUNTIFS('Tracking Log'!H:H,A282,'Tracking Log'!J:J,B282)&gt;0,"Y","N"))</f>
        <v>N</v>
      </c>
      <c r="E282" t="str">
        <f>IF(A282="","",IF(D282="N","Unit will be held to the lessor of the adopted rate or "&amp;TEXT(C282,"0.0000")&amp;" for "&amp;Year,VLOOKUP(A282&amp;"-"&amp;B282,'Tracking Support'!A:E,5,FALSE)))</f>
        <v>Unit will be held to the lessor of the adopted rate or 0.0500 for 2025</v>
      </c>
      <c r="F282" t="str">
        <f>IF(A282=$F$1,COUNTIF($A$2:A282,A282),"")</f>
        <v/>
      </c>
      <c r="G282" t="str">
        <f t="shared" si="16"/>
        <v/>
      </c>
      <c r="H282" t="str">
        <f t="shared" si="17"/>
        <v/>
      </c>
      <c r="I282" t="str">
        <f t="shared" si="18"/>
        <v/>
      </c>
    </row>
    <row r="283" spans="1:9" x14ac:dyDescent="0.25">
      <c r="A283" t="str">
        <f>IF('C. Fund Source'!B283="","",'C. Fund Source'!B283&amp;'C. Fund Source'!C283&amp;'C. Fund Source'!D283)</f>
        <v>2030601</v>
      </c>
      <c r="B283" t="str">
        <f>IF('C. Fund Source'!E283="","",'C. Fund Source'!E283)</f>
        <v>2391</v>
      </c>
      <c r="C283">
        <f>IF(A283="","",'C. Fund Source'!G283)</f>
        <v>0.05</v>
      </c>
      <c r="D283" t="str">
        <f>IF(A283="","",IF(COUNTIFS('Tracking Log'!H:H,A283,'Tracking Log'!J:J,B283)&gt;0,"Y","N"))</f>
        <v>N</v>
      </c>
      <c r="E283" t="str">
        <f>IF(A283="","",IF(D283="N","Unit will be held to the lessor of the adopted rate or "&amp;TEXT(C283,"0.0000")&amp;" for "&amp;Year,VLOOKUP(A283&amp;"-"&amp;B283,'Tracking Support'!A:E,5,FALSE)))</f>
        <v>Unit will be held to the lessor of the adopted rate or 0.0500 for 2025</v>
      </c>
      <c r="F283" t="str">
        <f>IF(A283=$F$1,COUNTIF($A$2:A283,A283),"")</f>
        <v/>
      </c>
      <c r="G283" t="str">
        <f t="shared" si="16"/>
        <v/>
      </c>
      <c r="H283" t="str">
        <f t="shared" si="17"/>
        <v/>
      </c>
      <c r="I283" t="str">
        <f t="shared" si="18"/>
        <v/>
      </c>
    </row>
    <row r="284" spans="1:9" x14ac:dyDescent="0.25">
      <c r="A284" t="str">
        <f>IF('C. Fund Source'!B284="","",'C. Fund Source'!B284&amp;'C. Fund Source'!C284&amp;'C. Fund Source'!D284)</f>
        <v>2030602</v>
      </c>
      <c r="B284" t="str">
        <f>IF('C. Fund Source'!E284="","",'C. Fund Source'!E284)</f>
        <v>1191</v>
      </c>
      <c r="C284">
        <f>IF(A284="","",'C. Fund Source'!G284)</f>
        <v>2.5000000000000001E-2</v>
      </c>
      <c r="D284" t="str">
        <f>IF(A284="","",IF(COUNTIFS('Tracking Log'!H:H,A284,'Tracking Log'!J:J,B284)&gt;0,"Y","N"))</f>
        <v>N</v>
      </c>
      <c r="E284" t="str">
        <f>IF(A284="","",IF(D284="N","Unit will be held to the lessor of the adopted rate or "&amp;TEXT(C284,"0.0000")&amp;" for "&amp;Year,VLOOKUP(A284&amp;"-"&amp;B284,'Tracking Support'!A:E,5,FALSE)))</f>
        <v>Unit will be held to the lessor of the adopted rate or 0.0250 for 2025</v>
      </c>
      <c r="F284" t="str">
        <f>IF(A284=$F$1,COUNTIF($A$2:A284,A284),"")</f>
        <v/>
      </c>
      <c r="G284" t="str">
        <f t="shared" si="16"/>
        <v/>
      </c>
      <c r="H284" t="str">
        <f t="shared" si="17"/>
        <v/>
      </c>
      <c r="I284" t="str">
        <f t="shared" si="18"/>
        <v/>
      </c>
    </row>
    <row r="285" spans="1:9" x14ac:dyDescent="0.25">
      <c r="A285" t="str">
        <f>IF('C. Fund Source'!B285="","",'C. Fund Source'!B285&amp;'C. Fund Source'!C285&amp;'C. Fund Source'!D285)</f>
        <v>2030602</v>
      </c>
      <c r="B285" t="str">
        <f>IF('C. Fund Source'!E285="","",'C. Fund Source'!E285)</f>
        <v>2391</v>
      </c>
      <c r="C285">
        <f>IF(A285="","",'C. Fund Source'!G285)</f>
        <v>0.05</v>
      </c>
      <c r="D285" t="str">
        <f>IF(A285="","",IF(COUNTIFS('Tracking Log'!H:H,A285,'Tracking Log'!J:J,B285)&gt;0,"Y","N"))</f>
        <v>N</v>
      </c>
      <c r="E285" t="str">
        <f>IF(A285="","",IF(D285="N","Unit will be held to the lessor of the adopted rate or "&amp;TEXT(C285,"0.0000")&amp;" for "&amp;Year,VLOOKUP(A285&amp;"-"&amp;B285,'Tracking Support'!A:E,5,FALSE)))</f>
        <v>Unit will be held to the lessor of the adopted rate or 0.0500 for 2025</v>
      </c>
      <c r="F285" t="str">
        <f>IF(A285=$F$1,COUNTIF($A$2:A285,A285),"")</f>
        <v/>
      </c>
      <c r="G285" t="str">
        <f t="shared" si="16"/>
        <v/>
      </c>
      <c r="H285" t="str">
        <f t="shared" si="17"/>
        <v/>
      </c>
      <c r="I285" t="str">
        <f t="shared" si="18"/>
        <v/>
      </c>
    </row>
    <row r="286" spans="1:9" x14ac:dyDescent="0.25">
      <c r="A286" t="str">
        <f>IF('C. Fund Source'!B286="","",'C. Fund Source'!B286&amp;'C. Fund Source'!C286&amp;'C. Fund Source'!D286)</f>
        <v>2030725</v>
      </c>
      <c r="B286" t="str">
        <f>IF('C. Fund Source'!E286="","",'C. Fund Source'!E286)</f>
        <v>1390</v>
      </c>
      <c r="C286">
        <f>IF(A286="","",'C. Fund Source'!G286)</f>
        <v>8.5000000000000006E-3</v>
      </c>
      <c r="D286" t="str">
        <f>IF(A286="","",IF(COUNTIFS('Tracking Log'!H:H,A286,'Tracking Log'!J:J,B286)&gt;0,"Y","N"))</f>
        <v>N</v>
      </c>
      <c r="E286" t="str">
        <f>IF(A286="","",IF(D286="N","Unit will be held to the lessor of the adopted rate or "&amp;TEXT(C286,"0.0000")&amp;" for "&amp;Year,VLOOKUP(A286&amp;"-"&amp;B286,'Tracking Support'!A:E,5,FALSE)))</f>
        <v>Unit will be held to the lessor of the adopted rate or 0.0085 for 2025</v>
      </c>
      <c r="F286" t="str">
        <f>IF(A286=$F$1,COUNTIF($A$2:A286,A286),"")</f>
        <v/>
      </c>
      <c r="G286" t="str">
        <f t="shared" si="16"/>
        <v/>
      </c>
      <c r="H286" t="str">
        <f t="shared" si="17"/>
        <v/>
      </c>
      <c r="I286" t="str">
        <f t="shared" si="18"/>
        <v/>
      </c>
    </row>
    <row r="287" spans="1:9" x14ac:dyDescent="0.25">
      <c r="A287" t="str">
        <f>IF('C. Fund Source'!B287="","",'C. Fund Source'!B287&amp;'C. Fund Source'!C287&amp;'C. Fund Source'!D287)</f>
        <v>2030725</v>
      </c>
      <c r="B287" t="str">
        <f>IF('C. Fund Source'!E287="","",'C. Fund Source'!E287)</f>
        <v>2390</v>
      </c>
      <c r="C287">
        <f>IF(A287="","",'C. Fund Source'!G287)</f>
        <v>1.14E-2</v>
      </c>
      <c r="D287" t="str">
        <f>IF(A287="","",IF(COUNTIFS('Tracking Log'!H:H,A287,'Tracking Log'!J:J,B287)&gt;0,"Y","N"))</f>
        <v>N</v>
      </c>
      <c r="E287" t="str">
        <f>IF(A287="","",IF(D287="N","Unit will be held to the lessor of the adopted rate or "&amp;TEXT(C287,"0.0000")&amp;" for "&amp;Year,VLOOKUP(A287&amp;"-"&amp;B287,'Tracking Support'!A:E,5,FALSE)))</f>
        <v>Unit will be held to the lessor of the adopted rate or 0.0114 for 2025</v>
      </c>
      <c r="F287" t="str">
        <f>IF(A287=$F$1,COUNTIF($A$2:A287,A287),"")</f>
        <v/>
      </c>
      <c r="G287" t="str">
        <f t="shared" si="16"/>
        <v/>
      </c>
      <c r="H287" t="str">
        <f t="shared" si="17"/>
        <v/>
      </c>
      <c r="I287" t="str">
        <f t="shared" si="18"/>
        <v/>
      </c>
    </row>
    <row r="288" spans="1:9" x14ac:dyDescent="0.25">
      <c r="A288" t="str">
        <f>IF('C. Fund Source'!B288="","",'C. Fund Source'!B288&amp;'C. Fund Source'!C288&amp;'C. Fund Source'!D288)</f>
        <v>2030725</v>
      </c>
      <c r="B288" t="str">
        <f>IF('C. Fund Source'!E288="","",'C. Fund Source'!E288)</f>
        <v>2391</v>
      </c>
      <c r="C288">
        <f>IF(A288="","",'C. Fund Source'!G288)</f>
        <v>1.52E-2</v>
      </c>
      <c r="D288" t="str">
        <f>IF(A288="","",IF(COUNTIFS('Tracking Log'!H:H,A288,'Tracking Log'!J:J,B288)&gt;0,"Y","N"))</f>
        <v>N</v>
      </c>
      <c r="E288" t="str">
        <f>IF(A288="","",IF(D288="N","Unit will be held to the lessor of the adopted rate or "&amp;TEXT(C288,"0.0000")&amp;" for "&amp;Year,VLOOKUP(A288&amp;"-"&amp;B288,'Tracking Support'!A:E,5,FALSE)))</f>
        <v>Unit will be held to the lessor of the adopted rate or 0.0152 for 2025</v>
      </c>
      <c r="F288" t="str">
        <f>IF(A288=$F$1,COUNTIF($A$2:A288,A288),"")</f>
        <v/>
      </c>
      <c r="G288" t="str">
        <f t="shared" si="16"/>
        <v/>
      </c>
      <c r="H288" t="str">
        <f t="shared" si="17"/>
        <v/>
      </c>
      <c r="I288" t="str">
        <f t="shared" si="18"/>
        <v/>
      </c>
    </row>
    <row r="289" spans="1:9" x14ac:dyDescent="0.25">
      <c r="A289" t="str">
        <f>IF('C. Fund Source'!B289="","",'C. Fund Source'!B289&amp;'C. Fund Source'!C289&amp;'C. Fund Source'!D289)</f>
        <v>2030725</v>
      </c>
      <c r="B289" t="str">
        <f>IF('C. Fund Source'!E289="","",'C. Fund Source'!E289)</f>
        <v>6290</v>
      </c>
      <c r="C289">
        <f>IF(A289="","",'C. Fund Source'!G289)</f>
        <v>1.9699999999999999E-2</v>
      </c>
      <c r="D289" t="str">
        <f>IF(A289="","",IF(COUNTIFS('Tracking Log'!H:H,A289,'Tracking Log'!J:J,B289)&gt;0,"Y","N"))</f>
        <v>N</v>
      </c>
      <c r="E289" t="str">
        <f>IF(A289="","",IF(D289="N","Unit will be held to the lessor of the adopted rate or "&amp;TEXT(C289,"0.0000")&amp;" for "&amp;Year,VLOOKUP(A289&amp;"-"&amp;B289,'Tracking Support'!A:E,5,FALSE)))</f>
        <v>Unit will be held to the lessor of the adopted rate or 0.0197 for 2025</v>
      </c>
      <c r="F289" t="str">
        <f>IF(A289=$F$1,COUNTIF($A$2:A289,A289),"")</f>
        <v/>
      </c>
      <c r="G289" t="str">
        <f t="shared" si="16"/>
        <v/>
      </c>
      <c r="H289" t="str">
        <f t="shared" si="17"/>
        <v/>
      </c>
      <c r="I289" t="str">
        <f t="shared" si="18"/>
        <v/>
      </c>
    </row>
    <row r="290" spans="1:9" x14ac:dyDescent="0.25">
      <c r="A290" t="str">
        <f>IF('C. Fund Source'!B290="","",'C. Fund Source'!B290&amp;'C. Fund Source'!C290&amp;'C. Fund Source'!D290)</f>
        <v>2070060</v>
      </c>
      <c r="B290" t="str">
        <f>IF('C. Fund Source'!E290="","",'C. Fund Source'!E290)</f>
        <v>2393</v>
      </c>
      <c r="C290">
        <f>IF(A290="","",'C. Fund Source'!G290)</f>
        <v>2.75E-2</v>
      </c>
      <c r="D290" t="str">
        <f>IF(A290="","",IF(COUNTIFS('Tracking Log'!H:H,A290,'Tracking Log'!J:J,B290)&gt;0,"Y","N"))</f>
        <v>N</v>
      </c>
      <c r="E290" t="str">
        <f>IF(A290="","",IF(D290="N","Unit will be held to the lessor of the adopted rate or "&amp;TEXT(C290,"0.0000")&amp;" for "&amp;Year,VLOOKUP(A290&amp;"-"&amp;B290,'Tracking Support'!A:E,5,FALSE)))</f>
        <v>Unit will be held to the lessor of the adopted rate or 0.0275 for 2025</v>
      </c>
      <c r="F290" t="str">
        <f>IF(A290=$F$1,COUNTIF($A$2:A290,A290),"")</f>
        <v/>
      </c>
      <c r="G290" t="str">
        <f t="shared" si="16"/>
        <v/>
      </c>
      <c r="H290" t="str">
        <f t="shared" si="17"/>
        <v/>
      </c>
      <c r="I290" t="str">
        <f t="shared" si="18"/>
        <v/>
      </c>
    </row>
    <row r="291" spans="1:9" x14ac:dyDescent="0.25">
      <c r="A291" t="str">
        <f>IF('C. Fund Source'!B291="","",'C. Fund Source'!B291&amp;'C. Fund Source'!C291&amp;'C. Fund Source'!D291)</f>
        <v>2110000</v>
      </c>
      <c r="B291" t="str">
        <f>IF('C. Fund Source'!E291="","",'C. Fund Source'!E291)</f>
        <v>0590</v>
      </c>
      <c r="C291">
        <f>IF(A291="","",'C. Fund Source'!G291)</f>
        <v>4.4999999999999997E-3</v>
      </c>
      <c r="D291" t="str">
        <f>IF(A291="","",IF(COUNTIFS('Tracking Log'!H:H,A291,'Tracking Log'!J:J,B291)&gt;0,"Y","N"))</f>
        <v>N</v>
      </c>
      <c r="E291" t="str">
        <f>IF(A291="","",IF(D291="N","Unit will be held to the lessor of the adopted rate or "&amp;TEXT(C291,"0.0000")&amp;" for "&amp;Year,VLOOKUP(A291&amp;"-"&amp;B291,'Tracking Support'!A:E,5,FALSE)))</f>
        <v>Unit will be held to the lessor of the adopted rate or 0.0045 for 2025</v>
      </c>
      <c r="F291" t="str">
        <f>IF(A291=$F$1,COUNTIF($A$2:A291,A291),"")</f>
        <v/>
      </c>
      <c r="G291" t="str">
        <f t="shared" si="16"/>
        <v/>
      </c>
      <c r="H291" t="str">
        <f t="shared" si="17"/>
        <v/>
      </c>
      <c r="I291" t="str">
        <f t="shared" si="18"/>
        <v/>
      </c>
    </row>
    <row r="292" spans="1:9" x14ac:dyDescent="0.25">
      <c r="A292" t="str">
        <f>IF('C. Fund Source'!B292="","",'C. Fund Source'!B292&amp;'C. Fund Source'!C292&amp;'C. Fund Source'!D292)</f>
        <v>2110000</v>
      </c>
      <c r="B292" t="str">
        <f>IF('C. Fund Source'!E292="","",'C. Fund Source'!E292)</f>
        <v>0790</v>
      </c>
      <c r="C292">
        <f>IF(A292="","",'C. Fund Source'!G292)</f>
        <v>4.2999999999999997E-2</v>
      </c>
      <c r="D292" t="str">
        <f>IF(A292="","",IF(COUNTIFS('Tracking Log'!H:H,A292,'Tracking Log'!J:J,B292)&gt;0,"Y","N"))</f>
        <v>N</v>
      </c>
      <c r="E292" t="str">
        <f>IF(A292="","",IF(D292="N","Unit will be held to the lessor of the adopted rate or "&amp;TEXT(C292,"0.0000")&amp;" for "&amp;Year,VLOOKUP(A292&amp;"-"&amp;B292,'Tracking Support'!A:E,5,FALSE)))</f>
        <v>Unit will be held to the lessor of the adopted rate or 0.0430 for 2025</v>
      </c>
      <c r="F292" t="str">
        <f>IF(A292=$F$1,COUNTIF($A$2:A292,A292),"")</f>
        <v/>
      </c>
      <c r="G292" t="str">
        <f t="shared" si="16"/>
        <v/>
      </c>
      <c r="H292" t="str">
        <f t="shared" si="17"/>
        <v/>
      </c>
      <c r="I292" t="str">
        <f t="shared" si="18"/>
        <v/>
      </c>
    </row>
    <row r="293" spans="1:9" x14ac:dyDescent="0.25">
      <c r="A293" t="str">
        <f>IF('C. Fund Source'!B293="","",'C. Fund Source'!B293&amp;'C. Fund Source'!C293&amp;'C. Fund Source'!D293)</f>
        <v>2110000</v>
      </c>
      <c r="B293" t="str">
        <f>IF('C. Fund Source'!E293="","",'C. Fund Source'!E293)</f>
        <v>1192</v>
      </c>
      <c r="C293">
        <f>IF(A293="","",'C. Fund Source'!G293)</f>
        <v>4.4000000000000003E-3</v>
      </c>
      <c r="D293" t="str">
        <f>IF(A293="","",IF(COUNTIFS('Tracking Log'!H:H,A293,'Tracking Log'!J:J,B293)&gt;0,"Y","N"))</f>
        <v>N</v>
      </c>
      <c r="E293" t="str">
        <f>IF(A293="","",IF(D293="N","Unit will be held to the lessor of the adopted rate or "&amp;TEXT(C293,"0.0000")&amp;" for "&amp;Year,VLOOKUP(A293&amp;"-"&amp;B293,'Tracking Support'!A:E,5,FALSE)))</f>
        <v>Unit will be held to the lessor of the adopted rate or 0.0044 for 2025</v>
      </c>
      <c r="F293" t="str">
        <f>IF(A293=$F$1,COUNTIF($A$2:A293,A293),"")</f>
        <v/>
      </c>
      <c r="G293" t="str">
        <f t="shared" si="16"/>
        <v/>
      </c>
      <c r="H293" t="str">
        <f t="shared" si="17"/>
        <v/>
      </c>
      <c r="I293" t="str">
        <f t="shared" si="18"/>
        <v/>
      </c>
    </row>
    <row r="294" spans="1:9" x14ac:dyDescent="0.25">
      <c r="A294" t="str">
        <f>IF('C. Fund Source'!B294="","",'C. Fund Source'!B294&amp;'C. Fund Source'!C294&amp;'C. Fund Source'!D294)</f>
        <v>2110000</v>
      </c>
      <c r="B294" t="str">
        <f>IF('C. Fund Source'!E294="","",'C. Fund Source'!E294)</f>
        <v>2391</v>
      </c>
      <c r="C294">
        <f>IF(A294="","",'C. Fund Source'!G294)</f>
        <v>3.3300000000000003E-2</v>
      </c>
      <c r="D294" t="str">
        <f>IF(A294="","",IF(COUNTIFS('Tracking Log'!H:H,A294,'Tracking Log'!J:J,B294)&gt;0,"Y","N"))</f>
        <v>N</v>
      </c>
      <c r="E294" t="str">
        <f>IF(A294="","",IF(D294="N","Unit will be held to the lessor of the adopted rate or "&amp;TEXT(C294,"0.0000")&amp;" for "&amp;Year,VLOOKUP(A294&amp;"-"&amp;B294,'Tracking Support'!A:E,5,FALSE)))</f>
        <v>Unit will be held to the lessor of the adopted rate or 0.0333 for 2025</v>
      </c>
      <c r="F294" t="str">
        <f>IF(A294=$F$1,COUNTIF($A$2:A294,A294),"")</f>
        <v/>
      </c>
      <c r="G294" t="str">
        <f t="shared" si="16"/>
        <v/>
      </c>
      <c r="H294" t="str">
        <f t="shared" si="17"/>
        <v/>
      </c>
      <c r="I294" t="str">
        <f t="shared" si="18"/>
        <v/>
      </c>
    </row>
    <row r="295" spans="1:9" x14ac:dyDescent="0.25">
      <c r="A295" t="str">
        <f>IF('C. Fund Source'!B295="","",'C. Fund Source'!B295&amp;'C. Fund Source'!C295&amp;'C. Fund Source'!D295)</f>
        <v>2130304</v>
      </c>
      <c r="B295" t="str">
        <f>IF('C. Fund Source'!E295="","",'C. Fund Source'!E295)</f>
        <v>2391</v>
      </c>
      <c r="C295">
        <f>IF(A295="","",'C. Fund Source'!G295)</f>
        <v>1.44E-2</v>
      </c>
      <c r="D295" t="str">
        <f>IF(A295="","",IF(COUNTIFS('Tracking Log'!H:H,A295,'Tracking Log'!J:J,B295)&gt;0,"Y","N"))</f>
        <v>N</v>
      </c>
      <c r="E295" t="str">
        <f>IF(A295="","",IF(D295="N","Unit will be held to the lessor of the adopted rate or "&amp;TEXT(C295,"0.0000")&amp;" for "&amp;Year,VLOOKUP(A295&amp;"-"&amp;B295,'Tracking Support'!A:E,5,FALSE)))</f>
        <v>Unit will be held to the lessor of the adopted rate or 0.0144 for 2025</v>
      </c>
      <c r="F295" t="str">
        <f>IF(A295=$F$1,COUNTIF($A$2:A295,A295),"")</f>
        <v/>
      </c>
      <c r="G295" t="str">
        <f t="shared" si="16"/>
        <v/>
      </c>
      <c r="H295" t="str">
        <f t="shared" si="17"/>
        <v/>
      </c>
      <c r="I295" t="str">
        <f t="shared" si="18"/>
        <v/>
      </c>
    </row>
    <row r="296" spans="1:9" x14ac:dyDescent="0.25">
      <c r="A296" t="str">
        <f>IF('C. Fund Source'!B296="","",'C. Fund Source'!B296&amp;'C. Fund Source'!C296&amp;'C. Fund Source'!D296)</f>
        <v>2210000</v>
      </c>
      <c r="B296" t="str">
        <f>IF('C. Fund Source'!E296="","",'C. Fund Source'!E296)</f>
        <v>0790</v>
      </c>
      <c r="C296">
        <f>IF(A296="","",'C. Fund Source'!G296)</f>
        <v>1.3299999999999999E-2</v>
      </c>
      <c r="D296" t="str">
        <f>IF(A296="","",IF(COUNTIFS('Tracking Log'!H:H,A296,'Tracking Log'!J:J,B296)&gt;0,"Y","N"))</f>
        <v>N</v>
      </c>
      <c r="E296" t="str">
        <f>IF(A296="","",IF(D296="N","Unit will be held to the lessor of the adopted rate or "&amp;TEXT(C296,"0.0000")&amp;" for "&amp;Year,VLOOKUP(A296&amp;"-"&amp;B296,'Tracking Support'!A:E,5,FALSE)))</f>
        <v>Unit will be held to the lessor of the adopted rate or 0.0133 for 2025</v>
      </c>
      <c r="F296" t="str">
        <f>IF(A296=$F$1,COUNTIF($A$2:A296,A296),"")</f>
        <v/>
      </c>
      <c r="G296" t="str">
        <f t="shared" si="16"/>
        <v/>
      </c>
      <c r="H296" t="str">
        <f t="shared" si="17"/>
        <v/>
      </c>
      <c r="I296" t="str">
        <f t="shared" si="18"/>
        <v/>
      </c>
    </row>
    <row r="297" spans="1:9" x14ac:dyDescent="0.25">
      <c r="A297" t="str">
        <f>IF('C. Fund Source'!B297="","",'C. Fund Source'!B297&amp;'C. Fund Source'!C297&amp;'C. Fund Source'!D297)</f>
        <v>2210000</v>
      </c>
      <c r="B297" t="str">
        <f>IF('C. Fund Source'!E297="","",'C. Fund Source'!E297)</f>
        <v>2391</v>
      </c>
      <c r="C297">
        <f>IF(A297="","",'C. Fund Source'!G297)</f>
        <v>1.67E-2</v>
      </c>
      <c r="D297" t="str">
        <f>IF(A297="","",IF(COUNTIFS('Tracking Log'!H:H,A297,'Tracking Log'!J:J,B297)&gt;0,"Y","N"))</f>
        <v>N</v>
      </c>
      <c r="E297" t="str">
        <f>IF(A297="","",IF(D297="N","Unit will be held to the lessor of the adopted rate or "&amp;TEXT(C297,"0.0000")&amp;" for "&amp;Year,VLOOKUP(A297&amp;"-"&amp;B297,'Tracking Support'!A:E,5,FALSE)))</f>
        <v>Unit will be held to the lessor of the adopted rate or 0.0167 for 2025</v>
      </c>
      <c r="F297" t="str">
        <f>IF(A297=$F$1,COUNTIF($A$2:A297,A297),"")</f>
        <v/>
      </c>
      <c r="G297" t="str">
        <f t="shared" si="16"/>
        <v/>
      </c>
      <c r="H297" t="str">
        <f t="shared" si="17"/>
        <v/>
      </c>
      <c r="I297" t="str">
        <f t="shared" si="18"/>
        <v/>
      </c>
    </row>
    <row r="298" spans="1:9" x14ac:dyDescent="0.25">
      <c r="A298" t="str">
        <f>IF('C. Fund Source'!B298="","",'C. Fund Source'!B298&amp;'C. Fund Source'!C298&amp;'C. Fund Source'!D298)</f>
        <v>2220001</v>
      </c>
      <c r="B298" t="str">
        <f>IF('C. Fund Source'!E298="","",'C. Fund Source'!E298)</f>
        <v>1190</v>
      </c>
      <c r="C298">
        <f>IF(A298="","",'C. Fund Source'!G298)</f>
        <v>2.5899999999999999E-2</v>
      </c>
      <c r="D298" t="str">
        <f>IF(A298="","",IF(COUNTIFS('Tracking Log'!H:H,A298,'Tracking Log'!J:J,B298)&gt;0,"Y","N"))</f>
        <v>N</v>
      </c>
      <c r="E298" t="str">
        <f>IF(A298="","",IF(D298="N","Unit will be held to the lessor of the adopted rate or "&amp;TEXT(C298,"0.0000")&amp;" for "&amp;Year,VLOOKUP(A298&amp;"-"&amp;B298,'Tracking Support'!A:E,5,FALSE)))</f>
        <v>Unit will be held to the lessor of the adopted rate or 0.0259 for 2025</v>
      </c>
      <c r="F298" t="str">
        <f>IF(A298=$F$1,COUNTIF($A$2:A298,A298),"")</f>
        <v/>
      </c>
      <c r="G298" t="str">
        <f t="shared" si="16"/>
        <v/>
      </c>
      <c r="H298" t="str">
        <f t="shared" si="17"/>
        <v/>
      </c>
      <c r="I298" t="str">
        <f t="shared" si="18"/>
        <v/>
      </c>
    </row>
    <row r="299" spans="1:9" x14ac:dyDescent="0.25">
      <c r="A299" t="str">
        <f>IF('C. Fund Source'!B299="","",'C. Fund Source'!B299&amp;'C. Fund Source'!C299&amp;'C. Fund Source'!D299)</f>
        <v>2230116</v>
      </c>
      <c r="B299" t="str">
        <f>IF('C. Fund Source'!E299="","",'C. Fund Source'!E299)</f>
        <v>1390</v>
      </c>
      <c r="C299">
        <f>IF(A299="","",'C. Fund Source'!G299)</f>
        <v>6.4000000000000003E-3</v>
      </c>
      <c r="D299" t="str">
        <f>IF(A299="","",IF(COUNTIFS('Tracking Log'!H:H,A299,'Tracking Log'!J:J,B299)&gt;0,"Y","N"))</f>
        <v>N</v>
      </c>
      <c r="E299" t="str">
        <f>IF(A299="","",IF(D299="N","Unit will be held to the lessor of the adopted rate or "&amp;TEXT(C299,"0.0000")&amp;" for "&amp;Year,VLOOKUP(A299&amp;"-"&amp;B299,'Tracking Support'!A:E,5,FALSE)))</f>
        <v>Unit will be held to the lessor of the adopted rate or 0.0064 for 2025</v>
      </c>
      <c r="F299" t="str">
        <f>IF(A299=$F$1,COUNTIF($A$2:A299,A299),"")</f>
        <v/>
      </c>
      <c r="G299" t="str">
        <f t="shared" si="16"/>
        <v/>
      </c>
      <c r="H299" t="str">
        <f t="shared" si="17"/>
        <v/>
      </c>
      <c r="I299" t="str">
        <f t="shared" si="18"/>
        <v/>
      </c>
    </row>
    <row r="300" spans="1:9" x14ac:dyDescent="0.25">
      <c r="A300" t="str">
        <f>IF('C. Fund Source'!B300="","",'C. Fund Source'!B300&amp;'C. Fund Source'!C300&amp;'C. Fund Source'!D300)</f>
        <v>2261180</v>
      </c>
      <c r="B300" t="str">
        <f>IF('C. Fund Source'!E300="","",'C. Fund Source'!E300)</f>
        <v>8691</v>
      </c>
      <c r="C300">
        <f>IF(A300="","",'C. Fund Source'!G300)</f>
        <v>2.8000000000000001E-2</v>
      </c>
      <c r="D300" t="str">
        <f>IF(A300="","",IF(COUNTIFS('Tracking Log'!H:H,A300,'Tracking Log'!J:J,B300)&gt;0,"Y","N"))</f>
        <v>N</v>
      </c>
      <c r="E300" t="str">
        <f>IF(A300="","",IF(D300="N","Unit will be held to the lessor of the adopted rate or "&amp;TEXT(C300,"0.0000")&amp;" for "&amp;Year,VLOOKUP(A300&amp;"-"&amp;B300,'Tracking Support'!A:E,5,FALSE)))</f>
        <v>Unit will be held to the lessor of the adopted rate or 0.0280 for 2025</v>
      </c>
      <c r="F300" t="str">
        <f>IF(A300=$F$1,COUNTIF($A$2:A300,A300),"")</f>
        <v/>
      </c>
      <c r="G300" t="str">
        <f t="shared" si="16"/>
        <v/>
      </c>
      <c r="H300" t="str">
        <f t="shared" si="17"/>
        <v/>
      </c>
      <c r="I300" t="str">
        <f t="shared" si="18"/>
        <v/>
      </c>
    </row>
    <row r="301" spans="1:9" x14ac:dyDescent="0.25">
      <c r="A301" t="str">
        <f>IF('C. Fund Source'!B301="","",'C. Fund Source'!B301&amp;'C. Fund Source'!C301&amp;'C. Fund Source'!D301)</f>
        <v>2261182</v>
      </c>
      <c r="B301" t="str">
        <f>IF('C. Fund Source'!E301="","",'C. Fund Source'!E301)</f>
        <v>8691</v>
      </c>
      <c r="C301">
        <f>IF(A301="","",'C. Fund Source'!G301)</f>
        <v>3.3300000000000003E-2</v>
      </c>
      <c r="D301" t="str">
        <f>IF(A301="","",IF(COUNTIFS('Tracking Log'!H:H,A301,'Tracking Log'!J:J,B301)&gt;0,"Y","N"))</f>
        <v>N</v>
      </c>
      <c r="E301" t="str">
        <f>IF(A301="","",IF(D301="N","Unit will be held to the lessor of the adopted rate or "&amp;TEXT(C301,"0.0000")&amp;" for "&amp;Year,VLOOKUP(A301&amp;"-"&amp;B301,'Tracking Support'!A:E,5,FALSE)))</f>
        <v>Unit will be held to the lessor of the adopted rate or 0.0333 for 2025</v>
      </c>
      <c r="F301" t="str">
        <f>IF(A301=$F$1,COUNTIF($A$2:A301,A301),"")</f>
        <v/>
      </c>
      <c r="G301" t="str">
        <f t="shared" si="16"/>
        <v/>
      </c>
      <c r="H301" t="str">
        <f t="shared" si="17"/>
        <v/>
      </c>
      <c r="I301" t="str">
        <f t="shared" si="18"/>
        <v/>
      </c>
    </row>
    <row r="302" spans="1:9" x14ac:dyDescent="0.25">
      <c r="A302" t="str">
        <f>IF('C. Fund Source'!B302="","",'C. Fund Source'!B302&amp;'C. Fund Source'!C302&amp;'C. Fund Source'!D302)</f>
        <v>2261195</v>
      </c>
      <c r="B302" t="str">
        <f>IF('C. Fund Source'!E302="","",'C. Fund Source'!E302)</f>
        <v>8691</v>
      </c>
      <c r="C302">
        <f>IF(A302="","",'C. Fund Source'!G302)</f>
        <v>3.3300000000000003E-2</v>
      </c>
      <c r="D302" t="str">
        <f>IF(A302="","",IF(COUNTIFS('Tracking Log'!H:H,A302,'Tracking Log'!J:J,B302)&gt;0,"Y","N"))</f>
        <v>N</v>
      </c>
      <c r="E302" t="str">
        <f>IF(A302="","",IF(D302="N","Unit will be held to the lessor of the adopted rate or "&amp;TEXT(C302,"0.0000")&amp;" for "&amp;Year,VLOOKUP(A302&amp;"-"&amp;B302,'Tracking Support'!A:E,5,FALSE)))</f>
        <v>Unit will be held to the lessor of the adopted rate or 0.0333 for 2025</v>
      </c>
      <c r="F302" t="str">
        <f>IF(A302=$F$1,COUNTIF($A$2:A302,A302),"")</f>
        <v/>
      </c>
      <c r="G302" t="str">
        <f t="shared" si="16"/>
        <v/>
      </c>
      <c r="H302" t="str">
        <f t="shared" si="17"/>
        <v/>
      </c>
      <c r="I302" t="str">
        <f t="shared" si="18"/>
        <v/>
      </c>
    </row>
    <row r="303" spans="1:9" x14ac:dyDescent="0.25">
      <c r="A303" t="str">
        <f>IF('C. Fund Source'!B303="","",'C. Fund Source'!B303&amp;'C. Fund Source'!C303&amp;'C. Fund Source'!D303)</f>
        <v>2270056</v>
      </c>
      <c r="B303" t="str">
        <f>IF('C. Fund Source'!E303="","",'C. Fund Source'!E303)</f>
        <v>0990</v>
      </c>
      <c r="C303">
        <f>IF(A303="","",'C. Fund Source'!G303)</f>
        <v>3.3E-3</v>
      </c>
      <c r="D303" t="str">
        <f>IF(A303="","",IF(COUNTIFS('Tracking Log'!H:H,A303,'Tracking Log'!J:J,B303)&gt;0,"Y","N"))</f>
        <v>N</v>
      </c>
      <c r="E303" t="str">
        <f>IF(A303="","",IF(D303="N","Unit will be held to the lessor of the adopted rate or "&amp;TEXT(C303,"0.0000")&amp;" for "&amp;Year,VLOOKUP(A303&amp;"-"&amp;B303,'Tracking Support'!A:E,5,FALSE)))</f>
        <v>Unit will be held to the lessor of the adopted rate or 0.0033 for 2025</v>
      </c>
      <c r="F303" t="str">
        <f>IF(A303=$F$1,COUNTIF($A$2:A303,A303),"")</f>
        <v/>
      </c>
      <c r="G303" t="str">
        <f t="shared" si="16"/>
        <v/>
      </c>
      <c r="H303" t="str">
        <f t="shared" si="17"/>
        <v/>
      </c>
      <c r="I303" t="str">
        <f t="shared" si="18"/>
        <v/>
      </c>
    </row>
    <row r="304" spans="1:9" x14ac:dyDescent="0.25">
      <c r="A304" t="str">
        <f>IF('C. Fund Source'!B304="","",'C. Fund Source'!B304&amp;'C. Fund Source'!C304&amp;'C. Fund Source'!D304)</f>
        <v>2310000</v>
      </c>
      <c r="B304" t="str">
        <f>IF('C. Fund Source'!E304="","",'C. Fund Source'!E304)</f>
        <v>0191</v>
      </c>
      <c r="C304">
        <f>IF(A304="","",'C. Fund Source'!G304)</f>
        <v>5.0000000000000001E-3</v>
      </c>
      <c r="D304" t="str">
        <f>IF(A304="","",IF(COUNTIFS('Tracking Log'!H:H,A304,'Tracking Log'!J:J,B304)&gt;0,"Y","N"))</f>
        <v>N</v>
      </c>
      <c r="E304" t="str">
        <f>IF(A304="","",IF(D304="N","Unit will be held to the lessor of the adopted rate or "&amp;TEXT(C304,"0.0000")&amp;" for "&amp;Year,VLOOKUP(A304&amp;"-"&amp;B304,'Tracking Support'!A:E,5,FALSE)))</f>
        <v>Unit will be held to the lessor of the adopted rate or 0.0050 for 2025</v>
      </c>
      <c r="F304" t="str">
        <f>IF(A304=$F$1,COUNTIF($A$2:A304,A304),"")</f>
        <v/>
      </c>
      <c r="G304" t="str">
        <f t="shared" si="16"/>
        <v/>
      </c>
      <c r="H304" t="str">
        <f t="shared" si="17"/>
        <v/>
      </c>
      <c r="I304" t="str">
        <f t="shared" si="18"/>
        <v/>
      </c>
    </row>
    <row r="305" spans="1:9" x14ac:dyDescent="0.25">
      <c r="A305" t="str">
        <f>IF('C. Fund Source'!B305="","",'C. Fund Source'!B305&amp;'C. Fund Source'!C305&amp;'C. Fund Source'!D305)</f>
        <v>2310000</v>
      </c>
      <c r="B305" t="str">
        <f>IF('C. Fund Source'!E305="","",'C. Fund Source'!E305)</f>
        <v>0790</v>
      </c>
      <c r="C305">
        <f>IF(A305="","",'C. Fund Source'!G305)</f>
        <v>0.1</v>
      </c>
      <c r="D305" t="str">
        <f>IF(A305="","",IF(COUNTIFS('Tracking Log'!H:H,A305,'Tracking Log'!J:J,B305)&gt;0,"Y","N"))</f>
        <v>N</v>
      </c>
      <c r="E305" t="str">
        <f>IF(A305="","",IF(D305="N","Unit will be held to the lessor of the adopted rate or "&amp;TEXT(C305,"0.0000")&amp;" for "&amp;Year,VLOOKUP(A305&amp;"-"&amp;B305,'Tracking Support'!A:E,5,FALSE)))</f>
        <v>Unit will be held to the lessor of the adopted rate or 0.1000 for 2025</v>
      </c>
      <c r="F305" t="str">
        <f>IF(A305=$F$1,COUNTIF($A$2:A305,A305),"")</f>
        <v/>
      </c>
      <c r="G305" t="str">
        <f t="shared" si="16"/>
        <v/>
      </c>
      <c r="H305" t="str">
        <f t="shared" si="17"/>
        <v/>
      </c>
      <c r="I305" t="str">
        <f t="shared" si="18"/>
        <v/>
      </c>
    </row>
    <row r="306" spans="1:9" x14ac:dyDescent="0.25">
      <c r="A306" t="str">
        <f>IF('C. Fund Source'!B306="","",'C. Fund Source'!B306&amp;'C. Fund Source'!C306&amp;'C. Fund Source'!D306)</f>
        <v>2310000</v>
      </c>
      <c r="B306" t="str">
        <f>IF('C. Fund Source'!E306="","",'C. Fund Source'!E306)</f>
        <v>2391</v>
      </c>
      <c r="C306">
        <f>IF(A306="","",'C. Fund Source'!G306)</f>
        <v>3.3300000000000003E-2</v>
      </c>
      <c r="D306" t="str">
        <f>IF(A306="","",IF(COUNTIFS('Tracking Log'!H:H,A306,'Tracking Log'!J:J,B306)&gt;0,"Y","N"))</f>
        <v>N</v>
      </c>
      <c r="E306" t="str">
        <f>IF(A306="","",IF(D306="N","Unit will be held to the lessor of the adopted rate or "&amp;TEXT(C306,"0.0000")&amp;" for "&amp;Year,VLOOKUP(A306&amp;"-"&amp;B306,'Tracking Support'!A:E,5,FALSE)))</f>
        <v>Unit will be held to the lessor of the adopted rate or 0.0333 for 2025</v>
      </c>
      <c r="F306" t="str">
        <f>IF(A306=$F$1,COUNTIF($A$2:A306,A306),"")</f>
        <v/>
      </c>
      <c r="G306" t="str">
        <f t="shared" si="16"/>
        <v/>
      </c>
      <c r="H306" t="str">
        <f t="shared" si="17"/>
        <v/>
      </c>
      <c r="I306" t="str">
        <f t="shared" si="18"/>
        <v/>
      </c>
    </row>
    <row r="307" spans="1:9" x14ac:dyDescent="0.25">
      <c r="A307" t="str">
        <f>IF('C. Fund Source'!B307="","",'C. Fund Source'!B307&amp;'C. Fund Source'!C307&amp;'C. Fund Source'!D307)</f>
        <v>2320001</v>
      </c>
      <c r="B307" t="str">
        <f>IF('C. Fund Source'!E307="","",'C. Fund Source'!E307)</f>
        <v>1190</v>
      </c>
      <c r="C307">
        <f>IF(A307="","",'C. Fund Source'!G307)</f>
        <v>2.2200000000000001E-2</v>
      </c>
      <c r="D307" t="str">
        <f>IF(A307="","",IF(COUNTIFS('Tracking Log'!H:H,A307,'Tracking Log'!J:J,B307)&gt;0,"Y","N"))</f>
        <v>Y</v>
      </c>
      <c r="E307" t="str">
        <f>IF(A307="","",IF(D307="N","Unit will be held to the lessor of the adopted rate or "&amp;TEXT(C307,"0.0000")&amp;" for "&amp;Year,VLOOKUP(A307&amp;"-"&amp;B307,'Tracking Support'!A:E,5,FALSE)))</f>
        <v>Unit will be held to the lessor of the adopted rate or the Re-established rate of 0.0333 for 2025</v>
      </c>
      <c r="F307" t="str">
        <f>IF(A307=$F$1,COUNTIF($A$2:A307,A307),"")</f>
        <v/>
      </c>
      <c r="G307" t="str">
        <f t="shared" si="16"/>
        <v/>
      </c>
      <c r="H307" t="str">
        <f t="shared" si="17"/>
        <v/>
      </c>
      <c r="I307" t="str">
        <f t="shared" si="18"/>
        <v/>
      </c>
    </row>
    <row r="308" spans="1:9" x14ac:dyDescent="0.25">
      <c r="A308" t="str">
        <f>IF('C. Fund Source'!B308="","",'C. Fund Source'!B308&amp;'C. Fund Source'!C308&amp;'C. Fund Source'!D308)</f>
        <v>2320009</v>
      </c>
      <c r="B308" t="str">
        <f>IF('C. Fund Source'!E308="","",'C. Fund Source'!E308)</f>
        <v>1190</v>
      </c>
      <c r="C308">
        <f>IF(A308="","",'C. Fund Source'!G308)</f>
        <v>3.3300000000000003E-2</v>
      </c>
      <c r="D308" t="str">
        <f>IF(A308="","",IF(COUNTIFS('Tracking Log'!H:H,A308,'Tracking Log'!J:J,B308)&gt;0,"Y","N"))</f>
        <v>N</v>
      </c>
      <c r="E308" t="str">
        <f>IF(A308="","",IF(D308="N","Unit will be held to the lessor of the adopted rate or "&amp;TEXT(C308,"0.0000")&amp;" for "&amp;Year,VLOOKUP(A308&amp;"-"&amp;B308,'Tracking Support'!A:E,5,FALSE)))</f>
        <v>Unit will be held to the lessor of the adopted rate or 0.0333 for 2025</v>
      </c>
      <c r="F308" t="str">
        <f>IF(A308=$F$1,COUNTIF($A$2:A308,A308),"")</f>
        <v/>
      </c>
      <c r="G308" t="str">
        <f t="shared" si="16"/>
        <v/>
      </c>
      <c r="H308" t="str">
        <f t="shared" si="17"/>
        <v/>
      </c>
      <c r="I308" t="str">
        <f t="shared" si="18"/>
        <v/>
      </c>
    </row>
    <row r="309" spans="1:9" x14ac:dyDescent="0.25">
      <c r="A309" t="str">
        <f>IF('C. Fund Source'!B309="","",'C. Fund Source'!B309&amp;'C. Fund Source'!C309&amp;'C. Fund Source'!D309)</f>
        <v>2320010</v>
      </c>
      <c r="B309" t="str">
        <f>IF('C. Fund Source'!E309="","",'C. Fund Source'!E309)</f>
        <v>1190</v>
      </c>
      <c r="C309">
        <f>IF(A309="","",'C. Fund Source'!G309)</f>
        <v>1.1299999999999999E-2</v>
      </c>
      <c r="D309" t="str">
        <f>IF(A309="","",IF(COUNTIFS('Tracking Log'!H:H,A309,'Tracking Log'!J:J,B309)&gt;0,"Y","N"))</f>
        <v>N</v>
      </c>
      <c r="E309" t="str">
        <f>IF(A309="","",IF(D309="N","Unit will be held to the lessor of the adopted rate or "&amp;TEXT(C309,"0.0000")&amp;" for "&amp;Year,VLOOKUP(A309&amp;"-"&amp;B309,'Tracking Support'!A:E,5,FALSE)))</f>
        <v>Unit will be held to the lessor of the adopted rate or 0.0113 for 2025</v>
      </c>
      <c r="F309" t="str">
        <f>IF(A309=$F$1,COUNTIF($A$2:A309,A309),"")</f>
        <v/>
      </c>
      <c r="G309" t="str">
        <f t="shared" si="16"/>
        <v/>
      </c>
      <c r="H309" t="str">
        <f t="shared" si="17"/>
        <v/>
      </c>
      <c r="I309" t="str">
        <f t="shared" si="18"/>
        <v/>
      </c>
    </row>
    <row r="310" spans="1:9" x14ac:dyDescent="0.25">
      <c r="A310" t="str">
        <f>IF('C. Fund Source'!B310="","",'C. Fund Source'!B310&amp;'C. Fund Source'!C310&amp;'C. Fund Source'!D310)</f>
        <v>2330443</v>
      </c>
      <c r="B310" t="str">
        <f>IF('C. Fund Source'!E310="","",'C. Fund Source'!E310)</f>
        <v>2391</v>
      </c>
      <c r="C310">
        <f>IF(A310="","",'C. Fund Source'!G310)</f>
        <v>0.05</v>
      </c>
      <c r="D310" t="str">
        <f>IF(A310="","",IF(COUNTIFS('Tracking Log'!H:H,A310,'Tracking Log'!J:J,B310)&gt;0,"Y","N"))</f>
        <v>N</v>
      </c>
      <c r="E310" t="str">
        <f>IF(A310="","",IF(D310="N","Unit will be held to the lessor of the adopted rate or "&amp;TEXT(C310,"0.0000")&amp;" for "&amp;Year,VLOOKUP(A310&amp;"-"&amp;B310,'Tracking Support'!A:E,5,FALSE)))</f>
        <v>Unit will be held to the lessor of the adopted rate or 0.0500 for 2025</v>
      </c>
      <c r="F310" t="str">
        <f>IF(A310=$F$1,COUNTIF($A$2:A310,A310),"")</f>
        <v/>
      </c>
      <c r="G310" t="str">
        <f t="shared" si="16"/>
        <v/>
      </c>
      <c r="H310" t="str">
        <f t="shared" si="17"/>
        <v/>
      </c>
      <c r="I310" t="str">
        <f t="shared" si="18"/>
        <v/>
      </c>
    </row>
    <row r="311" spans="1:9" x14ac:dyDescent="0.25">
      <c r="A311" t="str">
        <f>IF('C. Fund Source'!B311="","",'C. Fund Source'!B311&amp;'C. Fund Source'!C311&amp;'C. Fund Source'!D311)</f>
        <v>2330443</v>
      </c>
      <c r="B311" t="str">
        <f>IF('C. Fund Source'!E311="","",'C. Fund Source'!E311)</f>
        <v>8792</v>
      </c>
      <c r="C311">
        <f>IF(A311="","",'C. Fund Source'!G311)</f>
        <v>3.3300000000000003E-2</v>
      </c>
      <c r="D311" t="str">
        <f>IF(A311="","",IF(COUNTIFS('Tracking Log'!H:H,A311,'Tracking Log'!J:J,B311)&gt;0,"Y","N"))</f>
        <v>N</v>
      </c>
      <c r="E311" t="str">
        <f>IF(A311="","",IF(D311="N","Unit will be held to the lessor of the adopted rate or "&amp;TEXT(C311,"0.0000")&amp;" for "&amp;Year,VLOOKUP(A311&amp;"-"&amp;B311,'Tracking Support'!A:E,5,FALSE)))</f>
        <v>Unit will be held to the lessor of the adopted rate or 0.0333 for 2025</v>
      </c>
      <c r="F311" t="str">
        <f>IF(A311=$F$1,COUNTIF($A$2:A311,A311),"")</f>
        <v/>
      </c>
      <c r="G311" t="str">
        <f t="shared" si="16"/>
        <v/>
      </c>
      <c r="H311" t="str">
        <f t="shared" si="17"/>
        <v/>
      </c>
      <c r="I311" t="str">
        <f t="shared" si="18"/>
        <v/>
      </c>
    </row>
    <row r="312" spans="1:9" x14ac:dyDescent="0.25">
      <c r="A312" t="str">
        <f>IF('C. Fund Source'!B312="","",'C. Fund Source'!B312&amp;'C. Fund Source'!C312&amp;'C. Fund Source'!D312)</f>
        <v>2330456</v>
      </c>
      <c r="B312" t="str">
        <f>IF('C. Fund Source'!E312="","",'C. Fund Source'!E312)</f>
        <v>2391</v>
      </c>
      <c r="C312">
        <f>IF(A312="","",'C. Fund Source'!G312)</f>
        <v>1.8700000000000001E-2</v>
      </c>
      <c r="D312" t="str">
        <f>IF(A312="","",IF(COUNTIFS('Tracking Log'!H:H,A312,'Tracking Log'!J:J,B312)&gt;0,"Y","N"))</f>
        <v>N</v>
      </c>
      <c r="E312" t="str">
        <f>IF(A312="","",IF(D312="N","Unit will be held to the lessor of the adopted rate or "&amp;TEXT(C312,"0.0000")&amp;" for "&amp;Year,VLOOKUP(A312&amp;"-"&amp;B312,'Tracking Support'!A:E,5,FALSE)))</f>
        <v>Unit will be held to the lessor of the adopted rate or 0.0187 for 2025</v>
      </c>
      <c r="F312" t="str">
        <f>IF(A312=$F$1,COUNTIF($A$2:A312,A312),"")</f>
        <v/>
      </c>
      <c r="G312" t="str">
        <f t="shared" si="16"/>
        <v/>
      </c>
      <c r="H312" t="str">
        <f t="shared" si="17"/>
        <v/>
      </c>
      <c r="I312" t="str">
        <f t="shared" si="18"/>
        <v/>
      </c>
    </row>
    <row r="313" spans="1:9" x14ac:dyDescent="0.25">
      <c r="A313" t="str">
        <f>IF('C. Fund Source'!B313="","",'C. Fund Source'!B313&amp;'C. Fund Source'!C313&amp;'C. Fund Source'!D313)</f>
        <v>2330606</v>
      </c>
      <c r="B313" t="str">
        <f>IF('C. Fund Source'!E313="","",'C. Fund Source'!E313)</f>
        <v>2391</v>
      </c>
      <c r="C313">
        <f>IF(A313="","",'C. Fund Source'!G313)</f>
        <v>0.05</v>
      </c>
      <c r="D313" t="str">
        <f>IF(A313="","",IF(COUNTIFS('Tracking Log'!H:H,A313,'Tracking Log'!J:J,B313)&gt;0,"Y","N"))</f>
        <v>N</v>
      </c>
      <c r="E313" t="str">
        <f>IF(A313="","",IF(D313="N","Unit will be held to the lessor of the adopted rate or "&amp;TEXT(C313,"0.0000")&amp;" for "&amp;Year,VLOOKUP(A313&amp;"-"&amp;B313,'Tracking Support'!A:E,5,FALSE)))</f>
        <v>Unit will be held to the lessor of the adopted rate or 0.0500 for 2025</v>
      </c>
      <c r="F313" t="str">
        <f>IF(A313=$F$1,COUNTIF($A$2:A313,A313),"")</f>
        <v/>
      </c>
      <c r="G313" t="str">
        <f t="shared" si="16"/>
        <v/>
      </c>
      <c r="H313" t="str">
        <f t="shared" si="17"/>
        <v/>
      </c>
      <c r="I313" t="str">
        <f t="shared" si="18"/>
        <v/>
      </c>
    </row>
    <row r="314" spans="1:9" x14ac:dyDescent="0.25">
      <c r="A314" t="str">
        <f>IF('C. Fund Source'!B314="","",'C. Fund Source'!B314&amp;'C. Fund Source'!C314&amp;'C. Fund Source'!D314)</f>
        <v>2330608</v>
      </c>
      <c r="B314" t="str">
        <f>IF('C. Fund Source'!E314="","",'C. Fund Source'!E314)</f>
        <v>2391</v>
      </c>
      <c r="C314">
        <f>IF(A314="","",'C. Fund Source'!G314)</f>
        <v>4.4900000000000002E-2</v>
      </c>
      <c r="D314" t="str">
        <f>IF(A314="","",IF(COUNTIFS('Tracking Log'!H:H,A314,'Tracking Log'!J:J,B314)&gt;0,"Y","N"))</f>
        <v>N</v>
      </c>
      <c r="E314" t="str">
        <f>IF(A314="","",IF(D314="N","Unit will be held to the lessor of the adopted rate or "&amp;TEXT(C314,"0.0000")&amp;" for "&amp;Year,VLOOKUP(A314&amp;"-"&amp;B314,'Tracking Support'!A:E,5,FALSE)))</f>
        <v>Unit will be held to the lessor of the adopted rate or 0.0449 for 2025</v>
      </c>
      <c r="F314" t="str">
        <f>IF(A314=$F$1,COUNTIF($A$2:A314,A314),"")</f>
        <v/>
      </c>
      <c r="G314" t="str">
        <f t="shared" si="16"/>
        <v/>
      </c>
      <c r="H314" t="str">
        <f t="shared" si="17"/>
        <v/>
      </c>
      <c r="I314" t="str">
        <f t="shared" si="18"/>
        <v/>
      </c>
    </row>
    <row r="315" spans="1:9" x14ac:dyDescent="0.25">
      <c r="A315" t="str">
        <f>IF('C. Fund Source'!B315="","",'C. Fund Source'!B315&amp;'C. Fund Source'!C315&amp;'C. Fund Source'!D315)</f>
        <v>2330609</v>
      </c>
      <c r="B315" t="str">
        <f>IF('C. Fund Source'!E315="","",'C. Fund Source'!E315)</f>
        <v>2391</v>
      </c>
      <c r="C315">
        <f>IF(A315="","",'C. Fund Source'!G315)</f>
        <v>0.05</v>
      </c>
      <c r="D315" t="str">
        <f>IF(A315="","",IF(COUNTIFS('Tracking Log'!H:H,A315,'Tracking Log'!J:J,B315)&gt;0,"Y","N"))</f>
        <v>N</v>
      </c>
      <c r="E315" t="str">
        <f>IF(A315="","",IF(D315="N","Unit will be held to the lessor of the adopted rate or "&amp;TEXT(C315,"0.0000")&amp;" for "&amp;Year,VLOOKUP(A315&amp;"-"&amp;B315,'Tracking Support'!A:E,5,FALSE)))</f>
        <v>Unit will be held to the lessor of the adopted rate or 0.0500 for 2025</v>
      </c>
      <c r="F315" t="str">
        <f>IF(A315=$F$1,COUNTIF($A$2:A315,A315),"")</f>
        <v/>
      </c>
      <c r="G315" t="str">
        <f t="shared" si="16"/>
        <v/>
      </c>
      <c r="H315" t="str">
        <f t="shared" si="17"/>
        <v/>
      </c>
      <c r="I315" t="str">
        <f t="shared" si="18"/>
        <v/>
      </c>
    </row>
    <row r="316" spans="1:9" x14ac:dyDescent="0.25">
      <c r="A316" t="str">
        <f>IF('C. Fund Source'!B316="","",'C. Fund Source'!B316&amp;'C. Fund Source'!C316&amp;'C. Fund Source'!D316)</f>
        <v>2361187</v>
      </c>
      <c r="B316" t="str">
        <f>IF('C. Fund Source'!E316="","",'C. Fund Source'!E316)</f>
        <v>8692</v>
      </c>
      <c r="C316">
        <f>IF(A316="","",'C. Fund Source'!G316)</f>
        <v>3.2500000000000001E-2</v>
      </c>
      <c r="D316" t="str">
        <f>IF(A316="","",IF(COUNTIFS('Tracking Log'!H:H,A316,'Tracking Log'!J:J,B316)&gt;0,"Y","N"))</f>
        <v>N</v>
      </c>
      <c r="E316" t="str">
        <f>IF(A316="","",IF(D316="N","Unit will be held to the lessor of the adopted rate or "&amp;TEXT(C316,"0.0000")&amp;" for "&amp;Year,VLOOKUP(A316&amp;"-"&amp;B316,'Tracking Support'!A:E,5,FALSE)))</f>
        <v>Unit will be held to the lessor of the adopted rate or 0.0325 for 2025</v>
      </c>
      <c r="F316" t="str">
        <f>IF(A316=$F$1,COUNTIF($A$2:A316,A316),"")</f>
        <v/>
      </c>
      <c r="G316" t="str">
        <f t="shared" si="16"/>
        <v/>
      </c>
      <c r="H316" t="str">
        <f t="shared" si="17"/>
        <v/>
      </c>
      <c r="I316" t="str">
        <f t="shared" si="18"/>
        <v/>
      </c>
    </row>
    <row r="317" spans="1:9" x14ac:dyDescent="0.25">
      <c r="A317" t="str">
        <f>IF('C. Fund Source'!B317="","",'C. Fund Source'!B317&amp;'C. Fund Source'!C317&amp;'C. Fund Source'!D317)</f>
        <v>2410000</v>
      </c>
      <c r="B317" t="str">
        <f>IF('C. Fund Source'!E317="","",'C. Fund Source'!E317)</f>
        <v>0790</v>
      </c>
      <c r="C317">
        <f>IF(A317="","",'C. Fund Source'!G317)</f>
        <v>5.2999999999999999E-2</v>
      </c>
      <c r="D317" t="str">
        <f>IF(A317="","",IF(COUNTIFS('Tracking Log'!H:H,A317,'Tracking Log'!J:J,B317)&gt;0,"Y","N"))</f>
        <v>N</v>
      </c>
      <c r="E317" t="str">
        <f>IF(A317="","",IF(D317="N","Unit will be held to the lessor of the adopted rate or "&amp;TEXT(C317,"0.0000")&amp;" for "&amp;Year,VLOOKUP(A317&amp;"-"&amp;B317,'Tracking Support'!A:E,5,FALSE)))</f>
        <v>Unit will be held to the lessor of the adopted rate or 0.0530 for 2025</v>
      </c>
      <c r="F317" t="str">
        <f>IF(A317=$F$1,COUNTIF($A$2:A317,A317),"")</f>
        <v/>
      </c>
      <c r="G317" t="str">
        <f t="shared" si="16"/>
        <v/>
      </c>
      <c r="H317" t="str">
        <f t="shared" si="17"/>
        <v/>
      </c>
      <c r="I317" t="str">
        <f t="shared" si="18"/>
        <v/>
      </c>
    </row>
    <row r="318" spans="1:9" x14ac:dyDescent="0.25">
      <c r="A318" t="str">
        <f>IF('C. Fund Source'!B318="","",'C. Fund Source'!B318&amp;'C. Fund Source'!C318&amp;'C. Fund Source'!D318)</f>
        <v>2410000</v>
      </c>
      <c r="B318" t="str">
        <f>IF('C. Fund Source'!E318="","",'C. Fund Source'!E318)</f>
        <v>2391</v>
      </c>
      <c r="C318">
        <f>IF(A318="","",'C. Fund Source'!G318)</f>
        <v>2.2800000000000001E-2</v>
      </c>
      <c r="D318" t="str">
        <f>IF(A318="","",IF(COUNTIFS('Tracking Log'!H:H,A318,'Tracking Log'!J:J,B318)&gt;0,"Y","N"))</f>
        <v>N</v>
      </c>
      <c r="E318" t="str">
        <f>IF(A318="","",IF(D318="N","Unit will be held to the lessor of the adopted rate or "&amp;TEXT(C318,"0.0000")&amp;" for "&amp;Year,VLOOKUP(A318&amp;"-"&amp;B318,'Tracking Support'!A:E,5,FALSE)))</f>
        <v>Unit will be held to the lessor of the adopted rate or 0.0228 for 2025</v>
      </c>
      <c r="F318" t="str">
        <f>IF(A318=$F$1,COUNTIF($A$2:A318,A318),"")</f>
        <v/>
      </c>
      <c r="G318" t="str">
        <f t="shared" si="16"/>
        <v/>
      </c>
      <c r="H318" t="str">
        <f t="shared" si="17"/>
        <v/>
      </c>
      <c r="I318" t="str">
        <f t="shared" si="18"/>
        <v/>
      </c>
    </row>
    <row r="319" spans="1:9" x14ac:dyDescent="0.25">
      <c r="A319" t="str">
        <f>IF('C. Fund Source'!B319="","",'C. Fund Source'!B319&amp;'C. Fund Source'!C319&amp;'C. Fund Source'!D319)</f>
        <v>2420012</v>
      </c>
      <c r="B319" t="str">
        <f>IF('C. Fund Source'!E319="","",'C. Fund Source'!E319)</f>
        <v>1190</v>
      </c>
      <c r="C319">
        <f>IF(A319="","",'C. Fund Source'!G319)</f>
        <v>1E-4</v>
      </c>
      <c r="D319" t="str">
        <f>IF(A319="","",IF(COUNTIFS('Tracking Log'!H:H,A319,'Tracking Log'!J:J,B319)&gt;0,"Y","N"))</f>
        <v>N</v>
      </c>
      <c r="E319" t="str">
        <f>IF(A319="","",IF(D319="N","Unit will be held to the lessor of the adopted rate or "&amp;TEXT(C319,"0.0000")&amp;" for "&amp;Year,VLOOKUP(A319&amp;"-"&amp;B319,'Tracking Support'!A:E,5,FALSE)))</f>
        <v>Unit will be held to the lessor of the adopted rate or 0.0001 for 2025</v>
      </c>
      <c r="F319" t="str">
        <f>IF(A319=$F$1,COUNTIF($A$2:A319,A319),"")</f>
        <v/>
      </c>
      <c r="G319" t="str">
        <f t="shared" si="16"/>
        <v/>
      </c>
      <c r="H319" t="str">
        <f t="shared" si="17"/>
        <v/>
      </c>
      <c r="I319" t="str">
        <f t="shared" si="18"/>
        <v/>
      </c>
    </row>
    <row r="320" spans="1:9" x14ac:dyDescent="0.25">
      <c r="A320" t="str">
        <f>IF('C. Fund Source'!B320="","",'C. Fund Source'!B320&amp;'C. Fund Source'!C320&amp;'C. Fund Source'!D320)</f>
        <v>2430447</v>
      </c>
      <c r="B320" t="str">
        <f>IF('C. Fund Source'!E320="","",'C. Fund Source'!E320)</f>
        <v>1191</v>
      </c>
      <c r="C320">
        <f>IF(A320="","",'C. Fund Source'!G320)</f>
        <v>1.4999999999999999E-2</v>
      </c>
      <c r="D320" t="str">
        <f>IF(A320="","",IF(COUNTIFS('Tracking Log'!H:H,A320,'Tracking Log'!J:J,B320)&gt;0,"Y","N"))</f>
        <v>N</v>
      </c>
      <c r="E320" t="str">
        <f>IF(A320="","",IF(D320="N","Unit will be held to the lessor of the adopted rate or "&amp;TEXT(C320,"0.0000")&amp;" for "&amp;Year,VLOOKUP(A320&amp;"-"&amp;B320,'Tracking Support'!A:E,5,FALSE)))</f>
        <v>Unit will be held to the lessor of the adopted rate or 0.0150 for 2025</v>
      </c>
      <c r="F320" t="str">
        <f>IF(A320=$F$1,COUNTIF($A$2:A320,A320),"")</f>
        <v/>
      </c>
      <c r="G320" t="str">
        <f t="shared" si="16"/>
        <v/>
      </c>
      <c r="H320" t="str">
        <f t="shared" si="17"/>
        <v/>
      </c>
      <c r="I320" t="str">
        <f t="shared" si="18"/>
        <v/>
      </c>
    </row>
    <row r="321" spans="1:9" x14ac:dyDescent="0.25">
      <c r="A321" t="str">
        <f>IF('C. Fund Source'!B321="","",'C. Fund Source'!B321&amp;'C. Fund Source'!C321&amp;'C. Fund Source'!D321)</f>
        <v>2430447</v>
      </c>
      <c r="B321" t="str">
        <f>IF('C. Fund Source'!E321="","",'C. Fund Source'!E321)</f>
        <v>2391</v>
      </c>
      <c r="C321">
        <f>IF(A321="","",'C. Fund Source'!G321)</f>
        <v>3.32E-2</v>
      </c>
      <c r="D321" t="str">
        <f>IF(A321="","",IF(COUNTIFS('Tracking Log'!H:H,A321,'Tracking Log'!J:J,B321)&gt;0,"Y","N"))</f>
        <v>N</v>
      </c>
      <c r="E321" t="str">
        <f>IF(A321="","",IF(D321="N","Unit will be held to the lessor of the adopted rate or "&amp;TEXT(C321,"0.0000")&amp;" for "&amp;Year,VLOOKUP(A321&amp;"-"&amp;B321,'Tracking Support'!A:E,5,FALSE)))</f>
        <v>Unit will be held to the lessor of the adopted rate or 0.0332 for 2025</v>
      </c>
      <c r="F321" t="str">
        <f>IF(A321=$F$1,COUNTIF($A$2:A321,A321),"")</f>
        <v/>
      </c>
      <c r="G321" t="str">
        <f t="shared" si="16"/>
        <v/>
      </c>
      <c r="H321" t="str">
        <f t="shared" si="17"/>
        <v/>
      </c>
      <c r="I321" t="str">
        <f t="shared" si="18"/>
        <v/>
      </c>
    </row>
    <row r="322" spans="1:9" x14ac:dyDescent="0.25">
      <c r="A322" t="str">
        <f>IF('C. Fund Source'!B322="","",'C. Fund Source'!B322&amp;'C. Fund Source'!C322&amp;'C. Fund Source'!D322)</f>
        <v>2430952</v>
      </c>
      <c r="B322" t="str">
        <f>IF('C. Fund Source'!E322="","",'C. Fund Source'!E322)</f>
        <v>2391</v>
      </c>
      <c r="C322">
        <f>IF(A322="","",'C. Fund Source'!G322)</f>
        <v>4.5699999999999998E-2</v>
      </c>
      <c r="D322" t="str">
        <f>IF(A322="","",IF(COUNTIFS('Tracking Log'!H:H,A322,'Tracking Log'!J:J,B322)&gt;0,"Y","N"))</f>
        <v>N</v>
      </c>
      <c r="E322" t="str">
        <f>IF(A322="","",IF(D322="N","Unit will be held to the lessor of the adopted rate or "&amp;TEXT(C322,"0.0000")&amp;" for "&amp;Year,VLOOKUP(A322&amp;"-"&amp;B322,'Tracking Support'!A:E,5,FALSE)))</f>
        <v>Unit will be held to the lessor of the adopted rate or 0.0457 for 2025</v>
      </c>
      <c r="F322" t="str">
        <f>IF(A322=$F$1,COUNTIF($A$2:A322,A322),"")</f>
        <v/>
      </c>
      <c r="G322" t="str">
        <f t="shared" si="16"/>
        <v/>
      </c>
      <c r="H322" t="str">
        <f t="shared" si="17"/>
        <v/>
      </c>
      <c r="I322" t="str">
        <f t="shared" si="18"/>
        <v/>
      </c>
    </row>
    <row r="323" spans="1:9" x14ac:dyDescent="0.25">
      <c r="A323" t="str">
        <f>IF('C. Fund Source'!B323="","",'C. Fund Source'!B323&amp;'C. Fund Source'!C323&amp;'C. Fund Source'!D323)</f>
        <v>2510000</v>
      </c>
      <c r="B323" t="str">
        <f>IF('C. Fund Source'!E323="","",'C. Fund Source'!E323)</f>
        <v>0790</v>
      </c>
      <c r="C323">
        <f>IF(A323="","",'C. Fund Source'!G323)</f>
        <v>2.3E-2</v>
      </c>
      <c r="D323" t="str">
        <f>IF(A323="","",IF(COUNTIFS('Tracking Log'!H:H,A323,'Tracking Log'!J:J,B323)&gt;0,"Y","N"))</f>
        <v>N</v>
      </c>
      <c r="E323" t="str">
        <f>IF(A323="","",IF(D323="N","Unit will be held to the lessor of the adopted rate or "&amp;TEXT(C323,"0.0000")&amp;" for "&amp;Year,VLOOKUP(A323&amp;"-"&amp;B323,'Tracking Support'!A:E,5,FALSE)))</f>
        <v>Unit will be held to the lessor of the adopted rate or 0.0230 for 2025</v>
      </c>
      <c r="F323" t="str">
        <f>IF(A323=$F$1,COUNTIF($A$2:A323,A323),"")</f>
        <v/>
      </c>
      <c r="G323" t="str">
        <f t="shared" ref="G323:G386" si="19">IF(F323="","",B323)</f>
        <v/>
      </c>
      <c r="H323" t="str">
        <f t="shared" ref="H323:H386" si="20">IF(F323="","",C323)</f>
        <v/>
      </c>
      <c r="I323" t="str">
        <f t="shared" ref="I323:I386" si="21">IF(F323="","",E323)</f>
        <v/>
      </c>
    </row>
    <row r="324" spans="1:9" x14ac:dyDescent="0.25">
      <c r="A324" t="str">
        <f>IF('C. Fund Source'!B324="","",'C. Fund Source'!B324&amp;'C. Fund Source'!C324&amp;'C. Fund Source'!D324)</f>
        <v>2510000</v>
      </c>
      <c r="B324" t="str">
        <f>IF('C. Fund Source'!E324="","",'C. Fund Source'!E324)</f>
        <v>2391</v>
      </c>
      <c r="C324">
        <f>IF(A324="","",'C. Fund Source'!G324)</f>
        <v>3.1E-2</v>
      </c>
      <c r="D324" t="str">
        <f>IF(A324="","",IF(COUNTIFS('Tracking Log'!H:H,A324,'Tracking Log'!J:J,B324)&gt;0,"Y","N"))</f>
        <v>N</v>
      </c>
      <c r="E324" t="str">
        <f>IF(A324="","",IF(D324="N","Unit will be held to the lessor of the adopted rate or "&amp;TEXT(C324,"0.0000")&amp;" for "&amp;Year,VLOOKUP(A324&amp;"-"&amp;B324,'Tracking Support'!A:E,5,FALSE)))</f>
        <v>Unit will be held to the lessor of the adopted rate or 0.0310 for 2025</v>
      </c>
      <c r="F324" t="str">
        <f>IF(A324=$F$1,COUNTIF($A$2:A324,A324),"")</f>
        <v/>
      </c>
      <c r="G324" t="str">
        <f t="shared" si="19"/>
        <v/>
      </c>
      <c r="H324" t="str">
        <f t="shared" si="20"/>
        <v/>
      </c>
      <c r="I324" t="str">
        <f t="shared" si="21"/>
        <v/>
      </c>
    </row>
    <row r="325" spans="1:9" x14ac:dyDescent="0.25">
      <c r="A325" t="str">
        <f>IF('C. Fund Source'!B325="","",'C. Fund Source'!B325&amp;'C. Fund Source'!C325&amp;'C. Fund Source'!D325)</f>
        <v>2520003</v>
      </c>
      <c r="B325" t="str">
        <f>IF('C. Fund Source'!E325="","",'C. Fund Source'!E325)</f>
        <v>1190</v>
      </c>
      <c r="C325">
        <f>IF(A325="","",'C. Fund Source'!G325)</f>
        <v>1.34E-2</v>
      </c>
      <c r="D325" t="str">
        <f>IF(A325="","",IF(COUNTIFS('Tracking Log'!H:H,A325,'Tracking Log'!J:J,B325)&gt;0,"Y","N"))</f>
        <v>N</v>
      </c>
      <c r="E325" t="str">
        <f>IF(A325="","",IF(D325="N","Unit will be held to the lessor of the adopted rate or "&amp;TEXT(C325,"0.0000")&amp;" for "&amp;Year,VLOOKUP(A325&amp;"-"&amp;B325,'Tracking Support'!A:E,5,FALSE)))</f>
        <v>Unit will be held to the lessor of the adopted rate or 0.0134 for 2025</v>
      </c>
      <c r="F325" t="str">
        <f>IF(A325=$F$1,COUNTIF($A$2:A325,A325),"")</f>
        <v/>
      </c>
      <c r="G325" t="str">
        <f t="shared" si="19"/>
        <v/>
      </c>
      <c r="H325" t="str">
        <f t="shared" si="20"/>
        <v/>
      </c>
      <c r="I325" t="str">
        <f t="shared" si="21"/>
        <v/>
      </c>
    </row>
    <row r="326" spans="1:9" x14ac:dyDescent="0.25">
      <c r="A326" t="str">
        <f>IF('C. Fund Source'!B326="","",'C. Fund Source'!B326&amp;'C. Fund Source'!C326&amp;'C. Fund Source'!D326)</f>
        <v>2520004</v>
      </c>
      <c r="B326" t="str">
        <f>IF('C. Fund Source'!E326="","",'C. Fund Source'!E326)</f>
        <v>1190</v>
      </c>
      <c r="C326">
        <f>IF(A326="","",'C. Fund Source'!G326)</f>
        <v>1.1900000000000001E-2</v>
      </c>
      <c r="D326" t="str">
        <f>IF(A326="","",IF(COUNTIFS('Tracking Log'!H:H,A326,'Tracking Log'!J:J,B326)&gt;0,"Y","N"))</f>
        <v>N</v>
      </c>
      <c r="E326" t="str">
        <f>IF(A326="","",IF(D326="N","Unit will be held to the lessor of the adopted rate or "&amp;TEXT(C326,"0.0000")&amp;" for "&amp;Year,VLOOKUP(A326&amp;"-"&amp;B326,'Tracking Support'!A:E,5,FALSE)))</f>
        <v>Unit will be held to the lessor of the adopted rate or 0.0119 for 2025</v>
      </c>
      <c r="F326" t="str">
        <f>IF(A326=$F$1,COUNTIF($A$2:A326,A326),"")</f>
        <v/>
      </c>
      <c r="G326" t="str">
        <f t="shared" si="19"/>
        <v/>
      </c>
      <c r="H326" t="str">
        <f t="shared" si="20"/>
        <v/>
      </c>
      <c r="I326" t="str">
        <f t="shared" si="21"/>
        <v/>
      </c>
    </row>
    <row r="327" spans="1:9" x14ac:dyDescent="0.25">
      <c r="A327" t="str">
        <f>IF('C. Fund Source'!B327="","",'C. Fund Source'!B327&amp;'C. Fund Source'!C327&amp;'C. Fund Source'!D327)</f>
        <v>2520005</v>
      </c>
      <c r="B327" t="str">
        <f>IF('C. Fund Source'!E327="","",'C. Fund Source'!E327)</f>
        <v>1190</v>
      </c>
      <c r="C327">
        <f>IF(A327="","",'C. Fund Source'!G327)</f>
        <v>1.54E-2</v>
      </c>
      <c r="D327" t="str">
        <f>IF(A327="","",IF(COUNTIFS('Tracking Log'!H:H,A327,'Tracking Log'!J:J,B327)&gt;0,"Y","N"))</f>
        <v>N</v>
      </c>
      <c r="E327" t="str">
        <f>IF(A327="","",IF(D327="N","Unit will be held to the lessor of the adopted rate or "&amp;TEXT(C327,"0.0000")&amp;" for "&amp;Year,VLOOKUP(A327&amp;"-"&amp;B327,'Tracking Support'!A:E,5,FALSE)))</f>
        <v>Unit will be held to the lessor of the adopted rate or 0.0154 for 2025</v>
      </c>
      <c r="F327" t="str">
        <f>IF(A327=$F$1,COUNTIF($A$2:A327,A327),"")</f>
        <v/>
      </c>
      <c r="G327" t="str">
        <f t="shared" si="19"/>
        <v/>
      </c>
      <c r="H327" t="str">
        <f t="shared" si="20"/>
        <v/>
      </c>
      <c r="I327" t="str">
        <f t="shared" si="21"/>
        <v/>
      </c>
    </row>
    <row r="328" spans="1:9" x14ac:dyDescent="0.25">
      <c r="A328" t="str">
        <f>IF('C. Fund Source'!B328="","",'C. Fund Source'!B328&amp;'C. Fund Source'!C328&amp;'C. Fund Source'!D328)</f>
        <v>2520007</v>
      </c>
      <c r="B328" t="str">
        <f>IF('C. Fund Source'!E328="","",'C. Fund Source'!E328)</f>
        <v>1190</v>
      </c>
      <c r="C328">
        <f>IF(A328="","",'C. Fund Source'!G328)</f>
        <v>3.3300000000000003E-2</v>
      </c>
      <c r="D328" t="str">
        <f>IF(A328="","",IF(COUNTIFS('Tracking Log'!H:H,A328,'Tracking Log'!J:J,B328)&gt;0,"Y","N"))</f>
        <v>N</v>
      </c>
      <c r="E328" t="str">
        <f>IF(A328="","",IF(D328="N","Unit will be held to the lessor of the adopted rate or "&amp;TEXT(C328,"0.0000")&amp;" for "&amp;Year,VLOOKUP(A328&amp;"-"&amp;B328,'Tracking Support'!A:E,5,FALSE)))</f>
        <v>Unit will be held to the lessor of the adopted rate or 0.0333 for 2025</v>
      </c>
      <c r="F328" t="str">
        <f>IF(A328=$F$1,COUNTIF($A$2:A328,A328),"")</f>
        <v/>
      </c>
      <c r="G328" t="str">
        <f t="shared" si="19"/>
        <v/>
      </c>
      <c r="H328" t="str">
        <f t="shared" si="20"/>
        <v/>
      </c>
      <c r="I328" t="str">
        <f t="shared" si="21"/>
        <v/>
      </c>
    </row>
    <row r="329" spans="1:9" x14ac:dyDescent="0.25">
      <c r="A329" t="str">
        <f>IF('C. Fund Source'!B329="","",'C. Fund Source'!B329&amp;'C. Fund Source'!C329&amp;'C. Fund Source'!D329)</f>
        <v>2520008</v>
      </c>
      <c r="B329" t="str">
        <f>IF('C. Fund Source'!E329="","",'C. Fund Source'!E329)</f>
        <v>1190</v>
      </c>
      <c r="C329">
        <f>IF(A329="","",'C. Fund Source'!G329)</f>
        <v>2.0199999999999999E-2</v>
      </c>
      <c r="D329" t="str">
        <f>IF(A329="","",IF(COUNTIFS('Tracking Log'!H:H,A329,'Tracking Log'!J:J,B329)&gt;0,"Y","N"))</f>
        <v>N</v>
      </c>
      <c r="E329" t="str">
        <f>IF(A329="","",IF(D329="N","Unit will be held to the lessor of the adopted rate or "&amp;TEXT(C329,"0.0000")&amp;" for "&amp;Year,VLOOKUP(A329&amp;"-"&amp;B329,'Tracking Support'!A:E,5,FALSE)))</f>
        <v>Unit will be held to the lessor of the adopted rate or 0.0202 for 2025</v>
      </c>
      <c r="F329" t="str">
        <f>IF(A329=$F$1,COUNTIF($A$2:A329,A329),"")</f>
        <v/>
      </c>
      <c r="G329" t="str">
        <f t="shared" si="19"/>
        <v/>
      </c>
      <c r="H329" t="str">
        <f t="shared" si="20"/>
        <v/>
      </c>
      <c r="I329" t="str">
        <f t="shared" si="21"/>
        <v/>
      </c>
    </row>
    <row r="330" spans="1:9" x14ac:dyDescent="0.25">
      <c r="A330" t="str">
        <f>IF('C. Fund Source'!B330="","",'C. Fund Source'!B330&amp;'C. Fund Source'!C330&amp;'C. Fund Source'!D330)</f>
        <v>2530440</v>
      </c>
      <c r="B330" t="str">
        <f>IF('C. Fund Source'!E330="","",'C. Fund Source'!E330)</f>
        <v>1191</v>
      </c>
      <c r="C330">
        <f>IF(A330="","",'C. Fund Source'!G330)</f>
        <v>1.9300000000000001E-2</v>
      </c>
      <c r="D330" t="str">
        <f>IF(A330="","",IF(COUNTIFS('Tracking Log'!H:H,A330,'Tracking Log'!J:J,B330)&gt;0,"Y","N"))</f>
        <v>N</v>
      </c>
      <c r="E330" t="str">
        <f>IF(A330="","",IF(D330="N","Unit will be held to the lessor of the adopted rate or "&amp;TEXT(C330,"0.0000")&amp;" for "&amp;Year,VLOOKUP(A330&amp;"-"&amp;B330,'Tracking Support'!A:E,5,FALSE)))</f>
        <v>Unit will be held to the lessor of the adopted rate or 0.0193 for 2025</v>
      </c>
      <c r="F330" t="str">
        <f>IF(A330=$F$1,COUNTIF($A$2:A330,A330),"")</f>
        <v/>
      </c>
      <c r="G330" t="str">
        <f t="shared" si="19"/>
        <v/>
      </c>
      <c r="H330" t="str">
        <f t="shared" si="20"/>
        <v/>
      </c>
      <c r="I330" t="str">
        <f t="shared" si="21"/>
        <v/>
      </c>
    </row>
    <row r="331" spans="1:9" x14ac:dyDescent="0.25">
      <c r="A331" t="str">
        <f>IF('C. Fund Source'!B331="","",'C. Fund Source'!B331&amp;'C. Fund Source'!C331&amp;'C. Fund Source'!D331)</f>
        <v>2530440</v>
      </c>
      <c r="B331" t="str">
        <f>IF('C. Fund Source'!E331="","",'C. Fund Source'!E331)</f>
        <v>2391</v>
      </c>
      <c r="C331">
        <f>IF(A331="","",'C. Fund Source'!G331)</f>
        <v>0.05</v>
      </c>
      <c r="D331" t="str">
        <f>IF(A331="","",IF(COUNTIFS('Tracking Log'!H:H,A331,'Tracking Log'!J:J,B331)&gt;0,"Y","N"))</f>
        <v>N</v>
      </c>
      <c r="E331" t="str">
        <f>IF(A331="","",IF(D331="N","Unit will be held to the lessor of the adopted rate or "&amp;TEXT(C331,"0.0000")&amp;" for "&amp;Year,VLOOKUP(A331&amp;"-"&amp;B331,'Tracking Support'!A:E,5,FALSE)))</f>
        <v>Unit will be held to the lessor of the adopted rate or 0.0500 for 2025</v>
      </c>
      <c r="F331" t="str">
        <f>IF(A331=$F$1,COUNTIF($A$2:A331,A331),"")</f>
        <v/>
      </c>
      <c r="G331" t="str">
        <f t="shared" si="19"/>
        <v/>
      </c>
      <c r="H331" t="str">
        <f t="shared" si="20"/>
        <v/>
      </c>
      <c r="I331" t="str">
        <f t="shared" si="21"/>
        <v/>
      </c>
    </row>
    <row r="332" spans="1:9" x14ac:dyDescent="0.25">
      <c r="A332" t="str">
        <f>IF('C. Fund Source'!B332="","",'C. Fund Source'!B332&amp;'C. Fund Source'!C332&amp;'C. Fund Source'!D332)</f>
        <v>2530615</v>
      </c>
      <c r="B332" t="str">
        <f>IF('C. Fund Source'!E332="","",'C. Fund Source'!E332)</f>
        <v>1191</v>
      </c>
      <c r="C332">
        <f>IF(A332="","",'C. Fund Source'!G332)</f>
        <v>0.01</v>
      </c>
      <c r="D332" t="str">
        <f>IF(A332="","",IF(COUNTIFS('Tracking Log'!H:H,A332,'Tracking Log'!J:J,B332)&gt;0,"Y","N"))</f>
        <v>N</v>
      </c>
      <c r="E332" t="str">
        <f>IF(A332="","",IF(D332="N","Unit will be held to the lessor of the adopted rate or "&amp;TEXT(C332,"0.0000")&amp;" for "&amp;Year,VLOOKUP(A332&amp;"-"&amp;B332,'Tracking Support'!A:E,5,FALSE)))</f>
        <v>Unit will be held to the lessor of the adopted rate or 0.0100 for 2025</v>
      </c>
      <c r="F332" t="str">
        <f>IF(A332=$F$1,COUNTIF($A$2:A332,A332),"")</f>
        <v/>
      </c>
      <c r="G332" t="str">
        <f t="shared" si="19"/>
        <v/>
      </c>
      <c r="H332" t="str">
        <f t="shared" si="20"/>
        <v/>
      </c>
      <c r="I332" t="str">
        <f t="shared" si="21"/>
        <v/>
      </c>
    </row>
    <row r="333" spans="1:9" x14ac:dyDescent="0.25">
      <c r="A333" t="str">
        <f>IF('C. Fund Source'!B333="","",'C. Fund Source'!B333&amp;'C. Fund Source'!C333&amp;'C. Fund Source'!D333)</f>
        <v>2530615</v>
      </c>
      <c r="B333" t="str">
        <f>IF('C. Fund Source'!E333="","",'C. Fund Source'!E333)</f>
        <v>1390</v>
      </c>
      <c r="C333">
        <f>IF(A333="","",'C. Fund Source'!G333)</f>
        <v>9.4999999999999998E-3</v>
      </c>
      <c r="D333" t="str">
        <f>IF(A333="","",IF(COUNTIFS('Tracking Log'!H:H,A333,'Tracking Log'!J:J,B333)&gt;0,"Y","N"))</f>
        <v>N</v>
      </c>
      <c r="E333" t="str">
        <f>IF(A333="","",IF(D333="N","Unit will be held to the lessor of the adopted rate or "&amp;TEXT(C333,"0.0000")&amp;" for "&amp;Year,VLOOKUP(A333&amp;"-"&amp;B333,'Tracking Support'!A:E,5,FALSE)))</f>
        <v>Unit will be held to the lessor of the adopted rate or 0.0095 for 2025</v>
      </c>
      <c r="F333" t="str">
        <f>IF(A333=$F$1,COUNTIF($A$2:A333,A333),"")</f>
        <v/>
      </c>
      <c r="G333" t="str">
        <f t="shared" si="19"/>
        <v/>
      </c>
      <c r="H333" t="str">
        <f t="shared" si="20"/>
        <v/>
      </c>
      <c r="I333" t="str">
        <f t="shared" si="21"/>
        <v/>
      </c>
    </row>
    <row r="334" spans="1:9" x14ac:dyDescent="0.25">
      <c r="A334" t="str">
        <f>IF('C. Fund Source'!B334="","",'C. Fund Source'!B334&amp;'C. Fund Source'!C334&amp;'C. Fund Source'!D334)</f>
        <v>2530615</v>
      </c>
      <c r="B334" t="str">
        <f>IF('C. Fund Source'!E334="","",'C. Fund Source'!E334)</f>
        <v>2391</v>
      </c>
      <c r="C334">
        <f>IF(A334="","",'C. Fund Source'!G334)</f>
        <v>0.05</v>
      </c>
      <c r="D334" t="str">
        <f>IF(A334="","",IF(COUNTIFS('Tracking Log'!H:H,A334,'Tracking Log'!J:J,B334)&gt;0,"Y","N"))</f>
        <v>N</v>
      </c>
      <c r="E334" t="str">
        <f>IF(A334="","",IF(D334="N","Unit will be held to the lessor of the adopted rate or "&amp;TEXT(C334,"0.0000")&amp;" for "&amp;Year,VLOOKUP(A334&amp;"-"&amp;B334,'Tracking Support'!A:E,5,FALSE)))</f>
        <v>Unit will be held to the lessor of the adopted rate or 0.0500 for 2025</v>
      </c>
      <c r="F334" t="str">
        <f>IF(A334=$F$1,COUNTIF($A$2:A334,A334),"")</f>
        <v/>
      </c>
      <c r="G334" t="str">
        <f t="shared" si="19"/>
        <v/>
      </c>
      <c r="H334" t="str">
        <f t="shared" si="20"/>
        <v/>
      </c>
      <c r="I334" t="str">
        <f t="shared" si="21"/>
        <v/>
      </c>
    </row>
    <row r="335" spans="1:9" x14ac:dyDescent="0.25">
      <c r="A335" t="str">
        <f>IF('C. Fund Source'!B335="","",'C. Fund Source'!B335&amp;'C. Fund Source'!C335&amp;'C. Fund Source'!D335)</f>
        <v>2530617</v>
      </c>
      <c r="B335" t="str">
        <f>IF('C. Fund Source'!E335="","",'C. Fund Source'!E335)</f>
        <v>2391</v>
      </c>
      <c r="C335">
        <f>IF(A335="","",'C. Fund Source'!G335)</f>
        <v>4.4200000000000003E-2</v>
      </c>
      <c r="D335" t="str">
        <f>IF(A335="","",IF(COUNTIFS('Tracking Log'!H:H,A335,'Tracking Log'!J:J,B335)&gt;0,"Y","N"))</f>
        <v>N</v>
      </c>
      <c r="E335" t="str">
        <f>IF(A335="","",IF(D335="N","Unit will be held to the lessor of the adopted rate or "&amp;TEXT(C335,"0.0000")&amp;" for "&amp;Year,VLOOKUP(A335&amp;"-"&amp;B335,'Tracking Support'!A:E,5,FALSE)))</f>
        <v>Unit will be held to the lessor of the adopted rate or 0.0442 for 2025</v>
      </c>
      <c r="F335" t="str">
        <f>IF(A335=$F$1,COUNTIF($A$2:A335,A335),"")</f>
        <v/>
      </c>
      <c r="G335" t="str">
        <f t="shared" si="19"/>
        <v/>
      </c>
      <c r="H335" t="str">
        <f t="shared" si="20"/>
        <v/>
      </c>
      <c r="I335" t="str">
        <f t="shared" si="21"/>
        <v/>
      </c>
    </row>
    <row r="336" spans="1:9" x14ac:dyDescent="0.25">
      <c r="A336" t="str">
        <f>IF('C. Fund Source'!B336="","",'C. Fund Source'!B336&amp;'C. Fund Source'!C336&amp;'C. Fund Source'!D336)</f>
        <v>2561179</v>
      </c>
      <c r="B336" t="str">
        <f>IF('C. Fund Source'!E336="","",'C. Fund Source'!E336)</f>
        <v>2190</v>
      </c>
      <c r="C336">
        <f>IF(A336="","",'C. Fund Source'!G336)</f>
        <v>2.8E-3</v>
      </c>
      <c r="D336" t="str">
        <f>IF(A336="","",IF(COUNTIFS('Tracking Log'!H:H,A336,'Tracking Log'!J:J,B336)&gt;0,"Y","N"))</f>
        <v>N</v>
      </c>
      <c r="E336" t="str">
        <f>IF(A336="","",IF(D336="N","Unit will be held to the lessor of the adopted rate or "&amp;TEXT(C336,"0.0000")&amp;" for "&amp;Year,VLOOKUP(A336&amp;"-"&amp;B336,'Tracking Support'!A:E,5,FALSE)))</f>
        <v>Unit will be held to the lessor of the adopted rate or 0.0028 for 2025</v>
      </c>
      <c r="F336" t="str">
        <f>IF(A336=$F$1,COUNTIF($A$2:A336,A336),"")</f>
        <v/>
      </c>
      <c r="G336" t="str">
        <f t="shared" si="19"/>
        <v/>
      </c>
      <c r="H336" t="str">
        <f t="shared" si="20"/>
        <v/>
      </c>
      <c r="I336" t="str">
        <f t="shared" si="21"/>
        <v/>
      </c>
    </row>
    <row r="337" spans="1:9" x14ac:dyDescent="0.25">
      <c r="A337" t="str">
        <f>IF('C. Fund Source'!B337="","",'C. Fund Source'!B337&amp;'C. Fund Source'!C337&amp;'C. Fund Source'!D337)</f>
        <v>2610000</v>
      </c>
      <c r="B337" t="str">
        <f>IF('C. Fund Source'!E337="","",'C. Fund Source'!E337)</f>
        <v>0790</v>
      </c>
      <c r="C337">
        <f>IF(A337="","",'C. Fund Source'!G337)</f>
        <v>5.8900000000000001E-2</v>
      </c>
      <c r="D337" t="str">
        <f>IF(A337="","",IF(COUNTIFS('Tracking Log'!H:H,A337,'Tracking Log'!J:J,B337)&gt;0,"Y","N"))</f>
        <v>N</v>
      </c>
      <c r="E337" t="str">
        <f>IF(A337="","",IF(D337="N","Unit will be held to the lessor of the adopted rate or "&amp;TEXT(C337,"0.0000")&amp;" for "&amp;Year,VLOOKUP(A337&amp;"-"&amp;B337,'Tracking Support'!A:E,5,FALSE)))</f>
        <v>Unit will be held to the lessor of the adopted rate or 0.0589 for 2025</v>
      </c>
      <c r="F337" t="str">
        <f>IF(A337=$F$1,COUNTIF($A$2:A337,A337),"")</f>
        <v/>
      </c>
      <c r="G337" t="str">
        <f t="shared" si="19"/>
        <v/>
      </c>
      <c r="H337" t="str">
        <f t="shared" si="20"/>
        <v/>
      </c>
      <c r="I337" t="str">
        <f t="shared" si="21"/>
        <v/>
      </c>
    </row>
    <row r="338" spans="1:9" x14ac:dyDescent="0.25">
      <c r="A338" t="str">
        <f>IF('C. Fund Source'!B338="","",'C. Fund Source'!B338&amp;'C. Fund Source'!C338&amp;'C. Fund Source'!D338)</f>
        <v>2610000</v>
      </c>
      <c r="B338" t="str">
        <f>IF('C. Fund Source'!E338="","",'C. Fund Source'!E338)</f>
        <v>1092</v>
      </c>
      <c r="C338">
        <f>IF(A338="","",'C. Fund Source'!G338)</f>
        <v>1.4200000000000001E-2</v>
      </c>
      <c r="D338" t="str">
        <f>IF(A338="","",IF(COUNTIFS('Tracking Log'!H:H,A338,'Tracking Log'!J:J,B338)&gt;0,"Y","N"))</f>
        <v>N</v>
      </c>
      <c r="E338" t="str">
        <f>IF(A338="","",IF(D338="N","Unit will be held to the lessor of the adopted rate or "&amp;TEXT(C338,"0.0000")&amp;" for "&amp;Year,VLOOKUP(A338&amp;"-"&amp;B338,'Tracking Support'!A:E,5,FALSE)))</f>
        <v>Unit will be held to the lessor of the adopted rate or 0.0142 for 2025</v>
      </c>
      <c r="F338" t="str">
        <f>IF(A338=$F$1,COUNTIF($A$2:A338,A338),"")</f>
        <v/>
      </c>
      <c r="G338" t="str">
        <f t="shared" si="19"/>
        <v/>
      </c>
      <c r="H338" t="str">
        <f t="shared" si="20"/>
        <v/>
      </c>
      <c r="I338" t="str">
        <f t="shared" si="21"/>
        <v/>
      </c>
    </row>
    <row r="339" spans="1:9" x14ac:dyDescent="0.25">
      <c r="A339" t="str">
        <f>IF('C. Fund Source'!B339="","",'C. Fund Source'!B339&amp;'C. Fund Source'!C339&amp;'C. Fund Source'!D339)</f>
        <v>2620006</v>
      </c>
      <c r="B339" t="str">
        <f>IF('C. Fund Source'!E339="","",'C. Fund Source'!E339)</f>
        <v>1190</v>
      </c>
      <c r="C339">
        <f>IF(A339="","",'C. Fund Source'!G339)</f>
        <v>3.3300000000000003E-2</v>
      </c>
      <c r="D339" t="str">
        <f>IF(A339="","",IF(COUNTIFS('Tracking Log'!H:H,A339,'Tracking Log'!J:J,B339)&gt;0,"Y","N"))</f>
        <v>N</v>
      </c>
      <c r="E339" t="str">
        <f>IF(A339="","",IF(D339="N","Unit will be held to the lessor of the adopted rate or "&amp;TEXT(C339,"0.0000")&amp;" for "&amp;Year,VLOOKUP(A339&amp;"-"&amp;B339,'Tracking Support'!A:E,5,FALSE)))</f>
        <v>Unit will be held to the lessor of the adopted rate or 0.0333 for 2025</v>
      </c>
      <c r="F339" t="str">
        <f>IF(A339=$F$1,COUNTIF($A$2:A339,A339),"")</f>
        <v/>
      </c>
      <c r="G339" t="str">
        <f t="shared" si="19"/>
        <v/>
      </c>
      <c r="H339" t="str">
        <f t="shared" si="20"/>
        <v/>
      </c>
      <c r="I339" t="str">
        <f t="shared" si="21"/>
        <v/>
      </c>
    </row>
    <row r="340" spans="1:9" x14ac:dyDescent="0.25">
      <c r="A340" t="str">
        <f>IF('C. Fund Source'!B340="","",'C. Fund Source'!B340&amp;'C. Fund Source'!C340&amp;'C. Fund Source'!D340)</f>
        <v>2620007</v>
      </c>
      <c r="B340" t="str">
        <f>IF('C. Fund Source'!E340="","",'C. Fund Source'!E340)</f>
        <v>1190</v>
      </c>
      <c r="C340">
        <f>IF(A340="","",'C. Fund Source'!G340)</f>
        <v>3.3300000000000003E-2</v>
      </c>
      <c r="D340" t="str">
        <f>IF(A340="","",IF(COUNTIFS('Tracking Log'!H:H,A340,'Tracking Log'!J:J,B340)&gt;0,"Y","N"))</f>
        <v>N</v>
      </c>
      <c r="E340" t="str">
        <f>IF(A340="","",IF(D340="N","Unit will be held to the lessor of the adopted rate or "&amp;TEXT(C340,"0.0000")&amp;" for "&amp;Year,VLOOKUP(A340&amp;"-"&amp;B340,'Tracking Support'!A:E,5,FALSE)))</f>
        <v>Unit will be held to the lessor of the adopted rate or 0.0333 for 2025</v>
      </c>
      <c r="F340" t="str">
        <f>IF(A340=$F$1,COUNTIF($A$2:A340,A340),"")</f>
        <v/>
      </c>
      <c r="G340" t="str">
        <f t="shared" si="19"/>
        <v/>
      </c>
      <c r="H340" t="str">
        <f t="shared" si="20"/>
        <v/>
      </c>
      <c r="I340" t="str">
        <f t="shared" si="21"/>
        <v/>
      </c>
    </row>
    <row r="341" spans="1:9" x14ac:dyDescent="0.25">
      <c r="A341" t="str">
        <f>IF('C. Fund Source'!B341="","",'C. Fund Source'!B341&amp;'C. Fund Source'!C341&amp;'C. Fund Source'!D341)</f>
        <v>2620010</v>
      </c>
      <c r="B341" t="str">
        <f>IF('C. Fund Source'!E341="","",'C. Fund Source'!E341)</f>
        <v>8692</v>
      </c>
      <c r="C341">
        <f>IF(A341="","",'C. Fund Source'!G341)</f>
        <v>3.2599999999999997E-2</v>
      </c>
      <c r="D341" t="str">
        <f>IF(A341="","",IF(COUNTIFS('Tracking Log'!H:H,A341,'Tracking Log'!J:J,B341)&gt;0,"Y","N"))</f>
        <v>N</v>
      </c>
      <c r="E341" t="str">
        <f>IF(A341="","",IF(D341="N","Unit will be held to the lessor of the adopted rate or "&amp;TEXT(C341,"0.0000")&amp;" for "&amp;Year,VLOOKUP(A341&amp;"-"&amp;B341,'Tracking Support'!A:E,5,FALSE)))</f>
        <v>Unit will be held to the lessor of the adopted rate or 0.0326 for 2025</v>
      </c>
      <c r="F341" t="str">
        <f>IF(A341=$F$1,COUNTIF($A$2:A341,A341),"")</f>
        <v/>
      </c>
      <c r="G341" t="str">
        <f t="shared" si="19"/>
        <v/>
      </c>
      <c r="H341" t="str">
        <f t="shared" si="20"/>
        <v/>
      </c>
      <c r="I341" t="str">
        <f t="shared" si="21"/>
        <v/>
      </c>
    </row>
    <row r="342" spans="1:9" x14ac:dyDescent="0.25">
      <c r="A342" t="str">
        <f>IF('C. Fund Source'!B342="","",'C. Fund Source'!B342&amp;'C. Fund Source'!C342&amp;'C. Fund Source'!D342)</f>
        <v>2630415</v>
      </c>
      <c r="B342" t="str">
        <f>IF('C. Fund Source'!E342="","",'C. Fund Source'!E342)</f>
        <v>2391</v>
      </c>
      <c r="C342">
        <f>IF(A342="","",'C. Fund Source'!G342)</f>
        <v>4.5400000000000003E-2</v>
      </c>
      <c r="D342" t="str">
        <f>IF(A342="","",IF(COUNTIFS('Tracking Log'!H:H,A342,'Tracking Log'!J:J,B342)&gt;0,"Y","N"))</f>
        <v>N</v>
      </c>
      <c r="E342" t="str">
        <f>IF(A342="","",IF(D342="N","Unit will be held to the lessor of the adopted rate or "&amp;TEXT(C342,"0.0000")&amp;" for "&amp;Year,VLOOKUP(A342&amp;"-"&amp;B342,'Tracking Support'!A:E,5,FALSE)))</f>
        <v>Unit will be held to the lessor of the adopted rate or 0.0454 for 2025</v>
      </c>
      <c r="F342" t="str">
        <f>IF(A342=$F$1,COUNTIF($A$2:A342,A342),"")</f>
        <v/>
      </c>
      <c r="G342" t="str">
        <f t="shared" si="19"/>
        <v/>
      </c>
      <c r="H342" t="str">
        <f t="shared" si="20"/>
        <v/>
      </c>
      <c r="I342" t="str">
        <f t="shared" si="21"/>
        <v/>
      </c>
    </row>
    <row r="343" spans="1:9" x14ac:dyDescent="0.25">
      <c r="A343" t="str">
        <f>IF('C. Fund Source'!B343="","",'C. Fund Source'!B343&amp;'C. Fund Source'!C343&amp;'C. Fund Source'!D343)</f>
        <v>2630451</v>
      </c>
      <c r="B343" t="str">
        <f>IF('C. Fund Source'!E343="","",'C. Fund Source'!E343)</f>
        <v>2391</v>
      </c>
      <c r="C343">
        <f>IF(A343="","",'C. Fund Source'!G343)</f>
        <v>1.3599999999999999E-2</v>
      </c>
      <c r="D343" t="str">
        <f>IF(A343="","",IF(COUNTIFS('Tracking Log'!H:H,A343,'Tracking Log'!J:J,B343)&gt;0,"Y","N"))</f>
        <v>N</v>
      </c>
      <c r="E343" t="str">
        <f>IF(A343="","",IF(D343="N","Unit will be held to the lessor of the adopted rate or "&amp;TEXT(C343,"0.0000")&amp;" for "&amp;Year,VLOOKUP(A343&amp;"-"&amp;B343,'Tracking Support'!A:E,5,FALSE)))</f>
        <v>Unit will be held to the lessor of the adopted rate or 0.0136 for 2025</v>
      </c>
      <c r="F343" t="str">
        <f>IF(A343=$F$1,COUNTIF($A$2:A343,A343),"")</f>
        <v/>
      </c>
      <c r="G343" t="str">
        <f t="shared" si="19"/>
        <v/>
      </c>
      <c r="H343" t="str">
        <f t="shared" si="20"/>
        <v/>
      </c>
      <c r="I343" t="str">
        <f t="shared" si="21"/>
        <v/>
      </c>
    </row>
    <row r="344" spans="1:9" x14ac:dyDescent="0.25">
      <c r="A344" t="str">
        <f>IF('C. Fund Source'!B344="","",'C. Fund Source'!B344&amp;'C. Fund Source'!C344&amp;'C. Fund Source'!D344)</f>
        <v>2630451</v>
      </c>
      <c r="B344" t="str">
        <f>IF('C. Fund Source'!E344="","",'C. Fund Source'!E344)</f>
        <v>8692</v>
      </c>
      <c r="C344">
        <f>IF(A344="","",'C. Fund Source'!G344)</f>
        <v>3.3000000000000002E-2</v>
      </c>
      <c r="D344" t="str">
        <f>IF(A344="","",IF(COUNTIFS('Tracking Log'!H:H,A344,'Tracking Log'!J:J,B344)&gt;0,"Y","N"))</f>
        <v>N</v>
      </c>
      <c r="E344" t="str">
        <f>IF(A344="","",IF(D344="N","Unit will be held to the lessor of the adopted rate or "&amp;TEXT(C344,"0.0000")&amp;" for "&amp;Year,VLOOKUP(A344&amp;"-"&amp;B344,'Tracking Support'!A:E,5,FALSE)))</f>
        <v>Unit will be held to the lessor of the adopted rate or 0.0330 for 2025</v>
      </c>
      <c r="F344" t="str">
        <f>IF(A344=$F$1,COUNTIF($A$2:A344,A344),"")</f>
        <v/>
      </c>
      <c r="G344" t="str">
        <f t="shared" si="19"/>
        <v/>
      </c>
      <c r="H344" t="str">
        <f t="shared" si="20"/>
        <v/>
      </c>
      <c r="I344" t="str">
        <f t="shared" si="21"/>
        <v/>
      </c>
    </row>
    <row r="345" spans="1:9" x14ac:dyDescent="0.25">
      <c r="A345" t="str">
        <f>IF('C. Fund Source'!B345="","",'C. Fund Source'!B345&amp;'C. Fund Source'!C345&amp;'C. Fund Source'!D345)</f>
        <v>2630618</v>
      </c>
      <c r="B345" t="str">
        <f>IF('C. Fund Source'!E345="","",'C. Fund Source'!E345)</f>
        <v>2391</v>
      </c>
      <c r="C345">
        <f>IF(A345="","",'C. Fund Source'!G345)</f>
        <v>4.4999999999999998E-2</v>
      </c>
      <c r="D345" t="str">
        <f>IF(A345="","",IF(COUNTIFS('Tracking Log'!H:H,A345,'Tracking Log'!J:J,B345)&gt;0,"Y","N"))</f>
        <v>N</v>
      </c>
      <c r="E345" t="str">
        <f>IF(A345="","",IF(D345="N","Unit will be held to the lessor of the adopted rate or "&amp;TEXT(C345,"0.0000")&amp;" for "&amp;Year,VLOOKUP(A345&amp;"-"&amp;B345,'Tracking Support'!A:E,5,FALSE)))</f>
        <v>Unit will be held to the lessor of the adopted rate or 0.0450 for 2025</v>
      </c>
      <c r="F345" t="str">
        <f>IF(A345=$F$1,COUNTIF($A$2:A345,A345),"")</f>
        <v/>
      </c>
      <c r="G345" t="str">
        <f t="shared" si="19"/>
        <v/>
      </c>
      <c r="H345" t="str">
        <f t="shared" si="20"/>
        <v/>
      </c>
      <c r="I345" t="str">
        <f t="shared" si="21"/>
        <v/>
      </c>
    </row>
    <row r="346" spans="1:9" x14ac:dyDescent="0.25">
      <c r="A346" t="str">
        <f>IF('C. Fund Source'!B346="","",'C. Fund Source'!B346&amp;'C. Fund Source'!C346&amp;'C. Fund Source'!D346)</f>
        <v>2630620</v>
      </c>
      <c r="B346" t="str">
        <f>IF('C. Fund Source'!E346="","",'C. Fund Source'!E346)</f>
        <v>2391</v>
      </c>
      <c r="C346">
        <f>IF(A346="","",'C. Fund Source'!G346)</f>
        <v>4.5699999999999998E-2</v>
      </c>
      <c r="D346" t="str">
        <f>IF(A346="","",IF(COUNTIFS('Tracking Log'!H:H,A346,'Tracking Log'!J:J,B346)&gt;0,"Y","N"))</f>
        <v>N</v>
      </c>
      <c r="E346" t="str">
        <f>IF(A346="","",IF(D346="N","Unit will be held to the lessor of the adopted rate or "&amp;TEXT(C346,"0.0000")&amp;" for "&amp;Year,VLOOKUP(A346&amp;"-"&amp;B346,'Tracking Support'!A:E,5,FALSE)))</f>
        <v>Unit will be held to the lessor of the adopted rate or 0.0457 for 2025</v>
      </c>
      <c r="F346" t="str">
        <f>IF(A346=$F$1,COUNTIF($A$2:A346,A346),"")</f>
        <v/>
      </c>
      <c r="G346" t="str">
        <f t="shared" si="19"/>
        <v/>
      </c>
      <c r="H346" t="str">
        <f t="shared" si="20"/>
        <v/>
      </c>
      <c r="I346" t="str">
        <f t="shared" si="21"/>
        <v/>
      </c>
    </row>
    <row r="347" spans="1:9" x14ac:dyDescent="0.25">
      <c r="A347" t="str">
        <f>IF('C. Fund Source'!B347="","",'C. Fund Source'!B347&amp;'C. Fund Source'!C347&amp;'C. Fund Source'!D347)</f>
        <v>2630620</v>
      </c>
      <c r="B347" t="str">
        <f>IF('C. Fund Source'!E347="","",'C. Fund Source'!E347)</f>
        <v>8692</v>
      </c>
      <c r="C347">
        <f>IF(A347="","",'C. Fund Source'!G347)</f>
        <v>2.7199999999999998E-2</v>
      </c>
      <c r="D347" t="str">
        <f>IF(A347="","",IF(COUNTIFS('Tracking Log'!H:H,A347,'Tracking Log'!J:J,B347)&gt;0,"Y","N"))</f>
        <v>N</v>
      </c>
      <c r="E347" t="str">
        <f>IF(A347="","",IF(D347="N","Unit will be held to the lessor of the adopted rate or "&amp;TEXT(C347,"0.0000")&amp;" for "&amp;Year,VLOOKUP(A347&amp;"-"&amp;B347,'Tracking Support'!A:E,5,FALSE)))</f>
        <v>Unit will be held to the lessor of the adopted rate or 0.0272 for 2025</v>
      </c>
      <c r="F347" t="str">
        <f>IF(A347=$F$1,COUNTIF($A$2:A347,A347),"")</f>
        <v/>
      </c>
      <c r="G347" t="str">
        <f t="shared" si="19"/>
        <v/>
      </c>
      <c r="H347" t="str">
        <f t="shared" si="20"/>
        <v/>
      </c>
      <c r="I347" t="str">
        <f t="shared" si="21"/>
        <v/>
      </c>
    </row>
    <row r="348" spans="1:9" x14ac:dyDescent="0.25">
      <c r="A348" t="str">
        <f>IF('C. Fund Source'!B348="","",'C. Fund Source'!B348&amp;'C. Fund Source'!C348&amp;'C. Fund Source'!D348)</f>
        <v>2630623</v>
      </c>
      <c r="B348" t="str">
        <f>IF('C. Fund Source'!E348="","",'C. Fund Source'!E348)</f>
        <v>2391</v>
      </c>
      <c r="C348">
        <f>IF(A348="","",'C. Fund Source'!G348)</f>
        <v>4.7800000000000002E-2</v>
      </c>
      <c r="D348" t="str">
        <f>IF(A348="","",IF(COUNTIFS('Tracking Log'!H:H,A348,'Tracking Log'!J:J,B348)&gt;0,"Y","N"))</f>
        <v>N</v>
      </c>
      <c r="E348" t="str">
        <f>IF(A348="","",IF(D348="N","Unit will be held to the lessor of the adopted rate or "&amp;TEXT(C348,"0.0000")&amp;" for "&amp;Year,VLOOKUP(A348&amp;"-"&amp;B348,'Tracking Support'!A:E,5,FALSE)))</f>
        <v>Unit will be held to the lessor of the adopted rate or 0.0478 for 2025</v>
      </c>
      <c r="F348" t="str">
        <f>IF(A348=$F$1,COUNTIF($A$2:A348,A348),"")</f>
        <v/>
      </c>
      <c r="G348" t="str">
        <f t="shared" si="19"/>
        <v/>
      </c>
      <c r="H348" t="str">
        <f t="shared" si="20"/>
        <v/>
      </c>
      <c r="I348" t="str">
        <f t="shared" si="21"/>
        <v/>
      </c>
    </row>
    <row r="349" spans="1:9" x14ac:dyDescent="0.25">
      <c r="A349" t="str">
        <f>IF('C. Fund Source'!B349="","",'C. Fund Source'!B349&amp;'C. Fund Source'!C349&amp;'C. Fund Source'!D349)</f>
        <v>2630625</v>
      </c>
      <c r="B349" t="str">
        <f>IF('C. Fund Source'!E349="","",'C. Fund Source'!E349)</f>
        <v>8692</v>
      </c>
      <c r="C349">
        <f>IF(A349="","",'C. Fund Source'!G349)</f>
        <v>2.81E-2</v>
      </c>
      <c r="D349" t="str">
        <f>IF(A349="","",IF(COUNTIFS('Tracking Log'!H:H,A349,'Tracking Log'!J:J,B349)&gt;0,"Y","N"))</f>
        <v>N</v>
      </c>
      <c r="E349" t="str">
        <f>IF(A349="","",IF(D349="N","Unit will be held to the lessor of the adopted rate or "&amp;TEXT(C349,"0.0000")&amp;" for "&amp;Year,VLOOKUP(A349&amp;"-"&amp;B349,'Tracking Support'!A:E,5,FALSE)))</f>
        <v>Unit will be held to the lessor of the adopted rate or 0.0281 for 2025</v>
      </c>
      <c r="F349" t="str">
        <f>IF(A349=$F$1,COUNTIF($A$2:A349,A349),"")</f>
        <v/>
      </c>
      <c r="G349" t="str">
        <f t="shared" si="19"/>
        <v/>
      </c>
      <c r="H349" t="str">
        <f t="shared" si="20"/>
        <v/>
      </c>
      <c r="I349" t="str">
        <f t="shared" si="21"/>
        <v/>
      </c>
    </row>
    <row r="350" spans="1:9" x14ac:dyDescent="0.25">
      <c r="A350" t="str">
        <f>IF('C. Fund Source'!B350="","",'C. Fund Source'!B350&amp;'C. Fund Source'!C350&amp;'C. Fund Source'!D350)</f>
        <v>2710000</v>
      </c>
      <c r="B350" t="str">
        <f>IF('C. Fund Source'!E350="","",'C. Fund Source'!E350)</f>
        <v>0790</v>
      </c>
      <c r="C350">
        <f>IF(A350="","",'C. Fund Source'!G350)</f>
        <v>5.6000000000000001E-2</v>
      </c>
      <c r="D350" t="str">
        <f>IF(A350="","",IF(COUNTIFS('Tracking Log'!H:H,A350,'Tracking Log'!J:J,B350)&gt;0,"Y","N"))</f>
        <v>N</v>
      </c>
      <c r="E350" t="str">
        <f>IF(A350="","",IF(D350="N","Unit will be held to the lessor of the adopted rate or "&amp;TEXT(C350,"0.0000")&amp;" for "&amp;Year,VLOOKUP(A350&amp;"-"&amp;B350,'Tracking Support'!A:E,5,FALSE)))</f>
        <v>Unit will be held to the lessor of the adopted rate or 0.0560 for 2025</v>
      </c>
      <c r="F350" t="str">
        <f>IF(A350=$F$1,COUNTIF($A$2:A350,A350),"")</f>
        <v/>
      </c>
      <c r="G350" t="str">
        <f t="shared" si="19"/>
        <v/>
      </c>
      <c r="H350" t="str">
        <f t="shared" si="20"/>
        <v/>
      </c>
      <c r="I350" t="str">
        <f t="shared" si="21"/>
        <v/>
      </c>
    </row>
    <row r="351" spans="1:9" x14ac:dyDescent="0.25">
      <c r="A351" t="str">
        <f>IF('C. Fund Source'!B351="","",'C. Fund Source'!B351&amp;'C. Fund Source'!C351&amp;'C. Fund Source'!D351)</f>
        <v>2710000</v>
      </c>
      <c r="B351" t="str">
        <f>IF('C. Fund Source'!E351="","",'C. Fund Source'!E351)</f>
        <v>2391</v>
      </c>
      <c r="C351">
        <f>IF(A351="","",'C. Fund Source'!G351)</f>
        <v>1.7500000000000002E-2</v>
      </c>
      <c r="D351" t="str">
        <f>IF(A351="","",IF(COUNTIFS('Tracking Log'!H:H,A351,'Tracking Log'!J:J,B351)&gt;0,"Y","N"))</f>
        <v>N</v>
      </c>
      <c r="E351" t="str">
        <f>IF(A351="","",IF(D351="N","Unit will be held to the lessor of the adopted rate or "&amp;TEXT(C351,"0.0000")&amp;" for "&amp;Year,VLOOKUP(A351&amp;"-"&amp;B351,'Tracking Support'!A:E,5,FALSE)))</f>
        <v>Unit will be held to the lessor of the adopted rate or 0.0175 for 2025</v>
      </c>
      <c r="F351" t="str">
        <f>IF(A351=$F$1,COUNTIF($A$2:A351,A351),"")</f>
        <v/>
      </c>
      <c r="G351" t="str">
        <f t="shared" si="19"/>
        <v/>
      </c>
      <c r="H351" t="str">
        <f t="shared" si="20"/>
        <v/>
      </c>
      <c r="I351" t="str">
        <f t="shared" si="21"/>
        <v/>
      </c>
    </row>
    <row r="352" spans="1:9" x14ac:dyDescent="0.25">
      <c r="A352" t="str">
        <f>IF('C. Fund Source'!B352="","",'C. Fund Source'!B352&amp;'C. Fund Source'!C352&amp;'C. Fund Source'!D352)</f>
        <v>2720001</v>
      </c>
      <c r="B352" t="str">
        <f>IF('C. Fund Source'!E352="","",'C. Fund Source'!E352)</f>
        <v>1190</v>
      </c>
      <c r="C352">
        <f>IF(A352="","",'C. Fund Source'!G352)</f>
        <v>3.0099999999999998E-2</v>
      </c>
      <c r="D352" t="str">
        <f>IF(A352="","",IF(COUNTIFS('Tracking Log'!H:H,A352,'Tracking Log'!J:J,B352)&gt;0,"Y","N"))</f>
        <v>N</v>
      </c>
      <c r="E352" t="str">
        <f>IF(A352="","",IF(D352="N","Unit will be held to the lessor of the adopted rate or "&amp;TEXT(C352,"0.0000")&amp;" for "&amp;Year,VLOOKUP(A352&amp;"-"&amp;B352,'Tracking Support'!A:E,5,FALSE)))</f>
        <v>Unit will be held to the lessor of the adopted rate or 0.0301 for 2025</v>
      </c>
      <c r="F352" t="str">
        <f>IF(A352=$F$1,COUNTIF($A$2:A352,A352),"")</f>
        <v/>
      </c>
      <c r="G352" t="str">
        <f t="shared" si="19"/>
        <v/>
      </c>
      <c r="H352" t="str">
        <f t="shared" si="20"/>
        <v/>
      </c>
      <c r="I352" t="str">
        <f t="shared" si="21"/>
        <v/>
      </c>
    </row>
    <row r="353" spans="1:9" x14ac:dyDescent="0.25">
      <c r="A353" t="str">
        <f>IF('C. Fund Source'!B353="","",'C. Fund Source'!B353&amp;'C. Fund Source'!C353&amp;'C. Fund Source'!D353)</f>
        <v>2720002</v>
      </c>
      <c r="B353" t="str">
        <f>IF('C. Fund Source'!E353="","",'C. Fund Source'!E353)</f>
        <v>1190</v>
      </c>
      <c r="C353">
        <f>IF(A353="","",'C. Fund Source'!G353)</f>
        <v>3.3300000000000003E-2</v>
      </c>
      <c r="D353" t="str">
        <f>IF(A353="","",IF(COUNTIFS('Tracking Log'!H:H,A353,'Tracking Log'!J:J,B353)&gt;0,"Y","N"))</f>
        <v>N</v>
      </c>
      <c r="E353" t="str">
        <f>IF(A353="","",IF(D353="N","Unit will be held to the lessor of the adopted rate or "&amp;TEXT(C353,"0.0000")&amp;" for "&amp;Year,VLOOKUP(A353&amp;"-"&amp;B353,'Tracking Support'!A:E,5,FALSE)))</f>
        <v>Unit will be held to the lessor of the adopted rate or 0.0333 for 2025</v>
      </c>
      <c r="F353" t="str">
        <f>IF(A353=$F$1,COUNTIF($A$2:A353,A353),"")</f>
        <v/>
      </c>
      <c r="G353" t="str">
        <f t="shared" si="19"/>
        <v/>
      </c>
      <c r="H353" t="str">
        <f t="shared" si="20"/>
        <v/>
      </c>
      <c r="I353" t="str">
        <f t="shared" si="21"/>
        <v/>
      </c>
    </row>
    <row r="354" spans="1:9" x14ac:dyDescent="0.25">
      <c r="A354" t="str">
        <f>IF('C. Fund Source'!B354="","",'C. Fund Source'!B354&amp;'C. Fund Source'!C354&amp;'C. Fund Source'!D354)</f>
        <v>2720004</v>
      </c>
      <c r="B354" t="str">
        <f>IF('C. Fund Source'!E354="","",'C. Fund Source'!E354)</f>
        <v>1190</v>
      </c>
      <c r="C354">
        <f>IF(A354="","",'C. Fund Source'!G354)</f>
        <v>1.32E-2</v>
      </c>
      <c r="D354" t="str">
        <f>IF(A354="","",IF(COUNTIFS('Tracking Log'!H:H,A354,'Tracking Log'!J:J,B354)&gt;0,"Y","N"))</f>
        <v>N</v>
      </c>
      <c r="E354" t="str">
        <f>IF(A354="","",IF(D354="N","Unit will be held to the lessor of the adopted rate or "&amp;TEXT(C354,"0.0000")&amp;" for "&amp;Year,VLOOKUP(A354&amp;"-"&amp;B354,'Tracking Support'!A:E,5,FALSE)))</f>
        <v>Unit will be held to the lessor of the adopted rate or 0.0132 for 2025</v>
      </c>
      <c r="F354" t="str">
        <f>IF(A354=$F$1,COUNTIF($A$2:A354,A354),"")</f>
        <v/>
      </c>
      <c r="G354" t="str">
        <f t="shared" si="19"/>
        <v/>
      </c>
      <c r="H354" t="str">
        <f t="shared" si="20"/>
        <v/>
      </c>
      <c r="I354" t="str">
        <f t="shared" si="21"/>
        <v/>
      </c>
    </row>
    <row r="355" spans="1:9" x14ac:dyDescent="0.25">
      <c r="A355" t="str">
        <f>IF('C. Fund Source'!B355="","",'C. Fund Source'!B355&amp;'C. Fund Source'!C355&amp;'C. Fund Source'!D355)</f>
        <v>2720005</v>
      </c>
      <c r="B355" t="str">
        <f>IF('C. Fund Source'!E355="","",'C. Fund Source'!E355)</f>
        <v>1190</v>
      </c>
      <c r="C355">
        <f>IF(A355="","",'C. Fund Source'!G355)</f>
        <v>3.3300000000000003E-2</v>
      </c>
      <c r="D355" t="str">
        <f>IF(A355="","",IF(COUNTIFS('Tracking Log'!H:H,A355,'Tracking Log'!J:J,B355)&gt;0,"Y","N"))</f>
        <v>N</v>
      </c>
      <c r="E355" t="str">
        <f>IF(A355="","",IF(D355="N","Unit will be held to the lessor of the adopted rate or "&amp;TEXT(C355,"0.0000")&amp;" for "&amp;Year,VLOOKUP(A355&amp;"-"&amp;B355,'Tracking Support'!A:E,5,FALSE)))</f>
        <v>Unit will be held to the lessor of the adopted rate or 0.0333 for 2025</v>
      </c>
      <c r="F355" t="str">
        <f>IF(A355=$F$1,COUNTIF($A$2:A355,A355),"")</f>
        <v/>
      </c>
      <c r="G355" t="str">
        <f t="shared" si="19"/>
        <v/>
      </c>
      <c r="H355" t="str">
        <f t="shared" si="20"/>
        <v/>
      </c>
      <c r="I355" t="str">
        <f t="shared" si="21"/>
        <v/>
      </c>
    </row>
    <row r="356" spans="1:9" x14ac:dyDescent="0.25">
      <c r="A356" t="str">
        <f>IF('C. Fund Source'!B356="","",'C. Fund Source'!B356&amp;'C. Fund Source'!C356&amp;'C. Fund Source'!D356)</f>
        <v>2720007</v>
      </c>
      <c r="B356" t="str">
        <f>IF('C. Fund Source'!E356="","",'C. Fund Source'!E356)</f>
        <v>1190</v>
      </c>
      <c r="C356">
        <f>IF(A356="","",'C. Fund Source'!G356)</f>
        <v>2.8299999999999999E-2</v>
      </c>
      <c r="D356" t="str">
        <f>IF(A356="","",IF(COUNTIFS('Tracking Log'!H:H,A356,'Tracking Log'!J:J,B356)&gt;0,"Y","N"))</f>
        <v>N</v>
      </c>
      <c r="E356" t="str">
        <f>IF(A356="","",IF(D356="N","Unit will be held to the lessor of the adopted rate or "&amp;TEXT(C356,"0.0000")&amp;" for "&amp;Year,VLOOKUP(A356&amp;"-"&amp;B356,'Tracking Support'!A:E,5,FALSE)))</f>
        <v>Unit will be held to the lessor of the adopted rate or 0.0283 for 2025</v>
      </c>
      <c r="F356" t="str">
        <f>IF(A356=$F$1,COUNTIF($A$2:A356,A356),"")</f>
        <v/>
      </c>
      <c r="G356" t="str">
        <f t="shared" si="19"/>
        <v/>
      </c>
      <c r="H356" t="str">
        <f t="shared" si="20"/>
        <v/>
      </c>
      <c r="I356" t="str">
        <f t="shared" si="21"/>
        <v/>
      </c>
    </row>
    <row r="357" spans="1:9" x14ac:dyDescent="0.25">
      <c r="A357" t="str">
        <f>IF('C. Fund Source'!B357="","",'C. Fund Source'!B357&amp;'C. Fund Source'!C357&amp;'C. Fund Source'!D357)</f>
        <v>2720012</v>
      </c>
      <c r="B357" t="str">
        <f>IF('C. Fund Source'!E357="","",'C. Fund Source'!E357)</f>
        <v>1190</v>
      </c>
      <c r="C357">
        <f>IF(A357="","",'C. Fund Source'!G357)</f>
        <v>1.3899999999999999E-2</v>
      </c>
      <c r="D357" t="str">
        <f>IF(A357="","",IF(COUNTIFS('Tracking Log'!H:H,A357,'Tracking Log'!J:J,B357)&gt;0,"Y","N"))</f>
        <v>N</v>
      </c>
      <c r="E357" t="str">
        <f>IF(A357="","",IF(D357="N","Unit will be held to the lessor of the adopted rate or "&amp;TEXT(C357,"0.0000")&amp;" for "&amp;Year,VLOOKUP(A357&amp;"-"&amp;B357,'Tracking Support'!A:E,5,FALSE)))</f>
        <v>Unit will be held to the lessor of the adopted rate or 0.0139 for 2025</v>
      </c>
      <c r="F357" t="str">
        <f>IF(A357=$F$1,COUNTIF($A$2:A357,A357),"")</f>
        <v/>
      </c>
      <c r="G357" t="str">
        <f t="shared" si="19"/>
        <v/>
      </c>
      <c r="H357" t="str">
        <f t="shared" si="20"/>
        <v/>
      </c>
      <c r="I357" t="str">
        <f t="shared" si="21"/>
        <v/>
      </c>
    </row>
    <row r="358" spans="1:9" x14ac:dyDescent="0.25">
      <c r="A358" t="str">
        <f>IF('C. Fund Source'!B358="","",'C. Fund Source'!B358&amp;'C. Fund Source'!C358&amp;'C. Fund Source'!D358)</f>
        <v>2730114</v>
      </c>
      <c r="B358" t="str">
        <f>IF('C. Fund Source'!E358="","",'C. Fund Source'!E358)</f>
        <v>2391</v>
      </c>
      <c r="C358">
        <f>IF(A358="","",'C. Fund Source'!G358)</f>
        <v>3.2099999999999997E-2</v>
      </c>
      <c r="D358" t="str">
        <f>IF(A358="","",IF(COUNTIFS('Tracking Log'!H:H,A358,'Tracking Log'!J:J,B358)&gt;0,"Y","N"))</f>
        <v>N</v>
      </c>
      <c r="E358" t="str">
        <f>IF(A358="","",IF(D358="N","Unit will be held to the lessor of the adopted rate or "&amp;TEXT(C358,"0.0000")&amp;" for "&amp;Year,VLOOKUP(A358&amp;"-"&amp;B358,'Tracking Support'!A:E,5,FALSE)))</f>
        <v>Unit will be held to the lessor of the adopted rate or 0.0321 for 2025</v>
      </c>
      <c r="F358" t="str">
        <f>IF(A358=$F$1,COUNTIF($A$2:A358,A358),"")</f>
        <v/>
      </c>
      <c r="G358" t="str">
        <f t="shared" si="19"/>
        <v/>
      </c>
      <c r="H358" t="str">
        <f t="shared" si="20"/>
        <v/>
      </c>
      <c r="I358" t="str">
        <f t="shared" si="21"/>
        <v/>
      </c>
    </row>
    <row r="359" spans="1:9" x14ac:dyDescent="0.25">
      <c r="A359" t="str">
        <f>IF('C. Fund Source'!B359="","",'C. Fund Source'!B359&amp;'C. Fund Source'!C359&amp;'C. Fund Source'!D359)</f>
        <v>2730422</v>
      </c>
      <c r="B359" t="str">
        <f>IF('C. Fund Source'!E359="","",'C. Fund Source'!E359)</f>
        <v>2391</v>
      </c>
      <c r="C359">
        <f>IF(A359="","",'C. Fund Source'!G359)</f>
        <v>0.05</v>
      </c>
      <c r="D359" t="str">
        <f>IF(A359="","",IF(COUNTIFS('Tracking Log'!H:H,A359,'Tracking Log'!J:J,B359)&gt;0,"Y","N"))</f>
        <v>N</v>
      </c>
      <c r="E359" t="str">
        <f>IF(A359="","",IF(D359="N","Unit will be held to the lessor of the adopted rate or "&amp;TEXT(C359,"0.0000")&amp;" for "&amp;Year,VLOOKUP(A359&amp;"-"&amp;B359,'Tracking Support'!A:E,5,FALSE)))</f>
        <v>Unit will be held to the lessor of the adopted rate or 0.0500 for 2025</v>
      </c>
      <c r="F359" t="str">
        <f>IF(A359=$F$1,COUNTIF($A$2:A359,A359),"")</f>
        <v/>
      </c>
      <c r="G359" t="str">
        <f t="shared" si="19"/>
        <v/>
      </c>
      <c r="H359" t="str">
        <f t="shared" si="20"/>
        <v/>
      </c>
      <c r="I359" t="str">
        <f t="shared" si="21"/>
        <v/>
      </c>
    </row>
    <row r="360" spans="1:9" x14ac:dyDescent="0.25">
      <c r="A360" t="str">
        <f>IF('C. Fund Source'!B360="","",'C. Fund Source'!B360&amp;'C. Fund Source'!C360&amp;'C. Fund Source'!D360)</f>
        <v>2730626</v>
      </c>
      <c r="B360" t="str">
        <f>IF('C. Fund Source'!E360="","",'C. Fund Source'!E360)</f>
        <v>1191</v>
      </c>
      <c r="C360">
        <f>IF(A360="","",'C. Fund Source'!G360)</f>
        <v>3.09E-2</v>
      </c>
      <c r="D360" t="str">
        <f>IF(A360="","",IF(COUNTIFS('Tracking Log'!H:H,A360,'Tracking Log'!J:J,B360)&gt;0,"Y","N"))</f>
        <v>N</v>
      </c>
      <c r="E360" t="str">
        <f>IF(A360="","",IF(D360="N","Unit will be held to the lessor of the adopted rate or "&amp;TEXT(C360,"0.0000")&amp;" for "&amp;Year,VLOOKUP(A360&amp;"-"&amp;B360,'Tracking Support'!A:E,5,FALSE)))</f>
        <v>Unit will be held to the lessor of the adopted rate or 0.0309 for 2025</v>
      </c>
      <c r="F360" t="str">
        <f>IF(A360=$F$1,COUNTIF($A$2:A360,A360),"")</f>
        <v/>
      </c>
      <c r="G360" t="str">
        <f t="shared" si="19"/>
        <v/>
      </c>
      <c r="H360" t="str">
        <f t="shared" si="20"/>
        <v/>
      </c>
      <c r="I360" t="str">
        <f t="shared" si="21"/>
        <v/>
      </c>
    </row>
    <row r="361" spans="1:9" x14ac:dyDescent="0.25">
      <c r="A361" t="str">
        <f>IF('C. Fund Source'!B361="","",'C. Fund Source'!B361&amp;'C. Fund Source'!C361&amp;'C. Fund Source'!D361)</f>
        <v>2730628</v>
      </c>
      <c r="B361" t="str">
        <f>IF('C. Fund Source'!E361="","",'C. Fund Source'!E361)</f>
        <v>2391</v>
      </c>
      <c r="C361">
        <f>IF(A361="","",'C. Fund Source'!G361)</f>
        <v>4.7699999999999999E-2</v>
      </c>
      <c r="D361" t="str">
        <f>IF(A361="","",IF(COUNTIFS('Tracking Log'!H:H,A361,'Tracking Log'!J:J,B361)&gt;0,"Y","N"))</f>
        <v>N</v>
      </c>
      <c r="E361" t="str">
        <f>IF(A361="","",IF(D361="N","Unit will be held to the lessor of the adopted rate or "&amp;TEXT(C361,"0.0000")&amp;" for "&amp;Year,VLOOKUP(A361&amp;"-"&amp;B361,'Tracking Support'!A:E,5,FALSE)))</f>
        <v>Unit will be held to the lessor of the adopted rate or 0.0477 for 2025</v>
      </c>
      <c r="F361" t="str">
        <f>IF(A361=$F$1,COUNTIF($A$2:A361,A361),"")</f>
        <v/>
      </c>
      <c r="G361" t="str">
        <f t="shared" si="19"/>
        <v/>
      </c>
      <c r="H361" t="str">
        <f t="shared" si="20"/>
        <v/>
      </c>
      <c r="I361" t="str">
        <f t="shared" si="21"/>
        <v/>
      </c>
    </row>
    <row r="362" spans="1:9" x14ac:dyDescent="0.25">
      <c r="A362" t="str">
        <f>IF('C. Fund Source'!B362="","",'C. Fund Source'!B362&amp;'C. Fund Source'!C362&amp;'C. Fund Source'!D362)</f>
        <v>2730629</v>
      </c>
      <c r="B362" t="str">
        <f>IF('C. Fund Source'!E362="","",'C. Fund Source'!E362)</f>
        <v>2391</v>
      </c>
      <c r="C362">
        <f>IF(A362="","",'C. Fund Source'!G362)</f>
        <v>0</v>
      </c>
      <c r="D362" t="str">
        <f>IF(A362="","",IF(COUNTIFS('Tracking Log'!H:H,A362,'Tracking Log'!J:J,B362)&gt;0,"Y","N"))</f>
        <v>N</v>
      </c>
      <c r="E362" t="str">
        <f>IF(A362="","",IF(D362="N","Unit will be held to the lessor of the adopted rate or "&amp;TEXT(C362,"0.0000")&amp;" for "&amp;Year,VLOOKUP(A362&amp;"-"&amp;B362,'Tracking Support'!A:E,5,FALSE)))</f>
        <v>Unit will be held to the lessor of the adopted rate or 0.0000 for 2025</v>
      </c>
      <c r="F362" t="str">
        <f>IF(A362=$F$1,COUNTIF($A$2:A362,A362),"")</f>
        <v/>
      </c>
      <c r="G362" t="str">
        <f t="shared" si="19"/>
        <v/>
      </c>
      <c r="H362" t="str">
        <f t="shared" si="20"/>
        <v/>
      </c>
      <c r="I362" t="str">
        <f t="shared" si="21"/>
        <v/>
      </c>
    </row>
    <row r="363" spans="1:9" x14ac:dyDescent="0.25">
      <c r="A363" t="str">
        <f>IF('C. Fund Source'!B363="","",'C. Fund Source'!B363&amp;'C. Fund Source'!C363&amp;'C. Fund Source'!D363)</f>
        <v>2730631</v>
      </c>
      <c r="B363" t="str">
        <f>IF('C. Fund Source'!E363="","",'C. Fund Source'!E363)</f>
        <v>2391</v>
      </c>
      <c r="C363">
        <f>IF(A363="","",'C. Fund Source'!G363)</f>
        <v>4.4999999999999998E-2</v>
      </c>
      <c r="D363" t="str">
        <f>IF(A363="","",IF(COUNTIFS('Tracking Log'!H:H,A363,'Tracking Log'!J:J,B363)&gt;0,"Y","N"))</f>
        <v>N</v>
      </c>
      <c r="E363" t="str">
        <f>IF(A363="","",IF(D363="N","Unit will be held to the lessor of the adopted rate or "&amp;TEXT(C363,"0.0000")&amp;" for "&amp;Year,VLOOKUP(A363&amp;"-"&amp;B363,'Tracking Support'!A:E,5,FALSE)))</f>
        <v>Unit will be held to the lessor of the adopted rate or 0.0450 for 2025</v>
      </c>
      <c r="F363" t="str">
        <f>IF(A363=$F$1,COUNTIF($A$2:A363,A363),"")</f>
        <v/>
      </c>
      <c r="G363" t="str">
        <f t="shared" si="19"/>
        <v/>
      </c>
      <c r="H363" t="str">
        <f t="shared" si="20"/>
        <v/>
      </c>
      <c r="I363" t="str">
        <f t="shared" si="21"/>
        <v/>
      </c>
    </row>
    <row r="364" spans="1:9" x14ac:dyDescent="0.25">
      <c r="A364" t="str">
        <f>IF('C. Fund Source'!B364="","",'C. Fund Source'!B364&amp;'C. Fund Source'!C364&amp;'C. Fund Source'!D364)</f>
        <v>2730632</v>
      </c>
      <c r="B364" t="str">
        <f>IF('C. Fund Source'!E364="","",'C. Fund Source'!E364)</f>
        <v>2391</v>
      </c>
      <c r="C364">
        <f>IF(A364="","",'C. Fund Source'!G364)</f>
        <v>3.7900000000000003E-2</v>
      </c>
      <c r="D364" t="str">
        <f>IF(A364="","",IF(COUNTIFS('Tracking Log'!H:H,A364,'Tracking Log'!J:J,B364)&gt;0,"Y","N"))</f>
        <v>N</v>
      </c>
      <c r="E364" t="str">
        <f>IF(A364="","",IF(D364="N","Unit will be held to the lessor of the adopted rate or "&amp;TEXT(C364,"0.0000")&amp;" for "&amp;Year,VLOOKUP(A364&amp;"-"&amp;B364,'Tracking Support'!A:E,5,FALSE)))</f>
        <v>Unit will be held to the lessor of the adopted rate or 0.0379 for 2025</v>
      </c>
      <c r="F364" t="str">
        <f>IF(A364=$F$1,COUNTIF($A$2:A364,A364),"")</f>
        <v/>
      </c>
      <c r="G364" t="str">
        <f t="shared" si="19"/>
        <v/>
      </c>
      <c r="H364" t="str">
        <f t="shared" si="20"/>
        <v/>
      </c>
      <c r="I364" t="str">
        <f t="shared" si="21"/>
        <v/>
      </c>
    </row>
    <row r="365" spans="1:9" x14ac:dyDescent="0.25">
      <c r="A365" t="str">
        <f>IF('C. Fund Source'!B365="","",'C. Fund Source'!B365&amp;'C. Fund Source'!C365&amp;'C. Fund Source'!D365)</f>
        <v>2730633</v>
      </c>
      <c r="B365" t="str">
        <f>IF('C. Fund Source'!E365="","",'C. Fund Source'!E365)</f>
        <v>2391</v>
      </c>
      <c r="C365">
        <f>IF(A365="","",'C. Fund Source'!G365)</f>
        <v>4.5499999999999999E-2</v>
      </c>
      <c r="D365" t="str">
        <f>IF(A365="","",IF(COUNTIFS('Tracking Log'!H:H,A365,'Tracking Log'!J:J,B365)&gt;0,"Y","N"))</f>
        <v>N</v>
      </c>
      <c r="E365" t="str">
        <f>IF(A365="","",IF(D365="N","Unit will be held to the lessor of the adopted rate or "&amp;TEXT(C365,"0.0000")&amp;" for "&amp;Year,VLOOKUP(A365&amp;"-"&amp;B365,'Tracking Support'!A:E,5,FALSE)))</f>
        <v>Unit will be held to the lessor of the adopted rate or 0.0455 for 2025</v>
      </c>
      <c r="F365" t="str">
        <f>IF(A365=$F$1,COUNTIF($A$2:A365,A365),"")</f>
        <v/>
      </c>
      <c r="G365" t="str">
        <f t="shared" si="19"/>
        <v/>
      </c>
      <c r="H365" t="str">
        <f t="shared" si="20"/>
        <v/>
      </c>
      <c r="I365" t="str">
        <f t="shared" si="21"/>
        <v/>
      </c>
    </row>
    <row r="366" spans="1:9" x14ac:dyDescent="0.25">
      <c r="A366" t="str">
        <f>IF('C. Fund Source'!B366="","",'C. Fund Source'!B366&amp;'C. Fund Source'!C366&amp;'C. Fund Source'!D366)</f>
        <v>2730784</v>
      </c>
      <c r="B366" t="str">
        <f>IF('C. Fund Source'!E366="","",'C. Fund Source'!E366)</f>
        <v>2391</v>
      </c>
      <c r="C366">
        <f>IF(A366="","",'C. Fund Source'!G366)</f>
        <v>0.05</v>
      </c>
      <c r="D366" t="str">
        <f>IF(A366="","",IF(COUNTIFS('Tracking Log'!H:H,A366,'Tracking Log'!J:J,B366)&gt;0,"Y","N"))</f>
        <v>N</v>
      </c>
      <c r="E366" t="str">
        <f>IF(A366="","",IF(D366="N","Unit will be held to the lessor of the adopted rate or "&amp;TEXT(C366,"0.0000")&amp;" for "&amp;Year,VLOOKUP(A366&amp;"-"&amp;B366,'Tracking Support'!A:E,5,FALSE)))</f>
        <v>Unit will be held to the lessor of the adopted rate or 0.0500 for 2025</v>
      </c>
      <c r="F366" t="str">
        <f>IF(A366=$F$1,COUNTIF($A$2:A366,A366),"")</f>
        <v/>
      </c>
      <c r="G366" t="str">
        <f t="shared" si="19"/>
        <v/>
      </c>
      <c r="H366" t="str">
        <f t="shared" si="20"/>
        <v/>
      </c>
      <c r="I366" t="str">
        <f t="shared" si="21"/>
        <v/>
      </c>
    </row>
    <row r="367" spans="1:9" x14ac:dyDescent="0.25">
      <c r="A367" t="str">
        <f>IF('C. Fund Source'!B367="","",'C. Fund Source'!B367&amp;'C. Fund Source'!C367&amp;'C. Fund Source'!D367)</f>
        <v>2810000</v>
      </c>
      <c r="B367" t="str">
        <f>IF('C. Fund Source'!E367="","",'C. Fund Source'!E367)</f>
        <v>0790</v>
      </c>
      <c r="C367">
        <f>IF(A367="","",'C. Fund Source'!G367)</f>
        <v>3.4500000000000003E-2</v>
      </c>
      <c r="D367" t="str">
        <f>IF(A367="","",IF(COUNTIFS('Tracking Log'!H:H,A367,'Tracking Log'!J:J,B367)&gt;0,"Y","N"))</f>
        <v>N</v>
      </c>
      <c r="E367" t="str">
        <f>IF(A367="","",IF(D367="N","Unit will be held to the lessor of the adopted rate or "&amp;TEXT(C367,"0.0000")&amp;" for "&amp;Year,VLOOKUP(A367&amp;"-"&amp;B367,'Tracking Support'!A:E,5,FALSE)))</f>
        <v>Unit will be held to the lessor of the adopted rate or 0.0345 for 2025</v>
      </c>
      <c r="F367" t="str">
        <f>IF(A367=$F$1,COUNTIF($A$2:A367,A367),"")</f>
        <v/>
      </c>
      <c r="G367" t="str">
        <f t="shared" si="19"/>
        <v/>
      </c>
      <c r="H367" t="str">
        <f t="shared" si="20"/>
        <v/>
      </c>
      <c r="I367" t="str">
        <f t="shared" si="21"/>
        <v/>
      </c>
    </row>
    <row r="368" spans="1:9" x14ac:dyDescent="0.25">
      <c r="A368" t="str">
        <f>IF('C. Fund Source'!B368="","",'C. Fund Source'!B368&amp;'C. Fund Source'!C368&amp;'C. Fund Source'!D368)</f>
        <v>2810000</v>
      </c>
      <c r="B368" t="str">
        <f>IF('C. Fund Source'!E368="","",'C. Fund Source'!E368)</f>
        <v>2391</v>
      </c>
      <c r="C368">
        <f>IF(A368="","",'C. Fund Source'!G368)</f>
        <v>3.27E-2</v>
      </c>
      <c r="D368" t="str">
        <f>IF(A368="","",IF(COUNTIFS('Tracking Log'!H:H,A368,'Tracking Log'!J:J,B368)&gt;0,"Y","N"))</f>
        <v>N</v>
      </c>
      <c r="E368" t="str">
        <f>IF(A368="","",IF(D368="N","Unit will be held to the lessor of the adopted rate or "&amp;TEXT(C368,"0.0000")&amp;" for "&amp;Year,VLOOKUP(A368&amp;"-"&amp;B368,'Tracking Support'!A:E,5,FALSE)))</f>
        <v>Unit will be held to the lessor of the adopted rate or 0.0327 for 2025</v>
      </c>
      <c r="F368" t="str">
        <f>IF(A368=$F$1,COUNTIF($A$2:A368,A368),"")</f>
        <v/>
      </c>
      <c r="G368" t="str">
        <f t="shared" si="19"/>
        <v/>
      </c>
      <c r="H368" t="str">
        <f t="shared" si="20"/>
        <v/>
      </c>
      <c r="I368" t="str">
        <f t="shared" si="21"/>
        <v/>
      </c>
    </row>
    <row r="369" spans="1:9" x14ac:dyDescent="0.25">
      <c r="A369" t="str">
        <f>IF('C. Fund Source'!B369="","",'C. Fund Source'!B369&amp;'C. Fund Source'!C369&amp;'C. Fund Source'!D369)</f>
        <v>2820003</v>
      </c>
      <c r="B369" t="str">
        <f>IF('C. Fund Source'!E369="","",'C. Fund Source'!E369)</f>
        <v>8692</v>
      </c>
      <c r="C369">
        <f>IF(A369="","",'C. Fund Source'!G369)</f>
        <v>3.3300000000000003E-2</v>
      </c>
      <c r="D369" t="str">
        <f>IF(A369="","",IF(COUNTIFS('Tracking Log'!H:H,A369,'Tracking Log'!J:J,B369)&gt;0,"Y","N"))</f>
        <v>N</v>
      </c>
      <c r="E369" t="str">
        <f>IF(A369="","",IF(D369="N","Unit will be held to the lessor of the adopted rate or "&amp;TEXT(C369,"0.0000")&amp;" for "&amp;Year,VLOOKUP(A369&amp;"-"&amp;B369,'Tracking Support'!A:E,5,FALSE)))</f>
        <v>Unit will be held to the lessor of the adopted rate or 0.0333 for 2025</v>
      </c>
      <c r="F369" t="str">
        <f>IF(A369=$F$1,COUNTIF($A$2:A369,A369),"")</f>
        <v/>
      </c>
      <c r="G369" t="str">
        <f t="shared" si="19"/>
        <v/>
      </c>
      <c r="H369" t="str">
        <f t="shared" si="20"/>
        <v/>
      </c>
      <c r="I369" t="str">
        <f t="shared" si="21"/>
        <v/>
      </c>
    </row>
    <row r="370" spans="1:9" x14ac:dyDescent="0.25">
      <c r="A370" t="str">
        <f>IF('C. Fund Source'!B370="","",'C. Fund Source'!B370&amp;'C. Fund Source'!C370&amp;'C. Fund Source'!D370)</f>
        <v>2820006</v>
      </c>
      <c r="B370" t="str">
        <f>IF('C. Fund Source'!E370="","",'C. Fund Source'!E370)</f>
        <v>1190</v>
      </c>
      <c r="C370">
        <f>IF(A370="","",'C. Fund Source'!G370)</f>
        <v>3.3300000000000003E-2</v>
      </c>
      <c r="D370" t="str">
        <f>IF(A370="","",IF(COUNTIFS('Tracking Log'!H:H,A370,'Tracking Log'!J:J,B370)&gt;0,"Y","N"))</f>
        <v>N</v>
      </c>
      <c r="E370" t="str">
        <f>IF(A370="","",IF(D370="N","Unit will be held to the lessor of the adopted rate or "&amp;TEXT(C370,"0.0000")&amp;" for "&amp;Year,VLOOKUP(A370&amp;"-"&amp;B370,'Tracking Support'!A:E,5,FALSE)))</f>
        <v>Unit will be held to the lessor of the adopted rate or 0.0333 for 2025</v>
      </c>
      <c r="F370" t="str">
        <f>IF(A370=$F$1,COUNTIF($A$2:A370,A370),"")</f>
        <v/>
      </c>
      <c r="G370" t="str">
        <f t="shared" si="19"/>
        <v/>
      </c>
      <c r="H370" t="str">
        <f t="shared" si="20"/>
        <v/>
      </c>
      <c r="I370" t="str">
        <f t="shared" si="21"/>
        <v/>
      </c>
    </row>
    <row r="371" spans="1:9" x14ac:dyDescent="0.25">
      <c r="A371" t="str">
        <f>IF('C. Fund Source'!B371="","",'C. Fund Source'!B371&amp;'C. Fund Source'!C371&amp;'C. Fund Source'!D371)</f>
        <v>2820009</v>
      </c>
      <c r="B371" t="str">
        <f>IF('C. Fund Source'!E371="","",'C. Fund Source'!E371)</f>
        <v>1190</v>
      </c>
      <c r="C371">
        <f>IF(A371="","",'C. Fund Source'!G371)</f>
        <v>1.3899999999999999E-2</v>
      </c>
      <c r="D371" t="str">
        <f>IF(A371="","",IF(COUNTIFS('Tracking Log'!H:H,A371,'Tracking Log'!J:J,B371)&gt;0,"Y","N"))</f>
        <v>N</v>
      </c>
      <c r="E371" t="str">
        <f>IF(A371="","",IF(D371="N","Unit will be held to the lessor of the adopted rate or "&amp;TEXT(C371,"0.0000")&amp;" for "&amp;Year,VLOOKUP(A371&amp;"-"&amp;B371,'Tracking Support'!A:E,5,FALSE)))</f>
        <v>Unit will be held to the lessor of the adopted rate or 0.0139 for 2025</v>
      </c>
      <c r="F371" t="str">
        <f>IF(A371=$F$1,COUNTIF($A$2:A371,A371),"")</f>
        <v/>
      </c>
      <c r="G371" t="str">
        <f t="shared" si="19"/>
        <v/>
      </c>
      <c r="H371" t="str">
        <f t="shared" si="20"/>
        <v/>
      </c>
      <c r="I371" t="str">
        <f t="shared" si="21"/>
        <v/>
      </c>
    </row>
    <row r="372" spans="1:9" x14ac:dyDescent="0.25">
      <c r="A372" t="str">
        <f>IF('C. Fund Source'!B372="","",'C. Fund Source'!B372&amp;'C. Fund Source'!C372&amp;'C. Fund Source'!D372)</f>
        <v>2820012</v>
      </c>
      <c r="B372" t="str">
        <f>IF('C. Fund Source'!E372="","",'C. Fund Source'!E372)</f>
        <v>1190</v>
      </c>
      <c r="C372">
        <f>IF(A372="","",'C. Fund Source'!G372)</f>
        <v>1.3299999999999999E-2</v>
      </c>
      <c r="D372" t="str">
        <f>IF(A372="","",IF(COUNTIFS('Tracking Log'!H:H,A372,'Tracking Log'!J:J,B372)&gt;0,"Y","N"))</f>
        <v>N</v>
      </c>
      <c r="E372" t="str">
        <f>IF(A372="","",IF(D372="N","Unit will be held to the lessor of the adopted rate or "&amp;TEXT(C372,"0.0000")&amp;" for "&amp;Year,VLOOKUP(A372&amp;"-"&amp;B372,'Tracking Support'!A:E,5,FALSE)))</f>
        <v>Unit will be held to the lessor of the adopted rate or 0.0133 for 2025</v>
      </c>
      <c r="F372" t="str">
        <f>IF(A372=$F$1,COUNTIF($A$2:A372,A372),"")</f>
        <v/>
      </c>
      <c r="G372" t="str">
        <f t="shared" si="19"/>
        <v/>
      </c>
      <c r="H372" t="str">
        <f t="shared" si="20"/>
        <v/>
      </c>
      <c r="I372" t="str">
        <f t="shared" si="21"/>
        <v/>
      </c>
    </row>
    <row r="373" spans="1:9" x14ac:dyDescent="0.25">
      <c r="A373" t="str">
        <f>IF('C. Fund Source'!B373="","",'C. Fund Source'!B373&amp;'C. Fund Source'!C373&amp;'C. Fund Source'!D373)</f>
        <v>2820013</v>
      </c>
      <c r="B373" t="str">
        <f>IF('C. Fund Source'!E373="","",'C. Fund Source'!E373)</f>
        <v>1190</v>
      </c>
      <c r="C373">
        <f>IF(A373="","",'C. Fund Source'!G373)</f>
        <v>3.3300000000000003E-2</v>
      </c>
      <c r="D373" t="str">
        <f>IF(A373="","",IF(COUNTIFS('Tracking Log'!H:H,A373,'Tracking Log'!J:J,B373)&gt;0,"Y","N"))</f>
        <v>N</v>
      </c>
      <c r="E373" t="str">
        <f>IF(A373="","",IF(D373="N","Unit will be held to the lessor of the adopted rate or "&amp;TEXT(C373,"0.0000")&amp;" for "&amp;Year,VLOOKUP(A373&amp;"-"&amp;B373,'Tracking Support'!A:E,5,FALSE)))</f>
        <v>Unit will be held to the lessor of the adopted rate or 0.0333 for 2025</v>
      </c>
      <c r="F373" t="str">
        <f>IF(A373=$F$1,COUNTIF($A$2:A373,A373),"")</f>
        <v/>
      </c>
      <c r="G373" t="str">
        <f t="shared" si="19"/>
        <v/>
      </c>
      <c r="H373" t="str">
        <f t="shared" si="20"/>
        <v/>
      </c>
      <c r="I373" t="str">
        <f t="shared" si="21"/>
        <v/>
      </c>
    </row>
    <row r="374" spans="1:9" x14ac:dyDescent="0.25">
      <c r="A374" t="str">
        <f>IF('C. Fund Source'!B374="","",'C. Fund Source'!B374&amp;'C. Fund Source'!C374&amp;'C. Fund Source'!D374)</f>
        <v>2820014</v>
      </c>
      <c r="B374" t="str">
        <f>IF('C. Fund Source'!E374="","",'C. Fund Source'!E374)</f>
        <v>1190</v>
      </c>
      <c r="C374">
        <f>IF(A374="","",'C. Fund Source'!G374)</f>
        <v>3.3300000000000003E-2</v>
      </c>
      <c r="D374" t="str">
        <f>IF(A374="","",IF(COUNTIFS('Tracking Log'!H:H,A374,'Tracking Log'!J:J,B374)&gt;0,"Y","N"))</f>
        <v>N</v>
      </c>
      <c r="E374" t="str">
        <f>IF(A374="","",IF(D374="N","Unit will be held to the lessor of the adopted rate or "&amp;TEXT(C374,"0.0000")&amp;" for "&amp;Year,VLOOKUP(A374&amp;"-"&amp;B374,'Tracking Support'!A:E,5,FALSE)))</f>
        <v>Unit will be held to the lessor of the adopted rate or 0.0333 for 2025</v>
      </c>
      <c r="F374" t="str">
        <f>IF(A374=$F$1,COUNTIF($A$2:A374,A374),"")</f>
        <v/>
      </c>
      <c r="G374" t="str">
        <f t="shared" si="19"/>
        <v/>
      </c>
      <c r="H374" t="str">
        <f t="shared" si="20"/>
        <v/>
      </c>
      <c r="I374" t="str">
        <f t="shared" si="21"/>
        <v/>
      </c>
    </row>
    <row r="375" spans="1:9" x14ac:dyDescent="0.25">
      <c r="A375" t="str">
        <f>IF('C. Fund Source'!B375="","",'C. Fund Source'!B375&amp;'C. Fund Source'!C375&amp;'C. Fund Source'!D375)</f>
        <v>2820015</v>
      </c>
      <c r="B375" t="str">
        <f>IF('C. Fund Source'!E375="","",'C. Fund Source'!E375)</f>
        <v>1190</v>
      </c>
      <c r="C375">
        <f>IF(A375="","",'C. Fund Source'!G375)</f>
        <v>1.7600000000000001E-2</v>
      </c>
      <c r="D375" t="str">
        <f>IF(A375="","",IF(COUNTIFS('Tracking Log'!H:H,A375,'Tracking Log'!J:J,B375)&gt;0,"Y","N"))</f>
        <v>N</v>
      </c>
      <c r="E375" t="str">
        <f>IF(A375="","",IF(D375="N","Unit will be held to the lessor of the adopted rate or "&amp;TEXT(C375,"0.0000")&amp;" for "&amp;Year,VLOOKUP(A375&amp;"-"&amp;B375,'Tracking Support'!A:E,5,FALSE)))</f>
        <v>Unit will be held to the lessor of the adopted rate or 0.0176 for 2025</v>
      </c>
      <c r="F375" t="str">
        <f>IF(A375=$F$1,COUNTIF($A$2:A375,A375),"")</f>
        <v/>
      </c>
      <c r="G375" t="str">
        <f t="shared" si="19"/>
        <v/>
      </c>
      <c r="H375" t="str">
        <f t="shared" si="20"/>
        <v/>
      </c>
      <c r="I375" t="str">
        <f t="shared" si="21"/>
        <v/>
      </c>
    </row>
    <row r="376" spans="1:9" x14ac:dyDescent="0.25">
      <c r="A376" t="str">
        <f>IF('C. Fund Source'!B376="","",'C. Fund Source'!B376&amp;'C. Fund Source'!C376&amp;'C. Fund Source'!D376)</f>
        <v>2830426</v>
      </c>
      <c r="B376" t="str">
        <f>IF('C. Fund Source'!E376="","",'C. Fund Source'!E376)</f>
        <v>2391</v>
      </c>
      <c r="C376">
        <f>IF(A376="","",'C. Fund Source'!G376)</f>
        <v>4.8599999999999997E-2</v>
      </c>
      <c r="D376" t="str">
        <f>IF(A376="","",IF(COUNTIFS('Tracking Log'!H:H,A376,'Tracking Log'!J:J,B376)&gt;0,"Y","N"))</f>
        <v>Y</v>
      </c>
      <c r="E376" t="str">
        <f>IF(A376="","",IF(D376="N","Unit will be held to the lessor of the adopted rate or "&amp;TEXT(C376,"0.0000")&amp;" for "&amp;Year,VLOOKUP(A376&amp;"-"&amp;B376,'Tracking Support'!A:E,5,FALSE)))</f>
        <v>Unit will be held to the lessor of the adopted rate or the Re-established rate of 0.0500 for 2025</v>
      </c>
      <c r="F376" t="str">
        <f>IF(A376=$F$1,COUNTIF($A$2:A376,A376),"")</f>
        <v/>
      </c>
      <c r="G376" t="str">
        <f t="shared" si="19"/>
        <v/>
      </c>
      <c r="H376" t="str">
        <f t="shared" si="20"/>
        <v/>
      </c>
      <c r="I376" t="str">
        <f t="shared" si="21"/>
        <v/>
      </c>
    </row>
    <row r="377" spans="1:9" x14ac:dyDescent="0.25">
      <c r="A377" t="str">
        <f>IF('C. Fund Source'!B377="","",'C. Fund Source'!B377&amp;'C. Fund Source'!C377&amp;'C. Fund Source'!D377)</f>
        <v>2830461</v>
      </c>
      <c r="B377" t="str">
        <f>IF('C. Fund Source'!E377="","",'C. Fund Source'!E377)</f>
        <v>2391</v>
      </c>
      <c r="C377">
        <f>IF(A377="","",'C. Fund Source'!G377)</f>
        <v>4.4400000000000002E-2</v>
      </c>
      <c r="D377" t="str">
        <f>IF(A377="","",IF(COUNTIFS('Tracking Log'!H:H,A377,'Tracking Log'!J:J,B377)&gt;0,"Y","N"))</f>
        <v>Y</v>
      </c>
      <c r="E377" t="str">
        <f>IF(A377="","",IF(D377="N","Unit will be held to the lessor of the adopted rate or "&amp;TEXT(C377,"0.0000")&amp;" for "&amp;Year,VLOOKUP(A377&amp;"-"&amp;B377,'Tracking Support'!A:E,5,FALSE)))</f>
        <v>Unit will be held to the lessor of the adopted rate or the Re-established rate of 0.0500 for 2025</v>
      </c>
      <c r="F377" t="str">
        <f>IF(A377=$F$1,COUNTIF($A$2:A377,A377),"")</f>
        <v/>
      </c>
      <c r="G377" t="str">
        <f t="shared" si="19"/>
        <v/>
      </c>
      <c r="H377" t="str">
        <f t="shared" si="20"/>
        <v/>
      </c>
      <c r="I377" t="str">
        <f t="shared" si="21"/>
        <v/>
      </c>
    </row>
    <row r="378" spans="1:9" x14ac:dyDescent="0.25">
      <c r="A378" t="str">
        <f>IF('C. Fund Source'!B378="","",'C. Fund Source'!B378&amp;'C. Fund Source'!C378&amp;'C. Fund Source'!D378)</f>
        <v>2830634</v>
      </c>
      <c r="B378" t="str">
        <f>IF('C. Fund Source'!E378="","",'C. Fund Source'!E378)</f>
        <v>2391</v>
      </c>
      <c r="C378">
        <f>IF(A378="","",'C. Fund Source'!G378)</f>
        <v>2.5100000000000001E-2</v>
      </c>
      <c r="D378" t="str">
        <f>IF(A378="","",IF(COUNTIFS('Tracking Log'!H:H,A378,'Tracking Log'!J:J,B378)&gt;0,"Y","N"))</f>
        <v>N</v>
      </c>
      <c r="E378" t="str">
        <f>IF(A378="","",IF(D378="N","Unit will be held to the lessor of the adopted rate or "&amp;TEXT(C378,"0.0000")&amp;" for "&amp;Year,VLOOKUP(A378&amp;"-"&amp;B378,'Tracking Support'!A:E,5,FALSE)))</f>
        <v>Unit will be held to the lessor of the adopted rate or 0.0251 for 2025</v>
      </c>
      <c r="F378" t="str">
        <f>IF(A378=$F$1,COUNTIF($A$2:A378,A378),"")</f>
        <v/>
      </c>
      <c r="G378" t="str">
        <f t="shared" si="19"/>
        <v/>
      </c>
      <c r="H378" t="str">
        <f t="shared" si="20"/>
        <v/>
      </c>
      <c r="I378" t="str">
        <f t="shared" si="21"/>
        <v/>
      </c>
    </row>
    <row r="379" spans="1:9" x14ac:dyDescent="0.25">
      <c r="A379" t="str">
        <f>IF('C. Fund Source'!B379="","",'C. Fund Source'!B379&amp;'C. Fund Source'!C379&amp;'C. Fund Source'!D379)</f>
        <v>2830636</v>
      </c>
      <c r="B379" t="str">
        <f>IF('C. Fund Source'!E379="","",'C. Fund Source'!E379)</f>
        <v>2391</v>
      </c>
      <c r="C379">
        <f>IF(A379="","",'C. Fund Source'!G379)</f>
        <v>4.8599999999999997E-2</v>
      </c>
      <c r="D379" t="str">
        <f>IF(A379="","",IF(COUNTIFS('Tracking Log'!H:H,A379,'Tracking Log'!J:J,B379)&gt;0,"Y","N"))</f>
        <v>N</v>
      </c>
      <c r="E379" t="str">
        <f>IF(A379="","",IF(D379="N","Unit will be held to the lessor of the adopted rate or "&amp;TEXT(C379,"0.0000")&amp;" for "&amp;Year,VLOOKUP(A379&amp;"-"&amp;B379,'Tracking Support'!A:E,5,FALSE)))</f>
        <v>Unit will be held to the lessor of the adopted rate or 0.0486 for 2025</v>
      </c>
      <c r="F379" t="str">
        <f>IF(A379=$F$1,COUNTIF($A$2:A379,A379),"")</f>
        <v/>
      </c>
      <c r="G379" t="str">
        <f t="shared" si="19"/>
        <v/>
      </c>
      <c r="H379" t="str">
        <f t="shared" si="20"/>
        <v/>
      </c>
      <c r="I379" t="str">
        <f t="shared" si="21"/>
        <v/>
      </c>
    </row>
    <row r="380" spans="1:9" x14ac:dyDescent="0.25">
      <c r="A380" t="str">
        <f>IF('C. Fund Source'!B380="","",'C. Fund Source'!B380&amp;'C. Fund Source'!C380&amp;'C. Fund Source'!D380)</f>
        <v>2830637</v>
      </c>
      <c r="B380" t="str">
        <f>IF('C. Fund Source'!E380="","",'C. Fund Source'!E380)</f>
        <v>8692</v>
      </c>
      <c r="C380">
        <f>IF(A380="","",'C. Fund Source'!G380)</f>
        <v>2.7400000000000001E-2</v>
      </c>
      <c r="D380" t="str">
        <f>IF(A380="","",IF(COUNTIFS('Tracking Log'!H:H,A380,'Tracking Log'!J:J,B380)&gt;0,"Y","N"))</f>
        <v>N</v>
      </c>
      <c r="E380" t="str">
        <f>IF(A380="","",IF(D380="N","Unit will be held to the lessor of the adopted rate or "&amp;TEXT(C380,"0.0000")&amp;" for "&amp;Year,VLOOKUP(A380&amp;"-"&amp;B380,'Tracking Support'!A:E,5,FALSE)))</f>
        <v>Unit will be held to the lessor of the adopted rate or 0.0274 for 2025</v>
      </c>
      <c r="F380" t="str">
        <f>IF(A380=$F$1,COUNTIF($A$2:A380,A380),"")</f>
        <v/>
      </c>
      <c r="G380" t="str">
        <f t="shared" si="19"/>
        <v/>
      </c>
      <c r="H380" t="str">
        <f t="shared" si="20"/>
        <v/>
      </c>
      <c r="I380" t="str">
        <f t="shared" si="21"/>
        <v/>
      </c>
    </row>
    <row r="381" spans="1:9" x14ac:dyDescent="0.25">
      <c r="A381" t="str">
        <f>IF('C. Fund Source'!B381="","",'C. Fund Source'!B381&amp;'C. Fund Source'!C381&amp;'C. Fund Source'!D381)</f>
        <v>2830638</v>
      </c>
      <c r="B381" t="str">
        <f>IF('C. Fund Source'!E381="","",'C. Fund Source'!E381)</f>
        <v>8692</v>
      </c>
      <c r="C381">
        <f>IF(A381="","",'C. Fund Source'!G381)</f>
        <v>2.3900000000000001E-2</v>
      </c>
      <c r="D381" t="str">
        <f>IF(A381="","",IF(COUNTIFS('Tracking Log'!H:H,A381,'Tracking Log'!J:J,B381)&gt;0,"Y","N"))</f>
        <v>N</v>
      </c>
      <c r="E381" t="str">
        <f>IF(A381="","",IF(D381="N","Unit will be held to the lessor of the adopted rate or "&amp;TEXT(C381,"0.0000")&amp;" for "&amp;Year,VLOOKUP(A381&amp;"-"&amp;B381,'Tracking Support'!A:E,5,FALSE)))</f>
        <v>Unit will be held to the lessor of the adopted rate or 0.0239 for 2025</v>
      </c>
      <c r="F381" t="str">
        <f>IF(A381=$F$1,COUNTIF($A$2:A381,A381),"")</f>
        <v/>
      </c>
      <c r="G381" t="str">
        <f t="shared" si="19"/>
        <v/>
      </c>
      <c r="H381" t="str">
        <f t="shared" si="20"/>
        <v/>
      </c>
      <c r="I381" t="str">
        <f t="shared" si="21"/>
        <v/>
      </c>
    </row>
    <row r="382" spans="1:9" x14ac:dyDescent="0.25">
      <c r="A382" t="str">
        <f>IF('C. Fund Source'!B382="","",'C. Fund Source'!B382&amp;'C. Fund Source'!C382&amp;'C. Fund Source'!D382)</f>
        <v>2870010</v>
      </c>
      <c r="B382" t="str">
        <f>IF('C. Fund Source'!E382="","",'C. Fund Source'!E382)</f>
        <v>0990</v>
      </c>
      <c r="C382">
        <f>IF(A382="","",'C. Fund Source'!G382)</f>
        <v>0</v>
      </c>
      <c r="D382" t="str">
        <f>IF(A382="","",IF(COUNTIFS('Tracking Log'!H:H,A382,'Tracking Log'!J:J,B382)&gt;0,"Y","N"))</f>
        <v>N</v>
      </c>
      <c r="E382" t="str">
        <f>IF(A382="","",IF(D382="N","Unit will be held to the lessor of the adopted rate or "&amp;TEXT(C382,"0.0000")&amp;" for "&amp;Year,VLOOKUP(A382&amp;"-"&amp;B382,'Tracking Support'!A:E,5,FALSE)))</f>
        <v>Unit will be held to the lessor of the adopted rate or 0.0000 for 2025</v>
      </c>
      <c r="F382" t="str">
        <f>IF(A382=$F$1,COUNTIF($A$2:A382,A382),"")</f>
        <v/>
      </c>
      <c r="G382" t="str">
        <f t="shared" si="19"/>
        <v/>
      </c>
      <c r="H382" t="str">
        <f t="shared" si="20"/>
        <v/>
      </c>
      <c r="I382" t="str">
        <f t="shared" si="21"/>
        <v/>
      </c>
    </row>
    <row r="383" spans="1:9" x14ac:dyDescent="0.25">
      <c r="A383" t="str">
        <f>IF('C. Fund Source'!B383="","",'C. Fund Source'!B383&amp;'C. Fund Source'!C383&amp;'C. Fund Source'!D383)</f>
        <v>2910000</v>
      </c>
      <c r="B383" t="str">
        <f>IF('C. Fund Source'!E383="","",'C. Fund Source'!E383)</f>
        <v>0590</v>
      </c>
      <c r="C383">
        <f>IF(A383="","",'C. Fund Source'!G383)</f>
        <v>2.8999999999999998E-3</v>
      </c>
      <c r="D383" t="str">
        <f>IF(A383="","",IF(COUNTIFS('Tracking Log'!H:H,A383,'Tracking Log'!J:J,B383)&gt;0,"Y","N"))</f>
        <v>N</v>
      </c>
      <c r="E383" t="str">
        <f>IF(A383="","",IF(D383="N","Unit will be held to the lessor of the adopted rate or "&amp;TEXT(C383,"0.0000")&amp;" for "&amp;Year,VLOOKUP(A383&amp;"-"&amp;B383,'Tracking Support'!A:E,5,FALSE)))</f>
        <v>Unit will be held to the lessor of the adopted rate or 0.0029 for 2025</v>
      </c>
      <c r="F383" t="str">
        <f>IF(A383=$F$1,COUNTIF($A$2:A383,A383),"")</f>
        <v/>
      </c>
      <c r="G383" t="str">
        <f t="shared" si="19"/>
        <v/>
      </c>
      <c r="H383" t="str">
        <f t="shared" si="20"/>
        <v/>
      </c>
      <c r="I383" t="str">
        <f t="shared" si="21"/>
        <v/>
      </c>
    </row>
    <row r="384" spans="1:9" x14ac:dyDescent="0.25">
      <c r="A384" t="str">
        <f>IF('C. Fund Source'!B384="","",'C. Fund Source'!B384&amp;'C. Fund Source'!C384&amp;'C. Fund Source'!D384)</f>
        <v>2910000</v>
      </c>
      <c r="B384" t="str">
        <f>IF('C. Fund Source'!E384="","",'C. Fund Source'!E384)</f>
        <v>0792</v>
      </c>
      <c r="C384">
        <f>IF(A384="","",'C. Fund Source'!G384)</f>
        <v>3.3300000000000003E-2</v>
      </c>
      <c r="D384" t="str">
        <f>IF(A384="","",IF(COUNTIFS('Tracking Log'!H:H,A384,'Tracking Log'!J:J,B384)&gt;0,"Y","N"))</f>
        <v>N</v>
      </c>
      <c r="E384" t="str">
        <f>IF(A384="","",IF(D384="N","Unit will be held to the lessor of the adopted rate or "&amp;TEXT(C384,"0.0000")&amp;" for "&amp;Year,VLOOKUP(A384&amp;"-"&amp;B384,'Tracking Support'!A:E,5,FALSE)))</f>
        <v>Unit will be held to the lessor of the adopted rate or 0.0333 for 2025</v>
      </c>
      <c r="F384" t="str">
        <f>IF(A384=$F$1,COUNTIF($A$2:A384,A384),"")</f>
        <v/>
      </c>
      <c r="G384" t="str">
        <f t="shared" si="19"/>
        <v/>
      </c>
      <c r="H384" t="str">
        <f t="shared" si="20"/>
        <v/>
      </c>
      <c r="I384" t="str">
        <f t="shared" si="21"/>
        <v/>
      </c>
    </row>
    <row r="385" spans="1:9" x14ac:dyDescent="0.25">
      <c r="A385" t="str">
        <f>IF('C. Fund Source'!B385="","",'C. Fund Source'!B385&amp;'C. Fund Source'!C385&amp;'C. Fund Source'!D385)</f>
        <v>2910000</v>
      </c>
      <c r="B385" t="str">
        <f>IF('C. Fund Source'!E385="","",'C. Fund Source'!E385)</f>
        <v>2391</v>
      </c>
      <c r="C385">
        <f>IF(A385="","",'C. Fund Source'!G385)</f>
        <v>3.3300000000000003E-2</v>
      </c>
      <c r="D385" t="str">
        <f>IF(A385="","",IF(COUNTIFS('Tracking Log'!H:H,A385,'Tracking Log'!J:J,B385)&gt;0,"Y","N"))</f>
        <v>N</v>
      </c>
      <c r="E385" t="str">
        <f>IF(A385="","",IF(D385="N","Unit will be held to the lessor of the adopted rate or "&amp;TEXT(C385,"0.0000")&amp;" for "&amp;Year,VLOOKUP(A385&amp;"-"&amp;B385,'Tracking Support'!A:E,5,FALSE)))</f>
        <v>Unit will be held to the lessor of the adopted rate or 0.0333 for 2025</v>
      </c>
      <c r="F385" t="str">
        <f>IF(A385=$F$1,COUNTIF($A$2:A385,A385),"")</f>
        <v/>
      </c>
      <c r="G385" t="str">
        <f t="shared" si="19"/>
        <v/>
      </c>
      <c r="H385" t="str">
        <f t="shared" si="20"/>
        <v/>
      </c>
      <c r="I385" t="str">
        <f t="shared" si="21"/>
        <v/>
      </c>
    </row>
    <row r="386" spans="1:9" x14ac:dyDescent="0.25">
      <c r="A386" t="str">
        <f>IF('C. Fund Source'!B386="","",'C. Fund Source'!B386&amp;'C. Fund Source'!C386&amp;'C. Fund Source'!D386)</f>
        <v>2920001</v>
      </c>
      <c r="B386" t="str">
        <f>IF('C. Fund Source'!E386="","",'C. Fund Source'!E386)</f>
        <v>1190</v>
      </c>
      <c r="C386">
        <f>IF(A386="","",'C. Fund Source'!G386)</f>
        <v>1.37E-2</v>
      </c>
      <c r="D386" t="str">
        <f>IF(A386="","",IF(COUNTIFS('Tracking Log'!H:H,A386,'Tracking Log'!J:J,B386)&gt;0,"Y","N"))</f>
        <v>N</v>
      </c>
      <c r="E386" t="str">
        <f>IF(A386="","",IF(D386="N","Unit will be held to the lessor of the adopted rate or "&amp;TEXT(C386,"0.0000")&amp;" for "&amp;Year,VLOOKUP(A386&amp;"-"&amp;B386,'Tracking Support'!A:E,5,FALSE)))</f>
        <v>Unit will be held to the lessor of the adopted rate or 0.0137 for 2025</v>
      </c>
      <c r="F386" t="str">
        <f>IF(A386=$F$1,COUNTIF($A$2:A386,A386),"")</f>
        <v/>
      </c>
      <c r="G386" t="str">
        <f t="shared" si="19"/>
        <v/>
      </c>
      <c r="H386" t="str">
        <f t="shared" si="20"/>
        <v/>
      </c>
      <c r="I386" t="str">
        <f t="shared" si="21"/>
        <v/>
      </c>
    </row>
    <row r="387" spans="1:9" x14ac:dyDescent="0.25">
      <c r="A387" t="str">
        <f>IF('C. Fund Source'!B387="","",'C. Fund Source'!B387&amp;'C. Fund Source'!C387&amp;'C. Fund Source'!D387)</f>
        <v>2920005</v>
      </c>
      <c r="B387" t="str">
        <f>IF('C. Fund Source'!E387="","",'C. Fund Source'!E387)</f>
        <v>1190</v>
      </c>
      <c r="C387">
        <f>IF(A387="","",'C. Fund Source'!G387)</f>
        <v>3.3300000000000003E-2</v>
      </c>
      <c r="D387" t="str">
        <f>IF(A387="","",IF(COUNTIFS('Tracking Log'!H:H,A387,'Tracking Log'!J:J,B387)&gt;0,"Y","N"))</f>
        <v>N</v>
      </c>
      <c r="E387" t="str">
        <f>IF(A387="","",IF(D387="N","Unit will be held to the lessor of the adopted rate or "&amp;TEXT(C387,"0.0000")&amp;" for "&amp;Year,VLOOKUP(A387&amp;"-"&amp;B387,'Tracking Support'!A:E,5,FALSE)))</f>
        <v>Unit will be held to the lessor of the adopted rate or 0.0333 for 2025</v>
      </c>
      <c r="F387" t="str">
        <f>IF(A387=$F$1,COUNTIF($A$2:A387,A387),"")</f>
        <v/>
      </c>
      <c r="G387" t="str">
        <f t="shared" ref="G387:G450" si="22">IF(F387="","",B387)</f>
        <v/>
      </c>
      <c r="H387" t="str">
        <f t="shared" ref="H387:H450" si="23">IF(F387="","",C387)</f>
        <v/>
      </c>
      <c r="I387" t="str">
        <f t="shared" ref="I387:I450" si="24">IF(F387="","",E387)</f>
        <v/>
      </c>
    </row>
    <row r="388" spans="1:9" x14ac:dyDescent="0.25">
      <c r="A388" t="str">
        <f>IF('C. Fund Source'!B388="","",'C. Fund Source'!B388&amp;'C. Fund Source'!C388&amp;'C. Fund Source'!D388)</f>
        <v>2920007</v>
      </c>
      <c r="B388" t="str">
        <f>IF('C. Fund Source'!E388="","",'C. Fund Source'!E388)</f>
        <v>1190</v>
      </c>
      <c r="C388">
        <f>IF(A388="","",'C. Fund Source'!G388)</f>
        <v>2.4400000000000002E-2</v>
      </c>
      <c r="D388" t="str">
        <f>IF(A388="","",IF(COUNTIFS('Tracking Log'!H:H,A388,'Tracking Log'!J:J,B388)&gt;0,"Y","N"))</f>
        <v>N</v>
      </c>
      <c r="E388" t="str">
        <f>IF(A388="","",IF(D388="N","Unit will be held to the lessor of the adopted rate or "&amp;TEXT(C388,"0.0000")&amp;" for "&amp;Year,VLOOKUP(A388&amp;"-"&amp;B388,'Tracking Support'!A:E,5,FALSE)))</f>
        <v>Unit will be held to the lessor of the adopted rate or 0.0244 for 2025</v>
      </c>
      <c r="F388" t="str">
        <f>IF(A388=$F$1,COUNTIF($A$2:A388,A388),"")</f>
        <v/>
      </c>
      <c r="G388" t="str">
        <f t="shared" si="22"/>
        <v/>
      </c>
      <c r="H388" t="str">
        <f t="shared" si="23"/>
        <v/>
      </c>
      <c r="I388" t="str">
        <f t="shared" si="24"/>
        <v/>
      </c>
    </row>
    <row r="389" spans="1:9" x14ac:dyDescent="0.25">
      <c r="A389" t="str">
        <f>IF('C. Fund Source'!B389="","",'C. Fund Source'!B389&amp;'C. Fund Source'!C389&amp;'C. Fund Source'!D389)</f>
        <v>2920007</v>
      </c>
      <c r="B389" t="str">
        <f>IF('C. Fund Source'!E389="","",'C. Fund Source'!E389)</f>
        <v>1390</v>
      </c>
      <c r="C389">
        <f>IF(A389="","",'C. Fund Source'!G389)</f>
        <v>1.1000000000000001E-3</v>
      </c>
      <c r="D389" t="str">
        <f>IF(A389="","",IF(COUNTIFS('Tracking Log'!H:H,A389,'Tracking Log'!J:J,B389)&gt;0,"Y","N"))</f>
        <v>N</v>
      </c>
      <c r="E389" t="str">
        <f>IF(A389="","",IF(D389="N","Unit will be held to the lessor of the adopted rate or "&amp;TEXT(C389,"0.0000")&amp;" for "&amp;Year,VLOOKUP(A389&amp;"-"&amp;B389,'Tracking Support'!A:E,5,FALSE)))</f>
        <v>Unit will be held to the lessor of the adopted rate or 0.0011 for 2025</v>
      </c>
      <c r="F389" t="str">
        <f>IF(A389=$F$1,COUNTIF($A$2:A389,A389),"")</f>
        <v/>
      </c>
      <c r="G389" t="str">
        <f t="shared" si="22"/>
        <v/>
      </c>
      <c r="H389" t="str">
        <f t="shared" si="23"/>
        <v/>
      </c>
      <c r="I389" t="str">
        <f t="shared" si="24"/>
        <v/>
      </c>
    </row>
    <row r="390" spans="1:9" x14ac:dyDescent="0.25">
      <c r="A390" t="str">
        <f>IF('C. Fund Source'!B390="","",'C. Fund Source'!B390&amp;'C. Fund Source'!C390&amp;'C. Fund Source'!D390)</f>
        <v>2920008</v>
      </c>
      <c r="B390" t="str">
        <f>IF('C. Fund Source'!E390="","",'C. Fund Source'!E390)</f>
        <v>1190</v>
      </c>
      <c r="C390">
        <f>IF(A390="","",'C. Fund Source'!G390)</f>
        <v>1.43E-2</v>
      </c>
      <c r="D390" t="str">
        <f>IF(A390="","",IF(COUNTIFS('Tracking Log'!H:H,A390,'Tracking Log'!J:J,B390)&gt;0,"Y","N"))</f>
        <v>N</v>
      </c>
      <c r="E390" t="str">
        <f>IF(A390="","",IF(D390="N","Unit will be held to the lessor of the adopted rate or "&amp;TEXT(C390,"0.0000")&amp;" for "&amp;Year,VLOOKUP(A390&amp;"-"&amp;B390,'Tracking Support'!A:E,5,FALSE)))</f>
        <v>Unit will be held to the lessor of the adopted rate or 0.0143 for 2025</v>
      </c>
      <c r="F390" t="str">
        <f>IF(A390=$F$1,COUNTIF($A$2:A390,A390),"")</f>
        <v/>
      </c>
      <c r="G390" t="str">
        <f t="shared" si="22"/>
        <v/>
      </c>
      <c r="H390" t="str">
        <f t="shared" si="23"/>
        <v/>
      </c>
      <c r="I390" t="str">
        <f t="shared" si="24"/>
        <v/>
      </c>
    </row>
    <row r="391" spans="1:9" x14ac:dyDescent="0.25">
      <c r="A391" t="str">
        <f>IF('C. Fund Source'!B391="","",'C. Fund Source'!B391&amp;'C. Fund Source'!C391&amp;'C. Fund Source'!D391)</f>
        <v>2920009</v>
      </c>
      <c r="B391" t="str">
        <f>IF('C. Fund Source'!E391="","",'C. Fund Source'!E391)</f>
        <v>1190</v>
      </c>
      <c r="C391">
        <f>IF(A391="","",'C. Fund Source'!G391)</f>
        <v>3.3300000000000003E-2</v>
      </c>
      <c r="D391" t="str">
        <f>IF(A391="","",IF(COUNTIFS('Tracking Log'!H:H,A391,'Tracking Log'!J:J,B391)&gt;0,"Y","N"))</f>
        <v>N</v>
      </c>
      <c r="E391" t="str">
        <f>IF(A391="","",IF(D391="N","Unit will be held to the lessor of the adopted rate or "&amp;TEXT(C391,"0.0000")&amp;" for "&amp;Year,VLOOKUP(A391&amp;"-"&amp;B391,'Tracking Support'!A:E,5,FALSE)))</f>
        <v>Unit will be held to the lessor of the adopted rate or 0.0333 for 2025</v>
      </c>
      <c r="F391" t="str">
        <f>IF(A391=$F$1,COUNTIF($A$2:A391,A391),"")</f>
        <v/>
      </c>
      <c r="G391" t="str">
        <f t="shared" si="22"/>
        <v/>
      </c>
      <c r="H391" t="str">
        <f t="shared" si="23"/>
        <v/>
      </c>
      <c r="I391" t="str">
        <f t="shared" si="24"/>
        <v/>
      </c>
    </row>
    <row r="392" spans="1:9" x14ac:dyDescent="0.25">
      <c r="A392" t="str">
        <f>IF('C. Fund Source'!B392="","",'C. Fund Source'!B392&amp;'C. Fund Source'!C392&amp;'C. Fund Source'!D392)</f>
        <v>2930323</v>
      </c>
      <c r="B392" t="str">
        <f>IF('C. Fund Source'!E392="","",'C. Fund Source'!E392)</f>
        <v>2391</v>
      </c>
      <c r="C392">
        <f>IF(A392="","",'C. Fund Source'!G392)</f>
        <v>0.05</v>
      </c>
      <c r="D392" t="str">
        <f>IF(A392="","",IF(COUNTIFS('Tracking Log'!H:H,A392,'Tracking Log'!J:J,B392)&gt;0,"Y","N"))</f>
        <v>N</v>
      </c>
      <c r="E392" t="str">
        <f>IF(A392="","",IF(D392="N","Unit will be held to the lessor of the adopted rate or "&amp;TEXT(C392,"0.0000")&amp;" for "&amp;Year,VLOOKUP(A392&amp;"-"&amp;B392,'Tracking Support'!A:E,5,FALSE)))</f>
        <v>Unit will be held to the lessor of the adopted rate or 0.0500 for 2025</v>
      </c>
      <c r="F392" t="str">
        <f>IF(A392=$F$1,COUNTIF($A$2:A392,A392),"")</f>
        <v/>
      </c>
      <c r="G392" t="str">
        <f t="shared" si="22"/>
        <v/>
      </c>
      <c r="H392" t="str">
        <f t="shared" si="23"/>
        <v/>
      </c>
      <c r="I392" t="str">
        <f t="shared" si="24"/>
        <v/>
      </c>
    </row>
    <row r="393" spans="1:9" x14ac:dyDescent="0.25">
      <c r="A393" t="str">
        <f>IF('C. Fund Source'!B393="","",'C. Fund Source'!B393&amp;'C. Fund Source'!C393&amp;'C. Fund Source'!D393)</f>
        <v>2930413</v>
      </c>
      <c r="B393" t="str">
        <f>IF('C. Fund Source'!E393="","",'C. Fund Source'!E393)</f>
        <v>1191</v>
      </c>
      <c r="C393">
        <f>IF(A393="","",'C. Fund Source'!G393)</f>
        <v>2.7099999999999999E-2</v>
      </c>
      <c r="D393" t="str">
        <f>IF(A393="","",IF(COUNTIFS('Tracking Log'!H:H,A393,'Tracking Log'!J:J,B393)&gt;0,"Y","N"))</f>
        <v>Y</v>
      </c>
      <c r="E393" t="str">
        <f>IF(A393="","",IF(D393="N","Unit will be held to the lessor of the adopted rate or "&amp;TEXT(C393,"0.0000")&amp;" for "&amp;Year,VLOOKUP(A393&amp;"-"&amp;B393,'Tracking Support'!A:E,5,FALSE)))</f>
        <v>Unit will be held to the lessor of the adopted rate or the Re-established rate of 0.0333 for 2025</v>
      </c>
      <c r="F393" t="str">
        <f>IF(A393=$F$1,COUNTIF($A$2:A393,A393),"")</f>
        <v/>
      </c>
      <c r="G393" t="str">
        <f t="shared" si="22"/>
        <v/>
      </c>
      <c r="H393" t="str">
        <f t="shared" si="23"/>
        <v/>
      </c>
      <c r="I393" t="str">
        <f t="shared" si="24"/>
        <v/>
      </c>
    </row>
    <row r="394" spans="1:9" x14ac:dyDescent="0.25">
      <c r="A394" t="str">
        <f>IF('C. Fund Source'!B394="","",'C. Fund Source'!B394&amp;'C. Fund Source'!C394&amp;'C. Fund Source'!D394)</f>
        <v>2930413</v>
      </c>
      <c r="B394" t="str">
        <f>IF('C. Fund Source'!E394="","",'C. Fund Source'!E394)</f>
        <v>2391</v>
      </c>
      <c r="C394">
        <f>IF(A394="","",'C. Fund Source'!G394)</f>
        <v>0.05</v>
      </c>
      <c r="D394" t="str">
        <f>IF(A394="","",IF(COUNTIFS('Tracking Log'!H:H,A394,'Tracking Log'!J:J,B394)&gt;0,"Y","N"))</f>
        <v>N</v>
      </c>
      <c r="E394" t="str">
        <f>IF(A394="","",IF(D394="N","Unit will be held to the lessor of the adopted rate or "&amp;TEXT(C394,"0.0000")&amp;" for "&amp;Year,VLOOKUP(A394&amp;"-"&amp;B394,'Tracking Support'!A:E,5,FALSE)))</f>
        <v>Unit will be held to the lessor of the adopted rate or 0.0500 for 2025</v>
      </c>
      <c r="F394" t="str">
        <f>IF(A394=$F$1,COUNTIF($A$2:A394,A394),"")</f>
        <v/>
      </c>
      <c r="G394" t="str">
        <f t="shared" si="22"/>
        <v/>
      </c>
      <c r="H394" t="str">
        <f t="shared" si="23"/>
        <v/>
      </c>
      <c r="I394" t="str">
        <f t="shared" si="24"/>
        <v/>
      </c>
    </row>
    <row r="395" spans="1:9" x14ac:dyDescent="0.25">
      <c r="A395" t="str">
        <f>IF('C. Fund Source'!B395="","",'C. Fund Source'!B395&amp;'C. Fund Source'!C395&amp;'C. Fund Source'!D395)</f>
        <v>2930639</v>
      </c>
      <c r="B395" t="str">
        <f>IF('C. Fund Source'!E395="","",'C. Fund Source'!E395)</f>
        <v>2391</v>
      </c>
      <c r="C395">
        <f>IF(A395="","",'C. Fund Source'!G395)</f>
        <v>0.05</v>
      </c>
      <c r="D395" t="str">
        <f>IF(A395="","",IF(COUNTIFS('Tracking Log'!H:H,A395,'Tracking Log'!J:J,B395)&gt;0,"Y","N"))</f>
        <v>N</v>
      </c>
      <c r="E395" t="str">
        <f>IF(A395="","",IF(D395="N","Unit will be held to the lessor of the adopted rate or "&amp;TEXT(C395,"0.0000")&amp;" for "&amp;Year,VLOOKUP(A395&amp;"-"&amp;B395,'Tracking Support'!A:E,5,FALSE)))</f>
        <v>Unit will be held to the lessor of the adopted rate or 0.0500 for 2025</v>
      </c>
      <c r="F395" t="str">
        <f>IF(A395=$F$1,COUNTIF($A$2:A395,A395),"")</f>
        <v/>
      </c>
      <c r="G395" t="str">
        <f t="shared" si="22"/>
        <v/>
      </c>
      <c r="H395" t="str">
        <f t="shared" si="23"/>
        <v/>
      </c>
      <c r="I395" t="str">
        <f t="shared" si="24"/>
        <v/>
      </c>
    </row>
    <row r="396" spans="1:9" x14ac:dyDescent="0.25">
      <c r="A396" t="str">
        <f>IF('C. Fund Source'!B396="","",'C. Fund Source'!B396&amp;'C. Fund Source'!C396&amp;'C. Fund Source'!D396)</f>
        <v>2930639</v>
      </c>
      <c r="B396" t="str">
        <f>IF('C. Fund Source'!E396="","",'C. Fund Source'!E396)</f>
        <v>6290</v>
      </c>
      <c r="C396">
        <f>IF(A396="","",'C. Fund Source'!G396)</f>
        <v>0.10299999999999999</v>
      </c>
      <c r="D396" t="str">
        <f>IF(A396="","",IF(COUNTIFS('Tracking Log'!H:H,A396,'Tracking Log'!J:J,B396)&gt;0,"Y","N"))</f>
        <v>N</v>
      </c>
      <c r="E396" t="str">
        <f>IF(A396="","",IF(D396="N","Unit will be held to the lessor of the adopted rate or "&amp;TEXT(C396,"0.0000")&amp;" for "&amp;Year,VLOOKUP(A396&amp;"-"&amp;B396,'Tracking Support'!A:E,5,FALSE)))</f>
        <v>Unit will be held to the lessor of the adopted rate or 0.1030 for 2025</v>
      </c>
      <c r="F396" t="str">
        <f>IF(A396=$F$1,COUNTIF($A$2:A396,A396),"")</f>
        <v/>
      </c>
      <c r="G396" t="str">
        <f t="shared" si="22"/>
        <v/>
      </c>
      <c r="H396" t="str">
        <f t="shared" si="23"/>
        <v/>
      </c>
      <c r="I396" t="str">
        <f t="shared" si="24"/>
        <v/>
      </c>
    </row>
    <row r="397" spans="1:9" x14ac:dyDescent="0.25">
      <c r="A397" t="str">
        <f>IF('C. Fund Source'!B397="","",'C. Fund Source'!B397&amp;'C. Fund Source'!C397&amp;'C. Fund Source'!D397)</f>
        <v>2930641</v>
      </c>
      <c r="B397" t="str">
        <f>IF('C. Fund Source'!E397="","",'C. Fund Source'!E397)</f>
        <v>2391</v>
      </c>
      <c r="C397">
        <f>IF(A397="","",'C. Fund Source'!G397)</f>
        <v>4.6300000000000001E-2</v>
      </c>
      <c r="D397" t="str">
        <f>IF(A397="","",IF(COUNTIFS('Tracking Log'!H:H,A397,'Tracking Log'!J:J,B397)&gt;0,"Y","N"))</f>
        <v>N</v>
      </c>
      <c r="E397" t="str">
        <f>IF(A397="","",IF(D397="N","Unit will be held to the lessor of the adopted rate or "&amp;TEXT(C397,"0.0000")&amp;" for "&amp;Year,VLOOKUP(A397&amp;"-"&amp;B397,'Tracking Support'!A:E,5,FALSE)))</f>
        <v>Unit will be held to the lessor of the adopted rate or 0.0463 for 2025</v>
      </c>
      <c r="F397" t="str">
        <f>IF(A397=$F$1,COUNTIF($A$2:A397,A397),"")</f>
        <v/>
      </c>
      <c r="G397" t="str">
        <f t="shared" si="22"/>
        <v/>
      </c>
      <c r="H397" t="str">
        <f t="shared" si="23"/>
        <v/>
      </c>
      <c r="I397" t="str">
        <f t="shared" si="24"/>
        <v/>
      </c>
    </row>
    <row r="398" spans="1:9" x14ac:dyDescent="0.25">
      <c r="A398" t="str">
        <f>IF('C. Fund Source'!B398="","",'C. Fund Source'!B398&amp;'C. Fund Source'!C398&amp;'C. Fund Source'!D398)</f>
        <v>2930642</v>
      </c>
      <c r="B398" t="str">
        <f>IF('C. Fund Source'!E398="","",'C. Fund Source'!E398)</f>
        <v>2391</v>
      </c>
      <c r="C398">
        <f>IF(A398="","",'C. Fund Source'!G398)</f>
        <v>0.05</v>
      </c>
      <c r="D398" t="str">
        <f>IF(A398="","",IF(COUNTIFS('Tracking Log'!H:H,A398,'Tracking Log'!J:J,B398)&gt;0,"Y","N"))</f>
        <v>N</v>
      </c>
      <c r="E398" t="str">
        <f>IF(A398="","",IF(D398="N","Unit will be held to the lessor of the adopted rate or "&amp;TEXT(C398,"0.0000")&amp;" for "&amp;Year,VLOOKUP(A398&amp;"-"&amp;B398,'Tracking Support'!A:E,5,FALSE)))</f>
        <v>Unit will be held to the lessor of the adopted rate or 0.0500 for 2025</v>
      </c>
      <c r="F398" t="str">
        <f>IF(A398=$F$1,COUNTIF($A$2:A398,A398),"")</f>
        <v/>
      </c>
      <c r="G398" t="str">
        <f t="shared" si="22"/>
        <v/>
      </c>
      <c r="H398" t="str">
        <f t="shared" si="23"/>
        <v/>
      </c>
      <c r="I398" t="str">
        <f t="shared" si="24"/>
        <v/>
      </c>
    </row>
    <row r="399" spans="1:9" x14ac:dyDescent="0.25">
      <c r="A399" t="str">
        <f>IF('C. Fund Source'!B399="","",'C. Fund Source'!B399&amp;'C. Fund Source'!C399&amp;'C. Fund Source'!D399)</f>
        <v>2930643</v>
      </c>
      <c r="B399" t="str">
        <f>IF('C. Fund Source'!E399="","",'C. Fund Source'!E399)</f>
        <v>2391</v>
      </c>
      <c r="C399">
        <f>IF(A399="","",'C. Fund Source'!G399)</f>
        <v>0.05</v>
      </c>
      <c r="D399" t="str">
        <f>IF(A399="","",IF(COUNTIFS('Tracking Log'!H:H,A399,'Tracking Log'!J:J,B399)&gt;0,"Y","N"))</f>
        <v>N</v>
      </c>
      <c r="E399" t="str">
        <f>IF(A399="","",IF(D399="N","Unit will be held to the lessor of the adopted rate or "&amp;TEXT(C399,"0.0000")&amp;" for "&amp;Year,VLOOKUP(A399&amp;"-"&amp;B399,'Tracking Support'!A:E,5,FALSE)))</f>
        <v>Unit will be held to the lessor of the adopted rate or 0.0500 for 2025</v>
      </c>
      <c r="F399" t="str">
        <f>IF(A399=$F$1,COUNTIF($A$2:A399,A399),"")</f>
        <v/>
      </c>
      <c r="G399" t="str">
        <f t="shared" si="22"/>
        <v/>
      </c>
      <c r="H399" t="str">
        <f t="shared" si="23"/>
        <v/>
      </c>
      <c r="I399" t="str">
        <f t="shared" si="24"/>
        <v/>
      </c>
    </row>
    <row r="400" spans="1:9" x14ac:dyDescent="0.25">
      <c r="A400" t="str">
        <f>IF('C. Fund Source'!B400="","",'C. Fund Source'!B400&amp;'C. Fund Source'!C400&amp;'C. Fund Source'!D400)</f>
        <v>2930644</v>
      </c>
      <c r="B400" t="str">
        <f>IF('C. Fund Source'!E400="","",'C. Fund Source'!E400)</f>
        <v>2391</v>
      </c>
      <c r="C400">
        <f>IF(A400="","",'C. Fund Source'!G400)</f>
        <v>0.05</v>
      </c>
      <c r="D400" t="str">
        <f>IF(A400="","",IF(COUNTIFS('Tracking Log'!H:H,A400,'Tracking Log'!J:J,B400)&gt;0,"Y","N"))</f>
        <v>N</v>
      </c>
      <c r="E400" t="str">
        <f>IF(A400="","",IF(D400="N","Unit will be held to the lessor of the adopted rate or "&amp;TEXT(C400,"0.0000")&amp;" for "&amp;Year,VLOOKUP(A400&amp;"-"&amp;B400,'Tracking Support'!A:E,5,FALSE)))</f>
        <v>Unit will be held to the lessor of the adopted rate or 0.0500 for 2025</v>
      </c>
      <c r="F400" t="str">
        <f>IF(A400=$F$1,COUNTIF($A$2:A400,A400),"")</f>
        <v/>
      </c>
      <c r="G400" t="str">
        <f t="shared" si="22"/>
        <v/>
      </c>
      <c r="H400" t="str">
        <f t="shared" si="23"/>
        <v/>
      </c>
      <c r="I400" t="str">
        <f t="shared" si="24"/>
        <v/>
      </c>
    </row>
    <row r="401" spans="1:9" x14ac:dyDescent="0.25">
      <c r="A401" t="str">
        <f>IF('C. Fund Source'!B401="","",'C. Fund Source'!B401&amp;'C. Fund Source'!C401&amp;'C. Fund Source'!D401)</f>
        <v>3010000</v>
      </c>
      <c r="B401" t="str">
        <f>IF('C. Fund Source'!E401="","",'C. Fund Source'!E401)</f>
        <v>0790</v>
      </c>
      <c r="C401">
        <f>IF(A401="","",'C. Fund Source'!G401)</f>
        <v>4.19E-2</v>
      </c>
      <c r="D401" t="str">
        <f>IF(A401="","",IF(COUNTIFS('Tracking Log'!H:H,A401,'Tracking Log'!J:J,B401)&gt;0,"Y","N"))</f>
        <v>N</v>
      </c>
      <c r="E401" t="str">
        <f>IF(A401="","",IF(D401="N","Unit will be held to the lessor of the adopted rate or "&amp;TEXT(C401,"0.0000")&amp;" for "&amp;Year,VLOOKUP(A401&amp;"-"&amp;B401,'Tracking Support'!A:E,5,FALSE)))</f>
        <v>Unit will be held to the lessor of the adopted rate or 0.0419 for 2025</v>
      </c>
      <c r="F401" t="str">
        <f>IF(A401=$F$1,COUNTIF($A$2:A401,A401),"")</f>
        <v/>
      </c>
      <c r="G401" t="str">
        <f t="shared" si="22"/>
        <v/>
      </c>
      <c r="H401" t="str">
        <f t="shared" si="23"/>
        <v/>
      </c>
      <c r="I401" t="str">
        <f t="shared" si="24"/>
        <v/>
      </c>
    </row>
    <row r="402" spans="1:9" x14ac:dyDescent="0.25">
      <c r="A402" t="str">
        <f>IF('C. Fund Source'!B402="","",'C. Fund Source'!B402&amp;'C. Fund Source'!C402&amp;'C. Fund Source'!D402)</f>
        <v>3010000</v>
      </c>
      <c r="B402" t="str">
        <f>IF('C. Fund Source'!E402="","",'C. Fund Source'!E402)</f>
        <v>2391</v>
      </c>
      <c r="C402">
        <f>IF(A402="","",'C. Fund Source'!G402)</f>
        <v>3.3300000000000003E-2</v>
      </c>
      <c r="D402" t="str">
        <f>IF(A402="","",IF(COUNTIFS('Tracking Log'!H:H,A402,'Tracking Log'!J:J,B402)&gt;0,"Y","N"))</f>
        <v>N</v>
      </c>
      <c r="E402" t="str">
        <f>IF(A402="","",IF(D402="N","Unit will be held to the lessor of the adopted rate or "&amp;TEXT(C402,"0.0000")&amp;" for "&amp;Year,VLOOKUP(A402&amp;"-"&amp;B402,'Tracking Support'!A:E,5,FALSE)))</f>
        <v>Unit will be held to the lessor of the adopted rate or 0.0333 for 2025</v>
      </c>
      <c r="F402" t="str">
        <f>IF(A402=$F$1,COUNTIF($A$2:A402,A402),"")</f>
        <v/>
      </c>
      <c r="G402" t="str">
        <f t="shared" si="22"/>
        <v/>
      </c>
      <c r="H402" t="str">
        <f t="shared" si="23"/>
        <v/>
      </c>
      <c r="I402" t="str">
        <f t="shared" si="24"/>
        <v/>
      </c>
    </row>
    <row r="403" spans="1:9" x14ac:dyDescent="0.25">
      <c r="A403" t="str">
        <f>IF('C. Fund Source'!B403="","",'C. Fund Source'!B403&amp;'C. Fund Source'!C403&amp;'C. Fund Source'!D403)</f>
        <v>3020001</v>
      </c>
      <c r="B403" t="str">
        <f>IF('C. Fund Source'!E403="","",'C. Fund Source'!E403)</f>
        <v>1190</v>
      </c>
      <c r="C403">
        <f>IF(A403="","",'C. Fund Source'!G403)</f>
        <v>3.3300000000000003E-2</v>
      </c>
      <c r="D403" t="str">
        <f>IF(A403="","",IF(COUNTIFS('Tracking Log'!H:H,A403,'Tracking Log'!J:J,B403)&gt;0,"Y","N"))</f>
        <v>N</v>
      </c>
      <c r="E403" t="str">
        <f>IF(A403="","",IF(D403="N","Unit will be held to the lessor of the adopted rate or "&amp;TEXT(C403,"0.0000")&amp;" for "&amp;Year,VLOOKUP(A403&amp;"-"&amp;B403,'Tracking Support'!A:E,5,FALSE)))</f>
        <v>Unit will be held to the lessor of the adopted rate or 0.0333 for 2025</v>
      </c>
      <c r="F403" t="str">
        <f>IF(A403=$F$1,COUNTIF($A$2:A403,A403),"")</f>
        <v/>
      </c>
      <c r="G403" t="str">
        <f t="shared" si="22"/>
        <v/>
      </c>
      <c r="H403" t="str">
        <f t="shared" si="23"/>
        <v/>
      </c>
      <c r="I403" t="str">
        <f t="shared" si="24"/>
        <v/>
      </c>
    </row>
    <row r="404" spans="1:9" x14ac:dyDescent="0.25">
      <c r="A404" t="str">
        <f>IF('C. Fund Source'!B404="","",'C. Fund Source'!B404&amp;'C. Fund Source'!C404&amp;'C. Fund Source'!D404)</f>
        <v>3020004</v>
      </c>
      <c r="B404" t="str">
        <f>IF('C. Fund Source'!E404="","",'C. Fund Source'!E404)</f>
        <v>1190</v>
      </c>
      <c r="C404">
        <f>IF(A404="","",'C. Fund Source'!G404)</f>
        <v>3.3300000000000003E-2</v>
      </c>
      <c r="D404" t="str">
        <f>IF(A404="","",IF(COUNTIFS('Tracking Log'!H:H,A404,'Tracking Log'!J:J,B404)&gt;0,"Y","N"))</f>
        <v>N</v>
      </c>
      <c r="E404" t="str">
        <f>IF(A404="","",IF(D404="N","Unit will be held to the lessor of the adopted rate or "&amp;TEXT(C404,"0.0000")&amp;" for "&amp;Year,VLOOKUP(A404&amp;"-"&amp;B404,'Tracking Support'!A:E,5,FALSE)))</f>
        <v>Unit will be held to the lessor of the adopted rate or 0.0333 for 2025</v>
      </c>
      <c r="F404" t="str">
        <f>IF(A404=$F$1,COUNTIF($A$2:A404,A404),"")</f>
        <v/>
      </c>
      <c r="G404" t="str">
        <f t="shared" si="22"/>
        <v/>
      </c>
      <c r="H404" t="str">
        <f t="shared" si="23"/>
        <v/>
      </c>
      <c r="I404" t="str">
        <f t="shared" si="24"/>
        <v/>
      </c>
    </row>
    <row r="405" spans="1:9" x14ac:dyDescent="0.25">
      <c r="A405" t="str">
        <f>IF('C. Fund Source'!B405="","",'C. Fund Source'!B405&amp;'C. Fund Source'!C405&amp;'C. Fund Source'!D405)</f>
        <v>3020006</v>
      </c>
      <c r="B405" t="str">
        <f>IF('C. Fund Source'!E405="","",'C. Fund Source'!E405)</f>
        <v>1190</v>
      </c>
      <c r="C405">
        <f>IF(A405="","",'C. Fund Source'!G405)</f>
        <v>1.35E-2</v>
      </c>
      <c r="D405" t="str">
        <f>IF(A405="","",IF(COUNTIFS('Tracking Log'!H:H,A405,'Tracking Log'!J:J,B405)&gt;0,"Y","N"))</f>
        <v>N</v>
      </c>
      <c r="E405" t="str">
        <f>IF(A405="","",IF(D405="N","Unit will be held to the lessor of the adopted rate or "&amp;TEXT(C405,"0.0000")&amp;" for "&amp;Year,VLOOKUP(A405&amp;"-"&amp;B405,'Tracking Support'!A:E,5,FALSE)))</f>
        <v>Unit will be held to the lessor of the adopted rate or 0.0135 for 2025</v>
      </c>
      <c r="F405" t="str">
        <f>IF(A405=$F$1,COUNTIF($A$2:A405,A405),"")</f>
        <v/>
      </c>
      <c r="G405" t="str">
        <f t="shared" si="22"/>
        <v/>
      </c>
      <c r="H405" t="str">
        <f t="shared" si="23"/>
        <v/>
      </c>
      <c r="I405" t="str">
        <f t="shared" si="24"/>
        <v/>
      </c>
    </row>
    <row r="406" spans="1:9" x14ac:dyDescent="0.25">
      <c r="A406" t="str">
        <f>IF('C. Fund Source'!B406="","",'C. Fund Source'!B406&amp;'C. Fund Source'!C406&amp;'C. Fund Source'!D406)</f>
        <v>3020007</v>
      </c>
      <c r="B406" t="str">
        <f>IF('C. Fund Source'!E406="","",'C. Fund Source'!E406)</f>
        <v>1190</v>
      </c>
      <c r="C406">
        <f>IF(A406="","",'C. Fund Source'!G406)</f>
        <v>1.6500000000000001E-2</v>
      </c>
      <c r="D406" t="str">
        <f>IF(A406="","",IF(COUNTIFS('Tracking Log'!H:H,A406,'Tracking Log'!J:J,B406)&gt;0,"Y","N"))</f>
        <v>N</v>
      </c>
      <c r="E406" t="str">
        <f>IF(A406="","",IF(D406="N","Unit will be held to the lessor of the adopted rate or "&amp;TEXT(C406,"0.0000")&amp;" for "&amp;Year,VLOOKUP(A406&amp;"-"&amp;B406,'Tracking Support'!A:E,5,FALSE)))</f>
        <v>Unit will be held to the lessor of the adopted rate or 0.0165 for 2025</v>
      </c>
      <c r="F406" t="str">
        <f>IF(A406=$F$1,COUNTIF($A$2:A406,A406),"")</f>
        <v/>
      </c>
      <c r="G406" t="str">
        <f t="shared" si="22"/>
        <v/>
      </c>
      <c r="H406" t="str">
        <f t="shared" si="23"/>
        <v/>
      </c>
      <c r="I406" t="str">
        <f t="shared" si="24"/>
        <v/>
      </c>
    </row>
    <row r="407" spans="1:9" x14ac:dyDescent="0.25">
      <c r="A407" t="str">
        <f>IF('C. Fund Source'!B407="","",'C. Fund Source'!B407&amp;'C. Fund Source'!C407&amp;'C. Fund Source'!D407)</f>
        <v>3020008</v>
      </c>
      <c r="B407" t="str">
        <f>IF('C. Fund Source'!E407="","",'C. Fund Source'!E407)</f>
        <v>1190</v>
      </c>
      <c r="C407">
        <f>IF(A407="","",'C. Fund Source'!G407)</f>
        <v>3.3300000000000003E-2</v>
      </c>
      <c r="D407" t="str">
        <f>IF(A407="","",IF(COUNTIFS('Tracking Log'!H:H,A407,'Tracking Log'!J:J,B407)&gt;0,"Y","N"))</f>
        <v>N</v>
      </c>
      <c r="E407" t="str">
        <f>IF(A407="","",IF(D407="N","Unit will be held to the lessor of the adopted rate or "&amp;TEXT(C407,"0.0000")&amp;" for "&amp;Year,VLOOKUP(A407&amp;"-"&amp;B407,'Tracking Support'!A:E,5,FALSE)))</f>
        <v>Unit will be held to the lessor of the adopted rate or 0.0333 for 2025</v>
      </c>
      <c r="F407" t="str">
        <f>IF(A407=$F$1,COUNTIF($A$2:A407,A407),"")</f>
        <v/>
      </c>
      <c r="G407" t="str">
        <f t="shared" si="22"/>
        <v/>
      </c>
      <c r="H407" t="str">
        <f t="shared" si="23"/>
        <v/>
      </c>
      <c r="I407" t="str">
        <f t="shared" si="24"/>
        <v/>
      </c>
    </row>
    <row r="408" spans="1:9" x14ac:dyDescent="0.25">
      <c r="A408" t="str">
        <f>IF('C. Fund Source'!B408="","",'C. Fund Source'!B408&amp;'C. Fund Source'!C408&amp;'C. Fund Source'!D408)</f>
        <v>3020009</v>
      </c>
      <c r="B408" t="str">
        <f>IF('C. Fund Source'!E408="","",'C. Fund Source'!E408)</f>
        <v>8692</v>
      </c>
      <c r="C408">
        <f>IF(A408="","",'C. Fund Source'!G408)</f>
        <v>3.3300000000000003E-2</v>
      </c>
      <c r="D408" t="str">
        <f>IF(A408="","",IF(COUNTIFS('Tracking Log'!H:H,A408,'Tracking Log'!J:J,B408)&gt;0,"Y","N"))</f>
        <v>N</v>
      </c>
      <c r="E408" t="str">
        <f>IF(A408="","",IF(D408="N","Unit will be held to the lessor of the adopted rate or "&amp;TEXT(C408,"0.0000")&amp;" for "&amp;Year,VLOOKUP(A408&amp;"-"&amp;B408,'Tracking Support'!A:E,5,FALSE)))</f>
        <v>Unit will be held to the lessor of the adopted rate or 0.0333 for 2025</v>
      </c>
      <c r="F408" t="str">
        <f>IF(A408=$F$1,COUNTIF($A$2:A408,A408),"")</f>
        <v/>
      </c>
      <c r="G408" t="str">
        <f t="shared" si="22"/>
        <v/>
      </c>
      <c r="H408" t="str">
        <f t="shared" si="23"/>
        <v/>
      </c>
      <c r="I408" t="str">
        <f t="shared" si="24"/>
        <v/>
      </c>
    </row>
    <row r="409" spans="1:9" x14ac:dyDescent="0.25">
      <c r="A409" t="str">
        <f>IF('C. Fund Source'!B409="","",'C. Fund Source'!B409&amp;'C. Fund Source'!C409&amp;'C. Fund Source'!D409)</f>
        <v>3030400</v>
      </c>
      <c r="B409" t="str">
        <f>IF('C. Fund Source'!E409="","",'C. Fund Source'!E409)</f>
        <v>8692</v>
      </c>
      <c r="C409">
        <f>IF(A409="","",'C. Fund Source'!G409)</f>
        <v>3.3300000000000003E-2</v>
      </c>
      <c r="D409" t="str">
        <f>IF(A409="","",IF(COUNTIFS('Tracking Log'!H:H,A409,'Tracking Log'!J:J,B409)&gt;0,"Y","N"))</f>
        <v>N</v>
      </c>
      <c r="E409" t="str">
        <f>IF(A409="","",IF(D409="N","Unit will be held to the lessor of the adopted rate or "&amp;TEXT(C409,"0.0000")&amp;" for "&amp;Year,VLOOKUP(A409&amp;"-"&amp;B409,'Tracking Support'!A:E,5,FALSE)))</f>
        <v>Unit will be held to the lessor of the adopted rate or 0.0333 for 2025</v>
      </c>
      <c r="F409" t="str">
        <f>IF(A409=$F$1,COUNTIF($A$2:A409,A409),"")</f>
        <v/>
      </c>
      <c r="G409" t="str">
        <f t="shared" si="22"/>
        <v/>
      </c>
      <c r="H409" t="str">
        <f t="shared" si="23"/>
        <v/>
      </c>
      <c r="I409" t="str">
        <f t="shared" si="24"/>
        <v/>
      </c>
    </row>
    <row r="410" spans="1:9" x14ac:dyDescent="0.25">
      <c r="A410" t="str">
        <f>IF('C. Fund Source'!B410="","",'C. Fund Source'!B410&amp;'C. Fund Source'!C410&amp;'C. Fund Source'!D410)</f>
        <v>3030645</v>
      </c>
      <c r="B410" t="str">
        <f>IF('C. Fund Source'!E410="","",'C. Fund Source'!E410)</f>
        <v>2391</v>
      </c>
      <c r="C410">
        <f>IF(A410="","",'C. Fund Source'!G410)</f>
        <v>0.05</v>
      </c>
      <c r="D410" t="str">
        <f>IF(A410="","",IF(COUNTIFS('Tracking Log'!H:H,A410,'Tracking Log'!J:J,B410)&gt;0,"Y","N"))</f>
        <v>N</v>
      </c>
      <c r="E410" t="str">
        <f>IF(A410="","",IF(D410="N","Unit will be held to the lessor of the adopted rate or "&amp;TEXT(C410,"0.0000")&amp;" for "&amp;Year,VLOOKUP(A410&amp;"-"&amp;B410,'Tracking Support'!A:E,5,FALSE)))</f>
        <v>Unit will be held to the lessor of the adopted rate or 0.0500 for 2025</v>
      </c>
      <c r="F410" t="str">
        <f>IF(A410=$F$1,COUNTIF($A$2:A410,A410),"")</f>
        <v/>
      </c>
      <c r="G410" t="str">
        <f t="shared" si="22"/>
        <v/>
      </c>
      <c r="H410" t="str">
        <f t="shared" si="23"/>
        <v/>
      </c>
      <c r="I410" t="str">
        <f t="shared" si="24"/>
        <v/>
      </c>
    </row>
    <row r="411" spans="1:9" x14ac:dyDescent="0.25">
      <c r="A411" t="str">
        <f>IF('C. Fund Source'!B411="","",'C. Fund Source'!B411&amp;'C. Fund Source'!C411&amp;'C. Fund Source'!D411)</f>
        <v>3030646</v>
      </c>
      <c r="B411" t="str">
        <f>IF('C. Fund Source'!E411="","",'C. Fund Source'!E411)</f>
        <v>2391</v>
      </c>
      <c r="C411">
        <f>IF(A411="","",'C. Fund Source'!G411)</f>
        <v>0.05</v>
      </c>
      <c r="D411" t="str">
        <f>IF(A411="","",IF(COUNTIFS('Tracking Log'!H:H,A411,'Tracking Log'!J:J,B411)&gt;0,"Y","N"))</f>
        <v>N</v>
      </c>
      <c r="E411" t="str">
        <f>IF(A411="","",IF(D411="N","Unit will be held to the lessor of the adopted rate or "&amp;TEXT(C411,"0.0000")&amp;" for "&amp;Year,VLOOKUP(A411&amp;"-"&amp;B411,'Tracking Support'!A:E,5,FALSE)))</f>
        <v>Unit will be held to the lessor of the adopted rate or 0.0500 for 2025</v>
      </c>
      <c r="F411" t="str">
        <f>IF(A411=$F$1,COUNTIF($A$2:A411,A411),"")</f>
        <v/>
      </c>
      <c r="G411" t="str">
        <f t="shared" si="22"/>
        <v/>
      </c>
      <c r="H411" t="str">
        <f t="shared" si="23"/>
        <v/>
      </c>
      <c r="I411" t="str">
        <f t="shared" si="24"/>
        <v/>
      </c>
    </row>
    <row r="412" spans="1:9" x14ac:dyDescent="0.25">
      <c r="A412" t="str">
        <f>IF('C. Fund Source'!B412="","",'C. Fund Source'!B412&amp;'C. Fund Source'!C412&amp;'C. Fund Source'!D412)</f>
        <v>3030647</v>
      </c>
      <c r="B412" t="str">
        <f>IF('C. Fund Source'!E412="","",'C. Fund Source'!E412)</f>
        <v>2391</v>
      </c>
      <c r="C412">
        <f>IF(A412="","",'C. Fund Source'!G412)</f>
        <v>0.05</v>
      </c>
      <c r="D412" t="str">
        <f>IF(A412="","",IF(COUNTIFS('Tracking Log'!H:H,A412,'Tracking Log'!J:J,B412)&gt;0,"Y","N"))</f>
        <v>N</v>
      </c>
      <c r="E412" t="str">
        <f>IF(A412="","",IF(D412="N","Unit will be held to the lessor of the adopted rate or "&amp;TEXT(C412,"0.0000")&amp;" for "&amp;Year,VLOOKUP(A412&amp;"-"&amp;B412,'Tracking Support'!A:E,5,FALSE)))</f>
        <v>Unit will be held to the lessor of the adopted rate or 0.0500 for 2025</v>
      </c>
      <c r="F412" t="str">
        <f>IF(A412=$F$1,COUNTIF($A$2:A412,A412),"")</f>
        <v/>
      </c>
      <c r="G412" t="str">
        <f t="shared" si="22"/>
        <v/>
      </c>
      <c r="H412" t="str">
        <f t="shared" si="23"/>
        <v/>
      </c>
      <c r="I412" t="str">
        <f t="shared" si="24"/>
        <v/>
      </c>
    </row>
    <row r="413" spans="1:9" x14ac:dyDescent="0.25">
      <c r="A413" t="str">
        <f>IF('C. Fund Source'!B413="","",'C. Fund Source'!B413&amp;'C. Fund Source'!C413&amp;'C. Fund Source'!D413)</f>
        <v>3030648</v>
      </c>
      <c r="B413" t="str">
        <f>IF('C. Fund Source'!E413="","",'C. Fund Source'!E413)</f>
        <v>2391</v>
      </c>
      <c r="C413">
        <f>IF(A413="","",'C. Fund Source'!G413)</f>
        <v>0</v>
      </c>
      <c r="D413" t="str">
        <f>IF(A413="","",IF(COUNTIFS('Tracking Log'!H:H,A413,'Tracking Log'!J:J,B413)&gt;0,"Y","N"))</f>
        <v>N</v>
      </c>
      <c r="E413" t="str">
        <f>IF(A413="","",IF(D413="N","Unit will be held to the lessor of the adopted rate or "&amp;TEXT(C413,"0.0000")&amp;" for "&amp;Year,VLOOKUP(A413&amp;"-"&amp;B413,'Tracking Support'!A:E,5,FALSE)))</f>
        <v>Unit will be held to the lessor of the adopted rate or 0.0000 for 2025</v>
      </c>
      <c r="F413" t="str">
        <f>IF(A413=$F$1,COUNTIF($A$2:A413,A413),"")</f>
        <v/>
      </c>
      <c r="G413" t="str">
        <f t="shared" si="22"/>
        <v/>
      </c>
      <c r="H413" t="str">
        <f t="shared" si="23"/>
        <v/>
      </c>
      <c r="I413" t="str">
        <f t="shared" si="24"/>
        <v/>
      </c>
    </row>
    <row r="414" spans="1:9" x14ac:dyDescent="0.25">
      <c r="A414" t="str">
        <f>IF('C. Fund Source'!B414="","",'C. Fund Source'!B414&amp;'C. Fund Source'!C414&amp;'C. Fund Source'!D414)</f>
        <v>3030762</v>
      </c>
      <c r="B414" t="str">
        <f>IF('C. Fund Source'!E414="","",'C. Fund Source'!E414)</f>
        <v>2391</v>
      </c>
      <c r="C414">
        <f>IF(A414="","",'C. Fund Source'!G414)</f>
        <v>0.05</v>
      </c>
      <c r="D414" t="str">
        <f>IF(A414="","",IF(COUNTIFS('Tracking Log'!H:H,A414,'Tracking Log'!J:J,B414)&gt;0,"Y","N"))</f>
        <v>N</v>
      </c>
      <c r="E414" t="str">
        <f>IF(A414="","",IF(D414="N","Unit will be held to the lessor of the adopted rate or "&amp;TEXT(C414,"0.0000")&amp;" for "&amp;Year,VLOOKUP(A414&amp;"-"&amp;B414,'Tracking Support'!A:E,5,FALSE)))</f>
        <v>Unit will be held to the lessor of the adopted rate or 0.0500 for 2025</v>
      </c>
      <c r="F414" t="str">
        <f>IF(A414=$F$1,COUNTIF($A$2:A414,A414),"")</f>
        <v/>
      </c>
      <c r="G414" t="str">
        <f t="shared" si="22"/>
        <v/>
      </c>
      <c r="H414" t="str">
        <f t="shared" si="23"/>
        <v/>
      </c>
      <c r="I414" t="str">
        <f t="shared" si="24"/>
        <v/>
      </c>
    </row>
    <row r="415" spans="1:9" x14ac:dyDescent="0.25">
      <c r="A415" t="str">
        <f>IF('C. Fund Source'!B415="","",'C. Fund Source'!B415&amp;'C. Fund Source'!C415&amp;'C. Fund Source'!D415)</f>
        <v>3030966</v>
      </c>
      <c r="B415" t="str">
        <f>IF('C. Fund Source'!E415="","",'C. Fund Source'!E415)</f>
        <v>1390</v>
      </c>
      <c r="C415">
        <f>IF(A415="","",'C. Fund Source'!G415)</f>
        <v>1.67E-2</v>
      </c>
      <c r="D415" t="str">
        <f>IF(A415="","",IF(COUNTIFS('Tracking Log'!H:H,A415,'Tracking Log'!J:J,B415)&gt;0,"Y","N"))</f>
        <v>N</v>
      </c>
      <c r="E415" t="str">
        <f>IF(A415="","",IF(D415="N","Unit will be held to the lessor of the adopted rate or "&amp;TEXT(C415,"0.0000")&amp;" for "&amp;Year,VLOOKUP(A415&amp;"-"&amp;B415,'Tracking Support'!A:E,5,FALSE)))</f>
        <v>Unit will be held to the lessor of the adopted rate or 0.0167 for 2025</v>
      </c>
      <c r="F415" t="str">
        <f>IF(A415=$F$1,COUNTIF($A$2:A415,A415),"")</f>
        <v/>
      </c>
      <c r="G415" t="str">
        <f t="shared" si="22"/>
        <v/>
      </c>
      <c r="H415" t="str">
        <f t="shared" si="23"/>
        <v/>
      </c>
      <c r="I415" t="str">
        <f t="shared" si="24"/>
        <v/>
      </c>
    </row>
    <row r="416" spans="1:9" x14ac:dyDescent="0.25">
      <c r="A416" t="str">
        <f>IF('C. Fund Source'!B416="","",'C. Fund Source'!B416&amp;'C. Fund Source'!C416&amp;'C. Fund Source'!D416)</f>
        <v>3030966</v>
      </c>
      <c r="B416" t="str">
        <f>IF('C. Fund Source'!E416="","",'C. Fund Source'!E416)</f>
        <v>2391</v>
      </c>
      <c r="C416">
        <f>IF(A416="","",'C. Fund Source'!G416)</f>
        <v>3.3300000000000003E-2</v>
      </c>
      <c r="D416" t="str">
        <f>IF(A416="","",IF(COUNTIFS('Tracking Log'!H:H,A416,'Tracking Log'!J:J,B416)&gt;0,"Y","N"))</f>
        <v>N</v>
      </c>
      <c r="E416" t="str">
        <f>IF(A416="","",IF(D416="N","Unit will be held to the lessor of the adopted rate or "&amp;TEXT(C416,"0.0000")&amp;" for "&amp;Year,VLOOKUP(A416&amp;"-"&amp;B416,'Tracking Support'!A:E,5,FALSE)))</f>
        <v>Unit will be held to the lessor of the adopted rate or 0.0333 for 2025</v>
      </c>
      <c r="F416" t="str">
        <f>IF(A416=$F$1,COUNTIF($A$2:A416,A416),"")</f>
        <v/>
      </c>
      <c r="G416" t="str">
        <f t="shared" si="22"/>
        <v/>
      </c>
      <c r="H416" t="str">
        <f t="shared" si="23"/>
        <v/>
      </c>
      <c r="I416" t="str">
        <f t="shared" si="24"/>
        <v/>
      </c>
    </row>
    <row r="417" spans="1:9" x14ac:dyDescent="0.25">
      <c r="A417" t="str">
        <f>IF('C. Fund Source'!B417="","",'C. Fund Source'!B417&amp;'C. Fund Source'!C417&amp;'C. Fund Source'!D417)</f>
        <v>3110000</v>
      </c>
      <c r="B417" t="str">
        <f>IF('C. Fund Source'!E417="","",'C. Fund Source'!E417)</f>
        <v>0590</v>
      </c>
      <c r="C417">
        <f>IF(A417="","",'C. Fund Source'!G417)</f>
        <v>1.35E-2</v>
      </c>
      <c r="D417" t="str">
        <f>IF(A417="","",IF(COUNTIFS('Tracking Log'!H:H,A417,'Tracking Log'!J:J,B417)&gt;0,"Y","N"))</f>
        <v>N</v>
      </c>
      <c r="E417" t="str">
        <f>IF(A417="","",IF(D417="N","Unit will be held to the lessor of the adopted rate or "&amp;TEXT(C417,"0.0000")&amp;" for "&amp;Year,VLOOKUP(A417&amp;"-"&amp;B417,'Tracking Support'!A:E,5,FALSE)))</f>
        <v>Unit will be held to the lessor of the adopted rate or 0.0135 for 2025</v>
      </c>
      <c r="F417" t="str">
        <f>IF(A417=$F$1,COUNTIF($A$2:A417,A417),"")</f>
        <v/>
      </c>
      <c r="G417" t="str">
        <f t="shared" si="22"/>
        <v/>
      </c>
      <c r="H417" t="str">
        <f t="shared" si="23"/>
        <v/>
      </c>
      <c r="I417" t="str">
        <f t="shared" si="24"/>
        <v/>
      </c>
    </row>
    <row r="418" spans="1:9" x14ac:dyDescent="0.25">
      <c r="A418" t="str">
        <f>IF('C. Fund Source'!B418="","",'C. Fund Source'!B418&amp;'C. Fund Source'!C418&amp;'C. Fund Source'!D418)</f>
        <v>3110000</v>
      </c>
      <c r="B418" t="str">
        <f>IF('C. Fund Source'!E418="","",'C. Fund Source'!E418)</f>
        <v>0790</v>
      </c>
      <c r="C418">
        <f>IF(A418="","",'C. Fund Source'!G418)</f>
        <v>3.5499999999999997E-2</v>
      </c>
      <c r="D418" t="str">
        <f>IF(A418="","",IF(COUNTIFS('Tracking Log'!H:H,A418,'Tracking Log'!J:J,B418)&gt;0,"Y","N"))</f>
        <v>N</v>
      </c>
      <c r="E418" t="str">
        <f>IF(A418="","",IF(D418="N","Unit will be held to the lessor of the adopted rate or "&amp;TEXT(C418,"0.0000")&amp;" for "&amp;Year,VLOOKUP(A418&amp;"-"&amp;B418,'Tracking Support'!A:E,5,FALSE)))</f>
        <v>Unit will be held to the lessor of the adopted rate or 0.0355 for 2025</v>
      </c>
      <c r="F418" t="str">
        <f>IF(A418=$F$1,COUNTIF($A$2:A418,A418),"")</f>
        <v/>
      </c>
      <c r="G418" t="str">
        <f t="shared" si="22"/>
        <v/>
      </c>
      <c r="H418" t="str">
        <f t="shared" si="23"/>
        <v/>
      </c>
      <c r="I418" t="str">
        <f t="shared" si="24"/>
        <v/>
      </c>
    </row>
    <row r="419" spans="1:9" x14ac:dyDescent="0.25">
      <c r="A419" t="str">
        <f>IF('C. Fund Source'!B419="","",'C. Fund Source'!B419&amp;'C. Fund Source'!C419&amp;'C. Fund Source'!D419)</f>
        <v>3110000</v>
      </c>
      <c r="B419" t="str">
        <f>IF('C. Fund Source'!E419="","",'C. Fund Source'!E419)</f>
        <v>2391</v>
      </c>
      <c r="C419">
        <f>IF(A419="","",'C. Fund Source'!G419)</f>
        <v>1.67E-2</v>
      </c>
      <c r="D419" t="str">
        <f>IF(A419="","",IF(COUNTIFS('Tracking Log'!H:H,A419,'Tracking Log'!J:J,B419)&gt;0,"Y","N"))</f>
        <v>N</v>
      </c>
      <c r="E419" t="str">
        <f>IF(A419="","",IF(D419="N","Unit will be held to the lessor of the adopted rate or "&amp;TEXT(C419,"0.0000")&amp;" for "&amp;Year,VLOOKUP(A419&amp;"-"&amp;B419,'Tracking Support'!A:E,5,FALSE)))</f>
        <v>Unit will be held to the lessor of the adopted rate or 0.0167 for 2025</v>
      </c>
      <c r="F419" t="str">
        <f>IF(A419=$F$1,COUNTIF($A$2:A419,A419),"")</f>
        <v/>
      </c>
      <c r="G419" t="str">
        <f t="shared" si="22"/>
        <v/>
      </c>
      <c r="H419" t="str">
        <f t="shared" si="23"/>
        <v/>
      </c>
      <c r="I419" t="str">
        <f t="shared" si="24"/>
        <v/>
      </c>
    </row>
    <row r="420" spans="1:9" x14ac:dyDescent="0.25">
      <c r="A420" t="str">
        <f>IF('C. Fund Source'!B420="","",'C. Fund Source'!B420&amp;'C. Fund Source'!C420&amp;'C. Fund Source'!D420)</f>
        <v>3120001</v>
      </c>
      <c r="B420" t="str">
        <f>IF('C. Fund Source'!E420="","",'C. Fund Source'!E420)</f>
        <v>8692</v>
      </c>
      <c r="C420">
        <f>IF(A420="","",'C. Fund Source'!G420)</f>
        <v>3.3300000000000003E-2</v>
      </c>
      <c r="D420" t="str">
        <f>IF(A420="","",IF(COUNTIFS('Tracking Log'!H:H,A420,'Tracking Log'!J:J,B420)&gt;0,"Y","N"))</f>
        <v>N</v>
      </c>
      <c r="E420" t="str">
        <f>IF(A420="","",IF(D420="N","Unit will be held to the lessor of the adopted rate or "&amp;TEXT(C420,"0.0000")&amp;" for "&amp;Year,VLOOKUP(A420&amp;"-"&amp;B420,'Tracking Support'!A:E,5,FALSE)))</f>
        <v>Unit will be held to the lessor of the adopted rate or 0.0333 for 2025</v>
      </c>
      <c r="F420" t="str">
        <f>IF(A420=$F$1,COUNTIF($A$2:A420,A420),"")</f>
        <v/>
      </c>
      <c r="G420" t="str">
        <f t="shared" si="22"/>
        <v/>
      </c>
      <c r="H420" t="str">
        <f t="shared" si="23"/>
        <v/>
      </c>
      <c r="I420" t="str">
        <f t="shared" si="24"/>
        <v/>
      </c>
    </row>
    <row r="421" spans="1:9" x14ac:dyDescent="0.25">
      <c r="A421" t="str">
        <f>IF('C. Fund Source'!B421="","",'C. Fund Source'!B421&amp;'C. Fund Source'!C421&amp;'C. Fund Source'!D421)</f>
        <v>3120003</v>
      </c>
      <c r="B421" t="str">
        <f>IF('C. Fund Source'!E421="","",'C. Fund Source'!E421)</f>
        <v>1190</v>
      </c>
      <c r="C421">
        <f>IF(A421="","",'C. Fund Source'!G421)</f>
        <v>3.2000000000000001E-2</v>
      </c>
      <c r="D421" t="str">
        <f>IF(A421="","",IF(COUNTIFS('Tracking Log'!H:H,A421,'Tracking Log'!J:J,B421)&gt;0,"Y","N"))</f>
        <v>N</v>
      </c>
      <c r="E421" t="str">
        <f>IF(A421="","",IF(D421="N","Unit will be held to the lessor of the adopted rate or "&amp;TEXT(C421,"0.0000")&amp;" for "&amp;Year,VLOOKUP(A421&amp;"-"&amp;B421,'Tracking Support'!A:E,5,FALSE)))</f>
        <v>Unit will be held to the lessor of the adopted rate or 0.0320 for 2025</v>
      </c>
      <c r="F421" t="str">
        <f>IF(A421=$F$1,COUNTIF($A$2:A421,A421),"")</f>
        <v/>
      </c>
      <c r="G421" t="str">
        <f t="shared" si="22"/>
        <v/>
      </c>
      <c r="H421" t="str">
        <f t="shared" si="23"/>
        <v/>
      </c>
      <c r="I421" t="str">
        <f t="shared" si="24"/>
        <v/>
      </c>
    </row>
    <row r="422" spans="1:9" x14ac:dyDescent="0.25">
      <c r="A422" t="str">
        <f>IF('C. Fund Source'!B422="","",'C. Fund Source'!B422&amp;'C. Fund Source'!C422&amp;'C. Fund Source'!D422)</f>
        <v>3130650</v>
      </c>
      <c r="B422" t="str">
        <f>IF('C. Fund Source'!E422="","",'C. Fund Source'!E422)</f>
        <v>2390</v>
      </c>
      <c r="C422">
        <f>IF(A422="","",'C. Fund Source'!G422)</f>
        <v>0</v>
      </c>
      <c r="D422" t="str">
        <f>IF(A422="","",IF(COUNTIFS('Tracking Log'!H:H,A422,'Tracking Log'!J:J,B422)&gt;0,"Y","N"))</f>
        <v>N</v>
      </c>
      <c r="E422" t="str">
        <f>IF(A422="","",IF(D422="N","Unit will be held to the lessor of the adopted rate or "&amp;TEXT(C422,"0.0000")&amp;" for "&amp;Year,VLOOKUP(A422&amp;"-"&amp;B422,'Tracking Support'!A:E,5,FALSE)))</f>
        <v>Unit will be held to the lessor of the adopted rate or 0.0000 for 2025</v>
      </c>
      <c r="F422" t="str">
        <f>IF(A422=$F$1,COUNTIF($A$2:A422,A422),"")</f>
        <v/>
      </c>
      <c r="G422" t="str">
        <f t="shared" si="22"/>
        <v/>
      </c>
      <c r="H422" t="str">
        <f t="shared" si="23"/>
        <v/>
      </c>
      <c r="I422" t="str">
        <f t="shared" si="24"/>
        <v/>
      </c>
    </row>
    <row r="423" spans="1:9" x14ac:dyDescent="0.25">
      <c r="A423" t="str">
        <f>IF('C. Fund Source'!B423="","",'C. Fund Source'!B423&amp;'C. Fund Source'!C423&amp;'C. Fund Source'!D423)</f>
        <v>3160341</v>
      </c>
      <c r="B423" t="str">
        <f>IF('C. Fund Source'!E423="","",'C. Fund Source'!E423)</f>
        <v>8691</v>
      </c>
      <c r="C423">
        <f>IF(A423="","",'C. Fund Source'!G423)</f>
        <v>3.27E-2</v>
      </c>
      <c r="D423" t="str">
        <f>IF(A423="","",IF(COUNTIFS('Tracking Log'!H:H,A423,'Tracking Log'!J:J,B423)&gt;0,"Y","N"))</f>
        <v>N</v>
      </c>
      <c r="E423" t="str">
        <f>IF(A423="","",IF(D423="N","Unit will be held to the lessor of the adopted rate or "&amp;TEXT(C423,"0.0000")&amp;" for "&amp;Year,VLOOKUP(A423&amp;"-"&amp;B423,'Tracking Support'!A:E,5,FALSE)))</f>
        <v>Unit will be held to the lessor of the adopted rate or 0.0327 for 2025</v>
      </c>
      <c r="F423" t="str">
        <f>IF(A423=$F$1,COUNTIF($A$2:A423,A423),"")</f>
        <v/>
      </c>
      <c r="G423" t="str">
        <f t="shared" si="22"/>
        <v/>
      </c>
      <c r="H423" t="str">
        <f t="shared" si="23"/>
        <v/>
      </c>
      <c r="I423" t="str">
        <f t="shared" si="24"/>
        <v/>
      </c>
    </row>
    <row r="424" spans="1:9" x14ac:dyDescent="0.25">
      <c r="A424" t="str">
        <f>IF('C. Fund Source'!B424="","",'C. Fund Source'!B424&amp;'C. Fund Source'!C424&amp;'C. Fund Source'!D424)</f>
        <v>3160343</v>
      </c>
      <c r="B424" t="str">
        <f>IF('C. Fund Source'!E424="","",'C. Fund Source'!E424)</f>
        <v>8691</v>
      </c>
      <c r="C424">
        <f>IF(A424="","",'C. Fund Source'!G424)</f>
        <v>3.3099999999999997E-2</v>
      </c>
      <c r="D424" t="str">
        <f>IF(A424="","",IF(COUNTIFS('Tracking Log'!H:H,A424,'Tracking Log'!J:J,B424)&gt;0,"Y","N"))</f>
        <v>N</v>
      </c>
      <c r="E424" t="str">
        <f>IF(A424="","",IF(D424="N","Unit will be held to the lessor of the adopted rate or "&amp;TEXT(C424,"0.0000")&amp;" for "&amp;Year,VLOOKUP(A424&amp;"-"&amp;B424,'Tracking Support'!A:E,5,FALSE)))</f>
        <v>Unit will be held to the lessor of the adopted rate or 0.0331 for 2025</v>
      </c>
      <c r="F424" t="str">
        <f>IF(A424=$F$1,COUNTIF($A$2:A424,A424),"")</f>
        <v/>
      </c>
      <c r="G424" t="str">
        <f t="shared" si="22"/>
        <v/>
      </c>
      <c r="H424" t="str">
        <f t="shared" si="23"/>
        <v/>
      </c>
      <c r="I424" t="str">
        <f t="shared" si="24"/>
        <v/>
      </c>
    </row>
    <row r="425" spans="1:9" x14ac:dyDescent="0.25">
      <c r="A425" t="str">
        <f>IF('C. Fund Source'!B425="","",'C. Fund Source'!B425&amp;'C. Fund Source'!C425&amp;'C. Fund Source'!D425)</f>
        <v>3160967</v>
      </c>
      <c r="B425" t="str">
        <f>IF('C. Fund Source'!E425="","",'C. Fund Source'!E425)</f>
        <v>8691</v>
      </c>
      <c r="C425">
        <f>IF(A425="","",'C. Fund Source'!G425)</f>
        <v>3.0700000000000002E-2</v>
      </c>
      <c r="D425" t="str">
        <f>IF(A425="","",IF(COUNTIFS('Tracking Log'!H:H,A425,'Tracking Log'!J:J,B425)&gt;0,"Y","N"))</f>
        <v>N</v>
      </c>
      <c r="E425" t="str">
        <f>IF(A425="","",IF(D425="N","Unit will be held to the lessor of the adopted rate or "&amp;TEXT(C425,"0.0000")&amp;" for "&amp;Year,VLOOKUP(A425&amp;"-"&amp;B425,'Tracking Support'!A:E,5,FALSE)))</f>
        <v>Unit will be held to the lessor of the adopted rate or 0.0307 for 2025</v>
      </c>
      <c r="F425" t="str">
        <f>IF(A425=$F$1,COUNTIF($A$2:A425,A425),"")</f>
        <v/>
      </c>
      <c r="G425" t="str">
        <f t="shared" si="22"/>
        <v/>
      </c>
      <c r="H425" t="str">
        <f t="shared" si="23"/>
        <v/>
      </c>
      <c r="I425" t="str">
        <f t="shared" si="24"/>
        <v/>
      </c>
    </row>
    <row r="426" spans="1:9" x14ac:dyDescent="0.25">
      <c r="A426" t="str">
        <f>IF('C. Fund Source'!B426="","",'C. Fund Source'!B426&amp;'C. Fund Source'!C426&amp;'C. Fund Source'!D426)</f>
        <v>3160973</v>
      </c>
      <c r="B426" t="str">
        <f>IF('C. Fund Source'!E426="","",'C. Fund Source'!E426)</f>
        <v>8691</v>
      </c>
      <c r="C426">
        <f>IF(A426="","",'C. Fund Source'!G426)</f>
        <v>3.3300000000000003E-2</v>
      </c>
      <c r="D426" t="str">
        <f>IF(A426="","",IF(COUNTIFS('Tracking Log'!H:H,A426,'Tracking Log'!J:J,B426)&gt;0,"Y","N"))</f>
        <v>N</v>
      </c>
      <c r="E426" t="str">
        <f>IF(A426="","",IF(D426="N","Unit will be held to the lessor of the adopted rate or "&amp;TEXT(C426,"0.0000")&amp;" for "&amp;Year,VLOOKUP(A426&amp;"-"&amp;B426,'Tracking Support'!A:E,5,FALSE)))</f>
        <v>Unit will be held to the lessor of the adopted rate or 0.0333 for 2025</v>
      </c>
      <c r="F426" t="str">
        <f>IF(A426=$F$1,COUNTIF($A$2:A426,A426),"")</f>
        <v/>
      </c>
      <c r="G426" t="str">
        <f t="shared" si="22"/>
        <v/>
      </c>
      <c r="H426" t="str">
        <f t="shared" si="23"/>
        <v/>
      </c>
      <c r="I426" t="str">
        <f t="shared" si="24"/>
        <v/>
      </c>
    </row>
    <row r="427" spans="1:9" x14ac:dyDescent="0.25">
      <c r="A427" t="str">
        <f>IF('C. Fund Source'!B427="","",'C. Fund Source'!B427&amp;'C. Fund Source'!C427&amp;'C. Fund Source'!D427)</f>
        <v>3160980</v>
      </c>
      <c r="B427" t="str">
        <f>IF('C. Fund Source'!E427="","",'C. Fund Source'!E427)</f>
        <v>8691</v>
      </c>
      <c r="C427">
        <f>IF(A427="","",'C. Fund Source'!G427)</f>
        <v>3.3300000000000003E-2</v>
      </c>
      <c r="D427" t="str">
        <f>IF(A427="","",IF(COUNTIFS('Tracking Log'!H:H,A427,'Tracking Log'!J:J,B427)&gt;0,"Y","N"))</f>
        <v>N</v>
      </c>
      <c r="E427" t="str">
        <f>IF(A427="","",IF(D427="N","Unit will be held to the lessor of the adopted rate or "&amp;TEXT(C427,"0.0000")&amp;" for "&amp;Year,VLOOKUP(A427&amp;"-"&amp;B427,'Tracking Support'!A:E,5,FALSE)))</f>
        <v>Unit will be held to the lessor of the adopted rate or 0.0333 for 2025</v>
      </c>
      <c r="F427" t="str">
        <f>IF(A427=$F$1,COUNTIF($A$2:A427,A427),"")</f>
        <v/>
      </c>
      <c r="G427" t="str">
        <f t="shared" si="22"/>
        <v/>
      </c>
      <c r="H427" t="str">
        <f t="shared" si="23"/>
        <v/>
      </c>
      <c r="I427" t="str">
        <f t="shared" si="24"/>
        <v/>
      </c>
    </row>
    <row r="428" spans="1:9" x14ac:dyDescent="0.25">
      <c r="A428" t="str">
        <f>IF('C. Fund Source'!B428="","",'C. Fund Source'!B428&amp;'C. Fund Source'!C428&amp;'C. Fund Source'!D428)</f>
        <v>3160983</v>
      </c>
      <c r="B428" t="str">
        <f>IF('C. Fund Source'!E428="","",'C. Fund Source'!E428)</f>
        <v>8691</v>
      </c>
      <c r="C428">
        <f>IF(A428="","",'C. Fund Source'!G428)</f>
        <v>3.3300000000000003E-2</v>
      </c>
      <c r="D428" t="str">
        <f>IF(A428="","",IF(COUNTIFS('Tracking Log'!H:H,A428,'Tracking Log'!J:J,B428)&gt;0,"Y","N"))</f>
        <v>N</v>
      </c>
      <c r="E428" t="str">
        <f>IF(A428="","",IF(D428="N","Unit will be held to the lessor of the adopted rate or "&amp;TEXT(C428,"0.0000")&amp;" for "&amp;Year,VLOOKUP(A428&amp;"-"&amp;B428,'Tracking Support'!A:E,5,FALSE)))</f>
        <v>Unit will be held to the lessor of the adopted rate or 0.0333 for 2025</v>
      </c>
      <c r="F428" t="str">
        <f>IF(A428=$F$1,COUNTIF($A$2:A428,A428),"")</f>
        <v/>
      </c>
      <c r="G428" t="str">
        <f t="shared" si="22"/>
        <v/>
      </c>
      <c r="H428" t="str">
        <f t="shared" si="23"/>
        <v/>
      </c>
      <c r="I428" t="str">
        <f t="shared" si="24"/>
        <v/>
      </c>
    </row>
    <row r="429" spans="1:9" x14ac:dyDescent="0.25">
      <c r="A429" t="str">
        <f>IF('C. Fund Source'!B429="","",'C. Fund Source'!B429&amp;'C. Fund Source'!C429&amp;'C. Fund Source'!D429)</f>
        <v>3161087</v>
      </c>
      <c r="B429" t="str">
        <f>IF('C. Fund Source'!E429="","",'C. Fund Source'!E429)</f>
        <v>8691</v>
      </c>
      <c r="C429">
        <f>IF(A429="","",'C. Fund Source'!G429)</f>
        <v>3.3300000000000003E-2</v>
      </c>
      <c r="D429" t="str">
        <f>IF(A429="","",IF(COUNTIFS('Tracking Log'!H:H,A429,'Tracking Log'!J:J,B429)&gt;0,"Y","N"))</f>
        <v>N</v>
      </c>
      <c r="E429" t="str">
        <f>IF(A429="","",IF(D429="N","Unit will be held to the lessor of the adopted rate or "&amp;TEXT(C429,"0.0000")&amp;" for "&amp;Year,VLOOKUP(A429&amp;"-"&amp;B429,'Tracking Support'!A:E,5,FALSE)))</f>
        <v>Unit will be held to the lessor of the adopted rate or 0.0333 for 2025</v>
      </c>
      <c r="F429" t="str">
        <f>IF(A429=$F$1,COUNTIF($A$2:A429,A429),"")</f>
        <v/>
      </c>
      <c r="G429" t="str">
        <f t="shared" si="22"/>
        <v/>
      </c>
      <c r="H429" t="str">
        <f t="shared" si="23"/>
        <v/>
      </c>
      <c r="I429" t="str">
        <f t="shared" si="24"/>
        <v/>
      </c>
    </row>
    <row r="430" spans="1:9" x14ac:dyDescent="0.25">
      <c r="A430" t="str">
        <f>IF('C. Fund Source'!B430="","",'C. Fund Source'!B430&amp;'C. Fund Source'!C430&amp;'C. Fund Source'!D430)</f>
        <v>3210000</v>
      </c>
      <c r="B430" t="str">
        <f>IF('C. Fund Source'!E430="","",'C. Fund Source'!E430)</f>
        <v>0790</v>
      </c>
      <c r="C430">
        <f>IF(A430="","",'C. Fund Source'!G430)</f>
        <v>4.4999999999999998E-2</v>
      </c>
      <c r="D430" t="str">
        <f>IF(A430="","",IF(COUNTIFS('Tracking Log'!H:H,A430,'Tracking Log'!J:J,B430)&gt;0,"Y","N"))</f>
        <v>N</v>
      </c>
      <c r="E430" t="str">
        <f>IF(A430="","",IF(D430="N","Unit will be held to the lessor of the adopted rate or "&amp;TEXT(C430,"0.0000")&amp;" for "&amp;Year,VLOOKUP(A430&amp;"-"&amp;B430,'Tracking Support'!A:E,5,FALSE)))</f>
        <v>Unit will be held to the lessor of the adopted rate or 0.0450 for 2025</v>
      </c>
      <c r="F430" t="str">
        <f>IF(A430=$F$1,COUNTIF($A$2:A430,A430),"")</f>
        <v/>
      </c>
      <c r="G430" t="str">
        <f t="shared" si="22"/>
        <v/>
      </c>
      <c r="H430" t="str">
        <f t="shared" si="23"/>
        <v/>
      </c>
      <c r="I430" t="str">
        <f t="shared" si="24"/>
        <v/>
      </c>
    </row>
    <row r="431" spans="1:9" x14ac:dyDescent="0.25">
      <c r="A431" t="str">
        <f>IF('C. Fund Source'!B431="","",'C. Fund Source'!B431&amp;'C. Fund Source'!C431&amp;'C. Fund Source'!D431)</f>
        <v>3210000</v>
      </c>
      <c r="B431" t="str">
        <f>IF('C. Fund Source'!E431="","",'C. Fund Source'!E431)</f>
        <v>0792</v>
      </c>
      <c r="C431">
        <f>IF(A431="","",'C. Fund Source'!G431)</f>
        <v>3.3300000000000003E-2</v>
      </c>
      <c r="D431" t="str">
        <f>IF(A431="","",IF(COUNTIFS('Tracking Log'!H:H,A431,'Tracking Log'!J:J,B431)&gt;0,"Y","N"))</f>
        <v>N</v>
      </c>
      <c r="E431" t="str">
        <f>IF(A431="","",IF(D431="N","Unit will be held to the lessor of the adopted rate or "&amp;TEXT(C431,"0.0000")&amp;" for "&amp;Year,VLOOKUP(A431&amp;"-"&amp;B431,'Tracking Support'!A:E,5,FALSE)))</f>
        <v>Unit will be held to the lessor of the adopted rate or 0.0333 for 2025</v>
      </c>
      <c r="F431" t="str">
        <f>IF(A431=$F$1,COUNTIF($A$2:A431,A431),"")</f>
        <v/>
      </c>
      <c r="G431" t="str">
        <f t="shared" si="22"/>
        <v/>
      </c>
      <c r="H431" t="str">
        <f t="shared" si="23"/>
        <v/>
      </c>
      <c r="I431" t="str">
        <f t="shared" si="24"/>
        <v/>
      </c>
    </row>
    <row r="432" spans="1:9" x14ac:dyDescent="0.25">
      <c r="A432" t="str">
        <f>IF('C. Fund Source'!B432="","",'C. Fund Source'!B432&amp;'C. Fund Source'!C432&amp;'C. Fund Source'!D432)</f>
        <v>3210000</v>
      </c>
      <c r="B432" t="str">
        <f>IF('C. Fund Source'!E432="","",'C. Fund Source'!E432)</f>
        <v>2391</v>
      </c>
      <c r="C432">
        <f>IF(A432="","",'C. Fund Source'!G432)</f>
        <v>3.3300000000000003E-2</v>
      </c>
      <c r="D432" t="str">
        <f>IF(A432="","",IF(COUNTIFS('Tracking Log'!H:H,A432,'Tracking Log'!J:J,B432)&gt;0,"Y","N"))</f>
        <v>N</v>
      </c>
      <c r="E432" t="str">
        <f>IF(A432="","",IF(D432="N","Unit will be held to the lessor of the adopted rate or "&amp;TEXT(C432,"0.0000")&amp;" for "&amp;Year,VLOOKUP(A432&amp;"-"&amp;B432,'Tracking Support'!A:E,5,FALSE)))</f>
        <v>Unit will be held to the lessor of the adopted rate or 0.0333 for 2025</v>
      </c>
      <c r="F432" t="str">
        <f>IF(A432=$F$1,COUNTIF($A$2:A432,A432),"")</f>
        <v/>
      </c>
      <c r="G432" t="str">
        <f t="shared" si="22"/>
        <v/>
      </c>
      <c r="H432" t="str">
        <f t="shared" si="23"/>
        <v/>
      </c>
      <c r="I432" t="str">
        <f t="shared" si="24"/>
        <v/>
      </c>
    </row>
    <row r="433" spans="1:9" x14ac:dyDescent="0.25">
      <c r="A433" t="str">
        <f>IF('C. Fund Source'!B433="","",'C. Fund Source'!B433&amp;'C. Fund Source'!C433&amp;'C. Fund Source'!D433)</f>
        <v>3220002</v>
      </c>
      <c r="B433" t="str">
        <f>IF('C. Fund Source'!E433="","",'C. Fund Source'!E433)</f>
        <v>1190</v>
      </c>
      <c r="C433">
        <f>IF(A433="","",'C. Fund Source'!G433)</f>
        <v>3.3300000000000003E-2</v>
      </c>
      <c r="D433" t="str">
        <f>IF(A433="","",IF(COUNTIFS('Tracking Log'!H:H,A433,'Tracking Log'!J:J,B433)&gt;0,"Y","N"))</f>
        <v>N</v>
      </c>
      <c r="E433" t="str">
        <f>IF(A433="","",IF(D433="N","Unit will be held to the lessor of the adopted rate or "&amp;TEXT(C433,"0.0000")&amp;" for "&amp;Year,VLOOKUP(A433&amp;"-"&amp;B433,'Tracking Support'!A:E,5,FALSE)))</f>
        <v>Unit will be held to the lessor of the adopted rate or 0.0333 for 2025</v>
      </c>
      <c r="F433" t="str">
        <f>IF(A433=$F$1,COUNTIF($A$2:A433,A433),"")</f>
        <v/>
      </c>
      <c r="G433" t="str">
        <f t="shared" si="22"/>
        <v/>
      </c>
      <c r="H433" t="str">
        <f t="shared" si="23"/>
        <v/>
      </c>
      <c r="I433" t="str">
        <f t="shared" si="24"/>
        <v/>
      </c>
    </row>
    <row r="434" spans="1:9" x14ac:dyDescent="0.25">
      <c r="A434" t="str">
        <f>IF('C. Fund Source'!B434="","",'C. Fund Source'!B434&amp;'C. Fund Source'!C434&amp;'C. Fund Source'!D434)</f>
        <v>3220004</v>
      </c>
      <c r="B434" t="str">
        <f>IF('C. Fund Source'!E434="","",'C. Fund Source'!E434)</f>
        <v>1190</v>
      </c>
      <c r="C434">
        <f>IF(A434="","",'C. Fund Source'!G434)</f>
        <v>3.3300000000000003E-2</v>
      </c>
      <c r="D434" t="str">
        <f>IF(A434="","",IF(COUNTIFS('Tracking Log'!H:H,A434,'Tracking Log'!J:J,B434)&gt;0,"Y","N"))</f>
        <v>N</v>
      </c>
      <c r="E434" t="str">
        <f>IF(A434="","",IF(D434="N","Unit will be held to the lessor of the adopted rate or "&amp;TEXT(C434,"0.0000")&amp;" for "&amp;Year,VLOOKUP(A434&amp;"-"&amp;B434,'Tracking Support'!A:E,5,FALSE)))</f>
        <v>Unit will be held to the lessor of the adopted rate or 0.0333 for 2025</v>
      </c>
      <c r="F434" t="str">
        <f>IF(A434=$F$1,COUNTIF($A$2:A434,A434),"")</f>
        <v/>
      </c>
      <c r="G434" t="str">
        <f t="shared" si="22"/>
        <v/>
      </c>
      <c r="H434" t="str">
        <f t="shared" si="23"/>
        <v/>
      </c>
      <c r="I434" t="str">
        <f t="shared" si="24"/>
        <v/>
      </c>
    </row>
    <row r="435" spans="1:9" x14ac:dyDescent="0.25">
      <c r="A435" t="str">
        <f>IF('C. Fund Source'!B435="","",'C. Fund Source'!B435&amp;'C. Fund Source'!C435&amp;'C. Fund Source'!D435)</f>
        <v>3220005</v>
      </c>
      <c r="B435" t="str">
        <f>IF('C. Fund Source'!E435="","",'C. Fund Source'!E435)</f>
        <v>1190</v>
      </c>
      <c r="C435">
        <f>IF(A435="","",'C. Fund Source'!G435)</f>
        <v>2.9999999999999997E-4</v>
      </c>
      <c r="D435" t="str">
        <f>IF(A435="","",IF(COUNTIFS('Tracking Log'!H:H,A435,'Tracking Log'!J:J,B435)&gt;0,"Y","N"))</f>
        <v>N</v>
      </c>
      <c r="E435" t="str">
        <f>IF(A435="","",IF(D435="N","Unit will be held to the lessor of the adopted rate or "&amp;TEXT(C435,"0.0000")&amp;" for "&amp;Year,VLOOKUP(A435&amp;"-"&amp;B435,'Tracking Support'!A:E,5,FALSE)))</f>
        <v>Unit will be held to the lessor of the adopted rate or 0.0003 for 2025</v>
      </c>
      <c r="F435" t="str">
        <f>IF(A435=$F$1,COUNTIF($A$2:A435,A435),"")</f>
        <v/>
      </c>
      <c r="G435" t="str">
        <f t="shared" si="22"/>
        <v/>
      </c>
      <c r="H435" t="str">
        <f t="shared" si="23"/>
        <v/>
      </c>
      <c r="I435" t="str">
        <f t="shared" si="24"/>
        <v/>
      </c>
    </row>
    <row r="436" spans="1:9" x14ac:dyDescent="0.25">
      <c r="A436" t="str">
        <f>IF('C. Fund Source'!B436="","",'C. Fund Source'!B436&amp;'C. Fund Source'!C436&amp;'C. Fund Source'!D436)</f>
        <v>3220007</v>
      </c>
      <c r="B436" t="str">
        <f>IF('C. Fund Source'!E436="","",'C. Fund Source'!E436)</f>
        <v>1190</v>
      </c>
      <c r="C436">
        <f>IF(A436="","",'C. Fund Source'!G436)</f>
        <v>3.3300000000000003E-2</v>
      </c>
      <c r="D436" t="str">
        <f>IF(A436="","",IF(COUNTIFS('Tracking Log'!H:H,A436,'Tracking Log'!J:J,B436)&gt;0,"Y","N"))</f>
        <v>N</v>
      </c>
      <c r="E436" t="str">
        <f>IF(A436="","",IF(D436="N","Unit will be held to the lessor of the adopted rate or "&amp;TEXT(C436,"0.0000")&amp;" for "&amp;Year,VLOOKUP(A436&amp;"-"&amp;B436,'Tracking Support'!A:E,5,FALSE)))</f>
        <v>Unit will be held to the lessor of the adopted rate or 0.0333 for 2025</v>
      </c>
      <c r="F436" t="str">
        <f>IF(A436=$F$1,COUNTIF($A$2:A436,A436),"")</f>
        <v/>
      </c>
      <c r="G436" t="str">
        <f t="shared" si="22"/>
        <v/>
      </c>
      <c r="H436" t="str">
        <f t="shared" si="23"/>
        <v/>
      </c>
      <c r="I436" t="str">
        <f t="shared" si="24"/>
        <v/>
      </c>
    </row>
    <row r="437" spans="1:9" x14ac:dyDescent="0.25">
      <c r="A437" t="str">
        <f>IF('C. Fund Source'!B437="","",'C. Fund Source'!B437&amp;'C. Fund Source'!C437&amp;'C. Fund Source'!D437)</f>
        <v>3220010</v>
      </c>
      <c r="B437" t="str">
        <f>IF('C. Fund Source'!E437="","",'C. Fund Source'!E437)</f>
        <v>8692</v>
      </c>
      <c r="C437">
        <f>IF(A437="","",'C. Fund Source'!G437)</f>
        <v>3.3000000000000002E-2</v>
      </c>
      <c r="D437" t="str">
        <f>IF(A437="","",IF(COUNTIFS('Tracking Log'!H:H,A437,'Tracking Log'!J:J,B437)&gt;0,"Y","N"))</f>
        <v>N</v>
      </c>
      <c r="E437" t="str">
        <f>IF(A437="","",IF(D437="N","Unit will be held to the lessor of the adopted rate or "&amp;TEXT(C437,"0.0000")&amp;" for "&amp;Year,VLOOKUP(A437&amp;"-"&amp;B437,'Tracking Support'!A:E,5,FALSE)))</f>
        <v>Unit will be held to the lessor of the adopted rate or 0.0330 for 2025</v>
      </c>
      <c r="F437" t="str">
        <f>IF(A437=$F$1,COUNTIF($A$2:A437,A437),"")</f>
        <v/>
      </c>
      <c r="G437" t="str">
        <f t="shared" si="22"/>
        <v/>
      </c>
      <c r="H437" t="str">
        <f t="shared" si="23"/>
        <v/>
      </c>
      <c r="I437" t="str">
        <f t="shared" si="24"/>
        <v/>
      </c>
    </row>
    <row r="438" spans="1:9" x14ac:dyDescent="0.25">
      <c r="A438" t="str">
        <f>IF('C. Fund Source'!B438="","",'C. Fund Source'!B438&amp;'C. Fund Source'!C438&amp;'C. Fund Source'!D438)</f>
        <v>3220011</v>
      </c>
      <c r="B438" t="str">
        <f>IF('C. Fund Source'!E438="","",'C. Fund Source'!E438)</f>
        <v>1190</v>
      </c>
      <c r="C438">
        <f>IF(A438="","",'C. Fund Source'!G438)</f>
        <v>1.24E-2</v>
      </c>
      <c r="D438" t="str">
        <f>IF(A438="","",IF(COUNTIFS('Tracking Log'!H:H,A438,'Tracking Log'!J:J,B438)&gt;0,"Y","N"))</f>
        <v>N</v>
      </c>
      <c r="E438" t="str">
        <f>IF(A438="","",IF(D438="N","Unit will be held to the lessor of the adopted rate or "&amp;TEXT(C438,"0.0000")&amp;" for "&amp;Year,VLOOKUP(A438&amp;"-"&amp;B438,'Tracking Support'!A:E,5,FALSE)))</f>
        <v>Unit will be held to the lessor of the adopted rate or 0.0124 for 2025</v>
      </c>
      <c r="F438" t="str">
        <f>IF(A438=$F$1,COUNTIF($A$2:A438,A438),"")</f>
        <v/>
      </c>
      <c r="G438" t="str">
        <f t="shared" si="22"/>
        <v/>
      </c>
      <c r="H438" t="str">
        <f t="shared" si="23"/>
        <v/>
      </c>
      <c r="I438" t="str">
        <f t="shared" si="24"/>
        <v/>
      </c>
    </row>
    <row r="439" spans="1:9" x14ac:dyDescent="0.25">
      <c r="A439" t="str">
        <f>IF('C. Fund Source'!B439="","",'C. Fund Source'!B439&amp;'C. Fund Source'!C439&amp;'C. Fund Source'!D439)</f>
        <v>3220012</v>
      </c>
      <c r="B439" t="str">
        <f>IF('C. Fund Source'!E439="","",'C. Fund Source'!E439)</f>
        <v>1190</v>
      </c>
      <c r="C439">
        <f>IF(A439="","",'C. Fund Source'!G439)</f>
        <v>3.3300000000000003E-2</v>
      </c>
      <c r="D439" t="str">
        <f>IF(A439="","",IF(COUNTIFS('Tracking Log'!H:H,A439,'Tracking Log'!J:J,B439)&gt;0,"Y","N"))</f>
        <v>N</v>
      </c>
      <c r="E439" t="str">
        <f>IF(A439="","",IF(D439="N","Unit will be held to the lessor of the adopted rate or "&amp;TEXT(C439,"0.0000")&amp;" for "&amp;Year,VLOOKUP(A439&amp;"-"&amp;B439,'Tracking Support'!A:E,5,FALSE)))</f>
        <v>Unit will be held to the lessor of the adopted rate or 0.0333 for 2025</v>
      </c>
      <c r="F439" t="str">
        <f>IF(A439=$F$1,COUNTIF($A$2:A439,A439),"")</f>
        <v/>
      </c>
      <c r="G439" t="str">
        <f t="shared" si="22"/>
        <v/>
      </c>
      <c r="H439" t="str">
        <f t="shared" si="23"/>
        <v/>
      </c>
      <c r="I439" t="str">
        <f t="shared" si="24"/>
        <v/>
      </c>
    </row>
    <row r="440" spans="1:9" x14ac:dyDescent="0.25">
      <c r="A440" t="str">
        <f>IF('C. Fund Source'!B440="","",'C. Fund Source'!B440&amp;'C. Fund Source'!C440&amp;'C. Fund Source'!D440)</f>
        <v>3230502</v>
      </c>
      <c r="B440" t="str">
        <f>IF('C. Fund Source'!E440="","",'C. Fund Source'!E440)</f>
        <v>2391</v>
      </c>
      <c r="C440">
        <f>IF(A440="","",'C. Fund Source'!G440)</f>
        <v>0.05</v>
      </c>
      <c r="D440" t="str">
        <f>IF(A440="","",IF(COUNTIFS('Tracking Log'!H:H,A440,'Tracking Log'!J:J,B440)&gt;0,"Y","N"))</f>
        <v>N</v>
      </c>
      <c r="E440" t="str">
        <f>IF(A440="","",IF(D440="N","Unit will be held to the lessor of the adopted rate or "&amp;TEXT(C440,"0.0000")&amp;" for "&amp;Year,VLOOKUP(A440&amp;"-"&amp;B440,'Tracking Support'!A:E,5,FALSE)))</f>
        <v>Unit will be held to the lessor of the adopted rate or 0.0500 for 2025</v>
      </c>
      <c r="F440" t="str">
        <f>IF(A440=$F$1,COUNTIF($A$2:A440,A440),"")</f>
        <v/>
      </c>
      <c r="G440" t="str">
        <f t="shared" si="22"/>
        <v/>
      </c>
      <c r="H440" t="str">
        <f t="shared" si="23"/>
        <v/>
      </c>
      <c r="I440" t="str">
        <f t="shared" si="24"/>
        <v/>
      </c>
    </row>
    <row r="441" spans="1:9" x14ac:dyDescent="0.25">
      <c r="A441" t="str">
        <f>IF('C. Fund Source'!B441="","",'C. Fund Source'!B441&amp;'C. Fund Source'!C441&amp;'C. Fund Source'!D441)</f>
        <v>3230502</v>
      </c>
      <c r="B441" t="str">
        <f>IF('C. Fund Source'!E441="","",'C. Fund Source'!E441)</f>
        <v>8692</v>
      </c>
      <c r="C441">
        <f>IF(A441="","",'C. Fund Source'!G441)</f>
        <v>3.3300000000000003E-2</v>
      </c>
      <c r="D441" t="str">
        <f>IF(A441="","",IF(COUNTIFS('Tracking Log'!H:H,A441,'Tracking Log'!J:J,B441)&gt;0,"Y","N"))</f>
        <v>N</v>
      </c>
      <c r="E441" t="str">
        <f>IF(A441="","",IF(D441="N","Unit will be held to the lessor of the adopted rate or "&amp;TEXT(C441,"0.0000")&amp;" for "&amp;Year,VLOOKUP(A441&amp;"-"&amp;B441,'Tracking Support'!A:E,5,FALSE)))</f>
        <v>Unit will be held to the lessor of the adopted rate or 0.0333 for 2025</v>
      </c>
      <c r="F441" t="str">
        <f>IF(A441=$F$1,COUNTIF($A$2:A441,A441),"")</f>
        <v/>
      </c>
      <c r="G441" t="str">
        <f t="shared" si="22"/>
        <v/>
      </c>
      <c r="H441" t="str">
        <f t="shared" si="23"/>
        <v/>
      </c>
      <c r="I441" t="str">
        <f t="shared" si="24"/>
        <v/>
      </c>
    </row>
    <row r="442" spans="1:9" x14ac:dyDescent="0.25">
      <c r="A442" t="str">
        <f>IF('C. Fund Source'!B442="","",'C. Fund Source'!B442&amp;'C. Fund Source'!C442&amp;'C. Fund Source'!D442)</f>
        <v>3230503</v>
      </c>
      <c r="B442" t="str">
        <f>IF('C. Fund Source'!E442="","",'C. Fund Source'!E442)</f>
        <v>2390</v>
      </c>
      <c r="C442">
        <f>IF(A442="","",'C. Fund Source'!G442)</f>
        <v>3.7600000000000001E-2</v>
      </c>
      <c r="D442" t="str">
        <f>IF(A442="","",IF(COUNTIFS('Tracking Log'!H:H,A442,'Tracking Log'!J:J,B442)&gt;0,"Y","N"))</f>
        <v>N</v>
      </c>
      <c r="E442" t="str">
        <f>IF(A442="","",IF(D442="N","Unit will be held to the lessor of the adopted rate or "&amp;TEXT(C442,"0.0000")&amp;" for "&amp;Year,VLOOKUP(A442&amp;"-"&amp;B442,'Tracking Support'!A:E,5,FALSE)))</f>
        <v>Unit will be held to the lessor of the adopted rate or 0.0376 for 2025</v>
      </c>
      <c r="F442" t="str">
        <f>IF(A442=$F$1,COUNTIF($A$2:A442,A442),"")</f>
        <v/>
      </c>
      <c r="G442" t="str">
        <f t="shared" si="22"/>
        <v/>
      </c>
      <c r="H442" t="str">
        <f t="shared" si="23"/>
        <v/>
      </c>
      <c r="I442" t="str">
        <f t="shared" si="24"/>
        <v/>
      </c>
    </row>
    <row r="443" spans="1:9" x14ac:dyDescent="0.25">
      <c r="A443" t="str">
        <f>IF('C. Fund Source'!B443="","",'C. Fund Source'!B443&amp;'C. Fund Source'!C443&amp;'C. Fund Source'!D443)</f>
        <v>3230503</v>
      </c>
      <c r="B443" t="str">
        <f>IF('C. Fund Source'!E443="","",'C. Fund Source'!E443)</f>
        <v>2391</v>
      </c>
      <c r="C443">
        <f>IF(A443="","",'C. Fund Source'!G443)</f>
        <v>0.05</v>
      </c>
      <c r="D443" t="str">
        <f>IF(A443="","",IF(COUNTIFS('Tracking Log'!H:H,A443,'Tracking Log'!J:J,B443)&gt;0,"Y","N"))</f>
        <v>N</v>
      </c>
      <c r="E443" t="str">
        <f>IF(A443="","",IF(D443="N","Unit will be held to the lessor of the adopted rate or "&amp;TEXT(C443,"0.0000")&amp;" for "&amp;Year,VLOOKUP(A443&amp;"-"&amp;B443,'Tracking Support'!A:E,5,FALSE)))</f>
        <v>Unit will be held to the lessor of the adopted rate or 0.0500 for 2025</v>
      </c>
      <c r="F443" t="str">
        <f>IF(A443=$F$1,COUNTIF($A$2:A443,A443),"")</f>
        <v/>
      </c>
      <c r="G443" t="str">
        <f t="shared" si="22"/>
        <v/>
      </c>
      <c r="H443" t="str">
        <f t="shared" si="23"/>
        <v/>
      </c>
      <c r="I443" t="str">
        <f t="shared" si="24"/>
        <v/>
      </c>
    </row>
    <row r="444" spans="1:9" x14ac:dyDescent="0.25">
      <c r="A444" t="str">
        <f>IF('C. Fund Source'!B444="","",'C. Fund Source'!B444&amp;'C. Fund Source'!C444&amp;'C. Fund Source'!D444)</f>
        <v>3230503</v>
      </c>
      <c r="B444" t="str">
        <f>IF('C. Fund Source'!E444="","",'C. Fund Source'!E444)</f>
        <v>8692</v>
      </c>
      <c r="C444">
        <f>IF(A444="","",'C. Fund Source'!G444)</f>
        <v>3.3300000000000003E-2</v>
      </c>
      <c r="D444" t="str">
        <f>IF(A444="","",IF(COUNTIFS('Tracking Log'!H:H,A444,'Tracking Log'!J:J,B444)&gt;0,"Y","N"))</f>
        <v>N</v>
      </c>
      <c r="E444" t="str">
        <f>IF(A444="","",IF(D444="N","Unit will be held to the lessor of the adopted rate or "&amp;TEXT(C444,"0.0000")&amp;" for "&amp;Year,VLOOKUP(A444&amp;"-"&amp;B444,'Tracking Support'!A:E,5,FALSE)))</f>
        <v>Unit will be held to the lessor of the adopted rate or 0.0333 for 2025</v>
      </c>
      <c r="F444" t="str">
        <f>IF(A444=$F$1,COUNTIF($A$2:A444,A444),"")</f>
        <v/>
      </c>
      <c r="G444" t="str">
        <f t="shared" si="22"/>
        <v/>
      </c>
      <c r="H444" t="str">
        <f t="shared" si="23"/>
        <v/>
      </c>
      <c r="I444" t="str">
        <f t="shared" si="24"/>
        <v/>
      </c>
    </row>
    <row r="445" spans="1:9" x14ac:dyDescent="0.25">
      <c r="A445" t="str">
        <f>IF('C. Fund Source'!B445="","",'C. Fund Source'!B445&amp;'C. Fund Source'!C445&amp;'C. Fund Source'!D445)</f>
        <v>3230537</v>
      </c>
      <c r="B445" t="str">
        <f>IF('C. Fund Source'!E445="","",'C. Fund Source'!E445)</f>
        <v>1191</v>
      </c>
      <c r="C445">
        <f>IF(A445="","",'C. Fund Source'!G445)</f>
        <v>1.77E-2</v>
      </c>
      <c r="D445" t="str">
        <f>IF(A445="","",IF(COUNTIFS('Tracking Log'!H:H,A445,'Tracking Log'!J:J,B445)&gt;0,"Y","N"))</f>
        <v>N</v>
      </c>
      <c r="E445" t="str">
        <f>IF(A445="","",IF(D445="N","Unit will be held to the lessor of the adopted rate or "&amp;TEXT(C445,"0.0000")&amp;" for "&amp;Year,VLOOKUP(A445&amp;"-"&amp;B445,'Tracking Support'!A:E,5,FALSE)))</f>
        <v>Unit will be held to the lessor of the adopted rate or 0.0177 for 2025</v>
      </c>
      <c r="F445" t="str">
        <f>IF(A445=$F$1,COUNTIF($A$2:A445,A445),"")</f>
        <v/>
      </c>
      <c r="G445" t="str">
        <f t="shared" si="22"/>
        <v/>
      </c>
      <c r="H445" t="str">
        <f t="shared" si="23"/>
        <v/>
      </c>
      <c r="I445" t="str">
        <f t="shared" si="24"/>
        <v/>
      </c>
    </row>
    <row r="446" spans="1:9" x14ac:dyDescent="0.25">
      <c r="A446" t="str">
        <f>IF('C. Fund Source'!B446="","",'C. Fund Source'!B446&amp;'C. Fund Source'!C446&amp;'C. Fund Source'!D446)</f>
        <v>3230537</v>
      </c>
      <c r="B446" t="str">
        <f>IF('C. Fund Source'!E446="","",'C. Fund Source'!E446)</f>
        <v>2391</v>
      </c>
      <c r="C446">
        <f>IF(A446="","",'C. Fund Source'!G446)</f>
        <v>0.05</v>
      </c>
      <c r="D446" t="str">
        <f>IF(A446="","",IF(COUNTIFS('Tracking Log'!H:H,A446,'Tracking Log'!J:J,B446)&gt;0,"Y","N"))</f>
        <v>N</v>
      </c>
      <c r="E446" t="str">
        <f>IF(A446="","",IF(D446="N","Unit will be held to the lessor of the adopted rate or "&amp;TEXT(C446,"0.0000")&amp;" for "&amp;Year,VLOOKUP(A446&amp;"-"&amp;B446,'Tracking Support'!A:E,5,FALSE)))</f>
        <v>Unit will be held to the lessor of the adopted rate or 0.0500 for 2025</v>
      </c>
      <c r="F446" t="str">
        <f>IF(A446=$F$1,COUNTIF($A$2:A446,A446),"")</f>
        <v/>
      </c>
      <c r="G446" t="str">
        <f t="shared" si="22"/>
        <v/>
      </c>
      <c r="H446" t="str">
        <f t="shared" si="23"/>
        <v/>
      </c>
      <c r="I446" t="str">
        <f t="shared" si="24"/>
        <v/>
      </c>
    </row>
    <row r="447" spans="1:9" x14ac:dyDescent="0.25">
      <c r="A447" t="str">
        <f>IF('C. Fund Source'!B447="","",'C. Fund Source'!B447&amp;'C. Fund Source'!C447&amp;'C. Fund Source'!D447)</f>
        <v>3230662</v>
      </c>
      <c r="B447" t="str">
        <f>IF('C. Fund Source'!E447="","",'C. Fund Source'!E447)</f>
        <v>2391</v>
      </c>
      <c r="C447">
        <f>IF(A447="","",'C. Fund Source'!G447)</f>
        <v>0.05</v>
      </c>
      <c r="D447" t="str">
        <f>IF(A447="","",IF(COUNTIFS('Tracking Log'!H:H,A447,'Tracking Log'!J:J,B447)&gt;0,"Y","N"))</f>
        <v>N</v>
      </c>
      <c r="E447" t="str">
        <f>IF(A447="","",IF(D447="N","Unit will be held to the lessor of the adopted rate or "&amp;TEXT(C447,"0.0000")&amp;" for "&amp;Year,VLOOKUP(A447&amp;"-"&amp;B447,'Tracking Support'!A:E,5,FALSE)))</f>
        <v>Unit will be held to the lessor of the adopted rate or 0.0500 for 2025</v>
      </c>
      <c r="F447" t="str">
        <f>IF(A447=$F$1,COUNTIF($A$2:A447,A447),"")</f>
        <v/>
      </c>
      <c r="G447" t="str">
        <f t="shared" si="22"/>
        <v/>
      </c>
      <c r="H447" t="str">
        <f t="shared" si="23"/>
        <v/>
      </c>
      <c r="I447" t="str">
        <f t="shared" si="24"/>
        <v/>
      </c>
    </row>
    <row r="448" spans="1:9" x14ac:dyDescent="0.25">
      <c r="A448" t="str">
        <f>IF('C. Fund Source'!B448="","",'C. Fund Source'!B448&amp;'C. Fund Source'!C448&amp;'C. Fund Source'!D448)</f>
        <v>3230663</v>
      </c>
      <c r="B448" t="str">
        <f>IF('C. Fund Source'!E448="","",'C. Fund Source'!E448)</f>
        <v>2391</v>
      </c>
      <c r="C448">
        <f>IF(A448="","",'C. Fund Source'!G448)</f>
        <v>3.85E-2</v>
      </c>
      <c r="D448" t="str">
        <f>IF(A448="","",IF(COUNTIFS('Tracking Log'!H:H,A448,'Tracking Log'!J:J,B448)&gt;0,"Y","N"))</f>
        <v>Y</v>
      </c>
      <c r="E448" t="str">
        <f>IF(A448="","",IF(D448="N","Unit will be held to the lessor of the adopted rate or "&amp;TEXT(C448,"0.0000")&amp;" for "&amp;Year,VLOOKUP(A448&amp;"-"&amp;B448,'Tracking Support'!A:E,5,FALSE)))</f>
        <v>Unit will be held to the lessor of the adopted rate or the Re-established rate of 0.0500 for 2025</v>
      </c>
      <c r="F448" t="str">
        <f>IF(A448=$F$1,COUNTIF($A$2:A448,A448),"")</f>
        <v/>
      </c>
      <c r="G448" t="str">
        <f t="shared" si="22"/>
        <v/>
      </c>
      <c r="H448" t="str">
        <f t="shared" si="23"/>
        <v/>
      </c>
      <c r="I448" t="str">
        <f t="shared" si="24"/>
        <v/>
      </c>
    </row>
    <row r="449" spans="1:9" x14ac:dyDescent="0.25">
      <c r="A449" t="str">
        <f>IF('C. Fund Source'!B449="","",'C. Fund Source'!B449&amp;'C. Fund Source'!C449&amp;'C. Fund Source'!D449)</f>
        <v>3230665</v>
      </c>
      <c r="B449" t="str">
        <f>IF('C. Fund Source'!E449="","",'C. Fund Source'!E449)</f>
        <v>2391</v>
      </c>
      <c r="C449">
        <f>IF(A449="","",'C. Fund Source'!G449)</f>
        <v>4.0300000000000002E-2</v>
      </c>
      <c r="D449" t="str">
        <f>IF(A449="","",IF(COUNTIFS('Tracking Log'!H:H,A449,'Tracking Log'!J:J,B449)&gt;0,"Y","N"))</f>
        <v>N</v>
      </c>
      <c r="E449" t="str">
        <f>IF(A449="","",IF(D449="N","Unit will be held to the lessor of the adopted rate or "&amp;TEXT(C449,"0.0000")&amp;" for "&amp;Year,VLOOKUP(A449&amp;"-"&amp;B449,'Tracking Support'!A:E,5,FALSE)))</f>
        <v>Unit will be held to the lessor of the adopted rate or 0.0403 for 2025</v>
      </c>
      <c r="F449" t="str">
        <f>IF(A449=$F$1,COUNTIF($A$2:A449,A449),"")</f>
        <v/>
      </c>
      <c r="G449" t="str">
        <f t="shared" si="22"/>
        <v/>
      </c>
      <c r="H449" t="str">
        <f t="shared" si="23"/>
        <v/>
      </c>
      <c r="I449" t="str">
        <f t="shared" si="24"/>
        <v/>
      </c>
    </row>
    <row r="450" spans="1:9" x14ac:dyDescent="0.25">
      <c r="A450" t="str">
        <f>IF('C. Fund Source'!B450="","",'C. Fund Source'!B450&amp;'C. Fund Source'!C450&amp;'C. Fund Source'!D450)</f>
        <v>3230666</v>
      </c>
      <c r="B450" t="str">
        <f>IF('C. Fund Source'!E450="","",'C. Fund Source'!E450)</f>
        <v>2391</v>
      </c>
      <c r="C450">
        <f>IF(A450="","",'C. Fund Source'!G450)</f>
        <v>3.7499999999999999E-2</v>
      </c>
      <c r="D450" t="str">
        <f>IF(A450="","",IF(COUNTIFS('Tracking Log'!H:H,A450,'Tracking Log'!J:J,B450)&gt;0,"Y","N"))</f>
        <v>N</v>
      </c>
      <c r="E450" t="str">
        <f>IF(A450="","",IF(D450="N","Unit will be held to the lessor of the adopted rate or "&amp;TEXT(C450,"0.0000")&amp;" for "&amp;Year,VLOOKUP(A450&amp;"-"&amp;B450,'Tracking Support'!A:E,5,FALSE)))</f>
        <v>Unit will be held to the lessor of the adopted rate or 0.0375 for 2025</v>
      </c>
      <c r="F450" t="str">
        <f>IF(A450=$F$1,COUNTIF($A$2:A450,A450),"")</f>
        <v/>
      </c>
      <c r="G450" t="str">
        <f t="shared" si="22"/>
        <v/>
      </c>
      <c r="H450" t="str">
        <f t="shared" si="23"/>
        <v/>
      </c>
      <c r="I450" t="str">
        <f t="shared" si="24"/>
        <v/>
      </c>
    </row>
    <row r="451" spans="1:9" x14ac:dyDescent="0.25">
      <c r="A451" t="str">
        <f>IF('C. Fund Source'!B451="","",'C. Fund Source'!B451&amp;'C. Fund Source'!C451&amp;'C. Fund Source'!D451)</f>
        <v>3230969</v>
      </c>
      <c r="B451" t="str">
        <f>IF('C. Fund Source'!E451="","",'C. Fund Source'!E451)</f>
        <v>2391</v>
      </c>
      <c r="C451">
        <f>IF(A451="","",'C. Fund Source'!G451)</f>
        <v>0.05</v>
      </c>
      <c r="D451" t="str">
        <f>IF(A451="","",IF(COUNTIFS('Tracking Log'!H:H,A451,'Tracking Log'!J:J,B451)&gt;0,"Y","N"))</f>
        <v>N</v>
      </c>
      <c r="E451" t="str">
        <f>IF(A451="","",IF(D451="N","Unit will be held to the lessor of the adopted rate or "&amp;TEXT(C451,"0.0000")&amp;" for "&amp;Year,VLOOKUP(A451&amp;"-"&amp;B451,'Tracking Support'!A:E,5,FALSE)))</f>
        <v>Unit will be held to the lessor of the adopted rate or 0.0500 for 2025</v>
      </c>
      <c r="F451" t="str">
        <f>IF(A451=$F$1,COUNTIF($A$2:A451,A451),"")</f>
        <v/>
      </c>
      <c r="G451" t="str">
        <f t="shared" ref="G451:G514" si="25">IF(F451="","",B451)</f>
        <v/>
      </c>
      <c r="H451" t="str">
        <f t="shared" ref="H451:H514" si="26">IF(F451="","",C451)</f>
        <v/>
      </c>
      <c r="I451" t="str">
        <f t="shared" ref="I451:I514" si="27">IF(F451="","",E451)</f>
        <v/>
      </c>
    </row>
    <row r="452" spans="1:9" x14ac:dyDescent="0.25">
      <c r="A452" t="str">
        <f>IF('C. Fund Source'!B452="","",'C. Fund Source'!B452&amp;'C. Fund Source'!C452&amp;'C. Fund Source'!D452)</f>
        <v>3310000</v>
      </c>
      <c r="B452" t="str">
        <f>IF('C. Fund Source'!E452="","",'C. Fund Source'!E452)</f>
        <v>0790</v>
      </c>
      <c r="C452">
        <f>IF(A452="","",'C. Fund Source'!G452)</f>
        <v>2.2800000000000001E-2</v>
      </c>
      <c r="D452" t="str">
        <f>IF(A452="","",IF(COUNTIFS('Tracking Log'!H:H,A452,'Tracking Log'!J:J,B452)&gt;0,"Y","N"))</f>
        <v>N</v>
      </c>
      <c r="E452" t="str">
        <f>IF(A452="","",IF(D452="N","Unit will be held to the lessor of the adopted rate or "&amp;TEXT(C452,"0.0000")&amp;" for "&amp;Year,VLOOKUP(A452&amp;"-"&amp;B452,'Tracking Support'!A:E,5,FALSE)))</f>
        <v>Unit will be held to the lessor of the adopted rate or 0.0228 for 2025</v>
      </c>
      <c r="F452" t="str">
        <f>IF(A452=$F$1,COUNTIF($A$2:A452,A452),"")</f>
        <v/>
      </c>
      <c r="G452" t="str">
        <f t="shared" si="25"/>
        <v/>
      </c>
      <c r="H452" t="str">
        <f t="shared" si="26"/>
        <v/>
      </c>
      <c r="I452" t="str">
        <f t="shared" si="27"/>
        <v/>
      </c>
    </row>
    <row r="453" spans="1:9" x14ac:dyDescent="0.25">
      <c r="A453" t="str">
        <f>IF('C. Fund Source'!B453="","",'C. Fund Source'!B453&amp;'C. Fund Source'!C453&amp;'C. Fund Source'!D453)</f>
        <v>3310000</v>
      </c>
      <c r="B453" t="str">
        <f>IF('C. Fund Source'!E453="","",'C. Fund Source'!E453)</f>
        <v>2391</v>
      </c>
      <c r="C453">
        <f>IF(A453="","",'C. Fund Source'!G453)</f>
        <v>3.3000000000000002E-2</v>
      </c>
      <c r="D453" t="str">
        <f>IF(A453="","",IF(COUNTIFS('Tracking Log'!H:H,A453,'Tracking Log'!J:J,B453)&gt;0,"Y","N"))</f>
        <v>N</v>
      </c>
      <c r="E453" t="str">
        <f>IF(A453="","",IF(D453="N","Unit will be held to the lessor of the adopted rate or "&amp;TEXT(C453,"0.0000")&amp;" for "&amp;Year,VLOOKUP(A453&amp;"-"&amp;B453,'Tracking Support'!A:E,5,FALSE)))</f>
        <v>Unit will be held to the lessor of the adopted rate or 0.0330 for 2025</v>
      </c>
      <c r="F453" t="str">
        <f>IF(A453=$F$1,COUNTIF($A$2:A453,A453),"")</f>
        <v/>
      </c>
      <c r="G453" t="str">
        <f t="shared" si="25"/>
        <v/>
      </c>
      <c r="H453" t="str">
        <f t="shared" si="26"/>
        <v/>
      </c>
      <c r="I453" t="str">
        <f t="shared" si="27"/>
        <v/>
      </c>
    </row>
    <row r="454" spans="1:9" x14ac:dyDescent="0.25">
      <c r="A454" t="str">
        <f>IF('C. Fund Source'!B454="","",'C. Fund Source'!B454&amp;'C. Fund Source'!C454&amp;'C. Fund Source'!D454)</f>
        <v>3320001</v>
      </c>
      <c r="B454" t="str">
        <f>IF('C. Fund Source'!E454="","",'C. Fund Source'!E454)</f>
        <v>1190</v>
      </c>
      <c r="C454">
        <f>IF(A454="","",'C. Fund Source'!G454)</f>
        <v>1.15E-2</v>
      </c>
      <c r="D454" t="str">
        <f>IF(A454="","",IF(COUNTIFS('Tracking Log'!H:H,A454,'Tracking Log'!J:J,B454)&gt;0,"Y","N"))</f>
        <v>N</v>
      </c>
      <c r="E454" t="str">
        <f>IF(A454="","",IF(D454="N","Unit will be held to the lessor of the adopted rate or "&amp;TEXT(C454,"0.0000")&amp;" for "&amp;Year,VLOOKUP(A454&amp;"-"&amp;B454,'Tracking Support'!A:E,5,FALSE)))</f>
        <v>Unit will be held to the lessor of the adopted rate or 0.0115 for 2025</v>
      </c>
      <c r="F454" t="str">
        <f>IF(A454=$F$1,COUNTIF($A$2:A454,A454),"")</f>
        <v/>
      </c>
      <c r="G454" t="str">
        <f t="shared" si="25"/>
        <v/>
      </c>
      <c r="H454" t="str">
        <f t="shared" si="26"/>
        <v/>
      </c>
      <c r="I454" t="str">
        <f t="shared" si="27"/>
        <v/>
      </c>
    </row>
    <row r="455" spans="1:9" x14ac:dyDescent="0.25">
      <c r="A455" t="str">
        <f>IF('C. Fund Source'!B455="","",'C. Fund Source'!B455&amp;'C. Fund Source'!C455&amp;'C. Fund Source'!D455)</f>
        <v>3320002</v>
      </c>
      <c r="B455" t="str">
        <f>IF('C. Fund Source'!E455="","",'C. Fund Source'!E455)</f>
        <v>1190</v>
      </c>
      <c r="C455">
        <f>IF(A455="","",'C. Fund Source'!G455)</f>
        <v>2.8199999999999999E-2</v>
      </c>
      <c r="D455" t="str">
        <f>IF(A455="","",IF(COUNTIFS('Tracking Log'!H:H,A455,'Tracking Log'!J:J,B455)&gt;0,"Y","N"))</f>
        <v>N</v>
      </c>
      <c r="E455" t="str">
        <f>IF(A455="","",IF(D455="N","Unit will be held to the lessor of the adopted rate or "&amp;TEXT(C455,"0.0000")&amp;" for "&amp;Year,VLOOKUP(A455&amp;"-"&amp;B455,'Tracking Support'!A:E,5,FALSE)))</f>
        <v>Unit will be held to the lessor of the adopted rate or 0.0282 for 2025</v>
      </c>
      <c r="F455" t="str">
        <f>IF(A455=$F$1,COUNTIF($A$2:A455,A455),"")</f>
        <v/>
      </c>
      <c r="G455" t="str">
        <f t="shared" si="25"/>
        <v/>
      </c>
      <c r="H455" t="str">
        <f t="shared" si="26"/>
        <v/>
      </c>
      <c r="I455" t="str">
        <f t="shared" si="27"/>
        <v/>
      </c>
    </row>
    <row r="456" spans="1:9" x14ac:dyDescent="0.25">
      <c r="A456" t="str">
        <f>IF('C. Fund Source'!B456="","",'C. Fund Source'!B456&amp;'C. Fund Source'!C456&amp;'C. Fund Source'!D456)</f>
        <v>3320003</v>
      </c>
      <c r="B456" t="str">
        <f>IF('C. Fund Source'!E456="","",'C. Fund Source'!E456)</f>
        <v>1190</v>
      </c>
      <c r="C456">
        <f>IF(A456="","",'C. Fund Source'!G456)</f>
        <v>3.3300000000000003E-2</v>
      </c>
      <c r="D456" t="str">
        <f>IF(A456="","",IF(COUNTIFS('Tracking Log'!H:H,A456,'Tracking Log'!J:J,B456)&gt;0,"Y","N"))</f>
        <v>N</v>
      </c>
      <c r="E456" t="str">
        <f>IF(A456="","",IF(D456="N","Unit will be held to the lessor of the adopted rate or "&amp;TEXT(C456,"0.0000")&amp;" for "&amp;Year,VLOOKUP(A456&amp;"-"&amp;B456,'Tracking Support'!A:E,5,FALSE)))</f>
        <v>Unit will be held to the lessor of the adopted rate or 0.0333 for 2025</v>
      </c>
      <c r="F456" t="str">
        <f>IF(A456=$F$1,COUNTIF($A$2:A456,A456),"")</f>
        <v/>
      </c>
      <c r="G456" t="str">
        <f t="shared" si="25"/>
        <v/>
      </c>
      <c r="H456" t="str">
        <f t="shared" si="26"/>
        <v/>
      </c>
      <c r="I456" t="str">
        <f t="shared" si="27"/>
        <v/>
      </c>
    </row>
    <row r="457" spans="1:9" x14ac:dyDescent="0.25">
      <c r="A457" t="str">
        <f>IF('C. Fund Source'!B457="","",'C. Fund Source'!B457&amp;'C. Fund Source'!C457&amp;'C. Fund Source'!D457)</f>
        <v>3320004</v>
      </c>
      <c r="B457" t="str">
        <f>IF('C. Fund Source'!E457="","",'C. Fund Source'!E457)</f>
        <v>1190</v>
      </c>
      <c r="C457">
        <f>IF(A457="","",'C. Fund Source'!G457)</f>
        <v>0</v>
      </c>
      <c r="D457" t="str">
        <f>IF(A457="","",IF(COUNTIFS('Tracking Log'!H:H,A457,'Tracking Log'!J:J,B457)&gt;0,"Y","N"))</f>
        <v>N</v>
      </c>
      <c r="E457" t="str">
        <f>IF(A457="","",IF(D457="N","Unit will be held to the lessor of the adopted rate or "&amp;TEXT(C457,"0.0000")&amp;" for "&amp;Year,VLOOKUP(A457&amp;"-"&amp;B457,'Tracking Support'!A:E,5,FALSE)))</f>
        <v>Unit will be held to the lessor of the adopted rate or 0.0000 for 2025</v>
      </c>
      <c r="F457" t="str">
        <f>IF(A457=$F$1,COUNTIF($A$2:A457,A457),"")</f>
        <v/>
      </c>
      <c r="G457" t="str">
        <f t="shared" si="25"/>
        <v/>
      </c>
      <c r="H457" t="str">
        <f t="shared" si="26"/>
        <v/>
      </c>
      <c r="I457" t="str">
        <f t="shared" si="27"/>
        <v/>
      </c>
    </row>
    <row r="458" spans="1:9" x14ac:dyDescent="0.25">
      <c r="A458" t="str">
        <f>IF('C. Fund Source'!B458="","",'C. Fund Source'!B458&amp;'C. Fund Source'!C458&amp;'C. Fund Source'!D458)</f>
        <v>3320004</v>
      </c>
      <c r="B458" t="str">
        <f>IF('C. Fund Source'!E458="","",'C. Fund Source'!E458)</f>
        <v>8792</v>
      </c>
      <c r="C458">
        <f>IF(A458="","",'C. Fund Source'!G458)</f>
        <v>0</v>
      </c>
      <c r="D458" t="str">
        <f>IF(A458="","",IF(COUNTIFS('Tracking Log'!H:H,A458,'Tracking Log'!J:J,B458)&gt;0,"Y","N"))</f>
        <v>N</v>
      </c>
      <c r="E458" t="str">
        <f>IF(A458="","",IF(D458="N","Unit will be held to the lessor of the adopted rate or "&amp;TEXT(C458,"0.0000")&amp;" for "&amp;Year,VLOOKUP(A458&amp;"-"&amp;B458,'Tracking Support'!A:E,5,FALSE)))</f>
        <v>Unit will be held to the lessor of the adopted rate or 0.0000 for 2025</v>
      </c>
      <c r="F458" t="str">
        <f>IF(A458=$F$1,COUNTIF($A$2:A458,A458),"")</f>
        <v/>
      </c>
      <c r="G458" t="str">
        <f t="shared" si="25"/>
        <v/>
      </c>
      <c r="H458" t="str">
        <f t="shared" si="26"/>
        <v/>
      </c>
      <c r="I458" t="str">
        <f t="shared" si="27"/>
        <v/>
      </c>
    </row>
    <row r="459" spans="1:9" x14ac:dyDescent="0.25">
      <c r="A459" t="str">
        <f>IF('C. Fund Source'!B459="","",'C. Fund Source'!B459&amp;'C. Fund Source'!C459&amp;'C. Fund Source'!D459)</f>
        <v>3320008</v>
      </c>
      <c r="B459" t="str">
        <f>IF('C. Fund Source'!E459="","",'C. Fund Source'!E459)</f>
        <v>1190</v>
      </c>
      <c r="C459">
        <f>IF(A459="","",'C. Fund Source'!G459)</f>
        <v>1.47E-2</v>
      </c>
      <c r="D459" t="str">
        <f>IF(A459="","",IF(COUNTIFS('Tracking Log'!H:H,A459,'Tracking Log'!J:J,B459)&gt;0,"Y","N"))</f>
        <v>N</v>
      </c>
      <c r="E459" t="str">
        <f>IF(A459="","",IF(D459="N","Unit will be held to the lessor of the adopted rate or "&amp;TEXT(C459,"0.0000")&amp;" for "&amp;Year,VLOOKUP(A459&amp;"-"&amp;B459,'Tracking Support'!A:E,5,FALSE)))</f>
        <v>Unit will be held to the lessor of the adopted rate or 0.0147 for 2025</v>
      </c>
      <c r="F459" t="str">
        <f>IF(A459=$F$1,COUNTIF($A$2:A459,A459),"")</f>
        <v/>
      </c>
      <c r="G459" t="str">
        <f t="shared" si="25"/>
        <v/>
      </c>
      <c r="H459" t="str">
        <f t="shared" si="26"/>
        <v/>
      </c>
      <c r="I459" t="str">
        <f t="shared" si="27"/>
        <v/>
      </c>
    </row>
    <row r="460" spans="1:9" x14ac:dyDescent="0.25">
      <c r="A460" t="str">
        <f>IF('C. Fund Source'!B460="","",'C. Fund Source'!B460&amp;'C. Fund Source'!C460&amp;'C. Fund Source'!D460)</f>
        <v>3320009</v>
      </c>
      <c r="B460" t="str">
        <f>IF('C. Fund Source'!E460="","",'C. Fund Source'!E460)</f>
        <v>1190</v>
      </c>
      <c r="C460">
        <f>IF(A460="","",'C. Fund Source'!G460)</f>
        <v>2.6100000000000002E-2</v>
      </c>
      <c r="D460" t="str">
        <f>IF(A460="","",IF(COUNTIFS('Tracking Log'!H:H,A460,'Tracking Log'!J:J,B460)&gt;0,"Y","N"))</f>
        <v>N</v>
      </c>
      <c r="E460" t="str">
        <f>IF(A460="","",IF(D460="N","Unit will be held to the lessor of the adopted rate or "&amp;TEXT(C460,"0.0000")&amp;" for "&amp;Year,VLOOKUP(A460&amp;"-"&amp;B460,'Tracking Support'!A:E,5,FALSE)))</f>
        <v>Unit will be held to the lessor of the adopted rate or 0.0261 for 2025</v>
      </c>
      <c r="F460" t="str">
        <f>IF(A460=$F$1,COUNTIF($A$2:A460,A460),"")</f>
        <v/>
      </c>
      <c r="G460" t="str">
        <f t="shared" si="25"/>
        <v/>
      </c>
      <c r="H460" t="str">
        <f t="shared" si="26"/>
        <v/>
      </c>
      <c r="I460" t="str">
        <f t="shared" si="27"/>
        <v/>
      </c>
    </row>
    <row r="461" spans="1:9" x14ac:dyDescent="0.25">
      <c r="A461" t="str">
        <f>IF('C. Fund Source'!B461="","",'C. Fund Source'!B461&amp;'C. Fund Source'!C461&amp;'C. Fund Source'!D461)</f>
        <v>3320011</v>
      </c>
      <c r="B461" t="str">
        <f>IF('C. Fund Source'!E461="","",'C. Fund Source'!E461)</f>
        <v>1190</v>
      </c>
      <c r="C461">
        <f>IF(A461="","",'C. Fund Source'!G461)</f>
        <v>1.12E-2</v>
      </c>
      <c r="D461" t="str">
        <f>IF(A461="","",IF(COUNTIFS('Tracking Log'!H:H,A461,'Tracking Log'!J:J,B461)&gt;0,"Y","N"))</f>
        <v>N</v>
      </c>
      <c r="E461" t="str">
        <f>IF(A461="","",IF(D461="N","Unit will be held to the lessor of the adopted rate or "&amp;TEXT(C461,"0.0000")&amp;" for "&amp;Year,VLOOKUP(A461&amp;"-"&amp;B461,'Tracking Support'!A:E,5,FALSE)))</f>
        <v>Unit will be held to the lessor of the adopted rate or 0.0112 for 2025</v>
      </c>
      <c r="F461" t="str">
        <f>IF(A461=$F$1,COUNTIF($A$2:A461,A461),"")</f>
        <v/>
      </c>
      <c r="G461" t="str">
        <f t="shared" si="25"/>
        <v/>
      </c>
      <c r="H461" t="str">
        <f t="shared" si="26"/>
        <v/>
      </c>
      <c r="I461" t="str">
        <f t="shared" si="27"/>
        <v/>
      </c>
    </row>
    <row r="462" spans="1:9" x14ac:dyDescent="0.25">
      <c r="A462" t="str">
        <f>IF('C. Fund Source'!B462="","",'C. Fund Source'!B462&amp;'C. Fund Source'!C462&amp;'C. Fund Source'!D462)</f>
        <v>3320012</v>
      </c>
      <c r="B462" t="str">
        <f>IF('C. Fund Source'!E462="","",'C. Fund Source'!E462)</f>
        <v>1190</v>
      </c>
      <c r="C462">
        <f>IF(A462="","",'C. Fund Source'!G462)</f>
        <v>1.35E-2</v>
      </c>
      <c r="D462" t="str">
        <f>IF(A462="","",IF(COUNTIFS('Tracking Log'!H:H,A462,'Tracking Log'!J:J,B462)&gt;0,"Y","N"))</f>
        <v>N</v>
      </c>
      <c r="E462" t="str">
        <f>IF(A462="","",IF(D462="N","Unit will be held to the lessor of the adopted rate or "&amp;TEXT(C462,"0.0000")&amp;" for "&amp;Year,VLOOKUP(A462&amp;"-"&amp;B462,'Tracking Support'!A:E,5,FALSE)))</f>
        <v>Unit will be held to the lessor of the adopted rate or 0.0135 for 2025</v>
      </c>
      <c r="F462" t="str">
        <f>IF(A462=$F$1,COUNTIF($A$2:A462,A462),"")</f>
        <v/>
      </c>
      <c r="G462" t="str">
        <f t="shared" si="25"/>
        <v/>
      </c>
      <c r="H462" t="str">
        <f t="shared" si="26"/>
        <v/>
      </c>
      <c r="I462" t="str">
        <f t="shared" si="27"/>
        <v/>
      </c>
    </row>
    <row r="463" spans="1:9" x14ac:dyDescent="0.25">
      <c r="A463" t="str">
        <f>IF('C. Fund Source'!B463="","",'C. Fund Source'!B463&amp;'C. Fund Source'!C463&amp;'C. Fund Source'!D463)</f>
        <v>3320013</v>
      </c>
      <c r="B463" t="str">
        <f>IF('C. Fund Source'!E463="","",'C. Fund Source'!E463)</f>
        <v>1190</v>
      </c>
      <c r="C463">
        <f>IF(A463="","",'C. Fund Source'!G463)</f>
        <v>3.3300000000000003E-2</v>
      </c>
      <c r="D463" t="str">
        <f>IF(A463="","",IF(COUNTIFS('Tracking Log'!H:H,A463,'Tracking Log'!J:J,B463)&gt;0,"Y","N"))</f>
        <v>N</v>
      </c>
      <c r="E463" t="str">
        <f>IF(A463="","",IF(D463="N","Unit will be held to the lessor of the adopted rate or "&amp;TEXT(C463,"0.0000")&amp;" for "&amp;Year,VLOOKUP(A463&amp;"-"&amp;B463,'Tracking Support'!A:E,5,FALSE)))</f>
        <v>Unit will be held to the lessor of the adopted rate or 0.0333 for 2025</v>
      </c>
      <c r="F463" t="str">
        <f>IF(A463=$F$1,COUNTIF($A$2:A463,A463),"")</f>
        <v/>
      </c>
      <c r="G463" t="str">
        <f t="shared" si="25"/>
        <v/>
      </c>
      <c r="H463" t="str">
        <f t="shared" si="26"/>
        <v/>
      </c>
      <c r="I463" t="str">
        <f t="shared" si="27"/>
        <v/>
      </c>
    </row>
    <row r="464" spans="1:9" x14ac:dyDescent="0.25">
      <c r="A464" t="str">
        <f>IF('C. Fund Source'!B464="","",'C. Fund Source'!B464&amp;'C. Fund Source'!C464&amp;'C. Fund Source'!D464)</f>
        <v>3330203</v>
      </c>
      <c r="B464" t="str">
        <f>IF('C. Fund Source'!E464="","",'C. Fund Source'!E464)</f>
        <v>2391</v>
      </c>
      <c r="C464">
        <f>IF(A464="","",'C. Fund Source'!G464)</f>
        <v>4.3400000000000001E-2</v>
      </c>
      <c r="D464" t="str">
        <f>IF(A464="","",IF(COUNTIFS('Tracking Log'!H:H,A464,'Tracking Log'!J:J,B464)&gt;0,"Y","N"))</f>
        <v>N</v>
      </c>
      <c r="E464" t="str">
        <f>IF(A464="","",IF(D464="N","Unit will be held to the lessor of the adopted rate or "&amp;TEXT(C464,"0.0000")&amp;" for "&amp;Year,VLOOKUP(A464&amp;"-"&amp;B464,'Tracking Support'!A:E,5,FALSE)))</f>
        <v>Unit will be held to the lessor of the adopted rate or 0.0434 for 2025</v>
      </c>
      <c r="F464" t="str">
        <f>IF(A464=$F$1,COUNTIF($A$2:A464,A464),"")</f>
        <v/>
      </c>
      <c r="G464" t="str">
        <f t="shared" si="25"/>
        <v/>
      </c>
      <c r="H464" t="str">
        <f t="shared" si="26"/>
        <v/>
      </c>
      <c r="I464" t="str">
        <f t="shared" si="27"/>
        <v/>
      </c>
    </row>
    <row r="465" spans="1:9" x14ac:dyDescent="0.25">
      <c r="A465" t="str">
        <f>IF('C. Fund Source'!B465="","",'C. Fund Source'!B465&amp;'C. Fund Source'!C465&amp;'C. Fund Source'!D465)</f>
        <v>3330647</v>
      </c>
      <c r="B465" t="str">
        <f>IF('C. Fund Source'!E465="","",'C. Fund Source'!E465)</f>
        <v>2391</v>
      </c>
      <c r="C465">
        <f>IF(A465="","",'C. Fund Source'!G465)</f>
        <v>0.05</v>
      </c>
      <c r="D465" t="str">
        <f>IF(A465="","",IF(COUNTIFS('Tracking Log'!H:H,A465,'Tracking Log'!J:J,B465)&gt;0,"Y","N"))</f>
        <v>N</v>
      </c>
      <c r="E465" t="str">
        <f>IF(A465="","",IF(D465="N","Unit will be held to the lessor of the adopted rate or "&amp;TEXT(C465,"0.0000")&amp;" for "&amp;Year,VLOOKUP(A465&amp;"-"&amp;B465,'Tracking Support'!A:E,5,FALSE)))</f>
        <v>Unit will be held to the lessor of the adopted rate or 0.0500 for 2025</v>
      </c>
      <c r="F465" t="str">
        <f>IF(A465=$F$1,COUNTIF($A$2:A465,A465),"")</f>
        <v/>
      </c>
      <c r="G465" t="str">
        <f t="shared" si="25"/>
        <v/>
      </c>
      <c r="H465" t="str">
        <f t="shared" si="26"/>
        <v/>
      </c>
      <c r="I465" t="str">
        <f t="shared" si="27"/>
        <v/>
      </c>
    </row>
    <row r="466" spans="1:9" x14ac:dyDescent="0.25">
      <c r="A466" t="str">
        <f>IF('C. Fund Source'!B466="","",'C. Fund Source'!B466&amp;'C. Fund Source'!C466&amp;'C. Fund Source'!D466)</f>
        <v>3330672</v>
      </c>
      <c r="B466" t="str">
        <f>IF('C. Fund Source'!E466="","",'C. Fund Source'!E466)</f>
        <v>2391</v>
      </c>
      <c r="C466">
        <f>IF(A466="","",'C. Fund Source'!G466)</f>
        <v>0.05</v>
      </c>
      <c r="D466" t="str">
        <f>IF(A466="","",IF(COUNTIFS('Tracking Log'!H:H,A466,'Tracking Log'!J:J,B466)&gt;0,"Y","N"))</f>
        <v>N</v>
      </c>
      <c r="E466" t="str">
        <f>IF(A466="","",IF(D466="N","Unit will be held to the lessor of the adopted rate or "&amp;TEXT(C466,"0.0000")&amp;" for "&amp;Year,VLOOKUP(A466&amp;"-"&amp;B466,'Tracking Support'!A:E,5,FALSE)))</f>
        <v>Unit will be held to the lessor of the adopted rate or 0.0500 for 2025</v>
      </c>
      <c r="F466" t="str">
        <f>IF(A466=$F$1,COUNTIF($A$2:A466,A466),"")</f>
        <v/>
      </c>
      <c r="G466" t="str">
        <f t="shared" si="25"/>
        <v/>
      </c>
      <c r="H466" t="str">
        <f t="shared" si="26"/>
        <v/>
      </c>
      <c r="I466" t="str">
        <f t="shared" si="27"/>
        <v/>
      </c>
    </row>
    <row r="467" spans="1:9" x14ac:dyDescent="0.25">
      <c r="A467" t="str">
        <f>IF('C. Fund Source'!B467="","",'C. Fund Source'!B467&amp;'C. Fund Source'!C467&amp;'C. Fund Source'!D467)</f>
        <v>3330674</v>
      </c>
      <c r="B467" t="str">
        <f>IF('C. Fund Source'!E467="","",'C. Fund Source'!E467)</f>
        <v>1191</v>
      </c>
      <c r="C467">
        <f>IF(A467="","",'C. Fund Source'!G467)</f>
        <v>6.4000000000000003E-3</v>
      </c>
      <c r="D467" t="str">
        <f>IF(A467="","",IF(COUNTIFS('Tracking Log'!H:H,A467,'Tracking Log'!J:J,B467)&gt;0,"Y","N"))</f>
        <v>N</v>
      </c>
      <c r="E467" t="str">
        <f>IF(A467="","",IF(D467="N","Unit will be held to the lessor of the adopted rate or "&amp;TEXT(C467,"0.0000")&amp;" for "&amp;Year,VLOOKUP(A467&amp;"-"&amp;B467,'Tracking Support'!A:E,5,FALSE)))</f>
        <v>Unit will be held to the lessor of the adopted rate or 0.0064 for 2025</v>
      </c>
      <c r="F467" t="str">
        <f>IF(A467=$F$1,COUNTIF($A$2:A467,A467),"")</f>
        <v/>
      </c>
      <c r="G467" t="str">
        <f t="shared" si="25"/>
        <v/>
      </c>
      <c r="H467" t="str">
        <f t="shared" si="26"/>
        <v/>
      </c>
      <c r="I467" t="str">
        <f t="shared" si="27"/>
        <v/>
      </c>
    </row>
    <row r="468" spans="1:9" x14ac:dyDescent="0.25">
      <c r="A468" t="str">
        <f>IF('C. Fund Source'!B468="","",'C. Fund Source'!B468&amp;'C. Fund Source'!C468&amp;'C. Fund Source'!D468)</f>
        <v>3330674</v>
      </c>
      <c r="B468" t="str">
        <f>IF('C. Fund Source'!E468="","",'C. Fund Source'!E468)</f>
        <v>2391</v>
      </c>
      <c r="C468">
        <f>IF(A468="","",'C. Fund Source'!G468)</f>
        <v>3.5900000000000001E-2</v>
      </c>
      <c r="D468" t="str">
        <f>IF(A468="","",IF(COUNTIFS('Tracking Log'!H:H,A468,'Tracking Log'!J:J,B468)&gt;0,"Y","N"))</f>
        <v>N</v>
      </c>
      <c r="E468" t="str">
        <f>IF(A468="","",IF(D468="N","Unit will be held to the lessor of the adopted rate or "&amp;TEXT(C468,"0.0000")&amp;" for "&amp;Year,VLOOKUP(A468&amp;"-"&amp;B468,'Tracking Support'!A:E,5,FALSE)))</f>
        <v>Unit will be held to the lessor of the adopted rate or 0.0359 for 2025</v>
      </c>
      <c r="F468" t="str">
        <f>IF(A468=$F$1,COUNTIF($A$2:A468,A468),"")</f>
        <v/>
      </c>
      <c r="G468" t="str">
        <f t="shared" si="25"/>
        <v/>
      </c>
      <c r="H468" t="str">
        <f t="shared" si="26"/>
        <v/>
      </c>
      <c r="I468" t="str">
        <f t="shared" si="27"/>
        <v/>
      </c>
    </row>
    <row r="469" spans="1:9" x14ac:dyDescent="0.25">
      <c r="A469" t="str">
        <f>IF('C. Fund Source'!B469="","",'C. Fund Source'!B469&amp;'C. Fund Source'!C469&amp;'C. Fund Source'!D469)</f>
        <v>3330675</v>
      </c>
      <c r="B469" t="str">
        <f>IF('C. Fund Source'!E469="","",'C. Fund Source'!E469)</f>
        <v>2391</v>
      </c>
      <c r="C469">
        <f>IF(A469="","",'C. Fund Source'!G469)</f>
        <v>1.6500000000000001E-2</v>
      </c>
      <c r="D469" t="str">
        <f>IF(A469="","",IF(COUNTIFS('Tracking Log'!H:H,A469,'Tracking Log'!J:J,B469)&gt;0,"Y","N"))</f>
        <v>N</v>
      </c>
      <c r="E469" t="str">
        <f>IF(A469="","",IF(D469="N","Unit will be held to the lessor of the adopted rate or "&amp;TEXT(C469,"0.0000")&amp;" for "&amp;Year,VLOOKUP(A469&amp;"-"&amp;B469,'Tracking Support'!A:E,5,FALSE)))</f>
        <v>Unit will be held to the lessor of the adopted rate or 0.0165 for 2025</v>
      </c>
      <c r="F469" t="str">
        <f>IF(A469=$F$1,COUNTIF($A$2:A469,A469),"")</f>
        <v/>
      </c>
      <c r="G469" t="str">
        <f t="shared" si="25"/>
        <v/>
      </c>
      <c r="H469" t="str">
        <f t="shared" si="26"/>
        <v/>
      </c>
      <c r="I469" t="str">
        <f t="shared" si="27"/>
        <v/>
      </c>
    </row>
    <row r="470" spans="1:9" x14ac:dyDescent="0.25">
      <c r="A470" t="str">
        <f>IF('C. Fund Source'!B470="","",'C. Fund Source'!B470&amp;'C. Fund Source'!C470&amp;'C. Fund Source'!D470)</f>
        <v>3330677</v>
      </c>
      <c r="B470" t="str">
        <f>IF('C. Fund Source'!E470="","",'C. Fund Source'!E470)</f>
        <v>2391</v>
      </c>
      <c r="C470">
        <f>IF(A470="","",'C. Fund Source'!G470)</f>
        <v>0.05</v>
      </c>
      <c r="D470" t="str">
        <f>IF(A470="","",IF(COUNTIFS('Tracking Log'!H:H,A470,'Tracking Log'!J:J,B470)&gt;0,"Y","N"))</f>
        <v>N</v>
      </c>
      <c r="E470" t="str">
        <f>IF(A470="","",IF(D470="N","Unit will be held to the lessor of the adopted rate or "&amp;TEXT(C470,"0.0000")&amp;" for "&amp;Year,VLOOKUP(A470&amp;"-"&amp;B470,'Tracking Support'!A:E,5,FALSE)))</f>
        <v>Unit will be held to the lessor of the adopted rate or 0.0500 for 2025</v>
      </c>
      <c r="F470" t="str">
        <f>IF(A470=$F$1,COUNTIF($A$2:A470,A470),"")</f>
        <v/>
      </c>
      <c r="G470" t="str">
        <f t="shared" si="25"/>
        <v/>
      </c>
      <c r="H470" t="str">
        <f t="shared" si="26"/>
        <v/>
      </c>
      <c r="I470" t="str">
        <f t="shared" si="27"/>
        <v/>
      </c>
    </row>
    <row r="471" spans="1:9" x14ac:dyDescent="0.25">
      <c r="A471" t="str">
        <f>IF('C. Fund Source'!B471="","",'C. Fund Source'!B471&amp;'C. Fund Source'!C471&amp;'C. Fund Source'!D471)</f>
        <v>3330679</v>
      </c>
      <c r="B471" t="str">
        <f>IF('C. Fund Source'!E471="","",'C. Fund Source'!E471)</f>
        <v>2391</v>
      </c>
      <c r="C471">
        <f>IF(A471="","",'C. Fund Source'!G471)</f>
        <v>2.5100000000000001E-2</v>
      </c>
      <c r="D471" t="str">
        <f>IF(A471="","",IF(COUNTIFS('Tracking Log'!H:H,A471,'Tracking Log'!J:J,B471)&gt;0,"Y","N"))</f>
        <v>N</v>
      </c>
      <c r="E471" t="str">
        <f>IF(A471="","",IF(D471="N","Unit will be held to the lessor of the adopted rate or "&amp;TEXT(C471,"0.0000")&amp;" for "&amp;Year,VLOOKUP(A471&amp;"-"&amp;B471,'Tracking Support'!A:E,5,FALSE)))</f>
        <v>Unit will be held to the lessor of the adopted rate or 0.0251 for 2025</v>
      </c>
      <c r="F471" t="str">
        <f>IF(A471=$F$1,COUNTIF($A$2:A471,A471),"")</f>
        <v/>
      </c>
      <c r="G471" t="str">
        <f t="shared" si="25"/>
        <v/>
      </c>
      <c r="H471" t="str">
        <f t="shared" si="26"/>
        <v/>
      </c>
      <c r="I471" t="str">
        <f t="shared" si="27"/>
        <v/>
      </c>
    </row>
    <row r="472" spans="1:9" x14ac:dyDescent="0.25">
      <c r="A472" t="str">
        <f>IF('C. Fund Source'!B472="","",'C. Fund Source'!B472&amp;'C. Fund Source'!C472&amp;'C. Fund Source'!D472)</f>
        <v>3330680</v>
      </c>
      <c r="B472" t="str">
        <f>IF('C. Fund Source'!E472="","",'C. Fund Source'!E472)</f>
        <v>2391</v>
      </c>
      <c r="C472">
        <f>IF(A472="","",'C. Fund Source'!G472)</f>
        <v>1.9800000000000002E-2</v>
      </c>
      <c r="D472" t="str">
        <f>IF(A472="","",IF(COUNTIFS('Tracking Log'!H:H,A472,'Tracking Log'!J:J,B472)&gt;0,"Y","N"))</f>
        <v>N</v>
      </c>
      <c r="E472" t="str">
        <f>IF(A472="","",IF(D472="N","Unit will be held to the lessor of the adopted rate or "&amp;TEXT(C472,"0.0000")&amp;" for "&amp;Year,VLOOKUP(A472&amp;"-"&amp;B472,'Tracking Support'!A:E,5,FALSE)))</f>
        <v>Unit will be held to the lessor of the adopted rate or 0.0198 for 2025</v>
      </c>
      <c r="F472" t="str">
        <f>IF(A472=$F$1,COUNTIF($A$2:A472,A472),"")</f>
        <v/>
      </c>
      <c r="G472" t="str">
        <f t="shared" si="25"/>
        <v/>
      </c>
      <c r="H472" t="str">
        <f t="shared" si="26"/>
        <v/>
      </c>
      <c r="I472" t="str">
        <f t="shared" si="27"/>
        <v/>
      </c>
    </row>
    <row r="473" spans="1:9" x14ac:dyDescent="0.25">
      <c r="A473" t="str">
        <f>IF('C. Fund Source'!B473="","",'C. Fund Source'!B473&amp;'C. Fund Source'!C473&amp;'C. Fund Source'!D473)</f>
        <v>3410000</v>
      </c>
      <c r="B473" t="str">
        <f>IF('C. Fund Source'!E473="","",'C. Fund Source'!E473)</f>
        <v>0790</v>
      </c>
      <c r="C473">
        <f>IF(A473="","",'C. Fund Source'!G473)</f>
        <v>2.3300000000000001E-2</v>
      </c>
      <c r="D473" t="str">
        <f>IF(A473="","",IF(COUNTIFS('Tracking Log'!H:H,A473,'Tracking Log'!J:J,B473)&gt;0,"Y","N"))</f>
        <v>N</v>
      </c>
      <c r="E473" t="str">
        <f>IF(A473="","",IF(D473="N","Unit will be held to the lessor of the adopted rate or "&amp;TEXT(C473,"0.0000")&amp;" for "&amp;Year,VLOOKUP(A473&amp;"-"&amp;B473,'Tracking Support'!A:E,5,FALSE)))</f>
        <v>Unit will be held to the lessor of the adopted rate or 0.0233 for 2025</v>
      </c>
      <c r="F473" t="str">
        <f>IF(A473=$F$1,COUNTIF($A$2:A473,A473),"")</f>
        <v/>
      </c>
      <c r="G473" t="str">
        <f t="shared" si="25"/>
        <v/>
      </c>
      <c r="H473" t="str">
        <f t="shared" si="26"/>
        <v/>
      </c>
      <c r="I473" t="str">
        <f t="shared" si="27"/>
        <v/>
      </c>
    </row>
    <row r="474" spans="1:9" x14ac:dyDescent="0.25">
      <c r="A474" t="str">
        <f>IF('C. Fund Source'!B474="","",'C. Fund Source'!B474&amp;'C. Fund Source'!C474&amp;'C. Fund Source'!D474)</f>
        <v>3410000</v>
      </c>
      <c r="B474" t="str">
        <f>IF('C. Fund Source'!E474="","",'C. Fund Source'!E474)</f>
        <v>2391</v>
      </c>
      <c r="C474">
        <f>IF(A474="","",'C. Fund Source'!G474)</f>
        <v>3.2800000000000003E-2</v>
      </c>
      <c r="D474" t="str">
        <f>IF(A474="","",IF(COUNTIFS('Tracking Log'!H:H,A474,'Tracking Log'!J:J,B474)&gt;0,"Y","N"))</f>
        <v>N</v>
      </c>
      <c r="E474" t="str">
        <f>IF(A474="","",IF(D474="N","Unit will be held to the lessor of the adopted rate or "&amp;TEXT(C474,"0.0000")&amp;" for "&amp;Year,VLOOKUP(A474&amp;"-"&amp;B474,'Tracking Support'!A:E,5,FALSE)))</f>
        <v>Unit will be held to the lessor of the adopted rate or 0.0328 for 2025</v>
      </c>
      <c r="F474" t="str">
        <f>IF(A474=$F$1,COUNTIF($A$2:A474,A474),"")</f>
        <v/>
      </c>
      <c r="G474" t="str">
        <f t="shared" si="25"/>
        <v/>
      </c>
      <c r="H474" t="str">
        <f t="shared" si="26"/>
        <v/>
      </c>
      <c r="I474" t="str">
        <f t="shared" si="27"/>
        <v/>
      </c>
    </row>
    <row r="475" spans="1:9" x14ac:dyDescent="0.25">
      <c r="A475" t="str">
        <f>IF('C. Fund Source'!B475="","",'C. Fund Source'!B475&amp;'C. Fund Source'!C475&amp;'C. Fund Source'!D475)</f>
        <v>3420001</v>
      </c>
      <c r="B475" t="str">
        <f>IF('C. Fund Source'!E475="","",'C. Fund Source'!E475)</f>
        <v>1190</v>
      </c>
      <c r="C475">
        <f>IF(A475="","",'C. Fund Source'!G475)</f>
        <v>3.3300000000000003E-2</v>
      </c>
      <c r="D475" t="str">
        <f>IF(A475="","",IF(COUNTIFS('Tracking Log'!H:H,A475,'Tracking Log'!J:J,B475)&gt;0,"Y","N"))</f>
        <v>N</v>
      </c>
      <c r="E475" t="str">
        <f>IF(A475="","",IF(D475="N","Unit will be held to the lessor of the adopted rate or "&amp;TEXT(C475,"0.0000")&amp;" for "&amp;Year,VLOOKUP(A475&amp;"-"&amp;B475,'Tracking Support'!A:E,5,FALSE)))</f>
        <v>Unit will be held to the lessor of the adopted rate or 0.0333 for 2025</v>
      </c>
      <c r="F475" t="str">
        <f>IF(A475=$F$1,COUNTIF($A$2:A475,A475),"")</f>
        <v/>
      </c>
      <c r="G475" t="str">
        <f t="shared" si="25"/>
        <v/>
      </c>
      <c r="H475" t="str">
        <f t="shared" si="26"/>
        <v/>
      </c>
      <c r="I475" t="str">
        <f t="shared" si="27"/>
        <v/>
      </c>
    </row>
    <row r="476" spans="1:9" x14ac:dyDescent="0.25">
      <c r="A476" t="str">
        <f>IF('C. Fund Source'!B476="","",'C. Fund Source'!B476&amp;'C. Fund Source'!C476&amp;'C. Fund Source'!D476)</f>
        <v>3420001</v>
      </c>
      <c r="B476" t="str">
        <f>IF('C. Fund Source'!E476="","",'C. Fund Source'!E476)</f>
        <v>1390</v>
      </c>
      <c r="C476">
        <f>IF(A476="","",'C. Fund Source'!G476)</f>
        <v>6.9999999999999999E-4</v>
      </c>
      <c r="D476" t="str">
        <f>IF(A476="","",IF(COUNTIFS('Tracking Log'!H:H,A476,'Tracking Log'!J:J,B476)&gt;0,"Y","N"))</f>
        <v>N</v>
      </c>
      <c r="E476" t="str">
        <f>IF(A476="","",IF(D476="N","Unit will be held to the lessor of the adopted rate or "&amp;TEXT(C476,"0.0000")&amp;" for "&amp;Year,VLOOKUP(A476&amp;"-"&amp;B476,'Tracking Support'!A:E,5,FALSE)))</f>
        <v>Unit will be held to the lessor of the adopted rate or 0.0007 for 2025</v>
      </c>
      <c r="F476" t="str">
        <f>IF(A476=$F$1,COUNTIF($A$2:A476,A476),"")</f>
        <v/>
      </c>
      <c r="G476" t="str">
        <f t="shared" si="25"/>
        <v/>
      </c>
      <c r="H476" t="str">
        <f t="shared" si="26"/>
        <v/>
      </c>
      <c r="I476" t="str">
        <f t="shared" si="27"/>
        <v/>
      </c>
    </row>
    <row r="477" spans="1:9" x14ac:dyDescent="0.25">
      <c r="A477" t="str">
        <f>IF('C. Fund Source'!B477="","",'C. Fund Source'!B477&amp;'C. Fund Source'!C477&amp;'C. Fund Source'!D477)</f>
        <v>3420004</v>
      </c>
      <c r="B477" t="str">
        <f>IF('C. Fund Source'!E477="","",'C. Fund Source'!E477)</f>
        <v>1190</v>
      </c>
      <c r="C477">
        <f>IF(A477="","",'C. Fund Source'!G477)</f>
        <v>3.3300000000000003E-2</v>
      </c>
      <c r="D477" t="str">
        <f>IF(A477="","",IF(COUNTIFS('Tracking Log'!H:H,A477,'Tracking Log'!J:J,B477)&gt;0,"Y","N"))</f>
        <v>N</v>
      </c>
      <c r="E477" t="str">
        <f>IF(A477="","",IF(D477="N","Unit will be held to the lessor of the adopted rate or "&amp;TEXT(C477,"0.0000")&amp;" for "&amp;Year,VLOOKUP(A477&amp;"-"&amp;B477,'Tracking Support'!A:E,5,FALSE)))</f>
        <v>Unit will be held to the lessor of the adopted rate or 0.0333 for 2025</v>
      </c>
      <c r="F477" t="str">
        <f>IF(A477=$F$1,COUNTIF($A$2:A477,A477),"")</f>
        <v/>
      </c>
      <c r="G477" t="str">
        <f t="shared" si="25"/>
        <v/>
      </c>
      <c r="H477" t="str">
        <f t="shared" si="26"/>
        <v/>
      </c>
      <c r="I477" t="str">
        <f t="shared" si="27"/>
        <v/>
      </c>
    </row>
    <row r="478" spans="1:9" x14ac:dyDescent="0.25">
      <c r="A478" t="str">
        <f>IF('C. Fund Source'!B478="","",'C. Fund Source'!B478&amp;'C. Fund Source'!C478&amp;'C. Fund Source'!D478)</f>
        <v>3420005</v>
      </c>
      <c r="B478" t="str">
        <f>IF('C. Fund Source'!E478="","",'C. Fund Source'!E478)</f>
        <v>1190</v>
      </c>
      <c r="C478">
        <f>IF(A478="","",'C. Fund Source'!G478)</f>
        <v>1.49E-2</v>
      </c>
      <c r="D478" t="str">
        <f>IF(A478="","",IF(COUNTIFS('Tracking Log'!H:H,A478,'Tracking Log'!J:J,B478)&gt;0,"Y","N"))</f>
        <v>N</v>
      </c>
      <c r="E478" t="str">
        <f>IF(A478="","",IF(D478="N","Unit will be held to the lessor of the adopted rate or "&amp;TEXT(C478,"0.0000")&amp;" for "&amp;Year,VLOOKUP(A478&amp;"-"&amp;B478,'Tracking Support'!A:E,5,FALSE)))</f>
        <v>Unit will be held to the lessor of the adopted rate or 0.0149 for 2025</v>
      </c>
      <c r="F478" t="str">
        <f>IF(A478=$F$1,COUNTIF($A$2:A478,A478),"")</f>
        <v/>
      </c>
      <c r="G478" t="str">
        <f t="shared" si="25"/>
        <v/>
      </c>
      <c r="H478" t="str">
        <f t="shared" si="26"/>
        <v/>
      </c>
      <c r="I478" t="str">
        <f t="shared" si="27"/>
        <v/>
      </c>
    </row>
    <row r="479" spans="1:9" x14ac:dyDescent="0.25">
      <c r="A479" t="str">
        <f>IF('C. Fund Source'!B479="","",'C. Fund Source'!B479&amp;'C. Fund Source'!C479&amp;'C. Fund Source'!D479)</f>
        <v>3420008</v>
      </c>
      <c r="B479" t="str">
        <f>IF('C. Fund Source'!E479="","",'C. Fund Source'!E479)</f>
        <v>1190</v>
      </c>
      <c r="C479">
        <f>IF(A479="","",'C. Fund Source'!G479)</f>
        <v>6.4999999999999997E-3</v>
      </c>
      <c r="D479" t="str">
        <f>IF(A479="","",IF(COUNTIFS('Tracking Log'!H:H,A479,'Tracking Log'!J:J,B479)&gt;0,"Y","N"))</f>
        <v>N</v>
      </c>
      <c r="E479" t="str">
        <f>IF(A479="","",IF(D479="N","Unit will be held to the lessor of the adopted rate or "&amp;TEXT(C479,"0.0000")&amp;" for "&amp;Year,VLOOKUP(A479&amp;"-"&amp;B479,'Tracking Support'!A:E,5,FALSE)))</f>
        <v>Unit will be held to the lessor of the adopted rate or 0.0065 for 2025</v>
      </c>
      <c r="F479" t="str">
        <f>IF(A479=$F$1,COUNTIF($A$2:A479,A479),"")</f>
        <v/>
      </c>
      <c r="G479" t="str">
        <f t="shared" si="25"/>
        <v/>
      </c>
      <c r="H479" t="str">
        <f t="shared" si="26"/>
        <v/>
      </c>
      <c r="I479" t="str">
        <f t="shared" si="27"/>
        <v/>
      </c>
    </row>
    <row r="480" spans="1:9" x14ac:dyDescent="0.25">
      <c r="A480" t="str">
        <f>IF('C. Fund Source'!B480="","",'C. Fund Source'!B480&amp;'C. Fund Source'!C480&amp;'C. Fund Source'!D480)</f>
        <v>3420010</v>
      </c>
      <c r="B480" t="str">
        <f>IF('C. Fund Source'!E480="","",'C. Fund Source'!E480)</f>
        <v>1190</v>
      </c>
      <c r="C480">
        <f>IF(A480="","",'C. Fund Source'!G480)</f>
        <v>3.3300000000000003E-2</v>
      </c>
      <c r="D480" t="str">
        <f>IF(A480="","",IF(COUNTIFS('Tracking Log'!H:H,A480,'Tracking Log'!J:J,B480)&gt;0,"Y","N"))</f>
        <v>N</v>
      </c>
      <c r="E480" t="str">
        <f>IF(A480="","",IF(D480="N","Unit will be held to the lessor of the adopted rate or "&amp;TEXT(C480,"0.0000")&amp;" for "&amp;Year,VLOOKUP(A480&amp;"-"&amp;B480,'Tracking Support'!A:E,5,FALSE)))</f>
        <v>Unit will be held to the lessor of the adopted rate or 0.0333 for 2025</v>
      </c>
      <c r="F480" t="str">
        <f>IF(A480=$F$1,COUNTIF($A$2:A480,A480),"")</f>
        <v/>
      </c>
      <c r="G480" t="str">
        <f t="shared" si="25"/>
        <v/>
      </c>
      <c r="H480" t="str">
        <f t="shared" si="26"/>
        <v/>
      </c>
      <c r="I480" t="str">
        <f t="shared" si="27"/>
        <v/>
      </c>
    </row>
    <row r="481" spans="1:9" x14ac:dyDescent="0.25">
      <c r="A481" t="str">
        <f>IF('C. Fund Source'!B481="","",'C. Fund Source'!B481&amp;'C. Fund Source'!C481&amp;'C. Fund Source'!D481)</f>
        <v>3430681</v>
      </c>
      <c r="B481" t="str">
        <f>IF('C. Fund Source'!E481="","",'C. Fund Source'!E481)</f>
        <v>2391</v>
      </c>
      <c r="C481">
        <f>IF(A481="","",'C. Fund Source'!G481)</f>
        <v>0.05</v>
      </c>
      <c r="D481" t="str">
        <f>IF(A481="","",IF(COUNTIFS('Tracking Log'!H:H,A481,'Tracking Log'!J:J,B481)&gt;0,"Y","N"))</f>
        <v>N</v>
      </c>
      <c r="E481" t="str">
        <f>IF(A481="","",IF(D481="N","Unit will be held to the lessor of the adopted rate or "&amp;TEXT(C481,"0.0000")&amp;" for "&amp;Year,VLOOKUP(A481&amp;"-"&amp;B481,'Tracking Support'!A:E,5,FALSE)))</f>
        <v>Unit will be held to the lessor of the adopted rate or 0.0500 for 2025</v>
      </c>
      <c r="F481" t="str">
        <f>IF(A481=$F$1,COUNTIF($A$2:A481,A481),"")</f>
        <v/>
      </c>
      <c r="G481" t="str">
        <f t="shared" si="25"/>
        <v/>
      </c>
      <c r="H481" t="str">
        <f t="shared" si="26"/>
        <v/>
      </c>
      <c r="I481" t="str">
        <f t="shared" si="27"/>
        <v/>
      </c>
    </row>
    <row r="482" spans="1:9" x14ac:dyDescent="0.25">
      <c r="A482" t="str">
        <f>IF('C. Fund Source'!B482="","",'C. Fund Source'!B482&amp;'C. Fund Source'!C482&amp;'C. Fund Source'!D482)</f>
        <v>3430682</v>
      </c>
      <c r="B482" t="str">
        <f>IF('C. Fund Source'!E482="","",'C. Fund Source'!E482)</f>
        <v>2391</v>
      </c>
      <c r="C482">
        <f>IF(A482="","",'C. Fund Source'!G482)</f>
        <v>2.3900000000000001E-2</v>
      </c>
      <c r="D482" t="str">
        <f>IF(A482="","",IF(COUNTIFS('Tracking Log'!H:H,A482,'Tracking Log'!J:J,B482)&gt;0,"Y","N"))</f>
        <v>N</v>
      </c>
      <c r="E482" t="str">
        <f>IF(A482="","",IF(D482="N","Unit will be held to the lessor of the adopted rate or "&amp;TEXT(C482,"0.0000")&amp;" for "&amp;Year,VLOOKUP(A482&amp;"-"&amp;B482,'Tracking Support'!A:E,5,FALSE)))</f>
        <v>Unit will be held to the lessor of the adopted rate or 0.0239 for 2025</v>
      </c>
      <c r="F482" t="str">
        <f>IF(A482=$F$1,COUNTIF($A$2:A482,A482),"")</f>
        <v/>
      </c>
      <c r="G482" t="str">
        <f t="shared" si="25"/>
        <v/>
      </c>
      <c r="H482" t="str">
        <f t="shared" si="26"/>
        <v/>
      </c>
      <c r="I482" t="str">
        <f t="shared" si="27"/>
        <v/>
      </c>
    </row>
    <row r="483" spans="1:9" x14ac:dyDescent="0.25">
      <c r="A483" t="str">
        <f>IF('C. Fund Source'!B483="","",'C. Fund Source'!B483&amp;'C. Fund Source'!C483&amp;'C. Fund Source'!D483)</f>
        <v>3510000</v>
      </c>
      <c r="B483" t="str">
        <f>IF('C. Fund Source'!E483="","",'C. Fund Source'!E483)</f>
        <v>0590</v>
      </c>
      <c r="C483">
        <f>IF(A483="","",'C. Fund Source'!G483)</f>
        <v>2.7300000000000001E-2</v>
      </c>
      <c r="D483" t="str">
        <f>IF(A483="","",IF(COUNTIFS('Tracking Log'!H:H,A483,'Tracking Log'!J:J,B483)&gt;0,"Y","N"))</f>
        <v>N</v>
      </c>
      <c r="E483" t="str">
        <f>IF(A483="","",IF(D483="N","Unit will be held to the lessor of the adopted rate or "&amp;TEXT(C483,"0.0000")&amp;" for "&amp;Year,VLOOKUP(A483&amp;"-"&amp;B483,'Tracking Support'!A:E,5,FALSE)))</f>
        <v>Unit will be held to the lessor of the adopted rate or 0.0273 for 2025</v>
      </c>
      <c r="F483" t="str">
        <f>IF(A483=$F$1,COUNTIF($A$2:A483,A483),"")</f>
        <v/>
      </c>
      <c r="G483" t="str">
        <f t="shared" si="25"/>
        <v/>
      </c>
      <c r="H483" t="str">
        <f t="shared" si="26"/>
        <v/>
      </c>
      <c r="I483" t="str">
        <f t="shared" si="27"/>
        <v/>
      </c>
    </row>
    <row r="484" spans="1:9" x14ac:dyDescent="0.25">
      <c r="A484" t="str">
        <f>IF('C. Fund Source'!B484="","",'C. Fund Source'!B484&amp;'C. Fund Source'!C484&amp;'C. Fund Source'!D484)</f>
        <v>3510000</v>
      </c>
      <c r="B484" t="str">
        <f>IF('C. Fund Source'!E484="","",'C. Fund Source'!E484)</f>
        <v>0790</v>
      </c>
      <c r="C484">
        <f>IF(A484="","",'C. Fund Source'!G484)</f>
        <v>3.3300000000000003E-2</v>
      </c>
      <c r="D484" t="str">
        <f>IF(A484="","",IF(COUNTIFS('Tracking Log'!H:H,A484,'Tracking Log'!J:J,B484)&gt;0,"Y","N"))</f>
        <v>N</v>
      </c>
      <c r="E484" t="str">
        <f>IF(A484="","",IF(D484="N","Unit will be held to the lessor of the adopted rate or "&amp;TEXT(C484,"0.0000")&amp;" for "&amp;Year,VLOOKUP(A484&amp;"-"&amp;B484,'Tracking Support'!A:E,5,FALSE)))</f>
        <v>Unit will be held to the lessor of the adopted rate or 0.0333 for 2025</v>
      </c>
      <c r="F484" t="str">
        <f>IF(A484=$F$1,COUNTIF($A$2:A484,A484),"")</f>
        <v/>
      </c>
      <c r="G484" t="str">
        <f t="shared" si="25"/>
        <v/>
      </c>
      <c r="H484" t="str">
        <f t="shared" si="26"/>
        <v/>
      </c>
      <c r="I484" t="str">
        <f t="shared" si="27"/>
        <v/>
      </c>
    </row>
    <row r="485" spans="1:9" x14ac:dyDescent="0.25">
      <c r="A485" t="str">
        <f>IF('C. Fund Source'!B485="","",'C. Fund Source'!B485&amp;'C. Fund Source'!C485&amp;'C. Fund Source'!D485)</f>
        <v>3520001</v>
      </c>
      <c r="B485" t="str">
        <f>IF('C. Fund Source'!E485="","",'C. Fund Source'!E485)</f>
        <v>1190</v>
      </c>
      <c r="C485">
        <f>IF(A485="","",'C. Fund Source'!G485)</f>
        <v>3.2599999999999997E-2</v>
      </c>
      <c r="D485" t="str">
        <f>IF(A485="","",IF(COUNTIFS('Tracking Log'!H:H,A485,'Tracking Log'!J:J,B485)&gt;0,"Y","N"))</f>
        <v>N</v>
      </c>
      <c r="E485" t="str">
        <f>IF(A485="","",IF(D485="N","Unit will be held to the lessor of the adopted rate or "&amp;TEXT(C485,"0.0000")&amp;" for "&amp;Year,VLOOKUP(A485&amp;"-"&amp;B485,'Tracking Support'!A:E,5,FALSE)))</f>
        <v>Unit will be held to the lessor of the adopted rate or 0.0326 for 2025</v>
      </c>
      <c r="F485" t="str">
        <f>IF(A485=$F$1,COUNTIF($A$2:A485,A485),"")</f>
        <v/>
      </c>
      <c r="G485" t="str">
        <f t="shared" si="25"/>
        <v/>
      </c>
      <c r="H485" t="str">
        <f t="shared" si="26"/>
        <v/>
      </c>
      <c r="I485" t="str">
        <f t="shared" si="27"/>
        <v/>
      </c>
    </row>
    <row r="486" spans="1:9" x14ac:dyDescent="0.25">
      <c r="A486" t="str">
        <f>IF('C. Fund Source'!B486="","",'C. Fund Source'!B486&amp;'C. Fund Source'!C486&amp;'C. Fund Source'!D486)</f>
        <v>3520002</v>
      </c>
      <c r="B486" t="str">
        <f>IF('C. Fund Source'!E486="","",'C. Fund Source'!E486)</f>
        <v>1190</v>
      </c>
      <c r="C486">
        <f>IF(A486="","",'C. Fund Source'!G486)</f>
        <v>3.3300000000000003E-2</v>
      </c>
      <c r="D486" t="str">
        <f>IF(A486="","",IF(COUNTIFS('Tracking Log'!H:H,A486,'Tracking Log'!J:J,B486)&gt;0,"Y","N"))</f>
        <v>N</v>
      </c>
      <c r="E486" t="str">
        <f>IF(A486="","",IF(D486="N","Unit will be held to the lessor of the adopted rate or "&amp;TEXT(C486,"0.0000")&amp;" for "&amp;Year,VLOOKUP(A486&amp;"-"&amp;B486,'Tracking Support'!A:E,5,FALSE)))</f>
        <v>Unit will be held to the lessor of the adopted rate or 0.0333 for 2025</v>
      </c>
      <c r="F486" t="str">
        <f>IF(A486=$F$1,COUNTIF($A$2:A486,A486),"")</f>
        <v/>
      </c>
      <c r="G486" t="str">
        <f t="shared" si="25"/>
        <v/>
      </c>
      <c r="H486" t="str">
        <f t="shared" si="26"/>
        <v/>
      </c>
      <c r="I486" t="str">
        <f t="shared" si="27"/>
        <v/>
      </c>
    </row>
    <row r="487" spans="1:9" x14ac:dyDescent="0.25">
      <c r="A487" t="str">
        <f>IF('C. Fund Source'!B487="","",'C. Fund Source'!B487&amp;'C. Fund Source'!C487&amp;'C. Fund Source'!D487)</f>
        <v>3520003</v>
      </c>
      <c r="B487" t="str">
        <f>IF('C. Fund Source'!E487="","",'C. Fund Source'!E487)</f>
        <v>1190</v>
      </c>
      <c r="C487">
        <f>IF(A487="","",'C. Fund Source'!G487)</f>
        <v>2.5000000000000001E-2</v>
      </c>
      <c r="D487" t="str">
        <f>IF(A487="","",IF(COUNTIFS('Tracking Log'!H:H,A487,'Tracking Log'!J:J,B487)&gt;0,"Y","N"))</f>
        <v>N</v>
      </c>
      <c r="E487" t="str">
        <f>IF(A487="","",IF(D487="N","Unit will be held to the lessor of the adopted rate or "&amp;TEXT(C487,"0.0000")&amp;" for "&amp;Year,VLOOKUP(A487&amp;"-"&amp;B487,'Tracking Support'!A:E,5,FALSE)))</f>
        <v>Unit will be held to the lessor of the adopted rate or 0.0250 for 2025</v>
      </c>
      <c r="F487" t="str">
        <f>IF(A487=$F$1,COUNTIF($A$2:A487,A487),"")</f>
        <v/>
      </c>
      <c r="G487" t="str">
        <f t="shared" si="25"/>
        <v/>
      </c>
      <c r="H487" t="str">
        <f t="shared" si="26"/>
        <v/>
      </c>
      <c r="I487" t="str">
        <f t="shared" si="27"/>
        <v/>
      </c>
    </row>
    <row r="488" spans="1:9" x14ac:dyDescent="0.25">
      <c r="A488" t="str">
        <f>IF('C. Fund Source'!B488="","",'C. Fund Source'!B488&amp;'C. Fund Source'!C488&amp;'C. Fund Source'!D488)</f>
        <v>3520004</v>
      </c>
      <c r="B488" t="str">
        <f>IF('C. Fund Source'!E488="","",'C. Fund Source'!E488)</f>
        <v>1190</v>
      </c>
      <c r="C488">
        <f>IF(A488="","",'C. Fund Source'!G488)</f>
        <v>2.7300000000000001E-2</v>
      </c>
      <c r="D488" t="str">
        <f>IF(A488="","",IF(COUNTIFS('Tracking Log'!H:H,A488,'Tracking Log'!J:J,B488)&gt;0,"Y","N"))</f>
        <v>N</v>
      </c>
      <c r="E488" t="str">
        <f>IF(A488="","",IF(D488="N","Unit will be held to the lessor of the adopted rate or "&amp;TEXT(C488,"0.0000")&amp;" for "&amp;Year,VLOOKUP(A488&amp;"-"&amp;B488,'Tracking Support'!A:E,5,FALSE)))</f>
        <v>Unit will be held to the lessor of the adopted rate or 0.0273 for 2025</v>
      </c>
      <c r="F488" t="str">
        <f>IF(A488=$F$1,COUNTIF($A$2:A488,A488),"")</f>
        <v/>
      </c>
      <c r="G488" t="str">
        <f t="shared" si="25"/>
        <v/>
      </c>
      <c r="H488" t="str">
        <f t="shared" si="26"/>
        <v/>
      </c>
      <c r="I488" t="str">
        <f t="shared" si="27"/>
        <v/>
      </c>
    </row>
    <row r="489" spans="1:9" x14ac:dyDescent="0.25">
      <c r="A489" t="str">
        <f>IF('C. Fund Source'!B489="","",'C. Fund Source'!B489&amp;'C. Fund Source'!C489&amp;'C. Fund Source'!D489)</f>
        <v>3520005</v>
      </c>
      <c r="B489" t="str">
        <f>IF('C. Fund Source'!E489="","",'C. Fund Source'!E489)</f>
        <v>1190</v>
      </c>
      <c r="C489">
        <f>IF(A489="","",'C. Fund Source'!G489)</f>
        <v>3.3300000000000003E-2</v>
      </c>
      <c r="D489" t="str">
        <f>IF(A489="","",IF(COUNTIFS('Tracking Log'!H:H,A489,'Tracking Log'!J:J,B489)&gt;0,"Y","N"))</f>
        <v>N</v>
      </c>
      <c r="E489" t="str">
        <f>IF(A489="","",IF(D489="N","Unit will be held to the lessor of the adopted rate or "&amp;TEXT(C489,"0.0000")&amp;" for "&amp;Year,VLOOKUP(A489&amp;"-"&amp;B489,'Tracking Support'!A:E,5,FALSE)))</f>
        <v>Unit will be held to the lessor of the adopted rate or 0.0333 for 2025</v>
      </c>
      <c r="F489" t="str">
        <f>IF(A489=$F$1,COUNTIF($A$2:A489,A489),"")</f>
        <v/>
      </c>
      <c r="G489" t="str">
        <f t="shared" si="25"/>
        <v/>
      </c>
      <c r="H489" t="str">
        <f t="shared" si="26"/>
        <v/>
      </c>
      <c r="I489" t="str">
        <f t="shared" si="27"/>
        <v/>
      </c>
    </row>
    <row r="490" spans="1:9" x14ac:dyDescent="0.25">
      <c r="A490" t="str">
        <f>IF('C. Fund Source'!B490="","",'C. Fund Source'!B490&amp;'C. Fund Source'!C490&amp;'C. Fund Source'!D490)</f>
        <v>3520006</v>
      </c>
      <c r="B490" t="str">
        <f>IF('C. Fund Source'!E490="","",'C. Fund Source'!E490)</f>
        <v>1190</v>
      </c>
      <c r="C490">
        <f>IF(A490="","",'C. Fund Source'!G490)</f>
        <v>3.3000000000000002E-2</v>
      </c>
      <c r="D490" t="str">
        <f>IF(A490="","",IF(COUNTIFS('Tracking Log'!H:H,A490,'Tracking Log'!J:J,B490)&gt;0,"Y","N"))</f>
        <v>N</v>
      </c>
      <c r="E490" t="str">
        <f>IF(A490="","",IF(D490="N","Unit will be held to the lessor of the adopted rate or "&amp;TEXT(C490,"0.0000")&amp;" for "&amp;Year,VLOOKUP(A490&amp;"-"&amp;B490,'Tracking Support'!A:E,5,FALSE)))</f>
        <v>Unit will be held to the lessor of the adopted rate or 0.0330 for 2025</v>
      </c>
      <c r="F490" t="str">
        <f>IF(A490=$F$1,COUNTIF($A$2:A490,A490),"")</f>
        <v/>
      </c>
      <c r="G490" t="str">
        <f t="shared" si="25"/>
        <v/>
      </c>
      <c r="H490" t="str">
        <f t="shared" si="26"/>
        <v/>
      </c>
      <c r="I490" t="str">
        <f t="shared" si="27"/>
        <v/>
      </c>
    </row>
    <row r="491" spans="1:9" x14ac:dyDescent="0.25">
      <c r="A491" t="str">
        <f>IF('C. Fund Source'!B491="","",'C. Fund Source'!B491&amp;'C. Fund Source'!C491&amp;'C. Fund Source'!D491)</f>
        <v>3520007</v>
      </c>
      <c r="B491" t="str">
        <f>IF('C. Fund Source'!E491="","",'C. Fund Source'!E491)</f>
        <v>1190</v>
      </c>
      <c r="C491">
        <f>IF(A491="","",'C. Fund Source'!G491)</f>
        <v>2.3599999999999999E-2</v>
      </c>
      <c r="D491" t="str">
        <f>IF(A491="","",IF(COUNTIFS('Tracking Log'!H:H,A491,'Tracking Log'!J:J,B491)&gt;0,"Y","N"))</f>
        <v>N</v>
      </c>
      <c r="E491" t="str">
        <f>IF(A491="","",IF(D491="N","Unit will be held to the lessor of the adopted rate or "&amp;TEXT(C491,"0.0000")&amp;" for "&amp;Year,VLOOKUP(A491&amp;"-"&amp;B491,'Tracking Support'!A:E,5,FALSE)))</f>
        <v>Unit will be held to the lessor of the adopted rate or 0.0236 for 2025</v>
      </c>
      <c r="F491" t="str">
        <f>IF(A491=$F$1,COUNTIF($A$2:A491,A491),"")</f>
        <v/>
      </c>
      <c r="G491" t="str">
        <f t="shared" si="25"/>
        <v/>
      </c>
      <c r="H491" t="str">
        <f t="shared" si="26"/>
        <v/>
      </c>
      <c r="I491" t="str">
        <f t="shared" si="27"/>
        <v/>
      </c>
    </row>
    <row r="492" spans="1:9" x14ac:dyDescent="0.25">
      <c r="A492" t="str">
        <f>IF('C. Fund Source'!B492="","",'C. Fund Source'!B492&amp;'C. Fund Source'!C492&amp;'C. Fund Source'!D492)</f>
        <v>3520008</v>
      </c>
      <c r="B492" t="str">
        <f>IF('C. Fund Source'!E492="","",'C. Fund Source'!E492)</f>
        <v>1190</v>
      </c>
      <c r="C492">
        <f>IF(A492="","",'C. Fund Source'!G492)</f>
        <v>3.3300000000000003E-2</v>
      </c>
      <c r="D492" t="str">
        <f>IF(A492="","",IF(COUNTIFS('Tracking Log'!H:H,A492,'Tracking Log'!J:J,B492)&gt;0,"Y","N"))</f>
        <v>N</v>
      </c>
      <c r="E492" t="str">
        <f>IF(A492="","",IF(D492="N","Unit will be held to the lessor of the adopted rate or "&amp;TEXT(C492,"0.0000")&amp;" for "&amp;Year,VLOOKUP(A492&amp;"-"&amp;B492,'Tracking Support'!A:E,5,FALSE)))</f>
        <v>Unit will be held to the lessor of the adopted rate or 0.0333 for 2025</v>
      </c>
      <c r="F492" t="str">
        <f>IF(A492=$F$1,COUNTIF($A$2:A492,A492),"")</f>
        <v/>
      </c>
      <c r="G492" t="str">
        <f t="shared" si="25"/>
        <v/>
      </c>
      <c r="H492" t="str">
        <f t="shared" si="26"/>
        <v/>
      </c>
      <c r="I492" t="str">
        <f t="shared" si="27"/>
        <v/>
      </c>
    </row>
    <row r="493" spans="1:9" x14ac:dyDescent="0.25">
      <c r="A493" t="str">
        <f>IF('C. Fund Source'!B493="","",'C. Fund Source'!B493&amp;'C. Fund Source'!C493&amp;'C. Fund Source'!D493)</f>
        <v>3520009</v>
      </c>
      <c r="B493" t="str">
        <f>IF('C. Fund Source'!E493="","",'C. Fund Source'!E493)</f>
        <v>1190</v>
      </c>
      <c r="C493">
        <f>IF(A493="","",'C. Fund Source'!G493)</f>
        <v>2.9700000000000001E-2</v>
      </c>
      <c r="D493" t="str">
        <f>IF(A493="","",IF(COUNTIFS('Tracking Log'!H:H,A493,'Tracking Log'!J:J,B493)&gt;0,"Y","N"))</f>
        <v>N</v>
      </c>
      <c r="E493" t="str">
        <f>IF(A493="","",IF(D493="N","Unit will be held to the lessor of the adopted rate or "&amp;TEXT(C493,"0.0000")&amp;" for "&amp;Year,VLOOKUP(A493&amp;"-"&amp;B493,'Tracking Support'!A:E,5,FALSE)))</f>
        <v>Unit will be held to the lessor of the adopted rate or 0.0297 for 2025</v>
      </c>
      <c r="F493" t="str">
        <f>IF(A493=$F$1,COUNTIF($A$2:A493,A493),"")</f>
        <v/>
      </c>
      <c r="G493" t="str">
        <f t="shared" si="25"/>
        <v/>
      </c>
      <c r="H493" t="str">
        <f t="shared" si="26"/>
        <v/>
      </c>
      <c r="I493" t="str">
        <f t="shared" si="27"/>
        <v/>
      </c>
    </row>
    <row r="494" spans="1:9" x14ac:dyDescent="0.25">
      <c r="A494" t="str">
        <f>IF('C. Fund Source'!B494="","",'C. Fund Source'!B494&amp;'C. Fund Source'!C494&amp;'C. Fund Source'!D494)</f>
        <v>3520010</v>
      </c>
      <c r="B494" t="str">
        <f>IF('C. Fund Source'!E494="","",'C. Fund Source'!E494)</f>
        <v>1190</v>
      </c>
      <c r="C494">
        <f>IF(A494="","",'C. Fund Source'!G494)</f>
        <v>3.3300000000000003E-2</v>
      </c>
      <c r="D494" t="str">
        <f>IF(A494="","",IF(COUNTIFS('Tracking Log'!H:H,A494,'Tracking Log'!J:J,B494)&gt;0,"Y","N"))</f>
        <v>N</v>
      </c>
      <c r="E494" t="str">
        <f>IF(A494="","",IF(D494="N","Unit will be held to the lessor of the adopted rate or "&amp;TEXT(C494,"0.0000")&amp;" for "&amp;Year,VLOOKUP(A494&amp;"-"&amp;B494,'Tracking Support'!A:E,5,FALSE)))</f>
        <v>Unit will be held to the lessor of the adopted rate or 0.0333 for 2025</v>
      </c>
      <c r="F494" t="str">
        <f>IF(A494=$F$1,COUNTIF($A$2:A494,A494),"")</f>
        <v/>
      </c>
      <c r="G494" t="str">
        <f t="shared" si="25"/>
        <v/>
      </c>
      <c r="H494" t="str">
        <f t="shared" si="26"/>
        <v/>
      </c>
      <c r="I494" t="str">
        <f t="shared" si="27"/>
        <v/>
      </c>
    </row>
    <row r="495" spans="1:9" x14ac:dyDescent="0.25">
      <c r="A495" t="str">
        <f>IF('C. Fund Source'!B495="","",'C. Fund Source'!B495&amp;'C. Fund Source'!C495&amp;'C. Fund Source'!D495)</f>
        <v>3520011</v>
      </c>
      <c r="B495" t="str">
        <f>IF('C. Fund Source'!E495="","",'C. Fund Source'!E495)</f>
        <v>1190</v>
      </c>
      <c r="C495">
        <f>IF(A495="","",'C. Fund Source'!G495)</f>
        <v>3.3300000000000003E-2</v>
      </c>
      <c r="D495" t="str">
        <f>IF(A495="","",IF(COUNTIFS('Tracking Log'!H:H,A495,'Tracking Log'!J:J,B495)&gt;0,"Y","N"))</f>
        <v>N</v>
      </c>
      <c r="E495" t="str">
        <f>IF(A495="","",IF(D495="N","Unit will be held to the lessor of the adopted rate or "&amp;TEXT(C495,"0.0000")&amp;" for "&amp;Year,VLOOKUP(A495&amp;"-"&amp;B495,'Tracking Support'!A:E,5,FALSE)))</f>
        <v>Unit will be held to the lessor of the adopted rate or 0.0333 for 2025</v>
      </c>
      <c r="F495" t="str">
        <f>IF(A495=$F$1,COUNTIF($A$2:A495,A495),"")</f>
        <v/>
      </c>
      <c r="G495" t="str">
        <f t="shared" si="25"/>
        <v/>
      </c>
      <c r="H495" t="str">
        <f t="shared" si="26"/>
        <v/>
      </c>
      <c r="I495" t="str">
        <f t="shared" si="27"/>
        <v/>
      </c>
    </row>
    <row r="496" spans="1:9" x14ac:dyDescent="0.25">
      <c r="A496" t="str">
        <f>IF('C. Fund Source'!B496="","",'C. Fund Source'!B496&amp;'C. Fund Source'!C496&amp;'C. Fund Source'!D496)</f>
        <v>3520012</v>
      </c>
      <c r="B496" t="str">
        <f>IF('C. Fund Source'!E496="","",'C. Fund Source'!E496)</f>
        <v>1190</v>
      </c>
      <c r="C496">
        <f>IF(A496="","",'C. Fund Source'!G496)</f>
        <v>1.4200000000000001E-2</v>
      </c>
      <c r="D496" t="str">
        <f>IF(A496="","",IF(COUNTIFS('Tracking Log'!H:H,A496,'Tracking Log'!J:J,B496)&gt;0,"Y","N"))</f>
        <v>N</v>
      </c>
      <c r="E496" t="str">
        <f>IF(A496="","",IF(D496="N","Unit will be held to the lessor of the adopted rate or "&amp;TEXT(C496,"0.0000")&amp;" for "&amp;Year,VLOOKUP(A496&amp;"-"&amp;B496,'Tracking Support'!A:E,5,FALSE)))</f>
        <v>Unit will be held to the lessor of the adopted rate or 0.0142 for 2025</v>
      </c>
      <c r="F496" t="str">
        <f>IF(A496=$F$1,COUNTIF($A$2:A496,A496),"")</f>
        <v/>
      </c>
      <c r="G496" t="str">
        <f t="shared" si="25"/>
        <v/>
      </c>
      <c r="H496" t="str">
        <f t="shared" si="26"/>
        <v/>
      </c>
      <c r="I496" t="str">
        <f t="shared" si="27"/>
        <v/>
      </c>
    </row>
    <row r="497" spans="1:9" x14ac:dyDescent="0.25">
      <c r="A497" t="str">
        <f>IF('C. Fund Source'!B497="","",'C. Fund Source'!B497&amp;'C. Fund Source'!C497&amp;'C. Fund Source'!D497)</f>
        <v>3530307</v>
      </c>
      <c r="B497" t="str">
        <f>IF('C. Fund Source'!E497="","",'C. Fund Source'!E497)</f>
        <v>2391</v>
      </c>
      <c r="C497">
        <f>IF(A497="","",'C. Fund Source'!G497)</f>
        <v>2.2499999999999999E-2</v>
      </c>
      <c r="D497" t="str">
        <f>IF(A497="","",IF(COUNTIFS('Tracking Log'!H:H,A497,'Tracking Log'!J:J,B497)&gt;0,"Y","N"))</f>
        <v>Y</v>
      </c>
      <c r="E497" t="str">
        <f>IF(A497="","",IF(D497="N","Unit will be held to the lessor of the adopted rate or "&amp;TEXT(C497,"0.0000")&amp;" for "&amp;Year,VLOOKUP(A497&amp;"-"&amp;B497,'Tracking Support'!A:E,5,FALSE)))</f>
        <v>Unit will be held to the lessor of the adopted rate or the Re-established rate of 0.0500 for 2025</v>
      </c>
      <c r="F497" t="str">
        <f>IF(A497=$F$1,COUNTIF($A$2:A497,A497),"")</f>
        <v/>
      </c>
      <c r="G497" t="str">
        <f t="shared" si="25"/>
        <v/>
      </c>
      <c r="H497" t="str">
        <f t="shared" si="26"/>
        <v/>
      </c>
      <c r="I497" t="str">
        <f t="shared" si="27"/>
        <v/>
      </c>
    </row>
    <row r="498" spans="1:9" x14ac:dyDescent="0.25">
      <c r="A498" t="str">
        <f>IF('C. Fund Source'!B498="","",'C. Fund Source'!B498&amp;'C. Fund Source'!C498&amp;'C. Fund Source'!D498)</f>
        <v>3530683</v>
      </c>
      <c r="B498" t="str">
        <f>IF('C. Fund Source'!E498="","",'C. Fund Source'!E498)</f>
        <v>1191</v>
      </c>
      <c r="C498">
        <f>IF(A498="","",'C. Fund Source'!G498)</f>
        <v>3.3300000000000003E-2</v>
      </c>
      <c r="D498" t="str">
        <f>IF(A498="","",IF(COUNTIFS('Tracking Log'!H:H,A498,'Tracking Log'!J:J,B498)&gt;0,"Y","N"))</f>
        <v>N</v>
      </c>
      <c r="E498" t="str">
        <f>IF(A498="","",IF(D498="N","Unit will be held to the lessor of the adopted rate or "&amp;TEXT(C498,"0.0000")&amp;" for "&amp;Year,VLOOKUP(A498&amp;"-"&amp;B498,'Tracking Support'!A:E,5,FALSE)))</f>
        <v>Unit will be held to the lessor of the adopted rate or 0.0333 for 2025</v>
      </c>
      <c r="F498" t="str">
        <f>IF(A498=$F$1,COUNTIF($A$2:A498,A498),"")</f>
        <v/>
      </c>
      <c r="G498" t="str">
        <f t="shared" si="25"/>
        <v/>
      </c>
      <c r="H498" t="str">
        <f t="shared" si="26"/>
        <v/>
      </c>
      <c r="I498" t="str">
        <f t="shared" si="27"/>
        <v/>
      </c>
    </row>
    <row r="499" spans="1:9" x14ac:dyDescent="0.25">
      <c r="A499" t="str">
        <f>IF('C. Fund Source'!B499="","",'C. Fund Source'!B499&amp;'C. Fund Source'!C499&amp;'C. Fund Source'!D499)</f>
        <v>3530683</v>
      </c>
      <c r="B499" t="str">
        <f>IF('C. Fund Source'!E499="","",'C. Fund Source'!E499)</f>
        <v>2391</v>
      </c>
      <c r="C499">
        <f>IF(A499="","",'C. Fund Source'!G499)</f>
        <v>0.04</v>
      </c>
      <c r="D499" t="str">
        <f>IF(A499="","",IF(COUNTIFS('Tracking Log'!H:H,A499,'Tracking Log'!J:J,B499)&gt;0,"Y","N"))</f>
        <v>N</v>
      </c>
      <c r="E499" t="str">
        <f>IF(A499="","",IF(D499="N","Unit will be held to the lessor of the adopted rate or "&amp;TEXT(C499,"0.0000")&amp;" for "&amp;Year,VLOOKUP(A499&amp;"-"&amp;B499,'Tracking Support'!A:E,5,FALSE)))</f>
        <v>Unit will be held to the lessor of the adopted rate or 0.0400 for 2025</v>
      </c>
      <c r="F499" t="str">
        <f>IF(A499=$F$1,COUNTIF($A$2:A499,A499),"")</f>
        <v/>
      </c>
      <c r="G499" t="str">
        <f t="shared" si="25"/>
        <v/>
      </c>
      <c r="H499" t="str">
        <f t="shared" si="26"/>
        <v/>
      </c>
      <c r="I499" t="str">
        <f t="shared" si="27"/>
        <v/>
      </c>
    </row>
    <row r="500" spans="1:9" x14ac:dyDescent="0.25">
      <c r="A500" t="str">
        <f>IF('C. Fund Source'!B500="","",'C. Fund Source'!B500&amp;'C. Fund Source'!C500&amp;'C. Fund Source'!D500)</f>
        <v>3530684</v>
      </c>
      <c r="B500" t="str">
        <f>IF('C. Fund Source'!E500="","",'C. Fund Source'!E500)</f>
        <v>2391</v>
      </c>
      <c r="C500">
        <f>IF(A500="","",'C. Fund Source'!G500)</f>
        <v>2.06E-2</v>
      </c>
      <c r="D500" t="str">
        <f>IF(A500="","",IF(COUNTIFS('Tracking Log'!H:H,A500,'Tracking Log'!J:J,B500)&gt;0,"Y","N"))</f>
        <v>N</v>
      </c>
      <c r="E500" t="str">
        <f>IF(A500="","",IF(D500="N","Unit will be held to the lessor of the adopted rate or "&amp;TEXT(C500,"0.0000")&amp;" for "&amp;Year,VLOOKUP(A500&amp;"-"&amp;B500,'Tracking Support'!A:E,5,FALSE)))</f>
        <v>Unit will be held to the lessor of the adopted rate or 0.0206 for 2025</v>
      </c>
      <c r="F500" t="str">
        <f>IF(A500=$F$1,COUNTIF($A$2:A500,A500),"")</f>
        <v/>
      </c>
      <c r="G500" t="str">
        <f t="shared" si="25"/>
        <v/>
      </c>
      <c r="H500" t="str">
        <f t="shared" si="26"/>
        <v/>
      </c>
      <c r="I500" t="str">
        <f t="shared" si="27"/>
        <v/>
      </c>
    </row>
    <row r="501" spans="1:9" x14ac:dyDescent="0.25">
      <c r="A501" t="str">
        <f>IF('C. Fund Source'!B501="","",'C. Fund Source'!B501&amp;'C. Fund Source'!C501&amp;'C. Fund Source'!D501)</f>
        <v>3530685</v>
      </c>
      <c r="B501" t="str">
        <f>IF('C. Fund Source'!E501="","",'C. Fund Source'!E501)</f>
        <v>2391</v>
      </c>
      <c r="C501">
        <f>IF(A501="","",'C. Fund Source'!G501)</f>
        <v>1.67E-2</v>
      </c>
      <c r="D501" t="str">
        <f>IF(A501="","",IF(COUNTIFS('Tracking Log'!H:H,A501,'Tracking Log'!J:J,B501)&gt;0,"Y","N"))</f>
        <v>N</v>
      </c>
      <c r="E501" t="str">
        <f>IF(A501="","",IF(D501="N","Unit will be held to the lessor of the adopted rate or "&amp;TEXT(C501,"0.0000")&amp;" for "&amp;Year,VLOOKUP(A501&amp;"-"&amp;B501,'Tracking Support'!A:E,5,FALSE)))</f>
        <v>Unit will be held to the lessor of the adopted rate or 0.0167 for 2025</v>
      </c>
      <c r="F501" t="str">
        <f>IF(A501=$F$1,COUNTIF($A$2:A501,A501),"")</f>
        <v/>
      </c>
      <c r="G501" t="str">
        <f t="shared" si="25"/>
        <v/>
      </c>
      <c r="H501" t="str">
        <f t="shared" si="26"/>
        <v/>
      </c>
      <c r="I501" t="str">
        <f t="shared" si="27"/>
        <v/>
      </c>
    </row>
    <row r="502" spans="1:9" x14ac:dyDescent="0.25">
      <c r="A502" t="str">
        <f>IF('C. Fund Source'!B502="","",'C. Fund Source'!B502&amp;'C. Fund Source'!C502&amp;'C. Fund Source'!D502)</f>
        <v>3530686</v>
      </c>
      <c r="B502" t="str">
        <f>IF('C. Fund Source'!E502="","",'C. Fund Source'!E502)</f>
        <v>1191</v>
      </c>
      <c r="C502">
        <f>IF(A502="","",'C. Fund Source'!G502)</f>
        <v>1.52E-2</v>
      </c>
      <c r="D502" t="str">
        <f>IF(A502="","",IF(COUNTIFS('Tracking Log'!H:H,A502,'Tracking Log'!J:J,B502)&gt;0,"Y","N"))</f>
        <v>N</v>
      </c>
      <c r="E502" t="str">
        <f>IF(A502="","",IF(D502="N","Unit will be held to the lessor of the adopted rate or "&amp;TEXT(C502,"0.0000")&amp;" for "&amp;Year,VLOOKUP(A502&amp;"-"&amp;B502,'Tracking Support'!A:E,5,FALSE)))</f>
        <v>Unit will be held to the lessor of the adopted rate or 0.0152 for 2025</v>
      </c>
      <c r="F502" t="str">
        <f>IF(A502=$F$1,COUNTIF($A$2:A502,A502),"")</f>
        <v/>
      </c>
      <c r="G502" t="str">
        <f t="shared" si="25"/>
        <v/>
      </c>
      <c r="H502" t="str">
        <f t="shared" si="26"/>
        <v/>
      </c>
      <c r="I502" t="str">
        <f t="shared" si="27"/>
        <v/>
      </c>
    </row>
    <row r="503" spans="1:9" x14ac:dyDescent="0.25">
      <c r="A503" t="str">
        <f>IF('C. Fund Source'!B503="","",'C. Fund Source'!B503&amp;'C. Fund Source'!C503&amp;'C. Fund Source'!D503)</f>
        <v>3530686</v>
      </c>
      <c r="B503" t="str">
        <f>IF('C. Fund Source'!E503="","",'C. Fund Source'!E503)</f>
        <v>2391</v>
      </c>
      <c r="C503">
        <f>IF(A503="","",'C. Fund Source'!G503)</f>
        <v>3.3300000000000003E-2</v>
      </c>
      <c r="D503" t="str">
        <f>IF(A503="","",IF(COUNTIFS('Tracking Log'!H:H,A503,'Tracking Log'!J:J,B503)&gt;0,"Y","N"))</f>
        <v>Y</v>
      </c>
      <c r="E503" t="str">
        <f>IF(A503="","",IF(D503="N","Unit will be held to the lessor of the adopted rate or "&amp;TEXT(C503,"0.0000")&amp;" for "&amp;Year,VLOOKUP(A503&amp;"-"&amp;B503,'Tracking Support'!A:E,5,FALSE)))</f>
        <v>Unit will be held to the lessor of the adopted rate or the Re-established rate of 0.0500 for 2025</v>
      </c>
      <c r="F503" t="str">
        <f>IF(A503=$F$1,COUNTIF($A$2:A503,A503),"")</f>
        <v/>
      </c>
      <c r="G503" t="str">
        <f t="shared" si="25"/>
        <v/>
      </c>
      <c r="H503" t="str">
        <f t="shared" si="26"/>
        <v/>
      </c>
      <c r="I503" t="str">
        <f t="shared" si="27"/>
        <v/>
      </c>
    </row>
    <row r="504" spans="1:9" x14ac:dyDescent="0.25">
      <c r="A504" t="str">
        <f>IF('C. Fund Source'!B504="","",'C. Fund Source'!B504&amp;'C. Fund Source'!C504&amp;'C. Fund Source'!D504)</f>
        <v>3530687</v>
      </c>
      <c r="B504" t="str">
        <f>IF('C. Fund Source'!E504="","",'C. Fund Source'!E504)</f>
        <v>1191</v>
      </c>
      <c r="C504">
        <f>IF(A504="","",'C. Fund Source'!G504)</f>
        <v>2.1000000000000001E-2</v>
      </c>
      <c r="D504" t="str">
        <f>IF(A504="","",IF(COUNTIFS('Tracking Log'!H:H,A504,'Tracking Log'!J:J,B504)&gt;0,"Y","N"))</f>
        <v>N</v>
      </c>
      <c r="E504" t="str">
        <f>IF(A504="","",IF(D504="N","Unit will be held to the lessor of the adopted rate or "&amp;TEXT(C504,"0.0000")&amp;" for "&amp;Year,VLOOKUP(A504&amp;"-"&amp;B504,'Tracking Support'!A:E,5,FALSE)))</f>
        <v>Unit will be held to the lessor of the adopted rate or 0.0210 for 2025</v>
      </c>
      <c r="F504" t="str">
        <f>IF(A504=$F$1,COUNTIF($A$2:A504,A504),"")</f>
        <v/>
      </c>
      <c r="G504" t="str">
        <f t="shared" si="25"/>
        <v/>
      </c>
      <c r="H504" t="str">
        <f t="shared" si="26"/>
        <v/>
      </c>
      <c r="I504" t="str">
        <f t="shared" si="27"/>
        <v/>
      </c>
    </row>
    <row r="505" spans="1:9" x14ac:dyDescent="0.25">
      <c r="A505" t="str">
        <f>IF('C. Fund Source'!B505="","",'C. Fund Source'!B505&amp;'C. Fund Source'!C505&amp;'C. Fund Source'!D505)</f>
        <v>3530687</v>
      </c>
      <c r="B505" t="str">
        <f>IF('C. Fund Source'!E505="","",'C. Fund Source'!E505)</f>
        <v>2391</v>
      </c>
      <c r="C505">
        <f>IF(A505="","",'C. Fund Source'!G505)</f>
        <v>0.05</v>
      </c>
      <c r="D505" t="str">
        <f>IF(A505="","",IF(COUNTIFS('Tracking Log'!H:H,A505,'Tracking Log'!J:J,B505)&gt;0,"Y","N"))</f>
        <v>N</v>
      </c>
      <c r="E505" t="str">
        <f>IF(A505="","",IF(D505="N","Unit will be held to the lessor of the adopted rate or "&amp;TEXT(C505,"0.0000")&amp;" for "&amp;Year,VLOOKUP(A505&amp;"-"&amp;B505,'Tracking Support'!A:E,5,FALSE)))</f>
        <v>Unit will be held to the lessor of the adopted rate or 0.0500 for 2025</v>
      </c>
      <c r="F505" t="str">
        <f>IF(A505=$F$1,COUNTIF($A$2:A505,A505),"")</f>
        <v/>
      </c>
      <c r="G505" t="str">
        <f t="shared" si="25"/>
        <v/>
      </c>
      <c r="H505" t="str">
        <f t="shared" si="26"/>
        <v/>
      </c>
      <c r="I505" t="str">
        <f t="shared" si="27"/>
        <v/>
      </c>
    </row>
    <row r="506" spans="1:9" x14ac:dyDescent="0.25">
      <c r="A506" t="str">
        <f>IF('C. Fund Source'!B506="","",'C. Fund Source'!B506&amp;'C. Fund Source'!C506&amp;'C. Fund Source'!D506)</f>
        <v>3610000</v>
      </c>
      <c r="B506" t="str">
        <f>IF('C. Fund Source'!E506="","",'C. Fund Source'!E506)</f>
        <v>0790</v>
      </c>
      <c r="C506">
        <f>IF(A506="","",'C. Fund Source'!G506)</f>
        <v>0.02</v>
      </c>
      <c r="D506" t="str">
        <f>IF(A506="","",IF(COUNTIFS('Tracking Log'!H:H,A506,'Tracking Log'!J:J,B506)&gt;0,"Y","N"))</f>
        <v>N</v>
      </c>
      <c r="E506" t="str">
        <f>IF(A506="","",IF(D506="N","Unit will be held to the lessor of the adopted rate or "&amp;TEXT(C506,"0.0000")&amp;" for "&amp;Year,VLOOKUP(A506&amp;"-"&amp;B506,'Tracking Support'!A:E,5,FALSE)))</f>
        <v>Unit will be held to the lessor of the adopted rate or 0.0200 for 2025</v>
      </c>
      <c r="F506" t="str">
        <f>IF(A506=$F$1,COUNTIF($A$2:A506,A506),"")</f>
        <v/>
      </c>
      <c r="G506" t="str">
        <f t="shared" si="25"/>
        <v/>
      </c>
      <c r="H506" t="str">
        <f t="shared" si="26"/>
        <v/>
      </c>
      <c r="I506" t="str">
        <f t="shared" si="27"/>
        <v/>
      </c>
    </row>
    <row r="507" spans="1:9" x14ac:dyDescent="0.25">
      <c r="A507" t="str">
        <f>IF('C. Fund Source'!B507="","",'C. Fund Source'!B507&amp;'C. Fund Source'!C507&amp;'C. Fund Source'!D507)</f>
        <v>3610000</v>
      </c>
      <c r="B507" t="str">
        <f>IF('C. Fund Source'!E507="","",'C. Fund Source'!E507)</f>
        <v>2391</v>
      </c>
      <c r="C507">
        <f>IF(A507="","",'C. Fund Source'!G507)</f>
        <v>3.2199999999999999E-2</v>
      </c>
      <c r="D507" t="str">
        <f>IF(A507="","",IF(COUNTIFS('Tracking Log'!H:H,A507,'Tracking Log'!J:J,B507)&gt;0,"Y","N"))</f>
        <v>N</v>
      </c>
      <c r="E507" t="str">
        <f>IF(A507="","",IF(D507="N","Unit will be held to the lessor of the adopted rate or "&amp;TEXT(C507,"0.0000")&amp;" for "&amp;Year,VLOOKUP(A507&amp;"-"&amp;B507,'Tracking Support'!A:E,5,FALSE)))</f>
        <v>Unit will be held to the lessor of the adopted rate or 0.0322 for 2025</v>
      </c>
      <c r="F507" t="str">
        <f>IF(A507=$F$1,COUNTIF($A$2:A507,A507),"")</f>
        <v/>
      </c>
      <c r="G507" t="str">
        <f t="shared" si="25"/>
        <v/>
      </c>
      <c r="H507" t="str">
        <f t="shared" si="26"/>
        <v/>
      </c>
      <c r="I507" t="str">
        <f t="shared" si="27"/>
        <v/>
      </c>
    </row>
    <row r="508" spans="1:9" x14ac:dyDescent="0.25">
      <c r="A508" t="str">
        <f>IF('C. Fund Source'!B508="","",'C. Fund Source'!B508&amp;'C. Fund Source'!C508&amp;'C. Fund Source'!D508)</f>
        <v>3620002</v>
      </c>
      <c r="B508" t="str">
        <f>IF('C. Fund Source'!E508="","",'C. Fund Source'!E508)</f>
        <v>8692</v>
      </c>
      <c r="C508">
        <f>IF(A508="","",'C. Fund Source'!G508)</f>
        <v>3.2300000000000002E-2</v>
      </c>
      <c r="D508" t="str">
        <f>IF(A508="","",IF(COUNTIFS('Tracking Log'!H:H,A508,'Tracking Log'!J:J,B508)&gt;0,"Y","N"))</f>
        <v>N</v>
      </c>
      <c r="E508" t="str">
        <f>IF(A508="","",IF(D508="N","Unit will be held to the lessor of the adopted rate or "&amp;TEXT(C508,"0.0000")&amp;" for "&amp;Year,VLOOKUP(A508&amp;"-"&amp;B508,'Tracking Support'!A:E,5,FALSE)))</f>
        <v>Unit will be held to the lessor of the adopted rate or 0.0323 for 2025</v>
      </c>
      <c r="F508" t="str">
        <f>IF(A508=$F$1,COUNTIF($A$2:A508,A508),"")</f>
        <v/>
      </c>
      <c r="G508" t="str">
        <f t="shared" si="25"/>
        <v/>
      </c>
      <c r="H508" t="str">
        <f t="shared" si="26"/>
        <v/>
      </c>
      <c r="I508" t="str">
        <f t="shared" si="27"/>
        <v/>
      </c>
    </row>
    <row r="509" spans="1:9" x14ac:dyDescent="0.25">
      <c r="A509" t="str">
        <f>IF('C. Fund Source'!B509="","",'C. Fund Source'!B509&amp;'C. Fund Source'!C509&amp;'C. Fund Source'!D509)</f>
        <v>3630314</v>
      </c>
      <c r="B509" t="str">
        <f>IF('C. Fund Source'!E509="","",'C. Fund Source'!E509)</f>
        <v>1191</v>
      </c>
      <c r="C509">
        <f>IF(A509="","",'C. Fund Source'!G509)</f>
        <v>2.5000000000000001E-3</v>
      </c>
      <c r="D509" t="str">
        <f>IF(A509="","",IF(COUNTIFS('Tracking Log'!H:H,A509,'Tracking Log'!J:J,B509)&gt;0,"Y","N"))</f>
        <v>N</v>
      </c>
      <c r="E509" t="str">
        <f>IF(A509="","",IF(D509="N","Unit will be held to the lessor of the adopted rate or "&amp;TEXT(C509,"0.0000")&amp;" for "&amp;Year,VLOOKUP(A509&amp;"-"&amp;B509,'Tracking Support'!A:E,5,FALSE)))</f>
        <v>Unit will be held to the lessor of the adopted rate or 0.0025 for 2025</v>
      </c>
      <c r="F509" t="str">
        <f>IF(A509=$F$1,COUNTIF($A$2:A509,A509),"")</f>
        <v/>
      </c>
      <c r="G509" t="str">
        <f t="shared" si="25"/>
        <v/>
      </c>
      <c r="H509" t="str">
        <f t="shared" si="26"/>
        <v/>
      </c>
      <c r="I509" t="str">
        <f t="shared" si="27"/>
        <v/>
      </c>
    </row>
    <row r="510" spans="1:9" x14ac:dyDescent="0.25">
      <c r="A510" t="str">
        <f>IF('C. Fund Source'!B510="","",'C. Fund Source'!B510&amp;'C. Fund Source'!C510&amp;'C. Fund Source'!D510)</f>
        <v>3630314</v>
      </c>
      <c r="B510" t="str">
        <f>IF('C. Fund Source'!E510="","",'C. Fund Source'!E510)</f>
        <v>2391</v>
      </c>
      <c r="C510">
        <f>IF(A510="","",'C. Fund Source'!G510)</f>
        <v>0.05</v>
      </c>
      <c r="D510" t="str">
        <f>IF(A510="","",IF(COUNTIFS('Tracking Log'!H:H,A510,'Tracking Log'!J:J,B510)&gt;0,"Y","N"))</f>
        <v>N</v>
      </c>
      <c r="E510" t="str">
        <f>IF(A510="","",IF(D510="N","Unit will be held to the lessor of the adopted rate or "&amp;TEXT(C510,"0.0000")&amp;" for "&amp;Year,VLOOKUP(A510&amp;"-"&amp;B510,'Tracking Support'!A:E,5,FALSE)))</f>
        <v>Unit will be held to the lessor of the adopted rate or 0.0500 for 2025</v>
      </c>
      <c r="F510" t="str">
        <f>IF(A510=$F$1,COUNTIF($A$2:A510,A510),"")</f>
        <v/>
      </c>
      <c r="G510" t="str">
        <f t="shared" si="25"/>
        <v/>
      </c>
      <c r="H510" t="str">
        <f t="shared" si="26"/>
        <v/>
      </c>
      <c r="I510" t="str">
        <f t="shared" si="27"/>
        <v/>
      </c>
    </row>
    <row r="511" spans="1:9" x14ac:dyDescent="0.25">
      <c r="A511" t="str">
        <f>IF('C. Fund Source'!B511="","",'C. Fund Source'!B511&amp;'C. Fund Source'!C511&amp;'C. Fund Source'!D511)</f>
        <v>3630688</v>
      </c>
      <c r="B511" t="str">
        <f>IF('C. Fund Source'!E511="","",'C. Fund Source'!E511)</f>
        <v>2391</v>
      </c>
      <c r="C511">
        <f>IF(A511="","",'C. Fund Source'!G511)</f>
        <v>4.3400000000000001E-2</v>
      </c>
      <c r="D511" t="str">
        <f>IF(A511="","",IF(COUNTIFS('Tracking Log'!H:H,A511,'Tracking Log'!J:J,B511)&gt;0,"Y","N"))</f>
        <v>N</v>
      </c>
      <c r="E511" t="str">
        <f>IF(A511="","",IF(D511="N","Unit will be held to the lessor of the adopted rate or "&amp;TEXT(C511,"0.0000")&amp;" for "&amp;Year,VLOOKUP(A511&amp;"-"&amp;B511,'Tracking Support'!A:E,5,FALSE)))</f>
        <v>Unit will be held to the lessor of the adopted rate or 0.0434 for 2025</v>
      </c>
      <c r="F511" t="str">
        <f>IF(A511=$F$1,COUNTIF($A$2:A511,A511),"")</f>
        <v/>
      </c>
      <c r="G511" t="str">
        <f t="shared" si="25"/>
        <v/>
      </c>
      <c r="H511" t="str">
        <f t="shared" si="26"/>
        <v/>
      </c>
      <c r="I511" t="str">
        <f t="shared" si="27"/>
        <v/>
      </c>
    </row>
    <row r="512" spans="1:9" x14ac:dyDescent="0.25">
      <c r="A512" t="str">
        <f>IF('C. Fund Source'!B512="","",'C. Fund Source'!B512&amp;'C. Fund Source'!C512&amp;'C. Fund Source'!D512)</f>
        <v>3630689</v>
      </c>
      <c r="B512" t="str">
        <f>IF('C. Fund Source'!E512="","",'C. Fund Source'!E512)</f>
        <v>2391</v>
      </c>
      <c r="C512">
        <f>IF(A512="","",'C. Fund Source'!G512)</f>
        <v>0.05</v>
      </c>
      <c r="D512" t="str">
        <f>IF(A512="","",IF(COUNTIFS('Tracking Log'!H:H,A512,'Tracking Log'!J:J,B512)&gt;0,"Y","N"))</f>
        <v>N</v>
      </c>
      <c r="E512" t="str">
        <f>IF(A512="","",IF(D512="N","Unit will be held to the lessor of the adopted rate or "&amp;TEXT(C512,"0.0000")&amp;" for "&amp;Year,VLOOKUP(A512&amp;"-"&amp;B512,'Tracking Support'!A:E,5,FALSE)))</f>
        <v>Unit will be held to the lessor of the adopted rate or 0.0500 for 2025</v>
      </c>
      <c r="F512" t="str">
        <f>IF(A512=$F$1,COUNTIF($A$2:A512,A512),"")</f>
        <v/>
      </c>
      <c r="G512" t="str">
        <f t="shared" si="25"/>
        <v/>
      </c>
      <c r="H512" t="str">
        <f t="shared" si="26"/>
        <v/>
      </c>
      <c r="I512" t="str">
        <f t="shared" si="27"/>
        <v/>
      </c>
    </row>
    <row r="513" spans="1:9" x14ac:dyDescent="0.25">
      <c r="A513" t="str">
        <f>IF('C. Fund Source'!B513="","",'C. Fund Source'!B513&amp;'C. Fund Source'!C513&amp;'C. Fund Source'!D513)</f>
        <v>3630690</v>
      </c>
      <c r="B513" t="str">
        <f>IF('C. Fund Source'!E513="","",'C. Fund Source'!E513)</f>
        <v>2391</v>
      </c>
      <c r="C513">
        <f>IF(A513="","",'C. Fund Source'!G513)</f>
        <v>4.8300000000000003E-2</v>
      </c>
      <c r="D513" t="str">
        <f>IF(A513="","",IF(COUNTIFS('Tracking Log'!H:H,A513,'Tracking Log'!J:J,B513)&gt;0,"Y","N"))</f>
        <v>N</v>
      </c>
      <c r="E513" t="str">
        <f>IF(A513="","",IF(D513="N","Unit will be held to the lessor of the adopted rate or "&amp;TEXT(C513,"0.0000")&amp;" for "&amp;Year,VLOOKUP(A513&amp;"-"&amp;B513,'Tracking Support'!A:E,5,FALSE)))</f>
        <v>Unit will be held to the lessor of the adopted rate or 0.0483 for 2025</v>
      </c>
      <c r="F513" t="str">
        <f>IF(A513=$F$1,COUNTIF($A$2:A513,A513),"")</f>
        <v/>
      </c>
      <c r="G513" t="str">
        <f t="shared" si="25"/>
        <v/>
      </c>
      <c r="H513" t="str">
        <f t="shared" si="26"/>
        <v/>
      </c>
      <c r="I513" t="str">
        <f t="shared" si="27"/>
        <v/>
      </c>
    </row>
    <row r="514" spans="1:9" x14ac:dyDescent="0.25">
      <c r="A514" t="str">
        <f>IF('C. Fund Source'!B514="","",'C. Fund Source'!B514&amp;'C. Fund Source'!C514&amp;'C. Fund Source'!D514)</f>
        <v>3660339</v>
      </c>
      <c r="B514" t="str">
        <f>IF('C. Fund Source'!E514="","",'C. Fund Source'!E514)</f>
        <v>8691</v>
      </c>
      <c r="C514">
        <f>IF(A514="","",'C. Fund Source'!G514)</f>
        <v>3.2899999999999999E-2</v>
      </c>
      <c r="D514" t="str">
        <f>IF(A514="","",IF(COUNTIFS('Tracking Log'!H:H,A514,'Tracking Log'!J:J,B514)&gt;0,"Y","N"))</f>
        <v>N</v>
      </c>
      <c r="E514" t="str">
        <f>IF(A514="","",IF(D514="N","Unit will be held to the lessor of the adopted rate or "&amp;TEXT(C514,"0.0000")&amp;" for "&amp;Year,VLOOKUP(A514&amp;"-"&amp;B514,'Tracking Support'!A:E,5,FALSE)))</f>
        <v>Unit will be held to the lessor of the adopted rate or 0.0329 for 2025</v>
      </c>
      <c r="F514" t="str">
        <f>IF(A514=$F$1,COUNTIF($A$2:A514,A514),"")</f>
        <v/>
      </c>
      <c r="G514" t="str">
        <f t="shared" si="25"/>
        <v/>
      </c>
      <c r="H514" t="str">
        <f t="shared" si="26"/>
        <v/>
      </c>
      <c r="I514" t="str">
        <f t="shared" si="27"/>
        <v/>
      </c>
    </row>
    <row r="515" spans="1:9" x14ac:dyDescent="0.25">
      <c r="A515" t="str">
        <f>IF('C. Fund Source'!B515="","",'C. Fund Source'!B515&amp;'C. Fund Source'!C515&amp;'C. Fund Source'!D515)</f>
        <v>3661081</v>
      </c>
      <c r="B515" t="str">
        <f>IF('C. Fund Source'!E515="","",'C. Fund Source'!E515)</f>
        <v>8691</v>
      </c>
      <c r="C515">
        <f>IF(A515="","",'C. Fund Source'!G515)</f>
        <v>3.1600000000000003E-2</v>
      </c>
      <c r="D515" t="str">
        <f>IF(A515="","",IF(COUNTIFS('Tracking Log'!H:H,A515,'Tracking Log'!J:J,B515)&gt;0,"Y","N"))</f>
        <v>N</v>
      </c>
      <c r="E515" t="str">
        <f>IF(A515="","",IF(D515="N","Unit will be held to the lessor of the adopted rate or "&amp;TEXT(C515,"0.0000")&amp;" for "&amp;Year,VLOOKUP(A515&amp;"-"&amp;B515,'Tracking Support'!A:E,5,FALSE)))</f>
        <v>Unit will be held to the lessor of the adopted rate or 0.0316 for 2025</v>
      </c>
      <c r="F515" t="str">
        <f>IF(A515=$F$1,COUNTIF($A$2:A515,A515),"")</f>
        <v/>
      </c>
      <c r="G515" t="str">
        <f t="shared" ref="G515:G578" si="28">IF(F515="","",B515)</f>
        <v/>
      </c>
      <c r="H515" t="str">
        <f t="shared" ref="H515:H578" si="29">IF(F515="","",C515)</f>
        <v/>
      </c>
      <c r="I515" t="str">
        <f t="shared" ref="I515:I578" si="30">IF(F515="","",E515)</f>
        <v/>
      </c>
    </row>
    <row r="516" spans="1:9" x14ac:dyDescent="0.25">
      <c r="A516" t="str">
        <f>IF('C. Fund Source'!B516="","",'C. Fund Source'!B516&amp;'C. Fund Source'!C516&amp;'C. Fund Source'!D516)</f>
        <v>3661083</v>
      </c>
      <c r="B516" t="str">
        <f>IF('C. Fund Source'!E516="","",'C. Fund Source'!E516)</f>
        <v>8691</v>
      </c>
      <c r="C516">
        <f>IF(A516="","",'C. Fund Source'!G516)</f>
        <v>3.3300000000000003E-2</v>
      </c>
      <c r="D516" t="str">
        <f>IF(A516="","",IF(COUNTIFS('Tracking Log'!H:H,A516,'Tracking Log'!J:J,B516)&gt;0,"Y","N"))</f>
        <v>N</v>
      </c>
      <c r="E516" t="str">
        <f>IF(A516="","",IF(D516="N","Unit will be held to the lessor of the adopted rate or "&amp;TEXT(C516,"0.0000")&amp;" for "&amp;Year,VLOOKUP(A516&amp;"-"&amp;B516,'Tracking Support'!A:E,5,FALSE)))</f>
        <v>Unit will be held to the lessor of the adopted rate or 0.0333 for 2025</v>
      </c>
      <c r="F516" t="str">
        <f>IF(A516=$F$1,COUNTIF($A$2:A516,A516),"")</f>
        <v/>
      </c>
      <c r="G516" t="str">
        <f t="shared" si="28"/>
        <v/>
      </c>
      <c r="H516" t="str">
        <f t="shared" si="29"/>
        <v/>
      </c>
      <c r="I516" t="str">
        <f t="shared" si="30"/>
        <v/>
      </c>
    </row>
    <row r="517" spans="1:9" x14ac:dyDescent="0.25">
      <c r="A517" t="str">
        <f>IF('C. Fund Source'!B517="","",'C. Fund Source'!B517&amp;'C. Fund Source'!C517&amp;'C. Fund Source'!D517)</f>
        <v>3661084</v>
      </c>
      <c r="B517" t="str">
        <f>IF('C. Fund Source'!E517="","",'C. Fund Source'!E517)</f>
        <v>8691</v>
      </c>
      <c r="C517">
        <f>IF(A517="","",'C. Fund Source'!G517)</f>
        <v>3.3300000000000003E-2</v>
      </c>
      <c r="D517" t="str">
        <f>IF(A517="","",IF(COUNTIFS('Tracking Log'!H:H,A517,'Tracking Log'!J:J,B517)&gt;0,"Y","N"))</f>
        <v>N</v>
      </c>
      <c r="E517" t="str">
        <f>IF(A517="","",IF(D517="N","Unit will be held to the lessor of the adopted rate or "&amp;TEXT(C517,"0.0000")&amp;" for "&amp;Year,VLOOKUP(A517&amp;"-"&amp;B517,'Tracking Support'!A:E,5,FALSE)))</f>
        <v>Unit will be held to the lessor of the adopted rate or 0.0333 for 2025</v>
      </c>
      <c r="F517" t="str">
        <f>IF(A517=$F$1,COUNTIF($A$2:A517,A517),"")</f>
        <v/>
      </c>
      <c r="G517" t="str">
        <f t="shared" si="28"/>
        <v/>
      </c>
      <c r="H517" t="str">
        <f t="shared" si="29"/>
        <v/>
      </c>
      <c r="I517" t="str">
        <f t="shared" si="30"/>
        <v/>
      </c>
    </row>
    <row r="518" spans="1:9" x14ac:dyDescent="0.25">
      <c r="A518" t="str">
        <f>IF('C. Fund Source'!B518="","",'C. Fund Source'!B518&amp;'C. Fund Source'!C518&amp;'C. Fund Source'!D518)</f>
        <v>3661085</v>
      </c>
      <c r="B518" t="str">
        <f>IF('C. Fund Source'!E518="","",'C. Fund Source'!E518)</f>
        <v>8691</v>
      </c>
      <c r="C518">
        <f>IF(A518="","",'C. Fund Source'!G518)</f>
        <v>3.3300000000000003E-2</v>
      </c>
      <c r="D518" t="str">
        <f>IF(A518="","",IF(COUNTIFS('Tracking Log'!H:H,A518,'Tracking Log'!J:J,B518)&gt;0,"Y","N"))</f>
        <v>N</v>
      </c>
      <c r="E518" t="str">
        <f>IF(A518="","",IF(D518="N","Unit will be held to the lessor of the adopted rate or "&amp;TEXT(C518,"0.0000")&amp;" for "&amp;Year,VLOOKUP(A518&amp;"-"&amp;B518,'Tracking Support'!A:E,5,FALSE)))</f>
        <v>Unit will be held to the lessor of the adopted rate or 0.0333 for 2025</v>
      </c>
      <c r="F518" t="str">
        <f>IF(A518=$F$1,COUNTIF($A$2:A518,A518),"")</f>
        <v/>
      </c>
      <c r="G518" t="str">
        <f t="shared" si="28"/>
        <v/>
      </c>
      <c r="H518" t="str">
        <f t="shared" si="29"/>
        <v/>
      </c>
      <c r="I518" t="str">
        <f t="shared" si="30"/>
        <v/>
      </c>
    </row>
    <row r="519" spans="1:9" x14ac:dyDescent="0.25">
      <c r="A519" t="str">
        <f>IF('C. Fund Source'!B519="","",'C. Fund Source'!B519&amp;'C. Fund Source'!C519&amp;'C. Fund Source'!D519)</f>
        <v>3661086</v>
      </c>
      <c r="B519" t="str">
        <f>IF('C. Fund Source'!E519="","",'C. Fund Source'!E519)</f>
        <v>8691</v>
      </c>
      <c r="C519">
        <f>IF(A519="","",'C. Fund Source'!G519)</f>
        <v>3.3300000000000003E-2</v>
      </c>
      <c r="D519" t="str">
        <f>IF(A519="","",IF(COUNTIFS('Tracking Log'!H:H,A519,'Tracking Log'!J:J,B519)&gt;0,"Y","N"))</f>
        <v>N</v>
      </c>
      <c r="E519" t="str">
        <f>IF(A519="","",IF(D519="N","Unit will be held to the lessor of the adopted rate or "&amp;TEXT(C519,"0.0000")&amp;" for "&amp;Year,VLOOKUP(A519&amp;"-"&amp;B519,'Tracking Support'!A:E,5,FALSE)))</f>
        <v>Unit will be held to the lessor of the adopted rate or 0.0333 for 2025</v>
      </c>
      <c r="F519" t="str">
        <f>IF(A519=$F$1,COUNTIF($A$2:A519,A519),"")</f>
        <v/>
      </c>
      <c r="G519" t="str">
        <f t="shared" si="28"/>
        <v/>
      </c>
      <c r="H519" t="str">
        <f t="shared" si="29"/>
        <v/>
      </c>
      <c r="I519" t="str">
        <f t="shared" si="30"/>
        <v/>
      </c>
    </row>
    <row r="520" spans="1:9" x14ac:dyDescent="0.25">
      <c r="A520" t="str">
        <f>IF('C. Fund Source'!B520="","",'C. Fund Source'!B520&amp;'C. Fund Source'!C520&amp;'C. Fund Source'!D520)</f>
        <v>3661087</v>
      </c>
      <c r="B520" t="str">
        <f>IF('C. Fund Source'!E520="","",'C. Fund Source'!E520)</f>
        <v>8691</v>
      </c>
      <c r="C520">
        <f>IF(A520="","",'C. Fund Source'!G520)</f>
        <v>3.3300000000000003E-2</v>
      </c>
      <c r="D520" t="str">
        <f>IF(A520="","",IF(COUNTIFS('Tracking Log'!H:H,A520,'Tracking Log'!J:J,B520)&gt;0,"Y","N"))</f>
        <v>N</v>
      </c>
      <c r="E520" t="str">
        <f>IF(A520="","",IF(D520="N","Unit will be held to the lessor of the adopted rate or "&amp;TEXT(C520,"0.0000")&amp;" for "&amp;Year,VLOOKUP(A520&amp;"-"&amp;B520,'Tracking Support'!A:E,5,FALSE)))</f>
        <v>Unit will be held to the lessor of the adopted rate or 0.0333 for 2025</v>
      </c>
      <c r="F520" t="str">
        <f>IF(A520=$F$1,COUNTIF($A$2:A520,A520),"")</f>
        <v/>
      </c>
      <c r="G520" t="str">
        <f t="shared" si="28"/>
        <v/>
      </c>
      <c r="H520" t="str">
        <f t="shared" si="29"/>
        <v/>
      </c>
      <c r="I520" t="str">
        <f t="shared" si="30"/>
        <v/>
      </c>
    </row>
    <row r="521" spans="1:9" x14ac:dyDescent="0.25">
      <c r="A521" t="str">
        <f>IF('C. Fund Source'!B521="","",'C. Fund Source'!B521&amp;'C. Fund Source'!C521&amp;'C. Fund Source'!D521)</f>
        <v>3661088</v>
      </c>
      <c r="B521" t="str">
        <f>IF('C. Fund Source'!E521="","",'C. Fund Source'!E521)</f>
        <v>8691</v>
      </c>
      <c r="C521">
        <f>IF(A521="","",'C. Fund Source'!G521)</f>
        <v>2.9700000000000001E-2</v>
      </c>
      <c r="D521" t="str">
        <f>IF(A521="","",IF(COUNTIFS('Tracking Log'!H:H,A521,'Tracking Log'!J:J,B521)&gt;0,"Y","N"))</f>
        <v>Y</v>
      </c>
      <c r="E521" t="str">
        <f>IF(A521="","",IF(D521="N","Unit will be held to the lessor of the adopted rate or "&amp;TEXT(C521,"0.0000")&amp;" for "&amp;Year,VLOOKUP(A521&amp;"-"&amp;B521,'Tracking Support'!A:E,5,FALSE)))</f>
        <v>Unit will be held to the lessor of the adopted rate or the Re-established rate of 0.0333 for 2025</v>
      </c>
      <c r="F521" t="str">
        <f>IF(A521=$F$1,COUNTIF($A$2:A521,A521),"")</f>
        <v/>
      </c>
      <c r="G521" t="str">
        <f t="shared" si="28"/>
        <v/>
      </c>
      <c r="H521" t="str">
        <f t="shared" si="29"/>
        <v/>
      </c>
      <c r="I521" t="str">
        <f t="shared" si="30"/>
        <v/>
      </c>
    </row>
    <row r="522" spans="1:9" x14ac:dyDescent="0.25">
      <c r="A522" t="str">
        <f>IF('C. Fund Source'!B522="","",'C. Fund Source'!B522&amp;'C. Fund Source'!C522&amp;'C. Fund Source'!D522)</f>
        <v>3661089</v>
      </c>
      <c r="B522" t="str">
        <f>IF('C. Fund Source'!E522="","",'C. Fund Source'!E522)</f>
        <v>8691</v>
      </c>
      <c r="C522">
        <f>IF(A522="","",'C. Fund Source'!G522)</f>
        <v>3.3300000000000003E-2</v>
      </c>
      <c r="D522" t="str">
        <f>IF(A522="","",IF(COUNTIFS('Tracking Log'!H:H,A522,'Tracking Log'!J:J,B522)&gt;0,"Y","N"))</f>
        <v>N</v>
      </c>
      <c r="E522" t="str">
        <f>IF(A522="","",IF(D522="N","Unit will be held to the lessor of the adopted rate or "&amp;TEXT(C522,"0.0000")&amp;" for "&amp;Year,VLOOKUP(A522&amp;"-"&amp;B522,'Tracking Support'!A:E,5,FALSE)))</f>
        <v>Unit will be held to the lessor of the adopted rate or 0.0333 for 2025</v>
      </c>
      <c r="F522" t="str">
        <f>IF(A522=$F$1,COUNTIF($A$2:A522,A522),"")</f>
        <v/>
      </c>
      <c r="G522" t="str">
        <f t="shared" si="28"/>
        <v/>
      </c>
      <c r="H522" t="str">
        <f t="shared" si="29"/>
        <v/>
      </c>
      <c r="I522" t="str">
        <f t="shared" si="30"/>
        <v/>
      </c>
    </row>
    <row r="523" spans="1:9" x14ac:dyDescent="0.25">
      <c r="A523" t="str">
        <f>IF('C. Fund Source'!B523="","",'C. Fund Source'!B523&amp;'C. Fund Source'!C523&amp;'C. Fund Source'!D523)</f>
        <v>3710000</v>
      </c>
      <c r="B523" t="str">
        <f>IF('C. Fund Source'!E523="","",'C. Fund Source'!E523)</f>
        <v>0790</v>
      </c>
      <c r="C523">
        <f>IF(A523="","",'C. Fund Source'!G523)</f>
        <v>8.3999999999999995E-3</v>
      </c>
      <c r="D523" t="str">
        <f>IF(A523="","",IF(COUNTIFS('Tracking Log'!H:H,A523,'Tracking Log'!J:J,B523)&gt;0,"Y","N"))</f>
        <v>N</v>
      </c>
      <c r="E523" t="str">
        <f>IF(A523="","",IF(D523="N","Unit will be held to the lessor of the adopted rate or "&amp;TEXT(C523,"0.0000")&amp;" for "&amp;Year,VLOOKUP(A523&amp;"-"&amp;B523,'Tracking Support'!A:E,5,FALSE)))</f>
        <v>Unit will be held to the lessor of the adopted rate or 0.0084 for 2025</v>
      </c>
      <c r="F523" t="str">
        <f>IF(A523=$F$1,COUNTIF($A$2:A523,A523),"")</f>
        <v/>
      </c>
      <c r="G523" t="str">
        <f t="shared" si="28"/>
        <v/>
      </c>
      <c r="H523" t="str">
        <f t="shared" si="29"/>
        <v/>
      </c>
      <c r="I523" t="str">
        <f t="shared" si="30"/>
        <v/>
      </c>
    </row>
    <row r="524" spans="1:9" x14ac:dyDescent="0.25">
      <c r="A524" t="str">
        <f>IF('C. Fund Source'!B524="","",'C. Fund Source'!B524&amp;'C. Fund Source'!C524&amp;'C. Fund Source'!D524)</f>
        <v>3710000</v>
      </c>
      <c r="B524" t="str">
        <f>IF('C. Fund Source'!E524="","",'C. Fund Source'!E524)</f>
        <v>2390</v>
      </c>
      <c r="C524">
        <f>IF(A524="","",'C. Fund Source'!G524)</f>
        <v>2.52E-2</v>
      </c>
      <c r="D524" t="str">
        <f>IF(A524="","",IF(COUNTIFS('Tracking Log'!H:H,A524,'Tracking Log'!J:J,B524)&gt;0,"Y","N"))</f>
        <v>N</v>
      </c>
      <c r="E524" t="str">
        <f>IF(A524="","",IF(D524="N","Unit will be held to the lessor of the adopted rate or "&amp;TEXT(C524,"0.0000")&amp;" for "&amp;Year,VLOOKUP(A524&amp;"-"&amp;B524,'Tracking Support'!A:E,5,FALSE)))</f>
        <v>Unit will be held to the lessor of the adopted rate or 0.0252 for 2025</v>
      </c>
      <c r="F524" t="str">
        <f>IF(A524=$F$1,COUNTIF($A$2:A524,A524),"")</f>
        <v/>
      </c>
      <c r="G524" t="str">
        <f t="shared" si="28"/>
        <v/>
      </c>
      <c r="H524" t="str">
        <f t="shared" si="29"/>
        <v/>
      </c>
      <c r="I524" t="str">
        <f t="shared" si="30"/>
        <v/>
      </c>
    </row>
    <row r="525" spans="1:9" x14ac:dyDescent="0.25">
      <c r="A525" t="str">
        <f>IF('C. Fund Source'!B525="","",'C. Fund Source'!B525&amp;'C. Fund Source'!C525&amp;'C. Fund Source'!D525)</f>
        <v>3710000</v>
      </c>
      <c r="B525" t="str">
        <f>IF('C. Fund Source'!E525="","",'C. Fund Source'!E525)</f>
        <v>2391</v>
      </c>
      <c r="C525">
        <f>IF(A525="","",'C. Fund Source'!G525)</f>
        <v>1.6799999999999999E-2</v>
      </c>
      <c r="D525" t="str">
        <f>IF(A525="","",IF(COUNTIFS('Tracking Log'!H:H,A525,'Tracking Log'!J:J,B525)&gt;0,"Y","N"))</f>
        <v>N</v>
      </c>
      <c r="E525" t="str">
        <f>IF(A525="","",IF(D525="N","Unit will be held to the lessor of the adopted rate or "&amp;TEXT(C525,"0.0000")&amp;" for "&amp;Year,VLOOKUP(A525&amp;"-"&amp;B525,'Tracking Support'!A:E,5,FALSE)))</f>
        <v>Unit will be held to the lessor of the adopted rate or 0.0168 for 2025</v>
      </c>
      <c r="F525" t="str">
        <f>IF(A525=$F$1,COUNTIF($A$2:A525,A525),"")</f>
        <v/>
      </c>
      <c r="G525" t="str">
        <f t="shared" si="28"/>
        <v/>
      </c>
      <c r="H525" t="str">
        <f t="shared" si="29"/>
        <v/>
      </c>
      <c r="I525" t="str">
        <f t="shared" si="30"/>
        <v/>
      </c>
    </row>
    <row r="526" spans="1:9" x14ac:dyDescent="0.25">
      <c r="A526" t="str">
        <f>IF('C. Fund Source'!B526="","",'C. Fund Source'!B526&amp;'C. Fund Source'!C526&amp;'C. Fund Source'!D526)</f>
        <v>3720002</v>
      </c>
      <c r="B526" t="str">
        <f>IF('C. Fund Source'!E526="","",'C. Fund Source'!E526)</f>
        <v>1190</v>
      </c>
      <c r="C526">
        <f>IF(A526="","",'C. Fund Source'!G526)</f>
        <v>1.38E-2</v>
      </c>
      <c r="D526" t="str">
        <f>IF(A526="","",IF(COUNTIFS('Tracking Log'!H:H,A526,'Tracking Log'!J:J,B526)&gt;0,"Y","N"))</f>
        <v>N</v>
      </c>
      <c r="E526" t="str">
        <f>IF(A526="","",IF(D526="N","Unit will be held to the lessor of the adopted rate or "&amp;TEXT(C526,"0.0000")&amp;" for "&amp;Year,VLOOKUP(A526&amp;"-"&amp;B526,'Tracking Support'!A:E,5,FALSE)))</f>
        <v>Unit will be held to the lessor of the adopted rate or 0.0138 for 2025</v>
      </c>
      <c r="F526" t="str">
        <f>IF(A526=$F$1,COUNTIF($A$2:A526,A526),"")</f>
        <v/>
      </c>
      <c r="G526" t="str">
        <f t="shared" si="28"/>
        <v/>
      </c>
      <c r="H526" t="str">
        <f t="shared" si="29"/>
        <v/>
      </c>
      <c r="I526" t="str">
        <f t="shared" si="30"/>
        <v/>
      </c>
    </row>
    <row r="527" spans="1:9" x14ac:dyDescent="0.25">
      <c r="A527" t="str">
        <f>IF('C. Fund Source'!B527="","",'C. Fund Source'!B527&amp;'C. Fund Source'!C527&amp;'C. Fund Source'!D527)</f>
        <v>3720006</v>
      </c>
      <c r="B527" t="str">
        <f>IF('C. Fund Source'!E527="","",'C. Fund Source'!E527)</f>
        <v>1190</v>
      </c>
      <c r="C527">
        <f>IF(A527="","",'C. Fund Source'!G527)</f>
        <v>3.3300000000000003E-2</v>
      </c>
      <c r="D527" t="str">
        <f>IF(A527="","",IF(COUNTIFS('Tracking Log'!H:H,A527,'Tracking Log'!J:J,B527)&gt;0,"Y","N"))</f>
        <v>N</v>
      </c>
      <c r="E527" t="str">
        <f>IF(A527="","",IF(D527="N","Unit will be held to the lessor of the adopted rate or "&amp;TEXT(C527,"0.0000")&amp;" for "&amp;Year,VLOOKUP(A527&amp;"-"&amp;B527,'Tracking Support'!A:E,5,FALSE)))</f>
        <v>Unit will be held to the lessor of the adopted rate or 0.0333 for 2025</v>
      </c>
      <c r="F527" t="str">
        <f>IF(A527=$F$1,COUNTIF($A$2:A527,A527),"")</f>
        <v/>
      </c>
      <c r="G527" t="str">
        <f t="shared" si="28"/>
        <v/>
      </c>
      <c r="H527" t="str">
        <f t="shared" si="29"/>
        <v/>
      </c>
      <c r="I527" t="str">
        <f t="shared" si="30"/>
        <v/>
      </c>
    </row>
    <row r="528" spans="1:9" x14ac:dyDescent="0.25">
      <c r="A528" t="str">
        <f>IF('C. Fund Source'!B528="","",'C. Fund Source'!B528&amp;'C. Fund Source'!C528&amp;'C. Fund Source'!D528)</f>
        <v>3720007</v>
      </c>
      <c r="B528" t="str">
        <f>IF('C. Fund Source'!E528="","",'C. Fund Source'!E528)</f>
        <v>1190</v>
      </c>
      <c r="C528">
        <f>IF(A528="","",'C. Fund Source'!G528)</f>
        <v>3.1800000000000002E-2</v>
      </c>
      <c r="D528" t="str">
        <f>IF(A528="","",IF(COUNTIFS('Tracking Log'!H:H,A528,'Tracking Log'!J:J,B528)&gt;0,"Y","N"))</f>
        <v>N</v>
      </c>
      <c r="E528" t="str">
        <f>IF(A528="","",IF(D528="N","Unit will be held to the lessor of the adopted rate or "&amp;TEXT(C528,"0.0000")&amp;" for "&amp;Year,VLOOKUP(A528&amp;"-"&amp;B528,'Tracking Support'!A:E,5,FALSE)))</f>
        <v>Unit will be held to the lessor of the adopted rate or 0.0318 for 2025</v>
      </c>
      <c r="F528" t="str">
        <f>IF(A528=$F$1,COUNTIF($A$2:A528,A528),"")</f>
        <v/>
      </c>
      <c r="G528" t="str">
        <f t="shared" si="28"/>
        <v/>
      </c>
      <c r="H528" t="str">
        <f t="shared" si="29"/>
        <v/>
      </c>
      <c r="I528" t="str">
        <f t="shared" si="30"/>
        <v/>
      </c>
    </row>
    <row r="529" spans="1:9" x14ac:dyDescent="0.25">
      <c r="A529" t="str">
        <f>IF('C. Fund Source'!B529="","",'C. Fund Source'!B529&amp;'C. Fund Source'!C529&amp;'C. Fund Source'!D529)</f>
        <v>3720008</v>
      </c>
      <c r="B529" t="str">
        <f>IF('C. Fund Source'!E529="","",'C. Fund Source'!E529)</f>
        <v>1190</v>
      </c>
      <c r="C529">
        <f>IF(A529="","",'C. Fund Source'!G529)</f>
        <v>3.2800000000000003E-2</v>
      </c>
      <c r="D529" t="str">
        <f>IF(A529="","",IF(COUNTIFS('Tracking Log'!H:H,A529,'Tracking Log'!J:J,B529)&gt;0,"Y","N"))</f>
        <v>N</v>
      </c>
      <c r="E529" t="str">
        <f>IF(A529="","",IF(D529="N","Unit will be held to the lessor of the adopted rate or "&amp;TEXT(C529,"0.0000")&amp;" for "&amp;Year,VLOOKUP(A529&amp;"-"&amp;B529,'Tracking Support'!A:E,5,FALSE)))</f>
        <v>Unit will be held to the lessor of the adopted rate or 0.0328 for 2025</v>
      </c>
      <c r="F529" t="str">
        <f>IF(A529=$F$1,COUNTIF($A$2:A529,A529),"")</f>
        <v/>
      </c>
      <c r="G529" t="str">
        <f t="shared" si="28"/>
        <v/>
      </c>
      <c r="H529" t="str">
        <f t="shared" si="29"/>
        <v/>
      </c>
      <c r="I529" t="str">
        <f t="shared" si="30"/>
        <v/>
      </c>
    </row>
    <row r="530" spans="1:9" x14ac:dyDescent="0.25">
      <c r="A530" t="str">
        <f>IF('C. Fund Source'!B530="","",'C. Fund Source'!B530&amp;'C. Fund Source'!C530&amp;'C. Fund Source'!D530)</f>
        <v>3720011</v>
      </c>
      <c r="B530" t="str">
        <f>IF('C. Fund Source'!E530="","",'C. Fund Source'!E530)</f>
        <v>1190</v>
      </c>
      <c r="C530">
        <f>IF(A530="","",'C. Fund Source'!G530)</f>
        <v>3.3300000000000003E-2</v>
      </c>
      <c r="D530" t="str">
        <f>IF(A530="","",IF(COUNTIFS('Tracking Log'!H:H,A530,'Tracking Log'!J:J,B530)&gt;0,"Y","N"))</f>
        <v>N</v>
      </c>
      <c r="E530" t="str">
        <f>IF(A530="","",IF(D530="N","Unit will be held to the lessor of the adopted rate or "&amp;TEXT(C530,"0.0000")&amp;" for "&amp;Year,VLOOKUP(A530&amp;"-"&amp;B530,'Tracking Support'!A:E,5,FALSE)))</f>
        <v>Unit will be held to the lessor of the adopted rate or 0.0333 for 2025</v>
      </c>
      <c r="F530" t="str">
        <f>IF(A530=$F$1,COUNTIF($A$2:A530,A530),"")</f>
        <v/>
      </c>
      <c r="G530" t="str">
        <f t="shared" si="28"/>
        <v/>
      </c>
      <c r="H530" t="str">
        <f t="shared" si="29"/>
        <v/>
      </c>
      <c r="I530" t="str">
        <f t="shared" si="30"/>
        <v/>
      </c>
    </row>
    <row r="531" spans="1:9" x14ac:dyDescent="0.25">
      <c r="A531" t="str">
        <f>IF('C. Fund Source'!B531="","",'C. Fund Source'!B531&amp;'C. Fund Source'!C531&amp;'C. Fund Source'!D531)</f>
        <v>3720012</v>
      </c>
      <c r="B531" t="str">
        <f>IF('C. Fund Source'!E531="","",'C. Fund Source'!E531)</f>
        <v>1190</v>
      </c>
      <c r="C531">
        <f>IF(A531="","",'C. Fund Source'!G531)</f>
        <v>3.04E-2</v>
      </c>
      <c r="D531" t="str">
        <f>IF(A531="","",IF(COUNTIFS('Tracking Log'!H:H,A531,'Tracking Log'!J:J,B531)&gt;0,"Y","N"))</f>
        <v>N</v>
      </c>
      <c r="E531" t="str">
        <f>IF(A531="","",IF(D531="N","Unit will be held to the lessor of the adopted rate or "&amp;TEXT(C531,"0.0000")&amp;" for "&amp;Year,VLOOKUP(A531&amp;"-"&amp;B531,'Tracking Support'!A:E,5,FALSE)))</f>
        <v>Unit will be held to the lessor of the adopted rate or 0.0304 for 2025</v>
      </c>
      <c r="F531" t="str">
        <f>IF(A531=$F$1,COUNTIF($A$2:A531,A531),"")</f>
        <v/>
      </c>
      <c r="G531" t="str">
        <f t="shared" si="28"/>
        <v/>
      </c>
      <c r="H531" t="str">
        <f t="shared" si="29"/>
        <v/>
      </c>
      <c r="I531" t="str">
        <f t="shared" si="30"/>
        <v/>
      </c>
    </row>
    <row r="532" spans="1:9" x14ac:dyDescent="0.25">
      <c r="A532" t="str">
        <f>IF('C. Fund Source'!B532="","",'C. Fund Source'!B532&amp;'C. Fund Source'!C532&amp;'C. Fund Source'!D532)</f>
        <v>3720013</v>
      </c>
      <c r="B532" t="str">
        <f>IF('C. Fund Source'!E532="","",'C. Fund Source'!E532)</f>
        <v>1190</v>
      </c>
      <c r="C532">
        <f>IF(A532="","",'C. Fund Source'!G532)</f>
        <v>3.3300000000000003E-2</v>
      </c>
      <c r="D532" t="str">
        <f>IF(A532="","",IF(COUNTIFS('Tracking Log'!H:H,A532,'Tracking Log'!J:J,B532)&gt;0,"Y","N"))</f>
        <v>N</v>
      </c>
      <c r="E532" t="str">
        <f>IF(A532="","",IF(D532="N","Unit will be held to the lessor of the adopted rate or "&amp;TEXT(C532,"0.0000")&amp;" for "&amp;Year,VLOOKUP(A532&amp;"-"&amp;B532,'Tracking Support'!A:E,5,FALSE)))</f>
        <v>Unit will be held to the lessor of the adopted rate or 0.0333 for 2025</v>
      </c>
      <c r="F532" t="str">
        <f>IF(A532=$F$1,COUNTIF($A$2:A532,A532),"")</f>
        <v/>
      </c>
      <c r="G532" t="str">
        <f t="shared" si="28"/>
        <v/>
      </c>
      <c r="H532" t="str">
        <f t="shared" si="29"/>
        <v/>
      </c>
      <c r="I532" t="str">
        <f t="shared" si="30"/>
        <v/>
      </c>
    </row>
    <row r="533" spans="1:9" x14ac:dyDescent="0.25">
      <c r="A533" t="str">
        <f>IF('C. Fund Source'!B533="","",'C. Fund Source'!B533&amp;'C. Fund Source'!C533&amp;'C. Fund Source'!D533)</f>
        <v>3730437</v>
      </c>
      <c r="B533" t="str">
        <f>IF('C. Fund Source'!E533="","",'C. Fund Source'!E533)</f>
        <v>2391</v>
      </c>
      <c r="C533">
        <f>IF(A533="","",'C. Fund Source'!G533)</f>
        <v>4.2700000000000002E-2</v>
      </c>
      <c r="D533" t="str">
        <f>IF(A533="","",IF(COUNTIFS('Tracking Log'!H:H,A533,'Tracking Log'!J:J,B533)&gt;0,"Y","N"))</f>
        <v>N</v>
      </c>
      <c r="E533" t="str">
        <f>IF(A533="","",IF(D533="N","Unit will be held to the lessor of the adopted rate or "&amp;TEXT(C533,"0.0000")&amp;" for "&amp;Year,VLOOKUP(A533&amp;"-"&amp;B533,'Tracking Support'!A:E,5,FALSE)))</f>
        <v>Unit will be held to the lessor of the adopted rate or 0.0427 for 2025</v>
      </c>
      <c r="F533" t="str">
        <f>IF(A533=$F$1,COUNTIF($A$2:A533,A533),"")</f>
        <v/>
      </c>
      <c r="G533" t="str">
        <f t="shared" si="28"/>
        <v/>
      </c>
      <c r="H533" t="str">
        <f t="shared" si="29"/>
        <v/>
      </c>
      <c r="I533" t="str">
        <f t="shared" si="30"/>
        <v/>
      </c>
    </row>
    <row r="534" spans="1:9" x14ac:dyDescent="0.25">
      <c r="A534" t="str">
        <f>IF('C. Fund Source'!B534="","",'C. Fund Source'!B534&amp;'C. Fund Source'!C534&amp;'C. Fund Source'!D534)</f>
        <v>3730691</v>
      </c>
      <c r="B534" t="str">
        <f>IF('C. Fund Source'!E534="","",'C. Fund Source'!E534)</f>
        <v>2391</v>
      </c>
      <c r="C534">
        <f>IF(A534="","",'C. Fund Source'!G534)</f>
        <v>2.5100000000000001E-2</v>
      </c>
      <c r="D534" t="str">
        <f>IF(A534="","",IF(COUNTIFS('Tracking Log'!H:H,A534,'Tracking Log'!J:J,B534)&gt;0,"Y","N"))</f>
        <v>Y</v>
      </c>
      <c r="E534" t="str">
        <f>IF(A534="","",IF(D534="N","Unit will be held to the lessor of the adopted rate or "&amp;TEXT(C534,"0.0000")&amp;" for "&amp;Year,VLOOKUP(A534&amp;"-"&amp;B534,'Tracking Support'!A:E,5,FALSE)))</f>
        <v>Unit will be held to the lessor of the adopted rate or the Re-established rate of 0.0500 for 2025</v>
      </c>
      <c r="F534" t="str">
        <f>IF(A534=$F$1,COUNTIF($A$2:A534,A534),"")</f>
        <v/>
      </c>
      <c r="G534" t="str">
        <f t="shared" si="28"/>
        <v/>
      </c>
      <c r="H534" t="str">
        <f t="shared" si="29"/>
        <v/>
      </c>
      <c r="I534" t="str">
        <f t="shared" si="30"/>
        <v/>
      </c>
    </row>
    <row r="535" spans="1:9" x14ac:dyDescent="0.25">
      <c r="A535" t="str">
        <f>IF('C. Fund Source'!B535="","",'C. Fund Source'!B535&amp;'C. Fund Source'!C535&amp;'C. Fund Source'!D535)</f>
        <v>3730692</v>
      </c>
      <c r="B535" t="str">
        <f>IF('C. Fund Source'!E535="","",'C. Fund Source'!E535)</f>
        <v>1191</v>
      </c>
      <c r="C535">
        <f>IF(A535="","",'C. Fund Source'!G535)</f>
        <v>3.3300000000000003E-2</v>
      </c>
      <c r="D535" t="str">
        <f>IF(A535="","",IF(COUNTIFS('Tracking Log'!H:H,A535,'Tracking Log'!J:J,B535)&gt;0,"Y","N"))</f>
        <v>N</v>
      </c>
      <c r="E535" t="str">
        <f>IF(A535="","",IF(D535="N","Unit will be held to the lessor of the adopted rate or "&amp;TEXT(C535,"0.0000")&amp;" for "&amp;Year,VLOOKUP(A535&amp;"-"&amp;B535,'Tracking Support'!A:E,5,FALSE)))</f>
        <v>Unit will be held to the lessor of the adopted rate or 0.0333 for 2025</v>
      </c>
      <c r="F535" t="str">
        <f>IF(A535=$F$1,COUNTIF($A$2:A535,A535),"")</f>
        <v/>
      </c>
      <c r="G535" t="str">
        <f t="shared" si="28"/>
        <v/>
      </c>
      <c r="H535" t="str">
        <f t="shared" si="29"/>
        <v/>
      </c>
      <c r="I535" t="str">
        <f t="shared" si="30"/>
        <v/>
      </c>
    </row>
    <row r="536" spans="1:9" x14ac:dyDescent="0.25">
      <c r="A536" t="str">
        <f>IF('C. Fund Source'!B536="","",'C. Fund Source'!B536&amp;'C. Fund Source'!C536&amp;'C. Fund Source'!D536)</f>
        <v>3730692</v>
      </c>
      <c r="B536" t="str">
        <f>IF('C. Fund Source'!E536="","",'C. Fund Source'!E536)</f>
        <v>2391</v>
      </c>
      <c r="C536">
        <f>IF(A536="","",'C. Fund Source'!G536)</f>
        <v>0.05</v>
      </c>
      <c r="D536" t="str">
        <f>IF(A536="","",IF(COUNTIFS('Tracking Log'!H:H,A536,'Tracking Log'!J:J,B536)&gt;0,"Y","N"))</f>
        <v>N</v>
      </c>
      <c r="E536" t="str">
        <f>IF(A536="","",IF(D536="N","Unit will be held to the lessor of the adopted rate or "&amp;TEXT(C536,"0.0000")&amp;" for "&amp;Year,VLOOKUP(A536&amp;"-"&amp;B536,'Tracking Support'!A:E,5,FALSE)))</f>
        <v>Unit will be held to the lessor of the adopted rate or 0.0500 for 2025</v>
      </c>
      <c r="F536" t="str">
        <f>IF(A536=$F$1,COUNTIF($A$2:A536,A536),"")</f>
        <v/>
      </c>
      <c r="G536" t="str">
        <f t="shared" si="28"/>
        <v/>
      </c>
      <c r="H536" t="str">
        <f t="shared" si="29"/>
        <v/>
      </c>
      <c r="I536" t="str">
        <f t="shared" si="30"/>
        <v/>
      </c>
    </row>
    <row r="537" spans="1:9" x14ac:dyDescent="0.25">
      <c r="A537" t="str">
        <f>IF('C. Fund Source'!B537="","",'C. Fund Source'!B537&amp;'C. Fund Source'!C537&amp;'C. Fund Source'!D537)</f>
        <v>3730693</v>
      </c>
      <c r="B537" t="str">
        <f>IF('C. Fund Source'!E537="","",'C. Fund Source'!E537)</f>
        <v>2391</v>
      </c>
      <c r="C537">
        <f>IF(A537="","",'C. Fund Source'!G537)</f>
        <v>0.05</v>
      </c>
      <c r="D537" t="str">
        <f>IF(A537="","",IF(COUNTIFS('Tracking Log'!H:H,A537,'Tracking Log'!J:J,B537)&gt;0,"Y","N"))</f>
        <v>N</v>
      </c>
      <c r="E537" t="str">
        <f>IF(A537="","",IF(D537="N","Unit will be held to the lessor of the adopted rate or "&amp;TEXT(C537,"0.0000")&amp;" for "&amp;Year,VLOOKUP(A537&amp;"-"&amp;B537,'Tracking Support'!A:E,5,FALSE)))</f>
        <v>Unit will be held to the lessor of the adopted rate or 0.0500 for 2025</v>
      </c>
      <c r="F537" t="str">
        <f>IF(A537=$F$1,COUNTIF($A$2:A537,A537),"")</f>
        <v/>
      </c>
      <c r="G537" t="str">
        <f t="shared" si="28"/>
        <v/>
      </c>
      <c r="H537" t="str">
        <f t="shared" si="29"/>
        <v/>
      </c>
      <c r="I537" t="str">
        <f t="shared" si="30"/>
        <v/>
      </c>
    </row>
    <row r="538" spans="1:9" x14ac:dyDescent="0.25">
      <c r="A538" t="str">
        <f>IF('C. Fund Source'!B538="","",'C. Fund Source'!B538&amp;'C. Fund Source'!C538&amp;'C. Fund Source'!D538)</f>
        <v>3760328</v>
      </c>
      <c r="B538" t="str">
        <f>IF('C. Fund Source'!E538="","",'C. Fund Source'!E538)</f>
        <v>2190</v>
      </c>
      <c r="C538">
        <f>IF(A538="","",'C. Fund Source'!G538)</f>
        <v>3.2000000000000002E-3</v>
      </c>
      <c r="D538" t="str">
        <f>IF(A538="","",IF(COUNTIFS('Tracking Log'!H:H,A538,'Tracking Log'!J:J,B538)&gt;0,"Y","N"))</f>
        <v>N</v>
      </c>
      <c r="E538" t="str">
        <f>IF(A538="","",IF(D538="N","Unit will be held to the lessor of the adopted rate or "&amp;TEXT(C538,"0.0000")&amp;" for "&amp;Year,VLOOKUP(A538&amp;"-"&amp;B538,'Tracking Support'!A:E,5,FALSE)))</f>
        <v>Unit will be held to the lessor of the adopted rate or 0.0032 for 2025</v>
      </c>
      <c r="F538" t="str">
        <f>IF(A538=$F$1,COUNTIF($A$2:A538,A538),"")</f>
        <v/>
      </c>
      <c r="G538" t="str">
        <f t="shared" si="28"/>
        <v/>
      </c>
      <c r="H538" t="str">
        <f t="shared" si="29"/>
        <v/>
      </c>
      <c r="I538" t="str">
        <f t="shared" si="30"/>
        <v/>
      </c>
    </row>
    <row r="539" spans="1:9" x14ac:dyDescent="0.25">
      <c r="A539" t="str">
        <f>IF('C. Fund Source'!B539="","",'C. Fund Source'!B539&amp;'C. Fund Source'!C539&amp;'C. Fund Source'!D539)</f>
        <v>3810000</v>
      </c>
      <c r="B539" t="str">
        <f>IF('C. Fund Source'!E539="","",'C. Fund Source'!E539)</f>
        <v>0790</v>
      </c>
      <c r="C539">
        <f>IF(A539="","",'C. Fund Source'!G539)</f>
        <v>0.05</v>
      </c>
      <c r="D539" t="str">
        <f>IF(A539="","",IF(COUNTIFS('Tracking Log'!H:H,A539,'Tracking Log'!J:J,B539)&gt;0,"Y","N"))</f>
        <v>N</v>
      </c>
      <c r="E539" t="str">
        <f>IF(A539="","",IF(D539="N","Unit will be held to the lessor of the adopted rate or "&amp;TEXT(C539,"0.0000")&amp;" for "&amp;Year,VLOOKUP(A539&amp;"-"&amp;B539,'Tracking Support'!A:E,5,FALSE)))</f>
        <v>Unit will be held to the lessor of the adopted rate or 0.0500 for 2025</v>
      </c>
      <c r="F539" t="str">
        <f>IF(A539=$F$1,COUNTIF($A$2:A539,A539),"")</f>
        <v/>
      </c>
      <c r="G539" t="str">
        <f t="shared" si="28"/>
        <v/>
      </c>
      <c r="H539" t="str">
        <f t="shared" si="29"/>
        <v/>
      </c>
      <c r="I539" t="str">
        <f t="shared" si="30"/>
        <v/>
      </c>
    </row>
    <row r="540" spans="1:9" x14ac:dyDescent="0.25">
      <c r="A540" t="str">
        <f>IF('C. Fund Source'!B540="","",'C. Fund Source'!B540&amp;'C. Fund Source'!C540&amp;'C. Fund Source'!D540)</f>
        <v>3810000</v>
      </c>
      <c r="B540" t="str">
        <f>IF('C. Fund Source'!E540="","",'C. Fund Source'!E540)</f>
        <v>2391</v>
      </c>
      <c r="C540">
        <f>IF(A540="","",'C. Fund Source'!G540)</f>
        <v>3.3300000000000003E-2</v>
      </c>
      <c r="D540" t="str">
        <f>IF(A540="","",IF(COUNTIFS('Tracking Log'!H:H,A540,'Tracking Log'!J:J,B540)&gt;0,"Y","N"))</f>
        <v>N</v>
      </c>
      <c r="E540" t="str">
        <f>IF(A540="","",IF(D540="N","Unit will be held to the lessor of the adopted rate or "&amp;TEXT(C540,"0.0000")&amp;" for "&amp;Year,VLOOKUP(A540&amp;"-"&amp;B540,'Tracking Support'!A:E,5,FALSE)))</f>
        <v>Unit will be held to the lessor of the adopted rate or 0.0333 for 2025</v>
      </c>
      <c r="F540" t="str">
        <f>IF(A540=$F$1,COUNTIF($A$2:A540,A540),"")</f>
        <v/>
      </c>
      <c r="G540" t="str">
        <f t="shared" si="28"/>
        <v/>
      </c>
      <c r="H540" t="str">
        <f t="shared" si="29"/>
        <v/>
      </c>
      <c r="I540" t="str">
        <f t="shared" si="30"/>
        <v/>
      </c>
    </row>
    <row r="541" spans="1:9" x14ac:dyDescent="0.25">
      <c r="A541" t="str">
        <f>IF('C. Fund Source'!B541="","",'C. Fund Source'!B541&amp;'C. Fund Source'!C541&amp;'C. Fund Source'!D541)</f>
        <v>3820006</v>
      </c>
      <c r="B541" t="str">
        <f>IF('C. Fund Source'!E541="","",'C. Fund Source'!E541)</f>
        <v>1190</v>
      </c>
      <c r="C541">
        <f>IF(A541="","",'C. Fund Source'!G541)</f>
        <v>1.8100000000000002E-2</v>
      </c>
      <c r="D541" t="str">
        <f>IF(A541="","",IF(COUNTIFS('Tracking Log'!H:H,A541,'Tracking Log'!J:J,B541)&gt;0,"Y","N"))</f>
        <v>N</v>
      </c>
      <c r="E541" t="str">
        <f>IF(A541="","",IF(D541="N","Unit will be held to the lessor of the adopted rate or "&amp;TEXT(C541,"0.0000")&amp;" for "&amp;Year,VLOOKUP(A541&amp;"-"&amp;B541,'Tracking Support'!A:E,5,FALSE)))</f>
        <v>Unit will be held to the lessor of the adopted rate or 0.0181 for 2025</v>
      </c>
      <c r="F541" t="str">
        <f>IF(A541=$F$1,COUNTIF($A$2:A541,A541),"")</f>
        <v/>
      </c>
      <c r="G541" t="str">
        <f t="shared" si="28"/>
        <v/>
      </c>
      <c r="H541" t="str">
        <f t="shared" si="29"/>
        <v/>
      </c>
      <c r="I541" t="str">
        <f t="shared" si="30"/>
        <v/>
      </c>
    </row>
    <row r="542" spans="1:9" x14ac:dyDescent="0.25">
      <c r="A542" t="str">
        <f>IF('C. Fund Source'!B542="","",'C. Fund Source'!B542&amp;'C. Fund Source'!C542&amp;'C. Fund Source'!D542)</f>
        <v>3830417</v>
      </c>
      <c r="B542" t="str">
        <f>IF('C. Fund Source'!E542="","",'C. Fund Source'!E542)</f>
        <v>2390</v>
      </c>
      <c r="C542">
        <f>IF(A542="","",'C. Fund Source'!G542)</f>
        <v>0.05</v>
      </c>
      <c r="D542" t="str">
        <f>IF(A542="","",IF(COUNTIFS('Tracking Log'!H:H,A542,'Tracking Log'!J:J,B542)&gt;0,"Y","N"))</f>
        <v>N</v>
      </c>
      <c r="E542" t="str">
        <f>IF(A542="","",IF(D542="N","Unit will be held to the lessor of the adopted rate or "&amp;TEXT(C542,"0.0000")&amp;" for "&amp;Year,VLOOKUP(A542&amp;"-"&amp;B542,'Tracking Support'!A:E,5,FALSE)))</f>
        <v>Unit will be held to the lessor of the adopted rate or 0.0500 for 2025</v>
      </c>
      <c r="F542" t="str">
        <f>IF(A542=$F$1,COUNTIF($A$2:A542,A542),"")</f>
        <v/>
      </c>
      <c r="G542" t="str">
        <f t="shared" si="28"/>
        <v/>
      </c>
      <c r="H542" t="str">
        <f t="shared" si="29"/>
        <v/>
      </c>
      <c r="I542" t="str">
        <f t="shared" si="30"/>
        <v/>
      </c>
    </row>
    <row r="543" spans="1:9" x14ac:dyDescent="0.25">
      <c r="A543" t="str">
        <f>IF('C. Fund Source'!B543="","",'C. Fund Source'!B543&amp;'C. Fund Source'!C543&amp;'C. Fund Source'!D543)</f>
        <v>3830417</v>
      </c>
      <c r="B543" t="str">
        <f>IF('C. Fund Source'!E543="","",'C. Fund Source'!E543)</f>
        <v>2391</v>
      </c>
      <c r="C543">
        <f>IF(A543="","",'C. Fund Source'!G543)</f>
        <v>0.05</v>
      </c>
      <c r="D543" t="str">
        <f>IF(A543="","",IF(COUNTIFS('Tracking Log'!H:H,A543,'Tracking Log'!J:J,B543)&gt;0,"Y","N"))</f>
        <v>N</v>
      </c>
      <c r="E543" t="str">
        <f>IF(A543="","",IF(D543="N","Unit will be held to the lessor of the adopted rate or "&amp;TEXT(C543,"0.0000")&amp;" for "&amp;Year,VLOOKUP(A543&amp;"-"&amp;B543,'Tracking Support'!A:E,5,FALSE)))</f>
        <v>Unit will be held to the lessor of the adopted rate or 0.0500 for 2025</v>
      </c>
      <c r="F543" t="str">
        <f>IF(A543=$F$1,COUNTIF($A$2:A543,A543),"")</f>
        <v/>
      </c>
      <c r="G543" t="str">
        <f t="shared" si="28"/>
        <v/>
      </c>
      <c r="H543" t="str">
        <f t="shared" si="29"/>
        <v/>
      </c>
      <c r="I543" t="str">
        <f t="shared" si="30"/>
        <v/>
      </c>
    </row>
    <row r="544" spans="1:9" x14ac:dyDescent="0.25">
      <c r="A544" t="str">
        <f>IF('C. Fund Source'!B544="","",'C. Fund Source'!B544&amp;'C. Fund Source'!C544&amp;'C. Fund Source'!D544)</f>
        <v>3830696</v>
      </c>
      <c r="B544" t="str">
        <f>IF('C. Fund Source'!E544="","",'C. Fund Source'!E544)</f>
        <v>2390</v>
      </c>
      <c r="C544">
        <f>IF(A544="","",'C. Fund Source'!G544)</f>
        <v>9.7299999999999998E-2</v>
      </c>
      <c r="D544" t="str">
        <f>IF(A544="","",IF(COUNTIFS('Tracking Log'!H:H,A544,'Tracking Log'!J:J,B544)&gt;0,"Y","N"))</f>
        <v>N</v>
      </c>
      <c r="E544" t="str">
        <f>IF(A544="","",IF(D544="N","Unit will be held to the lessor of the adopted rate or "&amp;TEXT(C544,"0.0000")&amp;" for "&amp;Year,VLOOKUP(A544&amp;"-"&amp;B544,'Tracking Support'!A:E,5,FALSE)))</f>
        <v>Unit will be held to the lessor of the adopted rate or 0.0973 for 2025</v>
      </c>
      <c r="F544" t="str">
        <f>IF(A544=$F$1,COUNTIF($A$2:A544,A544),"")</f>
        <v/>
      </c>
      <c r="G544" t="str">
        <f t="shared" si="28"/>
        <v/>
      </c>
      <c r="H544" t="str">
        <f t="shared" si="29"/>
        <v/>
      </c>
      <c r="I544" t="str">
        <f t="shared" si="30"/>
        <v/>
      </c>
    </row>
    <row r="545" spans="1:9" x14ac:dyDescent="0.25">
      <c r="A545" t="str">
        <f>IF('C. Fund Source'!B545="","",'C. Fund Source'!B545&amp;'C. Fund Source'!C545&amp;'C. Fund Source'!D545)</f>
        <v>3910000</v>
      </c>
      <c r="B545" t="str">
        <f>IF('C. Fund Source'!E545="","",'C. Fund Source'!E545)</f>
        <v>0191</v>
      </c>
      <c r="C545">
        <f>IF(A545="","",'C. Fund Source'!G545)</f>
        <v>6.4999999999999997E-3</v>
      </c>
      <c r="D545" t="str">
        <f>IF(A545="","",IF(COUNTIFS('Tracking Log'!H:H,A545,'Tracking Log'!J:J,B545)&gt;0,"Y","N"))</f>
        <v>N</v>
      </c>
      <c r="E545" t="str">
        <f>IF(A545="","",IF(D545="N","Unit will be held to the lessor of the adopted rate or "&amp;TEXT(C545,"0.0000")&amp;" for "&amp;Year,VLOOKUP(A545&amp;"-"&amp;B545,'Tracking Support'!A:E,5,FALSE)))</f>
        <v>Unit will be held to the lessor of the adopted rate or 0.0065 for 2025</v>
      </c>
      <c r="F545" t="str">
        <f>IF(A545=$F$1,COUNTIF($A$2:A545,A545),"")</f>
        <v/>
      </c>
      <c r="G545" t="str">
        <f t="shared" si="28"/>
        <v/>
      </c>
      <c r="H545" t="str">
        <f t="shared" si="29"/>
        <v/>
      </c>
      <c r="I545" t="str">
        <f t="shared" si="30"/>
        <v/>
      </c>
    </row>
    <row r="546" spans="1:9" x14ac:dyDescent="0.25">
      <c r="A546" t="str">
        <f>IF('C. Fund Source'!B546="","",'C. Fund Source'!B546&amp;'C. Fund Source'!C546&amp;'C. Fund Source'!D546)</f>
        <v>3910000</v>
      </c>
      <c r="B546" t="str">
        <f>IF('C. Fund Source'!E546="","",'C. Fund Source'!E546)</f>
        <v>0590</v>
      </c>
      <c r="C546">
        <f>IF(A546="","",'C. Fund Source'!G546)</f>
        <v>8.9999999999999993E-3</v>
      </c>
      <c r="D546" t="str">
        <f>IF(A546="","",IF(COUNTIFS('Tracking Log'!H:H,A546,'Tracking Log'!J:J,B546)&gt;0,"Y","N"))</f>
        <v>N</v>
      </c>
      <c r="E546" t="str">
        <f>IF(A546="","",IF(D546="N","Unit will be held to the lessor of the adopted rate or "&amp;TEXT(C546,"0.0000")&amp;" for "&amp;Year,VLOOKUP(A546&amp;"-"&amp;B546,'Tracking Support'!A:E,5,FALSE)))</f>
        <v>Unit will be held to the lessor of the adopted rate or 0.0090 for 2025</v>
      </c>
      <c r="F546" t="str">
        <f>IF(A546=$F$1,COUNTIF($A$2:A546,A546),"")</f>
        <v/>
      </c>
      <c r="G546" t="str">
        <f t="shared" si="28"/>
        <v/>
      </c>
      <c r="H546" t="str">
        <f t="shared" si="29"/>
        <v/>
      </c>
      <c r="I546" t="str">
        <f t="shared" si="30"/>
        <v/>
      </c>
    </row>
    <row r="547" spans="1:9" x14ac:dyDescent="0.25">
      <c r="A547" t="str">
        <f>IF('C. Fund Source'!B547="","",'C. Fund Source'!B547&amp;'C. Fund Source'!C547&amp;'C. Fund Source'!D547)</f>
        <v>3910000</v>
      </c>
      <c r="B547" t="str">
        <f>IF('C. Fund Source'!E547="","",'C. Fund Source'!E547)</f>
        <v>0790</v>
      </c>
      <c r="C547">
        <f>IF(A547="","",'C. Fund Source'!G547)</f>
        <v>0.06</v>
      </c>
      <c r="D547" t="str">
        <f>IF(A547="","",IF(COUNTIFS('Tracking Log'!H:H,A547,'Tracking Log'!J:J,B547)&gt;0,"Y","N"))</f>
        <v>N</v>
      </c>
      <c r="E547" t="str">
        <f>IF(A547="","",IF(D547="N","Unit will be held to the lessor of the adopted rate or "&amp;TEXT(C547,"0.0000")&amp;" for "&amp;Year,VLOOKUP(A547&amp;"-"&amp;B547,'Tracking Support'!A:E,5,FALSE)))</f>
        <v>Unit will be held to the lessor of the adopted rate or 0.0600 for 2025</v>
      </c>
      <c r="F547" t="str">
        <f>IF(A547=$F$1,COUNTIF($A$2:A547,A547),"")</f>
        <v/>
      </c>
      <c r="G547" t="str">
        <f t="shared" si="28"/>
        <v/>
      </c>
      <c r="H547" t="str">
        <f t="shared" si="29"/>
        <v/>
      </c>
      <c r="I547" t="str">
        <f t="shared" si="30"/>
        <v/>
      </c>
    </row>
    <row r="548" spans="1:9" x14ac:dyDescent="0.25">
      <c r="A548" t="str">
        <f>IF('C. Fund Source'!B548="","",'C. Fund Source'!B548&amp;'C. Fund Source'!C548&amp;'C. Fund Source'!D548)</f>
        <v>3910000</v>
      </c>
      <c r="B548" t="str">
        <f>IF('C. Fund Source'!E548="","",'C. Fund Source'!E548)</f>
        <v>1192</v>
      </c>
      <c r="C548">
        <f>IF(A548="","",'C. Fund Source'!G548)</f>
        <v>1.5299999999999999E-2</v>
      </c>
      <c r="D548" t="str">
        <f>IF(A548="","",IF(COUNTIFS('Tracking Log'!H:H,A548,'Tracking Log'!J:J,B548)&gt;0,"Y","N"))</f>
        <v>N</v>
      </c>
      <c r="E548" t="str">
        <f>IF(A548="","",IF(D548="N","Unit will be held to the lessor of the adopted rate or "&amp;TEXT(C548,"0.0000")&amp;" for "&amp;Year,VLOOKUP(A548&amp;"-"&amp;B548,'Tracking Support'!A:E,5,FALSE)))</f>
        <v>Unit will be held to the lessor of the adopted rate or 0.0153 for 2025</v>
      </c>
      <c r="F548" t="str">
        <f>IF(A548=$F$1,COUNTIF($A$2:A548,A548),"")</f>
        <v/>
      </c>
      <c r="G548" t="str">
        <f t="shared" si="28"/>
        <v/>
      </c>
      <c r="H548" t="str">
        <f t="shared" si="29"/>
        <v/>
      </c>
      <c r="I548" t="str">
        <f t="shared" si="30"/>
        <v/>
      </c>
    </row>
    <row r="549" spans="1:9" x14ac:dyDescent="0.25">
      <c r="A549" t="str">
        <f>IF('C. Fund Source'!B549="","",'C. Fund Source'!B549&amp;'C. Fund Source'!C549&amp;'C. Fund Source'!D549)</f>
        <v>3910000</v>
      </c>
      <c r="B549" t="str">
        <f>IF('C. Fund Source'!E549="","",'C. Fund Source'!E549)</f>
        <v>2391</v>
      </c>
      <c r="C549">
        <f>IF(A549="","",'C. Fund Source'!G549)</f>
        <v>2.2599999999999999E-2</v>
      </c>
      <c r="D549" t="str">
        <f>IF(A549="","",IF(COUNTIFS('Tracking Log'!H:H,A549,'Tracking Log'!J:J,B549)&gt;0,"Y","N"))</f>
        <v>N</v>
      </c>
      <c r="E549" t="str">
        <f>IF(A549="","",IF(D549="N","Unit will be held to the lessor of the adopted rate or "&amp;TEXT(C549,"0.0000")&amp;" for "&amp;Year,VLOOKUP(A549&amp;"-"&amp;B549,'Tracking Support'!A:E,5,FALSE)))</f>
        <v>Unit will be held to the lessor of the adopted rate or 0.0226 for 2025</v>
      </c>
      <c r="F549" t="str">
        <f>IF(A549=$F$1,COUNTIF($A$2:A549,A549),"")</f>
        <v/>
      </c>
      <c r="G549" t="str">
        <f t="shared" si="28"/>
        <v/>
      </c>
      <c r="H549" t="str">
        <f t="shared" si="29"/>
        <v/>
      </c>
      <c r="I549" t="str">
        <f t="shared" si="30"/>
        <v/>
      </c>
    </row>
    <row r="550" spans="1:9" x14ac:dyDescent="0.25">
      <c r="A550" t="str">
        <f>IF('C. Fund Source'!B550="","",'C. Fund Source'!B550&amp;'C. Fund Source'!C550&amp;'C. Fund Source'!D550)</f>
        <v>3920007</v>
      </c>
      <c r="B550" t="str">
        <f>IF('C. Fund Source'!E550="","",'C. Fund Source'!E550)</f>
        <v>1190</v>
      </c>
      <c r="C550">
        <f>IF(A550="","",'C. Fund Source'!G550)</f>
        <v>3.2800000000000003E-2</v>
      </c>
      <c r="D550" t="str">
        <f>IF(A550="","",IF(COUNTIFS('Tracking Log'!H:H,A550,'Tracking Log'!J:J,B550)&gt;0,"Y","N"))</f>
        <v>N</v>
      </c>
      <c r="E550" t="str">
        <f>IF(A550="","",IF(D550="N","Unit will be held to the lessor of the adopted rate or "&amp;TEXT(C550,"0.0000")&amp;" for "&amp;Year,VLOOKUP(A550&amp;"-"&amp;B550,'Tracking Support'!A:E,5,FALSE)))</f>
        <v>Unit will be held to the lessor of the adopted rate or 0.0328 for 2025</v>
      </c>
      <c r="F550" t="str">
        <f>IF(A550=$F$1,COUNTIF($A$2:A550,A550),"")</f>
        <v/>
      </c>
      <c r="G550" t="str">
        <f t="shared" si="28"/>
        <v/>
      </c>
      <c r="H550" t="str">
        <f t="shared" si="29"/>
        <v/>
      </c>
      <c r="I550" t="str">
        <f t="shared" si="30"/>
        <v/>
      </c>
    </row>
    <row r="551" spans="1:9" x14ac:dyDescent="0.25">
      <c r="A551" t="str">
        <f>IF('C. Fund Source'!B551="","",'C. Fund Source'!B551&amp;'C. Fund Source'!C551&amp;'C. Fund Source'!D551)</f>
        <v>3920010</v>
      </c>
      <c r="B551" t="str">
        <f>IF('C. Fund Source'!E551="","",'C. Fund Source'!E551)</f>
        <v>1190</v>
      </c>
      <c r="C551">
        <f>IF(A551="","",'C. Fund Source'!G551)</f>
        <v>1.46E-2</v>
      </c>
      <c r="D551" t="str">
        <f>IF(A551="","",IF(COUNTIFS('Tracking Log'!H:H,A551,'Tracking Log'!J:J,B551)&gt;0,"Y","N"))</f>
        <v>N</v>
      </c>
      <c r="E551" t="str">
        <f>IF(A551="","",IF(D551="N","Unit will be held to the lessor of the adopted rate or "&amp;TEXT(C551,"0.0000")&amp;" for "&amp;Year,VLOOKUP(A551&amp;"-"&amp;B551,'Tracking Support'!A:E,5,FALSE)))</f>
        <v>Unit will be held to the lessor of the adopted rate or 0.0146 for 2025</v>
      </c>
      <c r="F551" t="str">
        <f>IF(A551=$F$1,COUNTIF($A$2:A551,A551),"")</f>
        <v/>
      </c>
      <c r="G551" t="str">
        <f t="shared" si="28"/>
        <v/>
      </c>
      <c r="H551" t="str">
        <f t="shared" si="29"/>
        <v/>
      </c>
      <c r="I551" t="str">
        <f t="shared" si="30"/>
        <v/>
      </c>
    </row>
    <row r="552" spans="1:9" x14ac:dyDescent="0.25">
      <c r="A552" t="str">
        <f>IF('C. Fund Source'!B552="","",'C. Fund Source'!B552&amp;'C. Fund Source'!C552&amp;'C. Fund Source'!D552)</f>
        <v>3930316</v>
      </c>
      <c r="B552" t="str">
        <f>IF('C. Fund Source'!E552="","",'C. Fund Source'!E552)</f>
        <v>2391</v>
      </c>
      <c r="C552">
        <f>IF(A552="","",'C. Fund Source'!G552)</f>
        <v>3.3399999999999999E-2</v>
      </c>
      <c r="D552" t="str">
        <f>IF(A552="","",IF(COUNTIFS('Tracking Log'!H:H,A552,'Tracking Log'!J:J,B552)&gt;0,"Y","N"))</f>
        <v>N</v>
      </c>
      <c r="E552" t="str">
        <f>IF(A552="","",IF(D552="N","Unit will be held to the lessor of the adopted rate or "&amp;TEXT(C552,"0.0000")&amp;" for "&amp;Year,VLOOKUP(A552&amp;"-"&amp;B552,'Tracking Support'!A:E,5,FALSE)))</f>
        <v>Unit will be held to the lessor of the adopted rate or 0.0334 for 2025</v>
      </c>
      <c r="F552" t="str">
        <f>IF(A552=$F$1,COUNTIF($A$2:A552,A552),"")</f>
        <v/>
      </c>
      <c r="G552" t="str">
        <f t="shared" si="28"/>
        <v/>
      </c>
      <c r="H552" t="str">
        <f t="shared" si="29"/>
        <v/>
      </c>
      <c r="I552" t="str">
        <f t="shared" si="30"/>
        <v/>
      </c>
    </row>
    <row r="553" spans="1:9" x14ac:dyDescent="0.25">
      <c r="A553" t="str">
        <f>IF('C. Fund Source'!B553="","",'C. Fund Source'!B553&amp;'C. Fund Source'!C553&amp;'C. Fund Source'!D553)</f>
        <v>3930700</v>
      </c>
      <c r="B553" t="str">
        <f>IF('C. Fund Source'!E553="","",'C. Fund Source'!E553)</f>
        <v>2391</v>
      </c>
      <c r="C553">
        <f>IF(A553="","",'C. Fund Source'!G553)</f>
        <v>0.05</v>
      </c>
      <c r="D553" t="str">
        <f>IF(A553="","",IF(COUNTIFS('Tracking Log'!H:H,A553,'Tracking Log'!J:J,B553)&gt;0,"Y","N"))</f>
        <v>N</v>
      </c>
      <c r="E553" t="str">
        <f>IF(A553="","",IF(D553="N","Unit will be held to the lessor of the adopted rate or "&amp;TEXT(C553,"0.0000")&amp;" for "&amp;Year,VLOOKUP(A553&amp;"-"&amp;B553,'Tracking Support'!A:E,5,FALSE)))</f>
        <v>Unit will be held to the lessor of the adopted rate or 0.0500 for 2025</v>
      </c>
      <c r="F553" t="str">
        <f>IF(A553=$F$1,COUNTIF($A$2:A553,A553),"")</f>
        <v/>
      </c>
      <c r="G553" t="str">
        <f t="shared" si="28"/>
        <v/>
      </c>
      <c r="H553" t="str">
        <f t="shared" si="29"/>
        <v/>
      </c>
      <c r="I553" t="str">
        <f t="shared" si="30"/>
        <v/>
      </c>
    </row>
    <row r="554" spans="1:9" x14ac:dyDescent="0.25">
      <c r="A554" t="str">
        <f>IF('C. Fund Source'!B554="","",'C. Fund Source'!B554&amp;'C. Fund Source'!C554&amp;'C. Fund Source'!D554)</f>
        <v>4010000</v>
      </c>
      <c r="B554" t="str">
        <f>IF('C. Fund Source'!E554="","",'C. Fund Source'!E554)</f>
        <v>0590</v>
      </c>
      <c r="C554">
        <f>IF(A554="","",'C. Fund Source'!G554)</f>
        <v>9.4999999999999998E-3</v>
      </c>
      <c r="D554" t="str">
        <f>IF(A554="","",IF(COUNTIFS('Tracking Log'!H:H,A554,'Tracking Log'!J:J,B554)&gt;0,"Y","N"))</f>
        <v>N</v>
      </c>
      <c r="E554" t="str">
        <f>IF(A554="","",IF(D554="N","Unit will be held to the lessor of the adopted rate or "&amp;TEXT(C554,"0.0000")&amp;" for "&amp;Year,VLOOKUP(A554&amp;"-"&amp;B554,'Tracking Support'!A:E,5,FALSE)))</f>
        <v>Unit will be held to the lessor of the adopted rate or 0.0095 for 2025</v>
      </c>
      <c r="F554" t="str">
        <f>IF(A554=$F$1,COUNTIF($A$2:A554,A554),"")</f>
        <v/>
      </c>
      <c r="G554" t="str">
        <f t="shared" si="28"/>
        <v/>
      </c>
      <c r="H554" t="str">
        <f t="shared" si="29"/>
        <v/>
      </c>
      <c r="I554" t="str">
        <f t="shared" si="30"/>
        <v/>
      </c>
    </row>
    <row r="555" spans="1:9" x14ac:dyDescent="0.25">
      <c r="A555" t="str">
        <f>IF('C. Fund Source'!B555="","",'C. Fund Source'!B555&amp;'C. Fund Source'!C555&amp;'C. Fund Source'!D555)</f>
        <v>4010000</v>
      </c>
      <c r="B555" t="str">
        <f>IF('C. Fund Source'!E555="","",'C. Fund Source'!E555)</f>
        <v>0790</v>
      </c>
      <c r="C555">
        <f>IF(A555="","",'C. Fund Source'!G555)</f>
        <v>4.36E-2</v>
      </c>
      <c r="D555" t="str">
        <f>IF(A555="","",IF(COUNTIFS('Tracking Log'!H:H,A555,'Tracking Log'!J:J,B555)&gt;0,"Y","N"))</f>
        <v>N</v>
      </c>
      <c r="E555" t="str">
        <f>IF(A555="","",IF(D555="N","Unit will be held to the lessor of the adopted rate or "&amp;TEXT(C555,"0.0000")&amp;" for "&amp;Year,VLOOKUP(A555&amp;"-"&amp;B555,'Tracking Support'!A:E,5,FALSE)))</f>
        <v>Unit will be held to the lessor of the adopted rate or 0.0436 for 2025</v>
      </c>
      <c r="F555" t="str">
        <f>IF(A555=$F$1,COUNTIF($A$2:A555,A555),"")</f>
        <v/>
      </c>
      <c r="G555" t="str">
        <f t="shared" si="28"/>
        <v/>
      </c>
      <c r="H555" t="str">
        <f t="shared" si="29"/>
        <v/>
      </c>
      <c r="I555" t="str">
        <f t="shared" si="30"/>
        <v/>
      </c>
    </row>
    <row r="556" spans="1:9" x14ac:dyDescent="0.25">
      <c r="A556" t="str">
        <f>IF('C. Fund Source'!B556="","",'C. Fund Source'!B556&amp;'C. Fund Source'!C556&amp;'C. Fund Source'!D556)</f>
        <v>4020002</v>
      </c>
      <c r="B556" t="str">
        <f>IF('C. Fund Source'!E556="","",'C. Fund Source'!E556)</f>
        <v>1190</v>
      </c>
      <c r="C556">
        <f>IF(A556="","",'C. Fund Source'!G556)</f>
        <v>1.18E-2</v>
      </c>
      <c r="D556" t="str">
        <f>IF(A556="","",IF(COUNTIFS('Tracking Log'!H:H,A556,'Tracking Log'!J:J,B556)&gt;0,"Y","N"))</f>
        <v>N</v>
      </c>
      <c r="E556" t="str">
        <f>IF(A556="","",IF(D556="N","Unit will be held to the lessor of the adopted rate or "&amp;TEXT(C556,"0.0000")&amp;" for "&amp;Year,VLOOKUP(A556&amp;"-"&amp;B556,'Tracking Support'!A:E,5,FALSE)))</f>
        <v>Unit will be held to the lessor of the adopted rate or 0.0118 for 2025</v>
      </c>
      <c r="F556" t="str">
        <f>IF(A556=$F$1,COUNTIF($A$2:A556,A556),"")</f>
        <v/>
      </c>
      <c r="G556" t="str">
        <f t="shared" si="28"/>
        <v/>
      </c>
      <c r="H556" t="str">
        <f t="shared" si="29"/>
        <v/>
      </c>
      <c r="I556" t="str">
        <f t="shared" si="30"/>
        <v/>
      </c>
    </row>
    <row r="557" spans="1:9" x14ac:dyDescent="0.25">
      <c r="A557" t="str">
        <f>IF('C. Fund Source'!B557="","",'C. Fund Source'!B557&amp;'C. Fund Source'!C557&amp;'C. Fund Source'!D557)</f>
        <v>4020003</v>
      </c>
      <c r="B557" t="str">
        <f>IF('C. Fund Source'!E557="","",'C. Fund Source'!E557)</f>
        <v>1190</v>
      </c>
      <c r="C557">
        <f>IF(A557="","",'C. Fund Source'!G557)</f>
        <v>2.23E-2</v>
      </c>
      <c r="D557" t="str">
        <f>IF(A557="","",IF(COUNTIFS('Tracking Log'!H:H,A557,'Tracking Log'!J:J,B557)&gt;0,"Y","N"))</f>
        <v>N</v>
      </c>
      <c r="E557" t="str">
        <f>IF(A557="","",IF(D557="N","Unit will be held to the lessor of the adopted rate or "&amp;TEXT(C557,"0.0000")&amp;" for "&amp;Year,VLOOKUP(A557&amp;"-"&amp;B557,'Tracking Support'!A:E,5,FALSE)))</f>
        <v>Unit will be held to the lessor of the adopted rate or 0.0223 for 2025</v>
      </c>
      <c r="F557" t="str">
        <f>IF(A557=$F$1,COUNTIF($A$2:A557,A557),"")</f>
        <v/>
      </c>
      <c r="G557" t="str">
        <f t="shared" si="28"/>
        <v/>
      </c>
      <c r="H557" t="str">
        <f t="shared" si="29"/>
        <v/>
      </c>
      <c r="I557" t="str">
        <f t="shared" si="30"/>
        <v/>
      </c>
    </row>
    <row r="558" spans="1:9" x14ac:dyDescent="0.25">
      <c r="A558" t="str">
        <f>IF('C. Fund Source'!B558="","",'C. Fund Source'!B558&amp;'C. Fund Source'!C558&amp;'C. Fund Source'!D558)</f>
        <v>4020005</v>
      </c>
      <c r="B558" t="str">
        <f>IF('C. Fund Source'!E558="","",'C. Fund Source'!E558)</f>
        <v>1190</v>
      </c>
      <c r="C558">
        <f>IF(A558="","",'C. Fund Source'!G558)</f>
        <v>3.3300000000000003E-2</v>
      </c>
      <c r="D558" t="str">
        <f>IF(A558="","",IF(COUNTIFS('Tracking Log'!H:H,A558,'Tracking Log'!J:J,B558)&gt;0,"Y","N"))</f>
        <v>N</v>
      </c>
      <c r="E558" t="str">
        <f>IF(A558="","",IF(D558="N","Unit will be held to the lessor of the adopted rate or "&amp;TEXT(C558,"0.0000")&amp;" for "&amp;Year,VLOOKUP(A558&amp;"-"&amp;B558,'Tracking Support'!A:E,5,FALSE)))</f>
        <v>Unit will be held to the lessor of the adopted rate or 0.0333 for 2025</v>
      </c>
      <c r="F558" t="str">
        <f>IF(A558=$F$1,COUNTIF($A$2:A558,A558),"")</f>
        <v/>
      </c>
      <c r="G558" t="str">
        <f t="shared" si="28"/>
        <v/>
      </c>
      <c r="H558" t="str">
        <f t="shared" si="29"/>
        <v/>
      </c>
      <c r="I558" t="str">
        <f t="shared" si="30"/>
        <v/>
      </c>
    </row>
    <row r="559" spans="1:9" x14ac:dyDescent="0.25">
      <c r="A559" t="str">
        <f>IF('C. Fund Source'!B559="","",'C. Fund Source'!B559&amp;'C. Fund Source'!C559&amp;'C. Fund Source'!D559)</f>
        <v>4020008</v>
      </c>
      <c r="B559" t="str">
        <f>IF('C. Fund Source'!E559="","",'C. Fund Source'!E559)</f>
        <v>1390</v>
      </c>
      <c r="C559">
        <f>IF(A559="","",'C. Fund Source'!G559)</f>
        <v>1.67E-2</v>
      </c>
      <c r="D559" t="str">
        <f>IF(A559="","",IF(COUNTIFS('Tracking Log'!H:H,A559,'Tracking Log'!J:J,B559)&gt;0,"Y","N"))</f>
        <v>N</v>
      </c>
      <c r="E559" t="str">
        <f>IF(A559="","",IF(D559="N","Unit will be held to the lessor of the adopted rate or "&amp;TEXT(C559,"0.0000")&amp;" for "&amp;Year,VLOOKUP(A559&amp;"-"&amp;B559,'Tracking Support'!A:E,5,FALSE)))</f>
        <v>Unit will be held to the lessor of the adopted rate or 0.0167 for 2025</v>
      </c>
      <c r="F559" t="str">
        <f>IF(A559=$F$1,COUNTIF($A$2:A559,A559),"")</f>
        <v/>
      </c>
      <c r="G559" t="str">
        <f t="shared" si="28"/>
        <v/>
      </c>
      <c r="H559" t="str">
        <f t="shared" si="29"/>
        <v/>
      </c>
      <c r="I559" t="str">
        <f t="shared" si="30"/>
        <v/>
      </c>
    </row>
    <row r="560" spans="1:9" x14ac:dyDescent="0.25">
      <c r="A560" t="str">
        <f>IF('C. Fund Source'!B560="","",'C. Fund Source'!B560&amp;'C. Fund Source'!C560&amp;'C. Fund Source'!D560)</f>
        <v>4020009</v>
      </c>
      <c r="B560" t="str">
        <f>IF('C. Fund Source'!E560="","",'C. Fund Source'!E560)</f>
        <v>1190</v>
      </c>
      <c r="C560">
        <f>IF(A560="","",'C. Fund Source'!G560)</f>
        <v>2.0199999999999999E-2</v>
      </c>
      <c r="D560" t="str">
        <f>IF(A560="","",IF(COUNTIFS('Tracking Log'!H:H,A560,'Tracking Log'!J:J,B560)&gt;0,"Y","N"))</f>
        <v>N</v>
      </c>
      <c r="E560" t="str">
        <f>IF(A560="","",IF(D560="N","Unit will be held to the lessor of the adopted rate or "&amp;TEXT(C560,"0.0000")&amp;" for "&amp;Year,VLOOKUP(A560&amp;"-"&amp;B560,'Tracking Support'!A:E,5,FALSE)))</f>
        <v>Unit will be held to the lessor of the adopted rate or 0.0202 for 2025</v>
      </c>
      <c r="F560" t="str">
        <f>IF(A560=$F$1,COUNTIF($A$2:A560,A560),"")</f>
        <v/>
      </c>
      <c r="G560" t="str">
        <f t="shared" si="28"/>
        <v/>
      </c>
      <c r="H560" t="str">
        <f t="shared" si="29"/>
        <v/>
      </c>
      <c r="I560" t="str">
        <f t="shared" si="30"/>
        <v/>
      </c>
    </row>
    <row r="561" spans="1:9" x14ac:dyDescent="0.25">
      <c r="A561" t="str">
        <f>IF('C. Fund Source'!B561="","",'C. Fund Source'!B561&amp;'C. Fund Source'!C561&amp;'C. Fund Source'!D561)</f>
        <v>4020010</v>
      </c>
      <c r="B561" t="str">
        <f>IF('C. Fund Source'!E561="","",'C. Fund Source'!E561)</f>
        <v>1190</v>
      </c>
      <c r="C561">
        <f>IF(A561="","",'C. Fund Source'!G561)</f>
        <v>3.2500000000000001E-2</v>
      </c>
      <c r="D561" t="str">
        <f>IF(A561="","",IF(COUNTIFS('Tracking Log'!H:H,A561,'Tracking Log'!J:J,B561)&gt;0,"Y","N"))</f>
        <v>N</v>
      </c>
      <c r="E561" t="str">
        <f>IF(A561="","",IF(D561="N","Unit will be held to the lessor of the adopted rate or "&amp;TEXT(C561,"0.0000")&amp;" for "&amp;Year,VLOOKUP(A561&amp;"-"&amp;B561,'Tracking Support'!A:E,5,FALSE)))</f>
        <v>Unit will be held to the lessor of the adopted rate or 0.0325 for 2025</v>
      </c>
      <c r="F561" t="str">
        <f>IF(A561=$F$1,COUNTIF($A$2:A561,A561),"")</f>
        <v/>
      </c>
      <c r="G561" t="str">
        <f t="shared" si="28"/>
        <v/>
      </c>
      <c r="H561" t="str">
        <f t="shared" si="29"/>
        <v/>
      </c>
      <c r="I561" t="str">
        <f t="shared" si="30"/>
        <v/>
      </c>
    </row>
    <row r="562" spans="1:9" x14ac:dyDescent="0.25">
      <c r="A562" t="str">
        <f>IF('C. Fund Source'!B562="","",'C. Fund Source'!B562&amp;'C. Fund Source'!C562&amp;'C. Fund Source'!D562)</f>
        <v>4020011</v>
      </c>
      <c r="B562" t="str">
        <f>IF('C. Fund Source'!E562="","",'C. Fund Source'!E562)</f>
        <v>1190</v>
      </c>
      <c r="C562">
        <f>IF(A562="","",'C. Fund Source'!G562)</f>
        <v>3.3300000000000003E-2</v>
      </c>
      <c r="D562" t="str">
        <f>IF(A562="","",IF(COUNTIFS('Tracking Log'!H:H,A562,'Tracking Log'!J:J,B562)&gt;0,"Y","N"))</f>
        <v>N</v>
      </c>
      <c r="E562" t="str">
        <f>IF(A562="","",IF(D562="N","Unit will be held to the lessor of the adopted rate or "&amp;TEXT(C562,"0.0000")&amp;" for "&amp;Year,VLOOKUP(A562&amp;"-"&amp;B562,'Tracking Support'!A:E,5,FALSE)))</f>
        <v>Unit will be held to the lessor of the adopted rate or 0.0333 for 2025</v>
      </c>
      <c r="F562" t="str">
        <f>IF(A562=$F$1,COUNTIF($A$2:A562,A562),"")</f>
        <v/>
      </c>
      <c r="G562" t="str">
        <f t="shared" si="28"/>
        <v/>
      </c>
      <c r="H562" t="str">
        <f t="shared" si="29"/>
        <v/>
      </c>
      <c r="I562" t="str">
        <f t="shared" si="30"/>
        <v/>
      </c>
    </row>
    <row r="563" spans="1:9" x14ac:dyDescent="0.25">
      <c r="A563" t="str">
        <f>IF('C. Fund Source'!B563="","",'C. Fund Source'!B563&amp;'C. Fund Source'!C563&amp;'C. Fund Source'!D563)</f>
        <v>4030441</v>
      </c>
      <c r="B563" t="str">
        <f>IF('C. Fund Source'!E563="","",'C. Fund Source'!E563)</f>
        <v>2391</v>
      </c>
      <c r="C563">
        <f>IF(A563="","",'C. Fund Source'!G563)</f>
        <v>4.2999999999999997E-2</v>
      </c>
      <c r="D563" t="str">
        <f>IF(A563="","",IF(COUNTIFS('Tracking Log'!H:H,A563,'Tracking Log'!J:J,B563)&gt;0,"Y","N"))</f>
        <v>N</v>
      </c>
      <c r="E563" t="str">
        <f>IF(A563="","",IF(D563="N","Unit will be held to the lessor of the adopted rate or "&amp;TEXT(C563,"0.0000")&amp;" for "&amp;Year,VLOOKUP(A563&amp;"-"&amp;B563,'Tracking Support'!A:E,5,FALSE)))</f>
        <v>Unit will be held to the lessor of the adopted rate or 0.0430 for 2025</v>
      </c>
      <c r="F563" t="str">
        <f>IF(A563=$F$1,COUNTIF($A$2:A563,A563),"")</f>
        <v/>
      </c>
      <c r="G563" t="str">
        <f t="shared" si="28"/>
        <v/>
      </c>
      <c r="H563" t="str">
        <f t="shared" si="29"/>
        <v/>
      </c>
      <c r="I563" t="str">
        <f t="shared" si="30"/>
        <v/>
      </c>
    </row>
    <row r="564" spans="1:9" x14ac:dyDescent="0.25">
      <c r="A564" t="str">
        <f>IF('C. Fund Source'!B564="","",'C. Fund Source'!B564&amp;'C. Fund Source'!C564&amp;'C. Fund Source'!D564)</f>
        <v>4110000</v>
      </c>
      <c r="B564" t="str">
        <f>IF('C. Fund Source'!E564="","",'C. Fund Source'!E564)</f>
        <v>2391</v>
      </c>
      <c r="C564">
        <f>IF(A564="","",'C. Fund Source'!G564)</f>
        <v>3.3300000000000003E-2</v>
      </c>
      <c r="D564" t="str">
        <f>IF(A564="","",IF(COUNTIFS('Tracking Log'!H:H,A564,'Tracking Log'!J:J,B564)&gt;0,"Y","N"))</f>
        <v>N</v>
      </c>
      <c r="E564" t="str">
        <f>IF(A564="","",IF(D564="N","Unit will be held to the lessor of the adopted rate or "&amp;TEXT(C564,"0.0000")&amp;" for "&amp;Year,VLOOKUP(A564&amp;"-"&amp;B564,'Tracking Support'!A:E,5,FALSE)))</f>
        <v>Unit will be held to the lessor of the adopted rate or 0.0333 for 2025</v>
      </c>
      <c r="F564" t="str">
        <f>IF(A564=$F$1,COUNTIF($A$2:A564,A564),"")</f>
        <v/>
      </c>
      <c r="G564" t="str">
        <f t="shared" si="28"/>
        <v/>
      </c>
      <c r="H564" t="str">
        <f t="shared" si="29"/>
        <v/>
      </c>
      <c r="I564" t="str">
        <f t="shared" si="30"/>
        <v/>
      </c>
    </row>
    <row r="565" spans="1:9" x14ac:dyDescent="0.25">
      <c r="A565" t="str">
        <f>IF('C. Fund Source'!B565="","",'C. Fund Source'!B565&amp;'C. Fund Source'!C565&amp;'C. Fund Source'!D565)</f>
        <v>4130317</v>
      </c>
      <c r="B565" t="str">
        <f>IF('C. Fund Source'!E565="","",'C. Fund Source'!E565)</f>
        <v>2391</v>
      </c>
      <c r="C565">
        <f>IF(A565="","",'C. Fund Source'!G565)</f>
        <v>4.0099999999999997E-2</v>
      </c>
      <c r="D565" t="str">
        <f>IF(A565="","",IF(COUNTIFS('Tracking Log'!H:H,A565,'Tracking Log'!J:J,B565)&gt;0,"Y","N"))</f>
        <v>N</v>
      </c>
      <c r="E565" t="str">
        <f>IF(A565="","",IF(D565="N","Unit will be held to the lessor of the adopted rate or "&amp;TEXT(C565,"0.0000")&amp;" for "&amp;Year,VLOOKUP(A565&amp;"-"&amp;B565,'Tracking Support'!A:E,5,FALSE)))</f>
        <v>Unit will be held to the lessor of the adopted rate or 0.0401 for 2025</v>
      </c>
      <c r="F565" t="str">
        <f>IF(A565=$F$1,COUNTIF($A$2:A565,A565),"")</f>
        <v/>
      </c>
      <c r="G565" t="str">
        <f t="shared" si="28"/>
        <v/>
      </c>
      <c r="H565" t="str">
        <f t="shared" si="29"/>
        <v/>
      </c>
      <c r="I565" t="str">
        <f t="shared" si="30"/>
        <v/>
      </c>
    </row>
    <row r="566" spans="1:9" x14ac:dyDescent="0.25">
      <c r="A566" t="str">
        <f>IF('C. Fund Source'!B566="","",'C. Fund Source'!B566&amp;'C. Fund Source'!C566&amp;'C. Fund Source'!D566)</f>
        <v>4130318</v>
      </c>
      <c r="B566" t="str">
        <f>IF('C. Fund Source'!E566="","",'C. Fund Source'!E566)</f>
        <v>2390</v>
      </c>
      <c r="C566">
        <f>IF(A566="","",'C. Fund Source'!G566)</f>
        <v>3.1800000000000002E-2</v>
      </c>
      <c r="D566" t="str">
        <f>IF(A566="","",IF(COUNTIFS('Tracking Log'!H:H,A566,'Tracking Log'!J:J,B566)&gt;0,"Y","N"))</f>
        <v>N</v>
      </c>
      <c r="E566" t="str">
        <f>IF(A566="","",IF(D566="N","Unit will be held to the lessor of the adopted rate or "&amp;TEXT(C566,"0.0000")&amp;" for "&amp;Year,VLOOKUP(A566&amp;"-"&amp;B566,'Tracking Support'!A:E,5,FALSE)))</f>
        <v>Unit will be held to the lessor of the adopted rate or 0.0318 for 2025</v>
      </c>
      <c r="F566" t="str">
        <f>IF(A566=$F$1,COUNTIF($A$2:A566,A566),"")</f>
        <v/>
      </c>
      <c r="G566" t="str">
        <f t="shared" si="28"/>
        <v/>
      </c>
      <c r="H566" t="str">
        <f t="shared" si="29"/>
        <v/>
      </c>
      <c r="I566" t="str">
        <f t="shared" si="30"/>
        <v/>
      </c>
    </row>
    <row r="567" spans="1:9" x14ac:dyDescent="0.25">
      <c r="A567" t="str">
        <f>IF('C. Fund Source'!B567="","",'C. Fund Source'!B567&amp;'C. Fund Source'!C567&amp;'C. Fund Source'!D567)</f>
        <v>4130318</v>
      </c>
      <c r="B567" t="str">
        <f>IF('C. Fund Source'!E567="","",'C. Fund Source'!E567)</f>
        <v>2391</v>
      </c>
      <c r="C567">
        <f>IF(A567="","",'C. Fund Source'!G567)</f>
        <v>0.05</v>
      </c>
      <c r="D567" t="str">
        <f>IF(A567="","",IF(COUNTIFS('Tracking Log'!H:H,A567,'Tracking Log'!J:J,B567)&gt;0,"Y","N"))</f>
        <v>N</v>
      </c>
      <c r="E567" t="str">
        <f>IF(A567="","",IF(D567="N","Unit will be held to the lessor of the adopted rate or "&amp;TEXT(C567,"0.0000")&amp;" for "&amp;Year,VLOOKUP(A567&amp;"-"&amp;B567,'Tracking Support'!A:E,5,FALSE)))</f>
        <v>Unit will be held to the lessor of the adopted rate or 0.0500 for 2025</v>
      </c>
      <c r="F567" t="str">
        <f>IF(A567=$F$1,COUNTIF($A$2:A567,A567),"")</f>
        <v/>
      </c>
      <c r="G567" t="str">
        <f t="shared" si="28"/>
        <v/>
      </c>
      <c r="H567" t="str">
        <f t="shared" si="29"/>
        <v/>
      </c>
      <c r="I567" t="str">
        <f t="shared" si="30"/>
        <v/>
      </c>
    </row>
    <row r="568" spans="1:9" x14ac:dyDescent="0.25">
      <c r="A568" t="str">
        <f>IF('C. Fund Source'!B568="","",'C. Fund Source'!B568&amp;'C. Fund Source'!C568&amp;'C. Fund Source'!D568)</f>
        <v>4130702</v>
      </c>
      <c r="B568" t="str">
        <f>IF('C. Fund Source'!E568="","",'C. Fund Source'!E568)</f>
        <v>0791</v>
      </c>
      <c r="C568">
        <f>IF(A568="","",'C. Fund Source'!G568)</f>
        <v>0</v>
      </c>
      <c r="D568" t="str">
        <f>IF(A568="","",IF(COUNTIFS('Tracking Log'!H:H,A568,'Tracking Log'!J:J,B568)&gt;0,"Y","N"))</f>
        <v>N</v>
      </c>
      <c r="E568" t="str">
        <f>IF(A568="","",IF(D568="N","Unit will be held to the lessor of the adopted rate or "&amp;TEXT(C568,"0.0000")&amp;" for "&amp;Year,VLOOKUP(A568&amp;"-"&amp;B568,'Tracking Support'!A:E,5,FALSE)))</f>
        <v>Unit will be held to the lessor of the adopted rate or 0.0000 for 2025</v>
      </c>
      <c r="F568" t="str">
        <f>IF(A568=$F$1,COUNTIF($A$2:A568,A568),"")</f>
        <v/>
      </c>
      <c r="G568" t="str">
        <f t="shared" si="28"/>
        <v/>
      </c>
      <c r="H568" t="str">
        <f t="shared" si="29"/>
        <v/>
      </c>
      <c r="I568" t="str">
        <f t="shared" si="30"/>
        <v/>
      </c>
    </row>
    <row r="569" spans="1:9" x14ac:dyDescent="0.25">
      <c r="A569" t="str">
        <f>IF('C. Fund Source'!B569="","",'C. Fund Source'!B569&amp;'C. Fund Source'!C569&amp;'C. Fund Source'!D569)</f>
        <v>4130702</v>
      </c>
      <c r="B569" t="str">
        <f>IF('C. Fund Source'!E569="","",'C. Fund Source'!E569)</f>
        <v>2391</v>
      </c>
      <c r="C569">
        <f>IF(A569="","",'C. Fund Source'!G569)</f>
        <v>0.05</v>
      </c>
      <c r="D569" t="str">
        <f>IF(A569="","",IF(COUNTIFS('Tracking Log'!H:H,A569,'Tracking Log'!J:J,B569)&gt;0,"Y","N"))</f>
        <v>N</v>
      </c>
      <c r="E569" t="str">
        <f>IF(A569="","",IF(D569="N","Unit will be held to the lessor of the adopted rate or "&amp;TEXT(C569,"0.0000")&amp;" for "&amp;Year,VLOOKUP(A569&amp;"-"&amp;B569,'Tracking Support'!A:E,5,FALSE)))</f>
        <v>Unit will be held to the lessor of the adopted rate or 0.0500 for 2025</v>
      </c>
      <c r="F569" t="str">
        <f>IF(A569=$F$1,COUNTIF($A$2:A569,A569),"")</f>
        <v/>
      </c>
      <c r="G569" t="str">
        <f t="shared" si="28"/>
        <v/>
      </c>
      <c r="H569" t="str">
        <f t="shared" si="29"/>
        <v/>
      </c>
      <c r="I569" t="str">
        <f t="shared" si="30"/>
        <v/>
      </c>
    </row>
    <row r="570" spans="1:9" x14ac:dyDescent="0.25">
      <c r="A570" t="str">
        <f>IF('C. Fund Source'!B570="","",'C. Fund Source'!B570&amp;'C. Fund Source'!C570&amp;'C. Fund Source'!D570)</f>
        <v>4130703</v>
      </c>
      <c r="B570" t="str">
        <f>IF('C. Fund Source'!E570="","",'C. Fund Source'!E570)</f>
        <v>2391</v>
      </c>
      <c r="C570">
        <f>IF(A570="","",'C. Fund Source'!G570)</f>
        <v>2.3E-2</v>
      </c>
      <c r="D570" t="str">
        <f>IF(A570="","",IF(COUNTIFS('Tracking Log'!H:H,A570,'Tracking Log'!J:J,B570)&gt;0,"Y","N"))</f>
        <v>N</v>
      </c>
      <c r="E570" t="str">
        <f>IF(A570="","",IF(D570="N","Unit will be held to the lessor of the adopted rate or "&amp;TEXT(C570,"0.0000")&amp;" for "&amp;Year,VLOOKUP(A570&amp;"-"&amp;B570,'Tracking Support'!A:E,5,FALSE)))</f>
        <v>Unit will be held to the lessor of the adopted rate or 0.0230 for 2025</v>
      </c>
      <c r="F570" t="str">
        <f>IF(A570=$F$1,COUNTIF($A$2:A570,A570),"")</f>
        <v/>
      </c>
      <c r="G570" t="str">
        <f t="shared" si="28"/>
        <v/>
      </c>
      <c r="H570" t="str">
        <f t="shared" si="29"/>
        <v/>
      </c>
      <c r="I570" t="str">
        <f t="shared" si="30"/>
        <v/>
      </c>
    </row>
    <row r="571" spans="1:9" x14ac:dyDescent="0.25">
      <c r="A571" t="str">
        <f>IF('C. Fund Source'!B571="","",'C. Fund Source'!B571&amp;'C. Fund Source'!C571&amp;'C. Fund Source'!D571)</f>
        <v>4130704</v>
      </c>
      <c r="B571" t="str">
        <f>IF('C. Fund Source'!E571="","",'C. Fund Source'!E571)</f>
        <v>1191</v>
      </c>
      <c r="C571">
        <f>IF(A571="","",'C. Fund Source'!G571)</f>
        <v>2.3300000000000001E-2</v>
      </c>
      <c r="D571" t="str">
        <f>IF(A571="","",IF(COUNTIFS('Tracking Log'!H:H,A571,'Tracking Log'!J:J,B571)&gt;0,"Y","N"))</f>
        <v>N</v>
      </c>
      <c r="E571" t="str">
        <f>IF(A571="","",IF(D571="N","Unit will be held to the lessor of the adopted rate or "&amp;TEXT(C571,"0.0000")&amp;" for "&amp;Year,VLOOKUP(A571&amp;"-"&amp;B571,'Tracking Support'!A:E,5,FALSE)))</f>
        <v>Unit will be held to the lessor of the adopted rate or 0.0233 for 2025</v>
      </c>
      <c r="F571" t="str">
        <f>IF(A571=$F$1,COUNTIF($A$2:A571,A571),"")</f>
        <v/>
      </c>
      <c r="G571" t="str">
        <f t="shared" si="28"/>
        <v/>
      </c>
      <c r="H571" t="str">
        <f t="shared" si="29"/>
        <v/>
      </c>
      <c r="I571" t="str">
        <f t="shared" si="30"/>
        <v/>
      </c>
    </row>
    <row r="572" spans="1:9" x14ac:dyDescent="0.25">
      <c r="A572" t="str">
        <f>IF('C. Fund Source'!B572="","",'C. Fund Source'!B572&amp;'C. Fund Source'!C572&amp;'C. Fund Source'!D572)</f>
        <v>4130704</v>
      </c>
      <c r="B572" t="str">
        <f>IF('C. Fund Source'!E572="","",'C. Fund Source'!E572)</f>
        <v>2391</v>
      </c>
      <c r="C572">
        <f>IF(A572="","",'C. Fund Source'!G572)</f>
        <v>0.05</v>
      </c>
      <c r="D572" t="str">
        <f>IF(A572="","",IF(COUNTIFS('Tracking Log'!H:H,A572,'Tracking Log'!J:J,B572)&gt;0,"Y","N"))</f>
        <v>N</v>
      </c>
      <c r="E572" t="str">
        <f>IF(A572="","",IF(D572="N","Unit will be held to the lessor of the adopted rate or "&amp;TEXT(C572,"0.0000")&amp;" for "&amp;Year,VLOOKUP(A572&amp;"-"&amp;B572,'Tracking Support'!A:E,5,FALSE)))</f>
        <v>Unit will be held to the lessor of the adopted rate or 0.0500 for 2025</v>
      </c>
      <c r="F572" t="str">
        <f>IF(A572=$F$1,COUNTIF($A$2:A572,A572),"")</f>
        <v/>
      </c>
      <c r="G572" t="str">
        <f t="shared" si="28"/>
        <v/>
      </c>
      <c r="H572" t="str">
        <f t="shared" si="29"/>
        <v/>
      </c>
      <c r="I572" t="str">
        <f t="shared" si="30"/>
        <v/>
      </c>
    </row>
    <row r="573" spans="1:9" x14ac:dyDescent="0.25">
      <c r="A573" t="str">
        <f>IF('C. Fund Source'!B573="","",'C. Fund Source'!B573&amp;'C. Fund Source'!C573&amp;'C. Fund Source'!D573)</f>
        <v>4130705</v>
      </c>
      <c r="B573" t="str">
        <f>IF('C. Fund Source'!E573="","",'C. Fund Source'!E573)</f>
        <v>2391</v>
      </c>
      <c r="C573">
        <f>IF(A573="","",'C. Fund Source'!G573)</f>
        <v>0.05</v>
      </c>
      <c r="D573" t="str">
        <f>IF(A573="","",IF(COUNTIFS('Tracking Log'!H:H,A573,'Tracking Log'!J:J,B573)&gt;0,"Y","N"))</f>
        <v>N</v>
      </c>
      <c r="E573" t="str">
        <f>IF(A573="","",IF(D573="N","Unit will be held to the lessor of the adopted rate or "&amp;TEXT(C573,"0.0000")&amp;" for "&amp;Year,VLOOKUP(A573&amp;"-"&amp;B573,'Tracking Support'!A:E,5,FALSE)))</f>
        <v>Unit will be held to the lessor of the adopted rate or 0.0500 for 2025</v>
      </c>
      <c r="F573" t="str">
        <f>IF(A573=$F$1,COUNTIF($A$2:A573,A573),"")</f>
        <v/>
      </c>
      <c r="G573" t="str">
        <f t="shared" si="28"/>
        <v/>
      </c>
      <c r="H573" t="str">
        <f t="shared" si="29"/>
        <v/>
      </c>
      <c r="I573" t="str">
        <f t="shared" si="30"/>
        <v/>
      </c>
    </row>
    <row r="574" spans="1:9" x14ac:dyDescent="0.25">
      <c r="A574" t="str">
        <f>IF('C. Fund Source'!B574="","",'C. Fund Source'!B574&amp;'C. Fund Source'!C574&amp;'C. Fund Source'!D574)</f>
        <v>4130706</v>
      </c>
      <c r="B574" t="str">
        <f>IF('C. Fund Source'!E574="","",'C. Fund Source'!E574)</f>
        <v>2391</v>
      </c>
      <c r="C574">
        <f>IF(A574="","",'C. Fund Source'!G574)</f>
        <v>0.05</v>
      </c>
      <c r="D574" t="str">
        <f>IF(A574="","",IF(COUNTIFS('Tracking Log'!H:H,A574,'Tracking Log'!J:J,B574)&gt;0,"Y","N"))</f>
        <v>N</v>
      </c>
      <c r="E574" t="str">
        <f>IF(A574="","",IF(D574="N","Unit will be held to the lessor of the adopted rate or "&amp;TEXT(C574,"0.0000")&amp;" for "&amp;Year,VLOOKUP(A574&amp;"-"&amp;B574,'Tracking Support'!A:E,5,FALSE)))</f>
        <v>Unit will be held to the lessor of the adopted rate or 0.0500 for 2025</v>
      </c>
      <c r="F574" t="str">
        <f>IF(A574=$F$1,COUNTIF($A$2:A574,A574),"")</f>
        <v/>
      </c>
      <c r="G574" t="str">
        <f t="shared" si="28"/>
        <v/>
      </c>
      <c r="H574" t="str">
        <f t="shared" si="29"/>
        <v/>
      </c>
      <c r="I574" t="str">
        <f t="shared" si="30"/>
        <v/>
      </c>
    </row>
    <row r="575" spans="1:9" x14ac:dyDescent="0.25">
      <c r="A575" t="str">
        <f>IF('C. Fund Source'!B575="","",'C. Fund Source'!B575&amp;'C. Fund Source'!C575&amp;'C. Fund Source'!D575)</f>
        <v>4130707</v>
      </c>
      <c r="B575" t="str">
        <f>IF('C. Fund Source'!E575="","",'C. Fund Source'!E575)</f>
        <v>2391</v>
      </c>
      <c r="C575">
        <f>IF(A575="","",'C. Fund Source'!G575)</f>
        <v>0.05</v>
      </c>
      <c r="D575" t="str">
        <f>IF(A575="","",IF(COUNTIFS('Tracking Log'!H:H,A575,'Tracking Log'!J:J,B575)&gt;0,"Y","N"))</f>
        <v>N</v>
      </c>
      <c r="E575" t="str">
        <f>IF(A575="","",IF(D575="N","Unit will be held to the lessor of the adopted rate or "&amp;TEXT(C575,"0.0000")&amp;" for "&amp;Year,VLOOKUP(A575&amp;"-"&amp;B575,'Tracking Support'!A:E,5,FALSE)))</f>
        <v>Unit will be held to the lessor of the adopted rate or 0.0500 for 2025</v>
      </c>
      <c r="F575" t="str">
        <f>IF(A575=$F$1,COUNTIF($A$2:A575,A575),"")</f>
        <v/>
      </c>
      <c r="G575" t="str">
        <f t="shared" si="28"/>
        <v/>
      </c>
      <c r="H575" t="str">
        <f t="shared" si="29"/>
        <v/>
      </c>
      <c r="I575" t="str">
        <f t="shared" si="30"/>
        <v/>
      </c>
    </row>
    <row r="576" spans="1:9" x14ac:dyDescent="0.25">
      <c r="A576" t="str">
        <f>IF('C. Fund Source'!B576="","",'C. Fund Source'!B576&amp;'C. Fund Source'!C576&amp;'C. Fund Source'!D576)</f>
        <v>4130707</v>
      </c>
      <c r="B576" t="str">
        <f>IF('C. Fund Source'!E576="","",'C. Fund Source'!E576)</f>
        <v>8691</v>
      </c>
      <c r="C576">
        <f>IF(A576="","",'C. Fund Source'!G576)</f>
        <v>3.3300000000000003E-2</v>
      </c>
      <c r="D576" t="str">
        <f>IF(A576="","",IF(COUNTIFS('Tracking Log'!H:H,A576,'Tracking Log'!J:J,B576)&gt;0,"Y","N"))</f>
        <v>N</v>
      </c>
      <c r="E576" t="str">
        <f>IF(A576="","",IF(D576="N","Unit will be held to the lessor of the adopted rate or "&amp;TEXT(C576,"0.0000")&amp;" for "&amp;Year,VLOOKUP(A576&amp;"-"&amp;B576,'Tracking Support'!A:E,5,FALSE)))</f>
        <v>Unit will be held to the lessor of the adopted rate or 0.0333 for 2025</v>
      </c>
      <c r="F576" t="str">
        <f>IF(A576=$F$1,COUNTIF($A$2:A576,A576),"")</f>
        <v/>
      </c>
      <c r="G576" t="str">
        <f t="shared" si="28"/>
        <v/>
      </c>
      <c r="H576" t="str">
        <f t="shared" si="29"/>
        <v/>
      </c>
      <c r="I576" t="str">
        <f t="shared" si="30"/>
        <v/>
      </c>
    </row>
    <row r="577" spans="1:9" x14ac:dyDescent="0.25">
      <c r="A577" t="str">
        <f>IF('C. Fund Source'!B577="","",'C. Fund Source'!B577&amp;'C. Fund Source'!C577&amp;'C. Fund Source'!D577)</f>
        <v>4160970</v>
      </c>
      <c r="B577" t="str">
        <f>IF('C. Fund Source'!E577="","",'C. Fund Source'!E577)</f>
        <v>8691</v>
      </c>
      <c r="C577">
        <f>IF(A577="","",'C. Fund Source'!G577)</f>
        <v>3.2800000000000003E-2</v>
      </c>
      <c r="D577" t="str">
        <f>IF(A577="","",IF(COUNTIFS('Tracking Log'!H:H,A577,'Tracking Log'!J:J,B577)&gt;0,"Y","N"))</f>
        <v>Y</v>
      </c>
      <c r="E577" t="str">
        <f>IF(A577="","",IF(D577="N","Unit will be held to the lessor of the adopted rate or "&amp;TEXT(C577,"0.0000")&amp;" for "&amp;Year,VLOOKUP(A577&amp;"-"&amp;B577,'Tracking Support'!A:E,5,FALSE)))</f>
        <v>Unit will be held to the lessor of the adopted rate or the Re-established rate of 0.0333 for 2025</v>
      </c>
      <c r="F577" t="str">
        <f>IF(A577=$F$1,COUNTIF($A$2:A577,A577),"")</f>
        <v/>
      </c>
      <c r="G577" t="str">
        <f t="shared" si="28"/>
        <v/>
      </c>
      <c r="H577" t="str">
        <f t="shared" si="29"/>
        <v/>
      </c>
      <c r="I577" t="str">
        <f t="shared" si="30"/>
        <v/>
      </c>
    </row>
    <row r="578" spans="1:9" x14ac:dyDescent="0.25">
      <c r="A578" t="str">
        <f>IF('C. Fund Source'!B578="","",'C. Fund Source'!B578&amp;'C. Fund Source'!C578&amp;'C. Fund Source'!D578)</f>
        <v>4160974</v>
      </c>
      <c r="B578" t="str">
        <f>IF('C. Fund Source'!E578="","",'C. Fund Source'!E578)</f>
        <v>8691</v>
      </c>
      <c r="C578">
        <f>IF(A578="","",'C. Fund Source'!G578)</f>
        <v>3.1300000000000001E-2</v>
      </c>
      <c r="D578" t="str">
        <f>IF(A578="","",IF(COUNTIFS('Tracking Log'!H:H,A578,'Tracking Log'!J:J,B578)&gt;0,"Y","N"))</f>
        <v>N</v>
      </c>
      <c r="E578" t="str">
        <f>IF(A578="","",IF(D578="N","Unit will be held to the lessor of the adopted rate or "&amp;TEXT(C578,"0.0000")&amp;" for "&amp;Year,VLOOKUP(A578&amp;"-"&amp;B578,'Tracking Support'!A:E,5,FALSE)))</f>
        <v>Unit will be held to the lessor of the adopted rate or 0.0313 for 2025</v>
      </c>
      <c r="F578" t="str">
        <f>IF(A578=$F$1,COUNTIF($A$2:A578,A578),"")</f>
        <v/>
      </c>
      <c r="G578" t="str">
        <f t="shared" si="28"/>
        <v/>
      </c>
      <c r="H578" t="str">
        <f t="shared" si="29"/>
        <v/>
      </c>
      <c r="I578" t="str">
        <f t="shared" si="30"/>
        <v/>
      </c>
    </row>
    <row r="579" spans="1:9" x14ac:dyDescent="0.25">
      <c r="A579" t="str">
        <f>IF('C. Fund Source'!B579="","",'C. Fund Source'!B579&amp;'C. Fund Source'!C579&amp;'C. Fund Source'!D579)</f>
        <v>4160979</v>
      </c>
      <c r="B579" t="str">
        <f>IF('C. Fund Source'!E579="","",'C. Fund Source'!E579)</f>
        <v>8691</v>
      </c>
      <c r="C579">
        <f>IF(A579="","",'C. Fund Source'!G579)</f>
        <v>2.4400000000000002E-2</v>
      </c>
      <c r="D579" t="str">
        <f>IF(A579="","",IF(COUNTIFS('Tracking Log'!H:H,A579,'Tracking Log'!J:J,B579)&gt;0,"Y","N"))</f>
        <v>N</v>
      </c>
      <c r="E579" t="str">
        <f>IF(A579="","",IF(D579="N","Unit will be held to the lessor of the adopted rate or "&amp;TEXT(C579,"0.0000")&amp;" for "&amp;Year,VLOOKUP(A579&amp;"-"&amp;B579,'Tracking Support'!A:E,5,FALSE)))</f>
        <v>Unit will be held to the lessor of the adopted rate or 0.0244 for 2025</v>
      </c>
      <c r="F579" t="str">
        <f>IF(A579=$F$1,COUNTIF($A$2:A579,A579),"")</f>
        <v/>
      </c>
      <c r="G579" t="str">
        <f t="shared" ref="G579:G642" si="31">IF(F579="","",B579)</f>
        <v/>
      </c>
      <c r="H579" t="str">
        <f t="shared" ref="H579:H642" si="32">IF(F579="","",C579)</f>
        <v/>
      </c>
      <c r="I579" t="str">
        <f t="shared" ref="I579:I642" si="33">IF(F579="","",E579)</f>
        <v/>
      </c>
    </row>
    <row r="580" spans="1:9" x14ac:dyDescent="0.25">
      <c r="A580" t="str">
        <f>IF('C. Fund Source'!B580="","",'C. Fund Source'!B580&amp;'C. Fund Source'!C580&amp;'C. Fund Source'!D580)</f>
        <v>4160991</v>
      </c>
      <c r="B580" t="str">
        <f>IF('C. Fund Source'!E580="","",'C. Fund Source'!E580)</f>
        <v>8691</v>
      </c>
      <c r="C580">
        <f>IF(A580="","",'C. Fund Source'!G580)</f>
        <v>2.9899999999999999E-2</v>
      </c>
      <c r="D580" t="str">
        <f>IF(A580="","",IF(COUNTIFS('Tracking Log'!H:H,A580,'Tracking Log'!J:J,B580)&gt;0,"Y","N"))</f>
        <v>Y</v>
      </c>
      <c r="E580" t="str">
        <f>IF(A580="","",IF(D580="N","Unit will be held to the lessor of the adopted rate or "&amp;TEXT(C580,"0.0000")&amp;" for "&amp;Year,VLOOKUP(A580&amp;"-"&amp;B580,'Tracking Support'!A:E,5,FALSE)))</f>
        <v>Unit will be held to the lessor of the adopted rate or the Re-established rate of 0.0333 for 2025</v>
      </c>
      <c r="F580" t="str">
        <f>IF(A580=$F$1,COUNTIF($A$2:A580,A580),"")</f>
        <v/>
      </c>
      <c r="G580" t="str">
        <f t="shared" si="31"/>
        <v/>
      </c>
      <c r="H580" t="str">
        <f t="shared" si="32"/>
        <v/>
      </c>
      <c r="I580" t="str">
        <f t="shared" si="33"/>
        <v/>
      </c>
    </row>
    <row r="581" spans="1:9" x14ac:dyDescent="0.25">
      <c r="A581" t="str">
        <f>IF('C. Fund Source'!B581="","",'C. Fund Source'!B581&amp;'C. Fund Source'!C581&amp;'C. Fund Source'!D581)</f>
        <v>4161028</v>
      </c>
      <c r="B581" t="str">
        <f>IF('C. Fund Source'!E581="","",'C. Fund Source'!E581)</f>
        <v>8691</v>
      </c>
      <c r="C581">
        <f>IF(A581="","",'C. Fund Source'!G581)</f>
        <v>3.3300000000000003E-2</v>
      </c>
      <c r="D581" t="str">
        <f>IF(A581="","",IF(COUNTIFS('Tracking Log'!H:H,A581,'Tracking Log'!J:J,B581)&gt;0,"Y","N"))</f>
        <v>N</v>
      </c>
      <c r="E581" t="str">
        <f>IF(A581="","",IF(D581="N","Unit will be held to the lessor of the adopted rate or "&amp;TEXT(C581,"0.0000")&amp;" for "&amp;Year,VLOOKUP(A581&amp;"-"&amp;B581,'Tracking Support'!A:E,5,FALSE)))</f>
        <v>Unit will be held to the lessor of the adopted rate or 0.0333 for 2025</v>
      </c>
      <c r="F581" t="str">
        <f>IF(A581=$F$1,COUNTIF($A$2:A581,A581),"")</f>
        <v/>
      </c>
      <c r="G581" t="str">
        <f t="shared" si="31"/>
        <v/>
      </c>
      <c r="H581" t="str">
        <f t="shared" si="32"/>
        <v/>
      </c>
      <c r="I581" t="str">
        <f t="shared" si="33"/>
        <v/>
      </c>
    </row>
    <row r="582" spans="1:9" x14ac:dyDescent="0.25">
      <c r="A582" t="str">
        <f>IF('C. Fund Source'!B582="","",'C. Fund Source'!B582&amp;'C. Fund Source'!C582&amp;'C. Fund Source'!D582)</f>
        <v>4161030</v>
      </c>
      <c r="B582" t="str">
        <f>IF('C. Fund Source'!E582="","",'C. Fund Source'!E582)</f>
        <v>8691</v>
      </c>
      <c r="C582">
        <f>IF(A582="","",'C. Fund Source'!G582)</f>
        <v>3.3300000000000003E-2</v>
      </c>
      <c r="D582" t="str">
        <f>IF(A582="","",IF(COUNTIFS('Tracking Log'!H:H,A582,'Tracking Log'!J:J,B582)&gt;0,"Y","N"))</f>
        <v>N</v>
      </c>
      <c r="E582" t="str">
        <f>IF(A582="","",IF(D582="N","Unit will be held to the lessor of the adopted rate or "&amp;TEXT(C582,"0.0000")&amp;" for "&amp;Year,VLOOKUP(A582&amp;"-"&amp;B582,'Tracking Support'!A:E,5,FALSE)))</f>
        <v>Unit will be held to the lessor of the adopted rate or 0.0333 for 2025</v>
      </c>
      <c r="F582" t="str">
        <f>IF(A582=$F$1,COUNTIF($A$2:A582,A582),"")</f>
        <v/>
      </c>
      <c r="G582" t="str">
        <f t="shared" si="31"/>
        <v/>
      </c>
      <c r="H582" t="str">
        <f t="shared" si="32"/>
        <v/>
      </c>
      <c r="I582" t="str">
        <f t="shared" si="33"/>
        <v/>
      </c>
    </row>
    <row r="583" spans="1:9" x14ac:dyDescent="0.25">
      <c r="A583" t="str">
        <f>IF('C. Fund Source'!B583="","",'C. Fund Source'!B583&amp;'C. Fund Source'!C583&amp;'C. Fund Source'!D583)</f>
        <v>4170012</v>
      </c>
      <c r="B583" t="str">
        <f>IF('C. Fund Source'!E583="","",'C. Fund Source'!E583)</f>
        <v>2393</v>
      </c>
      <c r="C583">
        <f>IF(A583="","",'C. Fund Source'!G583)</f>
        <v>0</v>
      </c>
      <c r="D583" t="str">
        <f>IF(A583="","",IF(COUNTIFS('Tracking Log'!H:H,A583,'Tracking Log'!J:J,B583)&gt;0,"Y","N"))</f>
        <v>N</v>
      </c>
      <c r="E583" t="str">
        <f>IF(A583="","",IF(D583="N","Unit will be held to the lessor of the adopted rate or "&amp;TEXT(C583,"0.0000")&amp;" for "&amp;Year,VLOOKUP(A583&amp;"-"&amp;B583,'Tracking Support'!A:E,5,FALSE)))</f>
        <v>Unit will be held to the lessor of the adopted rate or 0.0000 for 2025</v>
      </c>
      <c r="F583" t="str">
        <f>IF(A583=$F$1,COUNTIF($A$2:A583,A583),"")</f>
        <v/>
      </c>
      <c r="G583" t="str">
        <f t="shared" si="31"/>
        <v/>
      </c>
      <c r="H583" t="str">
        <f t="shared" si="32"/>
        <v/>
      </c>
      <c r="I583" t="str">
        <f t="shared" si="33"/>
        <v/>
      </c>
    </row>
    <row r="584" spans="1:9" x14ac:dyDescent="0.25">
      <c r="A584" t="str">
        <f>IF('C. Fund Source'!B584="","",'C. Fund Source'!B584&amp;'C. Fund Source'!C584&amp;'C. Fund Source'!D584)</f>
        <v>4170079</v>
      </c>
      <c r="B584" t="str">
        <f>IF('C. Fund Source'!E584="","",'C. Fund Source'!E584)</f>
        <v>2393</v>
      </c>
      <c r="C584">
        <f>IF(A584="","",'C. Fund Source'!G584)</f>
        <v>0</v>
      </c>
      <c r="D584" t="str">
        <f>IF(A584="","",IF(COUNTIFS('Tracking Log'!H:H,A584,'Tracking Log'!J:J,B584)&gt;0,"Y","N"))</f>
        <v>N</v>
      </c>
      <c r="E584" t="str">
        <f>IF(A584="","",IF(D584="N","Unit will be held to the lessor of the adopted rate or "&amp;TEXT(C584,"0.0000")&amp;" for "&amp;Year,VLOOKUP(A584&amp;"-"&amp;B584,'Tracking Support'!A:E,5,FALSE)))</f>
        <v>Unit will be held to the lessor of the adopted rate or 0.0000 for 2025</v>
      </c>
      <c r="F584" t="str">
        <f>IF(A584=$F$1,COUNTIF($A$2:A584,A584),"")</f>
        <v/>
      </c>
      <c r="G584" t="str">
        <f t="shared" si="31"/>
        <v/>
      </c>
      <c r="H584" t="str">
        <f t="shared" si="32"/>
        <v/>
      </c>
      <c r="I584" t="str">
        <f t="shared" si="33"/>
        <v/>
      </c>
    </row>
    <row r="585" spans="1:9" x14ac:dyDescent="0.25">
      <c r="A585" t="str">
        <f>IF('C. Fund Source'!B585="","",'C. Fund Source'!B585&amp;'C. Fund Source'!C585&amp;'C. Fund Source'!D585)</f>
        <v>4170100</v>
      </c>
      <c r="B585" t="str">
        <f>IF('C. Fund Source'!E585="","",'C. Fund Source'!E585)</f>
        <v>2393</v>
      </c>
      <c r="C585">
        <f>IF(A585="","",'C. Fund Source'!G585)</f>
        <v>0</v>
      </c>
      <c r="D585" t="str">
        <f>IF(A585="","",IF(COUNTIFS('Tracking Log'!H:H,A585,'Tracking Log'!J:J,B585)&gt;0,"Y","N"))</f>
        <v>N</v>
      </c>
      <c r="E585" t="str">
        <f>IF(A585="","",IF(D585="N","Unit will be held to the lessor of the adopted rate or "&amp;TEXT(C585,"0.0000")&amp;" for "&amp;Year,VLOOKUP(A585&amp;"-"&amp;B585,'Tracking Support'!A:E,5,FALSE)))</f>
        <v>Unit will be held to the lessor of the adopted rate or 0.0000 for 2025</v>
      </c>
      <c r="F585" t="str">
        <f>IF(A585=$F$1,COUNTIF($A$2:A585,A585),"")</f>
        <v/>
      </c>
      <c r="G585" t="str">
        <f t="shared" si="31"/>
        <v/>
      </c>
      <c r="H585" t="str">
        <f t="shared" si="32"/>
        <v/>
      </c>
      <c r="I585" t="str">
        <f t="shared" si="33"/>
        <v/>
      </c>
    </row>
    <row r="586" spans="1:9" x14ac:dyDescent="0.25">
      <c r="A586" t="str">
        <f>IF('C. Fund Source'!B586="","",'C. Fund Source'!B586&amp;'C. Fund Source'!C586&amp;'C. Fund Source'!D586)</f>
        <v>4210000</v>
      </c>
      <c r="B586" t="str">
        <f>IF('C. Fund Source'!E586="","",'C. Fund Source'!E586)</f>
        <v>0790</v>
      </c>
      <c r="C586">
        <f>IF(A586="","",'C. Fund Source'!G586)</f>
        <v>2.4199999999999999E-2</v>
      </c>
      <c r="D586" t="str">
        <f>IF(A586="","",IF(COUNTIFS('Tracking Log'!H:H,A586,'Tracking Log'!J:J,B586)&gt;0,"Y","N"))</f>
        <v>N</v>
      </c>
      <c r="E586" t="str">
        <f>IF(A586="","",IF(D586="N","Unit will be held to the lessor of the adopted rate or "&amp;TEXT(C586,"0.0000")&amp;" for "&amp;Year,VLOOKUP(A586&amp;"-"&amp;B586,'Tracking Support'!A:E,5,FALSE)))</f>
        <v>Unit will be held to the lessor of the adopted rate or 0.0242 for 2025</v>
      </c>
      <c r="F586" t="str">
        <f>IF(A586=$F$1,COUNTIF($A$2:A586,A586),"")</f>
        <v/>
      </c>
      <c r="G586" t="str">
        <f t="shared" si="31"/>
        <v/>
      </c>
      <c r="H586" t="str">
        <f t="shared" si="32"/>
        <v/>
      </c>
      <c r="I586" t="str">
        <f t="shared" si="33"/>
        <v/>
      </c>
    </row>
    <row r="587" spans="1:9" x14ac:dyDescent="0.25">
      <c r="A587" t="str">
        <f>IF('C. Fund Source'!B587="","",'C. Fund Source'!B587&amp;'C. Fund Source'!C587&amp;'C. Fund Source'!D587)</f>
        <v>4210000</v>
      </c>
      <c r="B587" t="str">
        <f>IF('C. Fund Source'!E587="","",'C. Fund Source'!E587)</f>
        <v>2391</v>
      </c>
      <c r="C587">
        <f>IF(A587="","",'C. Fund Source'!G587)</f>
        <v>1.66E-2</v>
      </c>
      <c r="D587" t="str">
        <f>IF(A587="","",IF(COUNTIFS('Tracking Log'!H:H,A587,'Tracking Log'!J:J,B587)&gt;0,"Y","N"))</f>
        <v>Y</v>
      </c>
      <c r="E587" t="str">
        <f>IF(A587="","",IF(D587="N","Unit will be held to the lessor of the adopted rate or "&amp;TEXT(C587,"0.0000")&amp;" for "&amp;Year,VLOOKUP(A587&amp;"-"&amp;B587,'Tracking Support'!A:E,5,FALSE)))</f>
        <v>Unit will be held to the lessor of the adopted rate or the Re-established rate of 0.0333 for 2025</v>
      </c>
      <c r="F587" t="str">
        <f>IF(A587=$F$1,COUNTIF($A$2:A587,A587),"")</f>
        <v/>
      </c>
      <c r="G587" t="str">
        <f t="shared" si="31"/>
        <v/>
      </c>
      <c r="H587" t="str">
        <f t="shared" si="32"/>
        <v/>
      </c>
      <c r="I587" t="str">
        <f t="shared" si="33"/>
        <v/>
      </c>
    </row>
    <row r="588" spans="1:9" x14ac:dyDescent="0.25">
      <c r="A588" t="str">
        <f>IF('C. Fund Source'!B588="","",'C. Fund Source'!B588&amp;'C. Fund Source'!C588&amp;'C. Fund Source'!D588)</f>
        <v>4220001</v>
      </c>
      <c r="B588" t="str">
        <f>IF('C. Fund Source'!E588="","",'C. Fund Source'!E588)</f>
        <v>1190</v>
      </c>
      <c r="C588">
        <f>IF(A588="","",'C. Fund Source'!G588)</f>
        <v>3.1399999999999997E-2</v>
      </c>
      <c r="D588" t="str">
        <f>IF(A588="","",IF(COUNTIFS('Tracking Log'!H:H,A588,'Tracking Log'!J:J,B588)&gt;0,"Y","N"))</f>
        <v>N</v>
      </c>
      <c r="E588" t="str">
        <f>IF(A588="","",IF(D588="N","Unit will be held to the lessor of the adopted rate or "&amp;TEXT(C588,"0.0000")&amp;" for "&amp;Year,VLOOKUP(A588&amp;"-"&amp;B588,'Tracking Support'!A:E,5,FALSE)))</f>
        <v>Unit will be held to the lessor of the adopted rate or 0.0314 for 2025</v>
      </c>
      <c r="F588" t="str">
        <f>IF(A588=$F$1,COUNTIF($A$2:A588,A588),"")</f>
        <v/>
      </c>
      <c r="G588" t="str">
        <f t="shared" si="31"/>
        <v/>
      </c>
      <c r="H588" t="str">
        <f t="shared" si="32"/>
        <v/>
      </c>
      <c r="I588" t="str">
        <f t="shared" si="33"/>
        <v/>
      </c>
    </row>
    <row r="589" spans="1:9" x14ac:dyDescent="0.25">
      <c r="A589" t="str">
        <f>IF('C. Fund Source'!B589="","",'C. Fund Source'!B589&amp;'C. Fund Source'!C589&amp;'C. Fund Source'!D589)</f>
        <v>4220003</v>
      </c>
      <c r="B589" t="str">
        <f>IF('C. Fund Source'!E589="","",'C. Fund Source'!E589)</f>
        <v>1190</v>
      </c>
      <c r="C589">
        <f>IF(A589="","",'C. Fund Source'!G589)</f>
        <v>3.3300000000000003E-2</v>
      </c>
      <c r="D589" t="str">
        <f>IF(A589="","",IF(COUNTIFS('Tracking Log'!H:H,A589,'Tracking Log'!J:J,B589)&gt;0,"Y","N"))</f>
        <v>N</v>
      </c>
      <c r="E589" t="str">
        <f>IF(A589="","",IF(D589="N","Unit will be held to the lessor of the adopted rate or "&amp;TEXT(C589,"0.0000")&amp;" for "&amp;Year,VLOOKUP(A589&amp;"-"&amp;B589,'Tracking Support'!A:E,5,FALSE)))</f>
        <v>Unit will be held to the lessor of the adopted rate or 0.0333 for 2025</v>
      </c>
      <c r="F589" t="str">
        <f>IF(A589=$F$1,COUNTIF($A$2:A589,A589),"")</f>
        <v/>
      </c>
      <c r="G589" t="str">
        <f t="shared" si="31"/>
        <v/>
      </c>
      <c r="H589" t="str">
        <f t="shared" si="32"/>
        <v/>
      </c>
      <c r="I589" t="str">
        <f t="shared" si="33"/>
        <v/>
      </c>
    </row>
    <row r="590" spans="1:9" x14ac:dyDescent="0.25">
      <c r="A590" t="str">
        <f>IF('C. Fund Source'!B590="","",'C. Fund Source'!B590&amp;'C. Fund Source'!C590&amp;'C. Fund Source'!D590)</f>
        <v>4220007</v>
      </c>
      <c r="B590" t="str">
        <f>IF('C. Fund Source'!E590="","",'C. Fund Source'!E590)</f>
        <v>1190</v>
      </c>
      <c r="C590">
        <f>IF(A590="","",'C. Fund Source'!G590)</f>
        <v>8.3000000000000001E-3</v>
      </c>
      <c r="D590" t="str">
        <f>IF(A590="","",IF(COUNTIFS('Tracking Log'!H:H,A590,'Tracking Log'!J:J,B590)&gt;0,"Y","N"))</f>
        <v>N</v>
      </c>
      <c r="E590" t="str">
        <f>IF(A590="","",IF(D590="N","Unit will be held to the lessor of the adopted rate or "&amp;TEXT(C590,"0.0000")&amp;" for "&amp;Year,VLOOKUP(A590&amp;"-"&amp;B590,'Tracking Support'!A:E,5,FALSE)))</f>
        <v>Unit will be held to the lessor of the adopted rate or 0.0083 for 2025</v>
      </c>
      <c r="F590" t="str">
        <f>IF(A590=$F$1,COUNTIF($A$2:A590,A590),"")</f>
        <v/>
      </c>
      <c r="G590" t="str">
        <f t="shared" si="31"/>
        <v/>
      </c>
      <c r="H590" t="str">
        <f t="shared" si="32"/>
        <v/>
      </c>
      <c r="I590" t="str">
        <f t="shared" si="33"/>
        <v/>
      </c>
    </row>
    <row r="591" spans="1:9" x14ac:dyDescent="0.25">
      <c r="A591" t="str">
        <f>IF('C. Fund Source'!B591="","",'C. Fund Source'!B591&amp;'C. Fund Source'!C591&amp;'C. Fund Source'!D591)</f>
        <v>4220010</v>
      </c>
      <c r="B591" t="str">
        <f>IF('C. Fund Source'!E591="","",'C. Fund Source'!E591)</f>
        <v>1190</v>
      </c>
      <c r="C591">
        <f>IF(A591="","",'C. Fund Source'!G591)</f>
        <v>3.2599999999999997E-2</v>
      </c>
      <c r="D591" t="str">
        <f>IF(A591="","",IF(COUNTIFS('Tracking Log'!H:H,A591,'Tracking Log'!J:J,B591)&gt;0,"Y","N"))</f>
        <v>N</v>
      </c>
      <c r="E591" t="str">
        <f>IF(A591="","",IF(D591="N","Unit will be held to the lessor of the adopted rate or "&amp;TEXT(C591,"0.0000")&amp;" for "&amp;Year,VLOOKUP(A591&amp;"-"&amp;B591,'Tracking Support'!A:E,5,FALSE)))</f>
        <v>Unit will be held to the lessor of the adopted rate or 0.0326 for 2025</v>
      </c>
      <c r="F591" t="str">
        <f>IF(A591=$F$1,COUNTIF($A$2:A591,A591),"")</f>
        <v/>
      </c>
      <c r="G591" t="str">
        <f t="shared" si="31"/>
        <v/>
      </c>
      <c r="H591" t="str">
        <f t="shared" si="32"/>
        <v/>
      </c>
      <c r="I591" t="str">
        <f t="shared" si="33"/>
        <v/>
      </c>
    </row>
    <row r="592" spans="1:9" x14ac:dyDescent="0.25">
      <c r="A592" t="str">
        <f>IF('C. Fund Source'!B592="","",'C. Fund Source'!B592&amp;'C. Fund Source'!C592&amp;'C. Fund Source'!D592)</f>
        <v>4230300</v>
      </c>
      <c r="B592" t="str">
        <f>IF('C. Fund Source'!E592="","",'C. Fund Source'!E592)</f>
        <v>2391</v>
      </c>
      <c r="C592">
        <f>IF(A592="","",'C. Fund Source'!G592)</f>
        <v>4.4600000000000001E-2</v>
      </c>
      <c r="D592" t="str">
        <f>IF(A592="","",IF(COUNTIFS('Tracking Log'!H:H,A592,'Tracking Log'!J:J,B592)&gt;0,"Y","N"))</f>
        <v>N</v>
      </c>
      <c r="E592" t="str">
        <f>IF(A592="","",IF(D592="N","Unit will be held to the lessor of the adopted rate or "&amp;TEXT(C592,"0.0000")&amp;" for "&amp;Year,VLOOKUP(A592&amp;"-"&amp;B592,'Tracking Support'!A:E,5,FALSE)))</f>
        <v>Unit will be held to the lessor of the adopted rate or 0.0446 for 2025</v>
      </c>
      <c r="F592" t="str">
        <f>IF(A592=$F$1,COUNTIF($A$2:A592,A592),"")</f>
        <v/>
      </c>
      <c r="G592" t="str">
        <f t="shared" si="31"/>
        <v/>
      </c>
      <c r="H592" t="str">
        <f t="shared" si="32"/>
        <v/>
      </c>
      <c r="I592" t="str">
        <f t="shared" si="33"/>
        <v/>
      </c>
    </row>
    <row r="593" spans="1:9" x14ac:dyDescent="0.25">
      <c r="A593" t="str">
        <f>IF('C. Fund Source'!B593="","",'C. Fund Source'!B593&amp;'C. Fund Source'!C593&amp;'C. Fund Source'!D593)</f>
        <v>4230712</v>
      </c>
      <c r="B593" t="str">
        <f>IF('C. Fund Source'!E593="","",'C. Fund Source'!E593)</f>
        <v>2391</v>
      </c>
      <c r="C593">
        <f>IF(A593="","",'C. Fund Source'!G593)</f>
        <v>0.05</v>
      </c>
      <c r="D593" t="str">
        <f>IF(A593="","",IF(COUNTIFS('Tracking Log'!H:H,A593,'Tracking Log'!J:J,B593)&gt;0,"Y","N"))</f>
        <v>N</v>
      </c>
      <c r="E593" t="str">
        <f>IF(A593="","",IF(D593="N","Unit will be held to the lessor of the adopted rate or "&amp;TEXT(C593,"0.0000")&amp;" for "&amp;Year,VLOOKUP(A593&amp;"-"&amp;B593,'Tracking Support'!A:E,5,FALSE)))</f>
        <v>Unit will be held to the lessor of the adopted rate or 0.0500 for 2025</v>
      </c>
      <c r="F593" t="str">
        <f>IF(A593=$F$1,COUNTIF($A$2:A593,A593),"")</f>
        <v/>
      </c>
      <c r="G593" t="str">
        <f t="shared" si="31"/>
        <v/>
      </c>
      <c r="H593" t="str">
        <f t="shared" si="32"/>
        <v/>
      </c>
      <c r="I593" t="str">
        <f t="shared" si="33"/>
        <v/>
      </c>
    </row>
    <row r="594" spans="1:9" x14ac:dyDescent="0.25">
      <c r="A594" t="str">
        <f>IF('C. Fund Source'!B594="","",'C. Fund Source'!B594&amp;'C. Fund Source'!C594&amp;'C. Fund Source'!D594)</f>
        <v>4260936</v>
      </c>
      <c r="B594" t="str">
        <f>IF('C. Fund Source'!E594="","",'C. Fund Source'!E594)</f>
        <v>8691</v>
      </c>
      <c r="C594">
        <f>IF(A594="","",'C. Fund Source'!G594)</f>
        <v>3.2599999999999997E-2</v>
      </c>
      <c r="D594" t="str">
        <f>IF(A594="","",IF(COUNTIFS('Tracking Log'!H:H,A594,'Tracking Log'!J:J,B594)&gt;0,"Y","N"))</f>
        <v>N</v>
      </c>
      <c r="E594" t="str">
        <f>IF(A594="","",IF(D594="N","Unit will be held to the lessor of the adopted rate or "&amp;TEXT(C594,"0.0000")&amp;" for "&amp;Year,VLOOKUP(A594&amp;"-"&amp;B594,'Tracking Support'!A:E,5,FALSE)))</f>
        <v>Unit will be held to the lessor of the adopted rate or 0.0326 for 2025</v>
      </c>
      <c r="F594" t="str">
        <f>IF(A594=$F$1,COUNTIF($A$2:A594,A594),"")</f>
        <v/>
      </c>
      <c r="G594" t="str">
        <f t="shared" si="31"/>
        <v/>
      </c>
      <c r="H594" t="str">
        <f t="shared" si="32"/>
        <v/>
      </c>
      <c r="I594" t="str">
        <f t="shared" si="33"/>
        <v/>
      </c>
    </row>
    <row r="595" spans="1:9" x14ac:dyDescent="0.25">
      <c r="A595" t="str">
        <f>IF('C. Fund Source'!B595="","",'C. Fund Source'!B595&amp;'C. Fund Source'!C595&amp;'C. Fund Source'!D595)</f>
        <v>4260954</v>
      </c>
      <c r="B595" t="str">
        <f>IF('C. Fund Source'!E595="","",'C. Fund Source'!E595)</f>
        <v>8691</v>
      </c>
      <c r="C595">
        <f>IF(A595="","",'C. Fund Source'!G595)</f>
        <v>2.63E-2</v>
      </c>
      <c r="D595" t="str">
        <f>IF(A595="","",IF(COUNTIFS('Tracking Log'!H:H,A595,'Tracking Log'!J:J,B595)&gt;0,"Y","N"))</f>
        <v>N</v>
      </c>
      <c r="E595" t="str">
        <f>IF(A595="","",IF(D595="N","Unit will be held to the lessor of the adopted rate or "&amp;TEXT(C595,"0.0000")&amp;" for "&amp;Year,VLOOKUP(A595&amp;"-"&amp;B595,'Tracking Support'!A:E,5,FALSE)))</f>
        <v>Unit will be held to the lessor of the adopted rate or 0.0263 for 2025</v>
      </c>
      <c r="F595" t="str">
        <f>IF(A595=$F$1,COUNTIF($A$2:A595,A595),"")</f>
        <v/>
      </c>
      <c r="G595" t="str">
        <f t="shared" si="31"/>
        <v/>
      </c>
      <c r="H595" t="str">
        <f t="shared" si="32"/>
        <v/>
      </c>
      <c r="I595" t="str">
        <f t="shared" si="33"/>
        <v/>
      </c>
    </row>
    <row r="596" spans="1:9" x14ac:dyDescent="0.25">
      <c r="A596" t="str">
        <f>IF('C. Fund Source'!B596="","",'C. Fund Source'!B596&amp;'C. Fund Source'!C596&amp;'C. Fund Source'!D596)</f>
        <v>4270013</v>
      </c>
      <c r="B596" t="str">
        <f>IF('C. Fund Source'!E596="","",'C. Fund Source'!E596)</f>
        <v>0990</v>
      </c>
      <c r="C596">
        <f>IF(A596="","",'C. Fund Source'!G596)</f>
        <v>1.5800000000000002E-2</v>
      </c>
      <c r="D596" t="str">
        <f>IF(A596="","",IF(COUNTIFS('Tracking Log'!H:H,A596,'Tracking Log'!J:J,B596)&gt;0,"Y","N"))</f>
        <v>N</v>
      </c>
      <c r="E596" t="str">
        <f>IF(A596="","",IF(D596="N","Unit will be held to the lessor of the adopted rate or "&amp;TEXT(C596,"0.0000")&amp;" for "&amp;Year,VLOOKUP(A596&amp;"-"&amp;B596,'Tracking Support'!A:E,5,FALSE)))</f>
        <v>Unit will be held to the lessor of the adopted rate or 0.0158 for 2025</v>
      </c>
      <c r="F596" t="str">
        <f>IF(A596=$F$1,COUNTIF($A$2:A596,A596),"")</f>
        <v/>
      </c>
      <c r="G596" t="str">
        <f t="shared" si="31"/>
        <v/>
      </c>
      <c r="H596" t="str">
        <f t="shared" si="32"/>
        <v/>
      </c>
      <c r="I596" t="str">
        <f t="shared" si="33"/>
        <v/>
      </c>
    </row>
    <row r="597" spans="1:9" x14ac:dyDescent="0.25">
      <c r="A597" t="str">
        <f>IF('C. Fund Source'!B597="","",'C. Fund Source'!B597&amp;'C. Fund Source'!C597&amp;'C. Fund Source'!D597)</f>
        <v>4310000</v>
      </c>
      <c r="B597" t="str">
        <f>IF('C. Fund Source'!E597="","",'C. Fund Source'!E597)</f>
        <v>0790</v>
      </c>
      <c r="C597">
        <f>IF(A597="","",'C. Fund Source'!G597)</f>
        <v>9.9000000000000008E-3</v>
      </c>
      <c r="D597" t="str">
        <f>IF(A597="","",IF(COUNTIFS('Tracking Log'!H:H,A597,'Tracking Log'!J:J,B597)&gt;0,"Y","N"))</f>
        <v>N</v>
      </c>
      <c r="E597" t="str">
        <f>IF(A597="","",IF(D597="N","Unit will be held to the lessor of the adopted rate or "&amp;TEXT(C597,"0.0000")&amp;" for "&amp;Year,VLOOKUP(A597&amp;"-"&amp;B597,'Tracking Support'!A:E,5,FALSE)))</f>
        <v>Unit will be held to the lessor of the adopted rate or 0.0099 for 2025</v>
      </c>
      <c r="F597" t="str">
        <f>IF(A597=$F$1,COUNTIF($A$2:A597,A597),"")</f>
        <v/>
      </c>
      <c r="G597" t="str">
        <f t="shared" si="31"/>
        <v/>
      </c>
      <c r="H597" t="str">
        <f t="shared" si="32"/>
        <v/>
      </c>
      <c r="I597" t="str">
        <f t="shared" si="33"/>
        <v/>
      </c>
    </row>
    <row r="598" spans="1:9" x14ac:dyDescent="0.25">
      <c r="A598" t="str">
        <f>IF('C. Fund Source'!B598="","",'C. Fund Source'!B598&amp;'C. Fund Source'!C598&amp;'C. Fund Source'!D598)</f>
        <v>4310000</v>
      </c>
      <c r="B598" t="str">
        <f>IF('C. Fund Source'!E598="","",'C. Fund Source'!E598)</f>
        <v>2391</v>
      </c>
      <c r="C598">
        <f>IF(A598="","",'C. Fund Source'!G598)</f>
        <v>3.3300000000000003E-2</v>
      </c>
      <c r="D598" t="str">
        <f>IF(A598="","",IF(COUNTIFS('Tracking Log'!H:H,A598,'Tracking Log'!J:J,B598)&gt;0,"Y","N"))</f>
        <v>N</v>
      </c>
      <c r="E598" t="str">
        <f>IF(A598="","",IF(D598="N","Unit will be held to the lessor of the adopted rate or "&amp;TEXT(C598,"0.0000")&amp;" for "&amp;Year,VLOOKUP(A598&amp;"-"&amp;B598,'Tracking Support'!A:E,5,FALSE)))</f>
        <v>Unit will be held to the lessor of the adopted rate or 0.0333 for 2025</v>
      </c>
      <c r="F598" t="str">
        <f>IF(A598=$F$1,COUNTIF($A$2:A598,A598),"")</f>
        <v/>
      </c>
      <c r="G598" t="str">
        <f t="shared" si="31"/>
        <v/>
      </c>
      <c r="H598" t="str">
        <f t="shared" si="32"/>
        <v/>
      </c>
      <c r="I598" t="str">
        <f t="shared" si="33"/>
        <v/>
      </c>
    </row>
    <row r="599" spans="1:9" x14ac:dyDescent="0.25">
      <c r="A599" t="str">
        <f>IF('C. Fund Source'!B599="","",'C. Fund Source'!B599&amp;'C. Fund Source'!C599&amp;'C. Fund Source'!D599)</f>
        <v>4320001</v>
      </c>
      <c r="B599" t="str">
        <f>IF('C. Fund Source'!E599="","",'C. Fund Source'!E599)</f>
        <v>1190</v>
      </c>
      <c r="C599">
        <f>IF(A599="","",'C. Fund Source'!G599)</f>
        <v>3.3300000000000003E-2</v>
      </c>
      <c r="D599" t="str">
        <f>IF(A599="","",IF(COUNTIFS('Tracking Log'!H:H,A599,'Tracking Log'!J:J,B599)&gt;0,"Y","N"))</f>
        <v>N</v>
      </c>
      <c r="E599" t="str">
        <f>IF(A599="","",IF(D599="N","Unit will be held to the lessor of the adopted rate or "&amp;TEXT(C599,"0.0000")&amp;" for "&amp;Year,VLOOKUP(A599&amp;"-"&amp;B599,'Tracking Support'!A:E,5,FALSE)))</f>
        <v>Unit will be held to the lessor of the adopted rate or 0.0333 for 2025</v>
      </c>
      <c r="F599" t="str">
        <f>IF(A599=$F$1,COUNTIF($A$2:A599,A599),"")</f>
        <v/>
      </c>
      <c r="G599" t="str">
        <f t="shared" si="31"/>
        <v/>
      </c>
      <c r="H599" t="str">
        <f t="shared" si="32"/>
        <v/>
      </c>
      <c r="I599" t="str">
        <f t="shared" si="33"/>
        <v/>
      </c>
    </row>
    <row r="600" spans="1:9" x14ac:dyDescent="0.25">
      <c r="A600" t="str">
        <f>IF('C. Fund Source'!B600="","",'C. Fund Source'!B600&amp;'C. Fund Source'!C600&amp;'C. Fund Source'!D600)</f>
        <v>4320002</v>
      </c>
      <c r="B600" t="str">
        <f>IF('C. Fund Source'!E600="","",'C. Fund Source'!E600)</f>
        <v>1190</v>
      </c>
      <c r="C600">
        <f>IF(A600="","",'C. Fund Source'!G600)</f>
        <v>3.3300000000000003E-2</v>
      </c>
      <c r="D600" t="str">
        <f>IF(A600="","",IF(COUNTIFS('Tracking Log'!H:H,A600,'Tracking Log'!J:J,B600)&gt;0,"Y","N"))</f>
        <v>N</v>
      </c>
      <c r="E600" t="str">
        <f>IF(A600="","",IF(D600="N","Unit will be held to the lessor of the adopted rate or "&amp;TEXT(C600,"0.0000")&amp;" for "&amp;Year,VLOOKUP(A600&amp;"-"&amp;B600,'Tracking Support'!A:E,5,FALSE)))</f>
        <v>Unit will be held to the lessor of the adopted rate or 0.0333 for 2025</v>
      </c>
      <c r="F600" t="str">
        <f>IF(A600=$F$1,COUNTIF($A$2:A600,A600),"")</f>
        <v/>
      </c>
      <c r="G600" t="str">
        <f t="shared" si="31"/>
        <v/>
      </c>
      <c r="H600" t="str">
        <f t="shared" si="32"/>
        <v/>
      </c>
      <c r="I600" t="str">
        <f t="shared" si="33"/>
        <v/>
      </c>
    </row>
    <row r="601" spans="1:9" x14ac:dyDescent="0.25">
      <c r="A601" t="str">
        <f>IF('C. Fund Source'!B601="","",'C. Fund Source'!B601&amp;'C. Fund Source'!C601&amp;'C. Fund Source'!D601)</f>
        <v>4320004</v>
      </c>
      <c r="B601" t="str">
        <f>IF('C. Fund Source'!E601="","",'C. Fund Source'!E601)</f>
        <v>1190</v>
      </c>
      <c r="C601">
        <f>IF(A601="","",'C. Fund Source'!G601)</f>
        <v>1.6299999999999999E-2</v>
      </c>
      <c r="D601" t="str">
        <f>IF(A601="","",IF(COUNTIFS('Tracking Log'!H:H,A601,'Tracking Log'!J:J,B601)&gt;0,"Y","N"))</f>
        <v>N</v>
      </c>
      <c r="E601" t="str">
        <f>IF(A601="","",IF(D601="N","Unit will be held to the lessor of the adopted rate or "&amp;TEXT(C601,"0.0000")&amp;" for "&amp;Year,VLOOKUP(A601&amp;"-"&amp;B601,'Tracking Support'!A:E,5,FALSE)))</f>
        <v>Unit will be held to the lessor of the adopted rate or 0.0163 for 2025</v>
      </c>
      <c r="F601" t="str">
        <f>IF(A601=$F$1,COUNTIF($A$2:A601,A601),"")</f>
        <v/>
      </c>
      <c r="G601" t="str">
        <f t="shared" si="31"/>
        <v/>
      </c>
      <c r="H601" t="str">
        <f t="shared" si="32"/>
        <v/>
      </c>
      <c r="I601" t="str">
        <f t="shared" si="33"/>
        <v/>
      </c>
    </row>
    <row r="602" spans="1:9" x14ac:dyDescent="0.25">
      <c r="A602" t="str">
        <f>IF('C. Fund Source'!B602="","",'C. Fund Source'!B602&amp;'C. Fund Source'!C602&amp;'C. Fund Source'!D602)</f>
        <v>4320005</v>
      </c>
      <c r="B602" t="str">
        <f>IF('C. Fund Source'!E602="","",'C. Fund Source'!E602)</f>
        <v>1190</v>
      </c>
      <c r="C602">
        <f>IF(A602="","",'C. Fund Source'!G602)</f>
        <v>2.75E-2</v>
      </c>
      <c r="D602" t="str">
        <f>IF(A602="","",IF(COUNTIFS('Tracking Log'!H:H,A602,'Tracking Log'!J:J,B602)&gt;0,"Y","N"))</f>
        <v>N</v>
      </c>
      <c r="E602" t="str">
        <f>IF(A602="","",IF(D602="N","Unit will be held to the lessor of the adopted rate or "&amp;TEXT(C602,"0.0000")&amp;" for "&amp;Year,VLOOKUP(A602&amp;"-"&amp;B602,'Tracking Support'!A:E,5,FALSE)))</f>
        <v>Unit will be held to the lessor of the adopted rate or 0.0275 for 2025</v>
      </c>
      <c r="F602" t="str">
        <f>IF(A602=$F$1,COUNTIF($A$2:A602,A602),"")</f>
        <v/>
      </c>
      <c r="G602" t="str">
        <f t="shared" si="31"/>
        <v/>
      </c>
      <c r="H602" t="str">
        <f t="shared" si="32"/>
        <v/>
      </c>
      <c r="I602" t="str">
        <f t="shared" si="33"/>
        <v/>
      </c>
    </row>
    <row r="603" spans="1:9" x14ac:dyDescent="0.25">
      <c r="A603" t="str">
        <f>IF('C. Fund Source'!B603="","",'C. Fund Source'!B603&amp;'C. Fund Source'!C603&amp;'C. Fund Source'!D603)</f>
        <v>4320006</v>
      </c>
      <c r="B603" t="str">
        <f>IF('C. Fund Source'!E603="","",'C. Fund Source'!E603)</f>
        <v>1190</v>
      </c>
      <c r="C603">
        <f>IF(A603="","",'C. Fund Source'!G603)</f>
        <v>2.1899999999999999E-2</v>
      </c>
      <c r="D603" t="str">
        <f>IF(A603="","",IF(COUNTIFS('Tracking Log'!H:H,A603,'Tracking Log'!J:J,B603)&gt;0,"Y","N"))</f>
        <v>N</v>
      </c>
      <c r="E603" t="str">
        <f>IF(A603="","",IF(D603="N","Unit will be held to the lessor of the adopted rate or "&amp;TEXT(C603,"0.0000")&amp;" for "&amp;Year,VLOOKUP(A603&amp;"-"&amp;B603,'Tracking Support'!A:E,5,FALSE)))</f>
        <v>Unit will be held to the lessor of the adopted rate or 0.0219 for 2025</v>
      </c>
      <c r="F603" t="str">
        <f>IF(A603=$F$1,COUNTIF($A$2:A603,A603),"")</f>
        <v/>
      </c>
      <c r="G603" t="str">
        <f t="shared" si="31"/>
        <v/>
      </c>
      <c r="H603" t="str">
        <f t="shared" si="32"/>
        <v/>
      </c>
      <c r="I603" t="str">
        <f t="shared" si="33"/>
        <v/>
      </c>
    </row>
    <row r="604" spans="1:9" x14ac:dyDescent="0.25">
      <c r="A604" t="str">
        <f>IF('C. Fund Source'!B604="","",'C. Fund Source'!B604&amp;'C. Fund Source'!C604&amp;'C. Fund Source'!D604)</f>
        <v>4320007</v>
      </c>
      <c r="B604" t="str">
        <f>IF('C. Fund Source'!E604="","",'C. Fund Source'!E604)</f>
        <v>1190</v>
      </c>
      <c r="C604">
        <f>IF(A604="","",'C. Fund Source'!G604)</f>
        <v>3.3300000000000003E-2</v>
      </c>
      <c r="D604" t="str">
        <f>IF(A604="","",IF(COUNTIFS('Tracking Log'!H:H,A604,'Tracking Log'!J:J,B604)&gt;0,"Y","N"))</f>
        <v>N</v>
      </c>
      <c r="E604" t="str">
        <f>IF(A604="","",IF(D604="N","Unit will be held to the lessor of the adopted rate or "&amp;TEXT(C604,"0.0000")&amp;" for "&amp;Year,VLOOKUP(A604&amp;"-"&amp;B604,'Tracking Support'!A:E,5,FALSE)))</f>
        <v>Unit will be held to the lessor of the adopted rate or 0.0333 for 2025</v>
      </c>
      <c r="F604" t="str">
        <f>IF(A604=$F$1,COUNTIF($A$2:A604,A604),"")</f>
        <v/>
      </c>
      <c r="G604" t="str">
        <f t="shared" si="31"/>
        <v/>
      </c>
      <c r="H604" t="str">
        <f t="shared" si="32"/>
        <v/>
      </c>
      <c r="I604" t="str">
        <f t="shared" si="33"/>
        <v/>
      </c>
    </row>
    <row r="605" spans="1:9" x14ac:dyDescent="0.25">
      <c r="A605" t="str">
        <f>IF('C. Fund Source'!B605="","",'C. Fund Source'!B605&amp;'C. Fund Source'!C605&amp;'C. Fund Source'!D605)</f>
        <v>4320009</v>
      </c>
      <c r="B605" t="str">
        <f>IF('C. Fund Source'!E605="","",'C. Fund Source'!E605)</f>
        <v>1190</v>
      </c>
      <c r="C605">
        <f>IF(A605="","",'C. Fund Source'!G605)</f>
        <v>1.29E-2</v>
      </c>
      <c r="D605" t="str">
        <f>IF(A605="","",IF(COUNTIFS('Tracking Log'!H:H,A605,'Tracking Log'!J:J,B605)&gt;0,"Y","N"))</f>
        <v>N</v>
      </c>
      <c r="E605" t="str">
        <f>IF(A605="","",IF(D605="N","Unit will be held to the lessor of the adopted rate or "&amp;TEXT(C605,"0.0000")&amp;" for "&amp;Year,VLOOKUP(A605&amp;"-"&amp;B605,'Tracking Support'!A:E,5,FALSE)))</f>
        <v>Unit will be held to the lessor of the adopted rate or 0.0129 for 2025</v>
      </c>
      <c r="F605" t="str">
        <f>IF(A605=$F$1,COUNTIF($A$2:A605,A605),"")</f>
        <v/>
      </c>
      <c r="G605" t="str">
        <f t="shared" si="31"/>
        <v/>
      </c>
      <c r="H605" t="str">
        <f t="shared" si="32"/>
        <v/>
      </c>
      <c r="I605" t="str">
        <f t="shared" si="33"/>
        <v/>
      </c>
    </row>
    <row r="606" spans="1:9" x14ac:dyDescent="0.25">
      <c r="A606" t="str">
        <f>IF('C. Fund Source'!B606="","",'C. Fund Source'!B606&amp;'C. Fund Source'!C606&amp;'C. Fund Source'!D606)</f>
        <v>4320010</v>
      </c>
      <c r="B606" t="str">
        <f>IF('C. Fund Source'!E606="","",'C. Fund Source'!E606)</f>
        <v>1190</v>
      </c>
      <c r="C606">
        <f>IF(A606="","",'C. Fund Source'!G606)</f>
        <v>3.32E-2</v>
      </c>
      <c r="D606" t="str">
        <f>IF(A606="","",IF(COUNTIFS('Tracking Log'!H:H,A606,'Tracking Log'!J:J,B606)&gt;0,"Y","N"))</f>
        <v>N</v>
      </c>
      <c r="E606" t="str">
        <f>IF(A606="","",IF(D606="N","Unit will be held to the lessor of the adopted rate or "&amp;TEXT(C606,"0.0000")&amp;" for "&amp;Year,VLOOKUP(A606&amp;"-"&amp;B606,'Tracking Support'!A:E,5,FALSE)))</f>
        <v>Unit will be held to the lessor of the adopted rate or 0.0332 for 2025</v>
      </c>
      <c r="F606" t="str">
        <f>IF(A606=$F$1,COUNTIF($A$2:A606,A606),"")</f>
        <v/>
      </c>
      <c r="G606" t="str">
        <f t="shared" si="31"/>
        <v/>
      </c>
      <c r="H606" t="str">
        <f t="shared" si="32"/>
        <v/>
      </c>
      <c r="I606" t="str">
        <f t="shared" si="33"/>
        <v/>
      </c>
    </row>
    <row r="607" spans="1:9" x14ac:dyDescent="0.25">
      <c r="A607" t="str">
        <f>IF('C. Fund Source'!B607="","",'C. Fund Source'!B607&amp;'C. Fund Source'!C607&amp;'C. Fund Source'!D607)</f>
        <v>4320012</v>
      </c>
      <c r="B607" t="str">
        <f>IF('C. Fund Source'!E607="","",'C. Fund Source'!E607)</f>
        <v>1190</v>
      </c>
      <c r="C607">
        <f>IF(A607="","",'C. Fund Source'!G607)</f>
        <v>3.3300000000000003E-2</v>
      </c>
      <c r="D607" t="str">
        <f>IF(A607="","",IF(COUNTIFS('Tracking Log'!H:H,A607,'Tracking Log'!J:J,B607)&gt;0,"Y","N"))</f>
        <v>N</v>
      </c>
      <c r="E607" t="str">
        <f>IF(A607="","",IF(D607="N","Unit will be held to the lessor of the adopted rate or "&amp;TEXT(C607,"0.0000")&amp;" for "&amp;Year,VLOOKUP(A607&amp;"-"&amp;B607,'Tracking Support'!A:E,5,FALSE)))</f>
        <v>Unit will be held to the lessor of the adopted rate or 0.0333 for 2025</v>
      </c>
      <c r="F607" t="str">
        <f>IF(A607=$F$1,COUNTIF($A$2:A607,A607),"")</f>
        <v/>
      </c>
      <c r="G607" t="str">
        <f t="shared" si="31"/>
        <v/>
      </c>
      <c r="H607" t="str">
        <f t="shared" si="32"/>
        <v/>
      </c>
      <c r="I607" t="str">
        <f t="shared" si="33"/>
        <v/>
      </c>
    </row>
    <row r="608" spans="1:9" x14ac:dyDescent="0.25">
      <c r="A608" t="str">
        <f>IF('C. Fund Source'!B608="","",'C. Fund Source'!B608&amp;'C. Fund Source'!C608&amp;'C. Fund Source'!D608)</f>
        <v>4320013</v>
      </c>
      <c r="B608" t="str">
        <f>IF('C. Fund Source'!E608="","",'C. Fund Source'!E608)</f>
        <v>8692</v>
      </c>
      <c r="C608">
        <f>IF(A608="","",'C. Fund Source'!G608)</f>
        <v>3.3300000000000003E-2</v>
      </c>
      <c r="D608" t="str">
        <f>IF(A608="","",IF(COUNTIFS('Tracking Log'!H:H,A608,'Tracking Log'!J:J,B608)&gt;0,"Y","N"))</f>
        <v>N</v>
      </c>
      <c r="E608" t="str">
        <f>IF(A608="","",IF(D608="N","Unit will be held to the lessor of the adopted rate or "&amp;TEXT(C608,"0.0000")&amp;" for "&amp;Year,VLOOKUP(A608&amp;"-"&amp;B608,'Tracking Support'!A:E,5,FALSE)))</f>
        <v>Unit will be held to the lessor of the adopted rate or 0.0333 for 2025</v>
      </c>
      <c r="F608" t="str">
        <f>IF(A608=$F$1,COUNTIF($A$2:A608,A608),"")</f>
        <v/>
      </c>
      <c r="G608" t="str">
        <f t="shared" si="31"/>
        <v/>
      </c>
      <c r="H608" t="str">
        <f t="shared" si="32"/>
        <v/>
      </c>
      <c r="I608" t="str">
        <f t="shared" si="33"/>
        <v/>
      </c>
    </row>
    <row r="609" spans="1:9" x14ac:dyDescent="0.25">
      <c r="A609" t="str">
        <f>IF('C. Fund Source'!B609="","",'C. Fund Source'!B609&amp;'C. Fund Source'!C609&amp;'C. Fund Source'!D609)</f>
        <v>4320014</v>
      </c>
      <c r="B609" t="str">
        <f>IF('C. Fund Source'!E609="","",'C. Fund Source'!E609)</f>
        <v>8692</v>
      </c>
      <c r="C609">
        <f>IF(A609="","",'C. Fund Source'!G609)</f>
        <v>3.3300000000000003E-2</v>
      </c>
      <c r="D609" t="str">
        <f>IF(A609="","",IF(COUNTIFS('Tracking Log'!H:H,A609,'Tracking Log'!J:J,B609)&gt;0,"Y","N"))</f>
        <v>N</v>
      </c>
      <c r="E609" t="str">
        <f>IF(A609="","",IF(D609="N","Unit will be held to the lessor of the adopted rate or "&amp;TEXT(C609,"0.0000")&amp;" for "&amp;Year,VLOOKUP(A609&amp;"-"&amp;B609,'Tracking Support'!A:E,5,FALSE)))</f>
        <v>Unit will be held to the lessor of the adopted rate or 0.0333 for 2025</v>
      </c>
      <c r="F609" t="str">
        <f>IF(A609=$F$1,COUNTIF($A$2:A609,A609),"")</f>
        <v/>
      </c>
      <c r="G609" t="str">
        <f t="shared" si="31"/>
        <v/>
      </c>
      <c r="H609" t="str">
        <f t="shared" si="32"/>
        <v/>
      </c>
      <c r="I609" t="str">
        <f t="shared" si="33"/>
        <v/>
      </c>
    </row>
    <row r="610" spans="1:9" x14ac:dyDescent="0.25">
      <c r="A610" t="str">
        <f>IF('C. Fund Source'!B610="","",'C. Fund Source'!B610&amp;'C. Fund Source'!C610&amp;'C. Fund Source'!D610)</f>
        <v>4320015</v>
      </c>
      <c r="B610" t="str">
        <f>IF('C. Fund Source'!E610="","",'C. Fund Source'!E610)</f>
        <v>1190</v>
      </c>
      <c r="C610">
        <f>IF(A610="","",'C. Fund Source'!G610)</f>
        <v>3.3300000000000003E-2</v>
      </c>
      <c r="D610" t="str">
        <f>IF(A610="","",IF(COUNTIFS('Tracking Log'!H:H,A610,'Tracking Log'!J:J,B610)&gt;0,"Y","N"))</f>
        <v>N</v>
      </c>
      <c r="E610" t="str">
        <f>IF(A610="","",IF(D610="N","Unit will be held to the lessor of the adopted rate or "&amp;TEXT(C610,"0.0000")&amp;" for "&amp;Year,VLOOKUP(A610&amp;"-"&amp;B610,'Tracking Support'!A:E,5,FALSE)))</f>
        <v>Unit will be held to the lessor of the adopted rate or 0.0333 for 2025</v>
      </c>
      <c r="F610" t="str">
        <f>IF(A610=$F$1,COUNTIF($A$2:A610,A610),"")</f>
        <v/>
      </c>
      <c r="G610" t="str">
        <f t="shared" si="31"/>
        <v/>
      </c>
      <c r="H610" t="str">
        <f t="shared" si="32"/>
        <v/>
      </c>
      <c r="I610" t="str">
        <f t="shared" si="33"/>
        <v/>
      </c>
    </row>
    <row r="611" spans="1:9" x14ac:dyDescent="0.25">
      <c r="A611" t="str">
        <f>IF('C. Fund Source'!B611="","",'C. Fund Source'!B611&amp;'C. Fund Source'!C611&amp;'C. Fund Source'!D611)</f>
        <v>4320016</v>
      </c>
      <c r="B611" t="str">
        <f>IF('C. Fund Source'!E611="","",'C. Fund Source'!E611)</f>
        <v>1190</v>
      </c>
      <c r="C611">
        <f>IF(A611="","",'C. Fund Source'!G611)</f>
        <v>3.3300000000000003E-2</v>
      </c>
      <c r="D611" t="str">
        <f>IF(A611="","",IF(COUNTIFS('Tracking Log'!H:H,A611,'Tracking Log'!J:J,B611)&gt;0,"Y","N"))</f>
        <v>N</v>
      </c>
      <c r="E611" t="str">
        <f>IF(A611="","",IF(D611="N","Unit will be held to the lessor of the adopted rate or "&amp;TEXT(C611,"0.0000")&amp;" for "&amp;Year,VLOOKUP(A611&amp;"-"&amp;B611,'Tracking Support'!A:E,5,FALSE)))</f>
        <v>Unit will be held to the lessor of the adopted rate or 0.0333 for 2025</v>
      </c>
      <c r="F611" t="str">
        <f>IF(A611=$F$1,COUNTIF($A$2:A611,A611),"")</f>
        <v/>
      </c>
      <c r="G611" t="str">
        <f t="shared" si="31"/>
        <v/>
      </c>
      <c r="H611" t="str">
        <f t="shared" si="32"/>
        <v/>
      </c>
      <c r="I611" t="str">
        <f t="shared" si="33"/>
        <v/>
      </c>
    </row>
    <row r="612" spans="1:9" x14ac:dyDescent="0.25">
      <c r="A612" t="str">
        <f>IF('C. Fund Source'!B612="","",'C. Fund Source'!B612&amp;'C. Fund Source'!C612&amp;'C. Fund Source'!D612)</f>
        <v>4330414</v>
      </c>
      <c r="B612" t="str">
        <f>IF('C. Fund Source'!E612="","",'C. Fund Source'!E612)</f>
        <v>2391</v>
      </c>
      <c r="C612">
        <f>IF(A612="","",'C. Fund Source'!G612)</f>
        <v>0.05</v>
      </c>
      <c r="D612" t="str">
        <f>IF(A612="","",IF(COUNTIFS('Tracking Log'!H:H,A612,'Tracking Log'!J:J,B612)&gt;0,"Y","N"))</f>
        <v>N</v>
      </c>
      <c r="E612" t="str">
        <f>IF(A612="","",IF(D612="N","Unit will be held to the lessor of the adopted rate or "&amp;TEXT(C612,"0.0000")&amp;" for "&amp;Year,VLOOKUP(A612&amp;"-"&amp;B612,'Tracking Support'!A:E,5,FALSE)))</f>
        <v>Unit will be held to the lessor of the adopted rate or 0.0500 for 2025</v>
      </c>
      <c r="F612" t="str">
        <f>IF(A612=$F$1,COUNTIF($A$2:A612,A612),"")</f>
        <v/>
      </c>
      <c r="G612" t="str">
        <f t="shared" si="31"/>
        <v/>
      </c>
      <c r="H612" t="str">
        <f t="shared" si="32"/>
        <v/>
      </c>
      <c r="I612" t="str">
        <f t="shared" si="33"/>
        <v/>
      </c>
    </row>
    <row r="613" spans="1:9" x14ac:dyDescent="0.25">
      <c r="A613" t="str">
        <f>IF('C. Fund Source'!B613="","",'C. Fund Source'!B613&amp;'C. Fund Source'!C613&amp;'C. Fund Source'!D613)</f>
        <v>4330414</v>
      </c>
      <c r="B613" t="str">
        <f>IF('C. Fund Source'!E613="","",'C. Fund Source'!E613)</f>
        <v>8692</v>
      </c>
      <c r="C613">
        <f>IF(A613="","",'C. Fund Source'!G613)</f>
        <v>3.3300000000000003E-2</v>
      </c>
      <c r="D613" t="str">
        <f>IF(A613="","",IF(COUNTIFS('Tracking Log'!H:H,A613,'Tracking Log'!J:J,B613)&gt;0,"Y","N"))</f>
        <v>N</v>
      </c>
      <c r="E613" t="str">
        <f>IF(A613="","",IF(D613="N","Unit will be held to the lessor of the adopted rate or "&amp;TEXT(C613,"0.0000")&amp;" for "&amp;Year,VLOOKUP(A613&amp;"-"&amp;B613,'Tracking Support'!A:E,5,FALSE)))</f>
        <v>Unit will be held to the lessor of the adopted rate or 0.0333 for 2025</v>
      </c>
      <c r="F613" t="str">
        <f>IF(A613=$F$1,COUNTIF($A$2:A613,A613),"")</f>
        <v/>
      </c>
      <c r="G613" t="str">
        <f t="shared" si="31"/>
        <v/>
      </c>
      <c r="H613" t="str">
        <f t="shared" si="32"/>
        <v/>
      </c>
      <c r="I613" t="str">
        <f t="shared" si="33"/>
        <v/>
      </c>
    </row>
    <row r="614" spans="1:9" x14ac:dyDescent="0.25">
      <c r="A614" t="str">
        <f>IF('C. Fund Source'!B614="","",'C. Fund Source'!B614&amp;'C. Fund Source'!C614&amp;'C. Fund Source'!D614)</f>
        <v>4330444</v>
      </c>
      <c r="B614" t="str">
        <f>IF('C. Fund Source'!E614="","",'C. Fund Source'!E614)</f>
        <v>2391</v>
      </c>
      <c r="C614">
        <f>IF(A614="","",'C. Fund Source'!G614)</f>
        <v>4.99E-2</v>
      </c>
      <c r="D614" t="str">
        <f>IF(A614="","",IF(COUNTIFS('Tracking Log'!H:H,A614,'Tracking Log'!J:J,B614)&gt;0,"Y","N"))</f>
        <v>N</v>
      </c>
      <c r="E614" t="str">
        <f>IF(A614="","",IF(D614="N","Unit will be held to the lessor of the adopted rate or "&amp;TEXT(C614,"0.0000")&amp;" for "&amp;Year,VLOOKUP(A614&amp;"-"&amp;B614,'Tracking Support'!A:E,5,FALSE)))</f>
        <v>Unit will be held to the lessor of the adopted rate or 0.0499 for 2025</v>
      </c>
      <c r="F614" t="str">
        <f>IF(A614=$F$1,COUNTIF($A$2:A614,A614),"")</f>
        <v/>
      </c>
      <c r="G614" t="str">
        <f t="shared" si="31"/>
        <v/>
      </c>
      <c r="H614" t="str">
        <f t="shared" si="32"/>
        <v/>
      </c>
      <c r="I614" t="str">
        <f t="shared" si="33"/>
        <v/>
      </c>
    </row>
    <row r="615" spans="1:9" x14ac:dyDescent="0.25">
      <c r="A615" t="str">
        <f>IF('C. Fund Source'!B615="","",'C. Fund Source'!B615&amp;'C. Fund Source'!C615&amp;'C. Fund Source'!D615)</f>
        <v>4330715</v>
      </c>
      <c r="B615" t="str">
        <f>IF('C. Fund Source'!E615="","",'C. Fund Source'!E615)</f>
        <v>2391</v>
      </c>
      <c r="C615">
        <f>IF(A615="","",'C. Fund Source'!G615)</f>
        <v>0</v>
      </c>
      <c r="D615" t="str">
        <f>IF(A615="","",IF(COUNTIFS('Tracking Log'!H:H,A615,'Tracking Log'!J:J,B615)&gt;0,"Y","N"))</f>
        <v>N</v>
      </c>
      <c r="E615" t="str">
        <f>IF(A615="","",IF(D615="N","Unit will be held to the lessor of the adopted rate or "&amp;TEXT(C615,"0.0000")&amp;" for "&amp;Year,VLOOKUP(A615&amp;"-"&amp;B615,'Tracking Support'!A:E,5,FALSE)))</f>
        <v>Unit will be held to the lessor of the adopted rate or 0.0000 for 2025</v>
      </c>
      <c r="F615" t="str">
        <f>IF(A615=$F$1,COUNTIF($A$2:A615,A615),"")</f>
        <v/>
      </c>
      <c r="G615" t="str">
        <f t="shared" si="31"/>
        <v/>
      </c>
      <c r="H615" t="str">
        <f t="shared" si="32"/>
        <v/>
      </c>
      <c r="I615" t="str">
        <f t="shared" si="33"/>
        <v/>
      </c>
    </row>
    <row r="616" spans="1:9" x14ac:dyDescent="0.25">
      <c r="A616" t="str">
        <f>IF('C. Fund Source'!B616="","",'C. Fund Source'!B616&amp;'C. Fund Source'!C616&amp;'C. Fund Source'!D616)</f>
        <v>4330716</v>
      </c>
      <c r="B616" t="str">
        <f>IF('C. Fund Source'!E616="","",'C. Fund Source'!E616)</f>
        <v>2391</v>
      </c>
      <c r="C616">
        <f>IF(A616="","",'C. Fund Source'!G616)</f>
        <v>3.3300000000000003E-2</v>
      </c>
      <c r="D616" t="str">
        <f>IF(A616="","",IF(COUNTIFS('Tracking Log'!H:H,A616,'Tracking Log'!J:J,B616)&gt;0,"Y","N"))</f>
        <v>Y</v>
      </c>
      <c r="E616" t="str">
        <f>IF(A616="","",IF(D616="N","Unit will be held to the lessor of the adopted rate or "&amp;TEXT(C616,"0.0000")&amp;" for "&amp;Year,VLOOKUP(A616&amp;"-"&amp;B616,'Tracking Support'!A:E,5,FALSE)))</f>
        <v>Unit will be held to the lessor of the adopted rate or the Re-established rate of 0.0500 for 2025</v>
      </c>
      <c r="F616" t="str">
        <f>IF(A616=$F$1,COUNTIF($A$2:A616,A616),"")</f>
        <v/>
      </c>
      <c r="G616" t="str">
        <f t="shared" si="31"/>
        <v/>
      </c>
      <c r="H616" t="str">
        <f t="shared" si="32"/>
        <v/>
      </c>
      <c r="I616" t="str">
        <f t="shared" si="33"/>
        <v/>
      </c>
    </row>
    <row r="617" spans="1:9" x14ac:dyDescent="0.25">
      <c r="A617" t="str">
        <f>IF('C. Fund Source'!B617="","",'C. Fund Source'!B617&amp;'C. Fund Source'!C617&amp;'C. Fund Source'!D617)</f>
        <v>4330717</v>
      </c>
      <c r="B617" t="str">
        <f>IF('C. Fund Source'!E617="","",'C. Fund Source'!E617)</f>
        <v>2391</v>
      </c>
      <c r="C617">
        <f>IF(A617="","",'C. Fund Source'!G617)</f>
        <v>4.2900000000000001E-2</v>
      </c>
      <c r="D617" t="str">
        <f>IF(A617="","",IF(COUNTIFS('Tracking Log'!H:H,A617,'Tracking Log'!J:J,B617)&gt;0,"Y","N"))</f>
        <v>N</v>
      </c>
      <c r="E617" t="str">
        <f>IF(A617="","",IF(D617="N","Unit will be held to the lessor of the adopted rate or "&amp;TEXT(C617,"0.0000")&amp;" for "&amp;Year,VLOOKUP(A617&amp;"-"&amp;B617,'Tracking Support'!A:E,5,FALSE)))</f>
        <v>Unit will be held to the lessor of the adopted rate or 0.0429 for 2025</v>
      </c>
      <c r="F617" t="str">
        <f>IF(A617=$F$1,COUNTIF($A$2:A617,A617),"")</f>
        <v/>
      </c>
      <c r="G617" t="str">
        <f t="shared" si="31"/>
        <v/>
      </c>
      <c r="H617" t="str">
        <f t="shared" si="32"/>
        <v/>
      </c>
      <c r="I617" t="str">
        <f t="shared" si="33"/>
        <v/>
      </c>
    </row>
    <row r="618" spans="1:9" x14ac:dyDescent="0.25">
      <c r="A618" t="str">
        <f>IF('C. Fund Source'!B618="","",'C. Fund Source'!B618&amp;'C. Fund Source'!C618&amp;'C. Fund Source'!D618)</f>
        <v>4330719</v>
      </c>
      <c r="B618" t="str">
        <f>IF('C. Fund Source'!E618="","",'C. Fund Source'!E618)</f>
        <v>2391</v>
      </c>
      <c r="C618">
        <f>IF(A618="","",'C. Fund Source'!G618)</f>
        <v>0.05</v>
      </c>
      <c r="D618" t="str">
        <f>IF(A618="","",IF(COUNTIFS('Tracking Log'!H:H,A618,'Tracking Log'!J:J,B618)&gt;0,"Y","N"))</f>
        <v>N</v>
      </c>
      <c r="E618" t="str">
        <f>IF(A618="","",IF(D618="N","Unit will be held to the lessor of the adopted rate or "&amp;TEXT(C618,"0.0000")&amp;" for "&amp;Year,VLOOKUP(A618&amp;"-"&amp;B618,'Tracking Support'!A:E,5,FALSE)))</f>
        <v>Unit will be held to the lessor of the adopted rate or 0.0500 for 2025</v>
      </c>
      <c r="F618" t="str">
        <f>IF(A618=$F$1,COUNTIF($A$2:A618,A618),"")</f>
        <v/>
      </c>
      <c r="G618" t="str">
        <f t="shared" si="31"/>
        <v/>
      </c>
      <c r="H618" t="str">
        <f t="shared" si="32"/>
        <v/>
      </c>
      <c r="I618" t="str">
        <f t="shared" si="33"/>
        <v/>
      </c>
    </row>
    <row r="619" spans="1:9" x14ac:dyDescent="0.25">
      <c r="A619" t="str">
        <f>IF('C. Fund Source'!B619="","",'C. Fund Source'!B619&amp;'C. Fund Source'!C619&amp;'C. Fund Source'!D619)</f>
        <v>4330720</v>
      </c>
      <c r="B619" t="str">
        <f>IF('C. Fund Source'!E619="","",'C. Fund Source'!E619)</f>
        <v>2390</v>
      </c>
      <c r="C619">
        <f>IF(A619="","",'C. Fund Source'!G619)</f>
        <v>3.8100000000000002E-2</v>
      </c>
      <c r="D619" t="str">
        <f>IF(A619="","",IF(COUNTIFS('Tracking Log'!H:H,A619,'Tracking Log'!J:J,B619)&gt;0,"Y","N"))</f>
        <v>N</v>
      </c>
      <c r="E619" t="str">
        <f>IF(A619="","",IF(D619="N","Unit will be held to the lessor of the adopted rate or "&amp;TEXT(C619,"0.0000")&amp;" for "&amp;Year,VLOOKUP(A619&amp;"-"&amp;B619,'Tracking Support'!A:E,5,FALSE)))</f>
        <v>Unit will be held to the lessor of the adopted rate or 0.0381 for 2025</v>
      </c>
      <c r="F619" t="str">
        <f>IF(A619=$F$1,COUNTIF($A$2:A619,A619),"")</f>
        <v/>
      </c>
      <c r="G619" t="str">
        <f t="shared" si="31"/>
        <v/>
      </c>
      <c r="H619" t="str">
        <f t="shared" si="32"/>
        <v/>
      </c>
      <c r="I619" t="str">
        <f t="shared" si="33"/>
        <v/>
      </c>
    </row>
    <row r="620" spans="1:9" x14ac:dyDescent="0.25">
      <c r="A620" t="str">
        <f>IF('C. Fund Source'!B620="","",'C. Fund Source'!B620&amp;'C. Fund Source'!C620&amp;'C. Fund Source'!D620)</f>
        <v>4330720</v>
      </c>
      <c r="B620" t="str">
        <f>IF('C. Fund Source'!E620="","",'C. Fund Source'!E620)</f>
        <v>2391</v>
      </c>
      <c r="C620">
        <f>IF(A620="","",'C. Fund Source'!G620)</f>
        <v>0.05</v>
      </c>
      <c r="D620" t="str">
        <f>IF(A620="","",IF(COUNTIFS('Tracking Log'!H:H,A620,'Tracking Log'!J:J,B620)&gt;0,"Y","N"))</f>
        <v>N</v>
      </c>
      <c r="E620" t="str">
        <f>IF(A620="","",IF(D620="N","Unit will be held to the lessor of the adopted rate or "&amp;TEXT(C620,"0.0000")&amp;" for "&amp;Year,VLOOKUP(A620&amp;"-"&amp;B620,'Tracking Support'!A:E,5,FALSE)))</f>
        <v>Unit will be held to the lessor of the adopted rate or 0.0500 for 2025</v>
      </c>
      <c r="F620" t="str">
        <f>IF(A620=$F$1,COUNTIF($A$2:A620,A620),"")</f>
        <v/>
      </c>
      <c r="G620" t="str">
        <f t="shared" si="31"/>
        <v/>
      </c>
      <c r="H620" t="str">
        <f t="shared" si="32"/>
        <v/>
      </c>
      <c r="I620" t="str">
        <f t="shared" si="33"/>
        <v/>
      </c>
    </row>
    <row r="621" spans="1:9" x14ac:dyDescent="0.25">
      <c r="A621" t="str">
        <f>IF('C. Fund Source'!B621="","",'C. Fund Source'!B621&amp;'C. Fund Source'!C621&amp;'C. Fund Source'!D621)</f>
        <v>4330720</v>
      </c>
      <c r="B621" t="str">
        <f>IF('C. Fund Source'!E621="","",'C. Fund Source'!E621)</f>
        <v>6290</v>
      </c>
      <c r="C621">
        <f>IF(A621="","",'C. Fund Source'!G621)</f>
        <v>0.03</v>
      </c>
      <c r="D621" t="str">
        <f>IF(A621="","",IF(COUNTIFS('Tracking Log'!H:H,A621,'Tracking Log'!J:J,B621)&gt;0,"Y","N"))</f>
        <v>N</v>
      </c>
      <c r="E621" t="str">
        <f>IF(A621="","",IF(D621="N","Unit will be held to the lessor of the adopted rate or "&amp;TEXT(C621,"0.0000")&amp;" for "&amp;Year,VLOOKUP(A621&amp;"-"&amp;B621,'Tracking Support'!A:E,5,FALSE)))</f>
        <v>Unit will be held to the lessor of the adopted rate or 0.0300 for 2025</v>
      </c>
      <c r="F621" t="str">
        <f>IF(A621=$F$1,COUNTIF($A$2:A621,A621),"")</f>
        <v/>
      </c>
      <c r="G621" t="str">
        <f t="shared" si="31"/>
        <v/>
      </c>
      <c r="H621" t="str">
        <f t="shared" si="32"/>
        <v/>
      </c>
      <c r="I621" t="str">
        <f t="shared" si="33"/>
        <v/>
      </c>
    </row>
    <row r="622" spans="1:9" x14ac:dyDescent="0.25">
      <c r="A622" t="str">
        <f>IF('C. Fund Source'!B622="","",'C. Fund Source'!B622&amp;'C. Fund Source'!C622&amp;'C. Fund Source'!D622)</f>
        <v>4330721</v>
      </c>
      <c r="B622" t="str">
        <f>IF('C. Fund Source'!E622="","",'C. Fund Source'!E622)</f>
        <v>2391</v>
      </c>
      <c r="C622">
        <f>IF(A622="","",'C. Fund Source'!G622)</f>
        <v>0</v>
      </c>
      <c r="D622" t="str">
        <f>IF(A622="","",IF(COUNTIFS('Tracking Log'!H:H,A622,'Tracking Log'!J:J,B622)&gt;0,"Y","N"))</f>
        <v>N</v>
      </c>
      <c r="E622" t="str">
        <f>IF(A622="","",IF(D622="N","Unit will be held to the lessor of the adopted rate or "&amp;TEXT(C622,"0.0000")&amp;" for "&amp;Year,VLOOKUP(A622&amp;"-"&amp;B622,'Tracking Support'!A:E,5,FALSE)))</f>
        <v>Unit will be held to the lessor of the adopted rate or 0.0000 for 2025</v>
      </c>
      <c r="F622" t="str">
        <f>IF(A622=$F$1,COUNTIF($A$2:A622,A622),"")</f>
        <v/>
      </c>
      <c r="G622" t="str">
        <f t="shared" si="31"/>
        <v/>
      </c>
      <c r="H622" t="str">
        <f t="shared" si="32"/>
        <v/>
      </c>
      <c r="I622" t="str">
        <f t="shared" si="33"/>
        <v/>
      </c>
    </row>
    <row r="623" spans="1:9" x14ac:dyDescent="0.25">
      <c r="A623" t="str">
        <f>IF('C. Fund Source'!B623="","",'C. Fund Source'!B623&amp;'C. Fund Source'!C623&amp;'C. Fund Source'!D623)</f>
        <v>4330722</v>
      </c>
      <c r="B623" t="str">
        <f>IF('C. Fund Source'!E623="","",'C. Fund Source'!E623)</f>
        <v>0791</v>
      </c>
      <c r="C623">
        <f>IF(A623="","",'C. Fund Source'!G623)</f>
        <v>0</v>
      </c>
      <c r="D623" t="str">
        <f>IF(A623="","",IF(COUNTIFS('Tracking Log'!H:H,A623,'Tracking Log'!J:J,B623)&gt;0,"Y","N"))</f>
        <v>N</v>
      </c>
      <c r="E623" t="str">
        <f>IF(A623="","",IF(D623="N","Unit will be held to the lessor of the adopted rate or "&amp;TEXT(C623,"0.0000")&amp;" for "&amp;Year,VLOOKUP(A623&amp;"-"&amp;B623,'Tracking Support'!A:E,5,FALSE)))</f>
        <v>Unit will be held to the lessor of the adopted rate or 0.0000 for 2025</v>
      </c>
      <c r="F623" t="str">
        <f>IF(A623=$F$1,COUNTIF($A$2:A623,A623),"")</f>
        <v/>
      </c>
      <c r="G623" t="str">
        <f t="shared" si="31"/>
        <v/>
      </c>
      <c r="H623" t="str">
        <f t="shared" si="32"/>
        <v/>
      </c>
      <c r="I623" t="str">
        <f t="shared" si="33"/>
        <v/>
      </c>
    </row>
    <row r="624" spans="1:9" x14ac:dyDescent="0.25">
      <c r="A624" t="str">
        <f>IF('C. Fund Source'!B624="","",'C. Fund Source'!B624&amp;'C. Fund Source'!C624&amp;'C. Fund Source'!D624)</f>
        <v>4330722</v>
      </c>
      <c r="B624" t="str">
        <f>IF('C. Fund Source'!E624="","",'C. Fund Source'!E624)</f>
        <v>2391</v>
      </c>
      <c r="C624">
        <f>IF(A624="","",'C. Fund Source'!G624)</f>
        <v>0</v>
      </c>
      <c r="D624" t="str">
        <f>IF(A624="","",IF(COUNTIFS('Tracking Log'!H:H,A624,'Tracking Log'!J:J,B624)&gt;0,"Y","N"))</f>
        <v>N</v>
      </c>
      <c r="E624" t="str">
        <f>IF(A624="","",IF(D624="N","Unit will be held to the lessor of the adopted rate or "&amp;TEXT(C624,"0.0000")&amp;" for "&amp;Year,VLOOKUP(A624&amp;"-"&amp;B624,'Tracking Support'!A:E,5,FALSE)))</f>
        <v>Unit will be held to the lessor of the adopted rate or 0.0000 for 2025</v>
      </c>
      <c r="F624" t="str">
        <f>IF(A624=$F$1,COUNTIF($A$2:A624,A624),"")</f>
        <v/>
      </c>
      <c r="G624" t="str">
        <f t="shared" si="31"/>
        <v/>
      </c>
      <c r="H624" t="str">
        <f t="shared" si="32"/>
        <v/>
      </c>
      <c r="I624" t="str">
        <f t="shared" si="33"/>
        <v/>
      </c>
    </row>
    <row r="625" spans="1:9" x14ac:dyDescent="0.25">
      <c r="A625" t="str">
        <f>IF('C. Fund Source'!B625="","",'C. Fund Source'!B625&amp;'C. Fund Source'!C625&amp;'C. Fund Source'!D625)</f>
        <v>4330724</v>
      </c>
      <c r="B625" t="str">
        <f>IF('C. Fund Source'!E625="","",'C. Fund Source'!E625)</f>
        <v>2391</v>
      </c>
      <c r="C625">
        <f>IF(A625="","",'C. Fund Source'!G625)</f>
        <v>0.05</v>
      </c>
      <c r="D625" t="str">
        <f>IF(A625="","",IF(COUNTIFS('Tracking Log'!H:H,A625,'Tracking Log'!J:J,B625)&gt;0,"Y","N"))</f>
        <v>N</v>
      </c>
      <c r="E625" t="str">
        <f>IF(A625="","",IF(D625="N","Unit will be held to the lessor of the adopted rate or "&amp;TEXT(C625,"0.0000")&amp;" for "&amp;Year,VLOOKUP(A625&amp;"-"&amp;B625,'Tracking Support'!A:E,5,FALSE)))</f>
        <v>Unit will be held to the lessor of the adopted rate or 0.0500 for 2025</v>
      </c>
      <c r="F625" t="str">
        <f>IF(A625=$F$1,COUNTIF($A$2:A625,A625),"")</f>
        <v/>
      </c>
      <c r="G625" t="str">
        <f t="shared" si="31"/>
        <v/>
      </c>
      <c r="H625" t="str">
        <f t="shared" si="32"/>
        <v/>
      </c>
      <c r="I625" t="str">
        <f t="shared" si="33"/>
        <v/>
      </c>
    </row>
    <row r="626" spans="1:9" x14ac:dyDescent="0.25">
      <c r="A626" t="str">
        <f>IF('C. Fund Source'!B626="","",'C. Fund Source'!B626&amp;'C. Fund Source'!C626&amp;'C. Fund Source'!D626)</f>
        <v>4330725</v>
      </c>
      <c r="B626" t="str">
        <f>IF('C. Fund Source'!E626="","",'C. Fund Source'!E626)</f>
        <v>1390</v>
      </c>
      <c r="C626">
        <f>IF(A626="","",'C. Fund Source'!G626)</f>
        <v>8.5000000000000006E-3</v>
      </c>
      <c r="D626" t="str">
        <f>IF(A626="","",IF(COUNTIFS('Tracking Log'!H:H,A626,'Tracking Log'!J:J,B626)&gt;0,"Y","N"))</f>
        <v>N</v>
      </c>
      <c r="E626" t="str">
        <f>IF(A626="","",IF(D626="N","Unit will be held to the lessor of the adopted rate or "&amp;TEXT(C626,"0.0000")&amp;" for "&amp;Year,VLOOKUP(A626&amp;"-"&amp;B626,'Tracking Support'!A:E,5,FALSE)))</f>
        <v>Unit will be held to the lessor of the adopted rate or 0.0085 for 2025</v>
      </c>
      <c r="F626" t="str">
        <f>IF(A626=$F$1,COUNTIF($A$2:A626,A626),"")</f>
        <v/>
      </c>
      <c r="G626" t="str">
        <f t="shared" si="31"/>
        <v/>
      </c>
      <c r="H626" t="str">
        <f t="shared" si="32"/>
        <v/>
      </c>
      <c r="I626" t="str">
        <f t="shared" si="33"/>
        <v/>
      </c>
    </row>
    <row r="627" spans="1:9" x14ac:dyDescent="0.25">
      <c r="A627" t="str">
        <f>IF('C. Fund Source'!B627="","",'C. Fund Source'!B627&amp;'C. Fund Source'!C627&amp;'C. Fund Source'!D627)</f>
        <v>4330725</v>
      </c>
      <c r="B627" t="str">
        <f>IF('C. Fund Source'!E627="","",'C. Fund Source'!E627)</f>
        <v>2390</v>
      </c>
      <c r="C627">
        <f>IF(A627="","",'C. Fund Source'!G627)</f>
        <v>1.14E-2</v>
      </c>
      <c r="D627" t="str">
        <f>IF(A627="","",IF(COUNTIFS('Tracking Log'!H:H,A627,'Tracking Log'!J:J,B627)&gt;0,"Y","N"))</f>
        <v>N</v>
      </c>
      <c r="E627" t="str">
        <f>IF(A627="","",IF(D627="N","Unit will be held to the lessor of the adopted rate or "&amp;TEXT(C627,"0.0000")&amp;" for "&amp;Year,VLOOKUP(A627&amp;"-"&amp;B627,'Tracking Support'!A:E,5,FALSE)))</f>
        <v>Unit will be held to the lessor of the adopted rate or 0.0114 for 2025</v>
      </c>
      <c r="F627" t="str">
        <f>IF(A627=$F$1,COUNTIF($A$2:A627,A627),"")</f>
        <v/>
      </c>
      <c r="G627" t="str">
        <f t="shared" si="31"/>
        <v/>
      </c>
      <c r="H627" t="str">
        <f t="shared" si="32"/>
        <v/>
      </c>
      <c r="I627" t="str">
        <f t="shared" si="33"/>
        <v/>
      </c>
    </row>
    <row r="628" spans="1:9" x14ac:dyDescent="0.25">
      <c r="A628" t="str">
        <f>IF('C. Fund Source'!B628="","",'C. Fund Source'!B628&amp;'C. Fund Source'!C628&amp;'C. Fund Source'!D628)</f>
        <v>4330725</v>
      </c>
      <c r="B628" t="str">
        <f>IF('C. Fund Source'!E628="","",'C. Fund Source'!E628)</f>
        <v>2391</v>
      </c>
      <c r="C628">
        <f>IF(A628="","",'C. Fund Source'!G628)</f>
        <v>1.52E-2</v>
      </c>
      <c r="D628" t="str">
        <f>IF(A628="","",IF(COUNTIFS('Tracking Log'!H:H,A628,'Tracking Log'!J:J,B628)&gt;0,"Y","N"))</f>
        <v>N</v>
      </c>
      <c r="E628" t="str">
        <f>IF(A628="","",IF(D628="N","Unit will be held to the lessor of the adopted rate or "&amp;TEXT(C628,"0.0000")&amp;" for "&amp;Year,VLOOKUP(A628&amp;"-"&amp;B628,'Tracking Support'!A:E,5,FALSE)))</f>
        <v>Unit will be held to the lessor of the adopted rate or 0.0152 for 2025</v>
      </c>
      <c r="F628" t="str">
        <f>IF(A628=$F$1,COUNTIF($A$2:A628,A628),"")</f>
        <v/>
      </c>
      <c r="G628" t="str">
        <f t="shared" si="31"/>
        <v/>
      </c>
      <c r="H628" t="str">
        <f t="shared" si="32"/>
        <v/>
      </c>
      <c r="I628" t="str">
        <f t="shared" si="33"/>
        <v/>
      </c>
    </row>
    <row r="629" spans="1:9" x14ac:dyDescent="0.25">
      <c r="A629" t="str">
        <f>IF('C. Fund Source'!B629="","",'C. Fund Source'!B629&amp;'C. Fund Source'!C629&amp;'C. Fund Source'!D629)</f>
        <v>4330725</v>
      </c>
      <c r="B629" t="str">
        <f>IF('C. Fund Source'!E629="","",'C. Fund Source'!E629)</f>
        <v>6290</v>
      </c>
      <c r="C629">
        <f>IF(A629="","",'C. Fund Source'!G629)</f>
        <v>1.9699999999999999E-2</v>
      </c>
      <c r="D629" t="str">
        <f>IF(A629="","",IF(COUNTIFS('Tracking Log'!H:H,A629,'Tracking Log'!J:J,B629)&gt;0,"Y","N"))</f>
        <v>N</v>
      </c>
      <c r="E629" t="str">
        <f>IF(A629="","",IF(D629="N","Unit will be held to the lessor of the adopted rate or "&amp;TEXT(C629,"0.0000")&amp;" for "&amp;Year,VLOOKUP(A629&amp;"-"&amp;B629,'Tracking Support'!A:E,5,FALSE)))</f>
        <v>Unit will be held to the lessor of the adopted rate or 0.0197 for 2025</v>
      </c>
      <c r="F629" t="str">
        <f>IF(A629=$F$1,COUNTIF($A$2:A629,A629),"")</f>
        <v/>
      </c>
      <c r="G629" t="str">
        <f t="shared" si="31"/>
        <v/>
      </c>
      <c r="H629" t="str">
        <f t="shared" si="32"/>
        <v/>
      </c>
      <c r="I629" t="str">
        <f t="shared" si="33"/>
        <v/>
      </c>
    </row>
    <row r="630" spans="1:9" x14ac:dyDescent="0.25">
      <c r="A630" t="str">
        <f>IF('C. Fund Source'!B630="","",'C. Fund Source'!B630&amp;'C. Fund Source'!C630&amp;'C. Fund Source'!D630)</f>
        <v>4330726</v>
      </c>
      <c r="B630" t="str">
        <f>IF('C. Fund Source'!E630="","",'C. Fund Source'!E630)</f>
        <v>2391</v>
      </c>
      <c r="C630">
        <f>IF(A630="","",'C. Fund Source'!G630)</f>
        <v>4.58E-2</v>
      </c>
      <c r="D630" t="str">
        <f>IF(A630="","",IF(COUNTIFS('Tracking Log'!H:H,A630,'Tracking Log'!J:J,B630)&gt;0,"Y","N"))</f>
        <v>N</v>
      </c>
      <c r="E630" t="str">
        <f>IF(A630="","",IF(D630="N","Unit will be held to the lessor of the adopted rate or "&amp;TEXT(C630,"0.0000")&amp;" for "&amp;Year,VLOOKUP(A630&amp;"-"&amp;B630,'Tracking Support'!A:E,5,FALSE)))</f>
        <v>Unit will be held to the lessor of the adopted rate or 0.0458 for 2025</v>
      </c>
      <c r="F630" t="str">
        <f>IF(A630=$F$1,COUNTIF($A$2:A630,A630),"")</f>
        <v/>
      </c>
      <c r="G630" t="str">
        <f t="shared" si="31"/>
        <v/>
      </c>
      <c r="H630" t="str">
        <f t="shared" si="32"/>
        <v/>
      </c>
      <c r="I630" t="str">
        <f t="shared" si="33"/>
        <v/>
      </c>
    </row>
    <row r="631" spans="1:9" x14ac:dyDescent="0.25">
      <c r="A631" t="str">
        <f>IF('C. Fund Source'!B631="","",'C. Fund Source'!B631&amp;'C. Fund Source'!C631&amp;'C. Fund Source'!D631)</f>
        <v>4370047</v>
      </c>
      <c r="B631" t="str">
        <f>IF('C. Fund Source'!E631="","",'C. Fund Source'!E631)</f>
        <v>2393</v>
      </c>
      <c r="C631">
        <f>IF(A631="","",'C. Fund Source'!G631)</f>
        <v>8.9999999999999993E-3</v>
      </c>
      <c r="D631" t="str">
        <f>IF(A631="","",IF(COUNTIFS('Tracking Log'!H:H,A631,'Tracking Log'!J:J,B631)&gt;0,"Y","N"))</f>
        <v>N</v>
      </c>
      <c r="E631" t="str">
        <f>IF(A631="","",IF(D631="N","Unit will be held to the lessor of the adopted rate or "&amp;TEXT(C631,"0.0000")&amp;" for "&amp;Year,VLOOKUP(A631&amp;"-"&amp;B631,'Tracking Support'!A:E,5,FALSE)))</f>
        <v>Unit will be held to the lessor of the adopted rate or 0.0090 for 2025</v>
      </c>
      <c r="F631" t="str">
        <f>IF(A631=$F$1,COUNTIF($A$2:A631,A631),"")</f>
        <v/>
      </c>
      <c r="G631" t="str">
        <f t="shared" si="31"/>
        <v/>
      </c>
      <c r="H631" t="str">
        <f t="shared" si="32"/>
        <v/>
      </c>
      <c r="I631" t="str">
        <f t="shared" si="33"/>
        <v/>
      </c>
    </row>
    <row r="632" spans="1:9" x14ac:dyDescent="0.25">
      <c r="A632" t="str">
        <f>IF('C. Fund Source'!B632="","",'C. Fund Source'!B632&amp;'C. Fund Source'!C632&amp;'C. Fund Source'!D632)</f>
        <v>4410000</v>
      </c>
      <c r="B632" t="str">
        <f>IF('C. Fund Source'!E632="","",'C. Fund Source'!E632)</f>
        <v>0790</v>
      </c>
      <c r="C632">
        <f>IF(A632="","",'C. Fund Source'!G632)</f>
        <v>1.26E-2</v>
      </c>
      <c r="D632" t="str">
        <f>IF(A632="","",IF(COUNTIFS('Tracking Log'!H:H,A632,'Tracking Log'!J:J,B632)&gt;0,"Y","N"))</f>
        <v>N</v>
      </c>
      <c r="E632" t="str">
        <f>IF(A632="","",IF(D632="N","Unit will be held to the lessor of the adopted rate or "&amp;TEXT(C632,"0.0000")&amp;" for "&amp;Year,VLOOKUP(A632&amp;"-"&amp;B632,'Tracking Support'!A:E,5,FALSE)))</f>
        <v>Unit will be held to the lessor of the adopted rate or 0.0126 for 2025</v>
      </c>
      <c r="F632" t="str">
        <f>IF(A632=$F$1,COUNTIF($A$2:A632,A632),"")</f>
        <v/>
      </c>
      <c r="G632" t="str">
        <f t="shared" si="31"/>
        <v/>
      </c>
      <c r="H632" t="str">
        <f t="shared" si="32"/>
        <v/>
      </c>
      <c r="I632" t="str">
        <f t="shared" si="33"/>
        <v/>
      </c>
    </row>
    <row r="633" spans="1:9" x14ac:dyDescent="0.25">
      <c r="A633" t="str">
        <f>IF('C. Fund Source'!B633="","",'C. Fund Source'!B633&amp;'C. Fund Source'!C633&amp;'C. Fund Source'!D633)</f>
        <v>4410000</v>
      </c>
      <c r="B633" t="str">
        <f>IF('C. Fund Source'!E633="","",'C. Fund Source'!E633)</f>
        <v>2391</v>
      </c>
      <c r="C633">
        <f>IF(A633="","",'C. Fund Source'!G633)</f>
        <v>2.9399999999999999E-2</v>
      </c>
      <c r="D633" t="str">
        <f>IF(A633="","",IF(COUNTIFS('Tracking Log'!H:H,A633,'Tracking Log'!J:J,B633)&gt;0,"Y","N"))</f>
        <v>N</v>
      </c>
      <c r="E633" t="str">
        <f>IF(A633="","",IF(D633="N","Unit will be held to the lessor of the adopted rate or "&amp;TEXT(C633,"0.0000")&amp;" for "&amp;Year,VLOOKUP(A633&amp;"-"&amp;B633,'Tracking Support'!A:E,5,FALSE)))</f>
        <v>Unit will be held to the lessor of the adopted rate or 0.0294 for 2025</v>
      </c>
      <c r="F633" t="str">
        <f>IF(A633=$F$1,COUNTIF($A$2:A633,A633),"")</f>
        <v/>
      </c>
      <c r="G633" t="str">
        <f t="shared" si="31"/>
        <v/>
      </c>
      <c r="H633" t="str">
        <f t="shared" si="32"/>
        <v/>
      </c>
      <c r="I633" t="str">
        <f t="shared" si="33"/>
        <v/>
      </c>
    </row>
    <row r="634" spans="1:9" x14ac:dyDescent="0.25">
      <c r="A634" t="str">
        <f>IF('C. Fund Source'!B634="","",'C. Fund Source'!B634&amp;'C. Fund Source'!C634&amp;'C. Fund Source'!D634)</f>
        <v>4420001</v>
      </c>
      <c r="B634" t="str">
        <f>IF('C. Fund Source'!E634="","",'C. Fund Source'!E634)</f>
        <v>1190</v>
      </c>
      <c r="C634">
        <f>IF(A634="","",'C. Fund Source'!G634)</f>
        <v>1.77E-2</v>
      </c>
      <c r="D634" t="str">
        <f>IF(A634="","",IF(COUNTIFS('Tracking Log'!H:H,A634,'Tracking Log'!J:J,B634)&gt;0,"Y","N"))</f>
        <v>N</v>
      </c>
      <c r="E634" t="str">
        <f>IF(A634="","",IF(D634="N","Unit will be held to the lessor of the adopted rate or "&amp;TEXT(C634,"0.0000")&amp;" for "&amp;Year,VLOOKUP(A634&amp;"-"&amp;B634,'Tracking Support'!A:E,5,FALSE)))</f>
        <v>Unit will be held to the lessor of the adopted rate or 0.0177 for 2025</v>
      </c>
      <c r="F634" t="str">
        <f>IF(A634=$F$1,COUNTIF($A$2:A634,A634),"")</f>
        <v/>
      </c>
      <c r="G634" t="str">
        <f t="shared" si="31"/>
        <v/>
      </c>
      <c r="H634" t="str">
        <f t="shared" si="32"/>
        <v/>
      </c>
      <c r="I634" t="str">
        <f t="shared" si="33"/>
        <v/>
      </c>
    </row>
    <row r="635" spans="1:9" x14ac:dyDescent="0.25">
      <c r="A635" t="str">
        <f>IF('C. Fund Source'!B635="","",'C. Fund Source'!B635&amp;'C. Fund Source'!C635&amp;'C. Fund Source'!D635)</f>
        <v>4420002</v>
      </c>
      <c r="B635" t="str">
        <f>IF('C. Fund Source'!E635="","",'C. Fund Source'!E635)</f>
        <v>1190</v>
      </c>
      <c r="C635">
        <f>IF(A635="","",'C. Fund Source'!G635)</f>
        <v>3.3300000000000003E-2</v>
      </c>
      <c r="D635" t="str">
        <f>IF(A635="","",IF(COUNTIFS('Tracking Log'!H:H,A635,'Tracking Log'!J:J,B635)&gt;0,"Y","N"))</f>
        <v>N</v>
      </c>
      <c r="E635" t="str">
        <f>IF(A635="","",IF(D635="N","Unit will be held to the lessor of the adopted rate or "&amp;TEXT(C635,"0.0000")&amp;" for "&amp;Year,VLOOKUP(A635&amp;"-"&amp;B635,'Tracking Support'!A:E,5,FALSE)))</f>
        <v>Unit will be held to the lessor of the adopted rate or 0.0333 for 2025</v>
      </c>
      <c r="F635" t="str">
        <f>IF(A635=$F$1,COUNTIF($A$2:A635,A635),"")</f>
        <v/>
      </c>
      <c r="G635" t="str">
        <f t="shared" si="31"/>
        <v/>
      </c>
      <c r="H635" t="str">
        <f t="shared" si="32"/>
        <v/>
      </c>
      <c r="I635" t="str">
        <f t="shared" si="33"/>
        <v/>
      </c>
    </row>
    <row r="636" spans="1:9" x14ac:dyDescent="0.25">
      <c r="A636" t="str">
        <f>IF('C. Fund Source'!B636="","",'C. Fund Source'!B636&amp;'C. Fund Source'!C636&amp;'C. Fund Source'!D636)</f>
        <v>4420003</v>
      </c>
      <c r="B636" t="str">
        <f>IF('C. Fund Source'!E636="","",'C. Fund Source'!E636)</f>
        <v>1190</v>
      </c>
      <c r="C636">
        <f>IF(A636="","",'C. Fund Source'!G636)</f>
        <v>3.15E-2</v>
      </c>
      <c r="D636" t="str">
        <f>IF(A636="","",IF(COUNTIFS('Tracking Log'!H:H,A636,'Tracking Log'!J:J,B636)&gt;0,"Y","N"))</f>
        <v>N</v>
      </c>
      <c r="E636" t="str">
        <f>IF(A636="","",IF(D636="N","Unit will be held to the lessor of the adopted rate or "&amp;TEXT(C636,"0.0000")&amp;" for "&amp;Year,VLOOKUP(A636&amp;"-"&amp;B636,'Tracking Support'!A:E,5,FALSE)))</f>
        <v>Unit will be held to the lessor of the adopted rate or 0.0315 for 2025</v>
      </c>
      <c r="F636" t="str">
        <f>IF(A636=$F$1,COUNTIF($A$2:A636,A636),"")</f>
        <v/>
      </c>
      <c r="G636" t="str">
        <f t="shared" si="31"/>
        <v/>
      </c>
      <c r="H636" t="str">
        <f t="shared" si="32"/>
        <v/>
      </c>
      <c r="I636" t="str">
        <f t="shared" si="33"/>
        <v/>
      </c>
    </row>
    <row r="637" spans="1:9" x14ac:dyDescent="0.25">
      <c r="A637" t="str">
        <f>IF('C. Fund Source'!B637="","",'C. Fund Source'!B637&amp;'C. Fund Source'!C637&amp;'C. Fund Source'!D637)</f>
        <v>4420004</v>
      </c>
      <c r="B637" t="str">
        <f>IF('C. Fund Source'!E637="","",'C. Fund Source'!E637)</f>
        <v>1190</v>
      </c>
      <c r="C637">
        <f>IF(A637="","",'C. Fund Source'!G637)</f>
        <v>3.3099999999999997E-2</v>
      </c>
      <c r="D637" t="str">
        <f>IF(A637="","",IF(COUNTIFS('Tracking Log'!H:H,A637,'Tracking Log'!J:J,B637)&gt;0,"Y","N"))</f>
        <v>N</v>
      </c>
      <c r="E637" t="str">
        <f>IF(A637="","",IF(D637="N","Unit will be held to the lessor of the adopted rate or "&amp;TEXT(C637,"0.0000")&amp;" for "&amp;Year,VLOOKUP(A637&amp;"-"&amp;B637,'Tracking Support'!A:E,5,FALSE)))</f>
        <v>Unit will be held to the lessor of the adopted rate or 0.0331 for 2025</v>
      </c>
      <c r="F637" t="str">
        <f>IF(A637=$F$1,COUNTIF($A$2:A637,A637),"")</f>
        <v/>
      </c>
      <c r="G637" t="str">
        <f t="shared" si="31"/>
        <v/>
      </c>
      <c r="H637" t="str">
        <f t="shared" si="32"/>
        <v/>
      </c>
      <c r="I637" t="str">
        <f t="shared" si="33"/>
        <v/>
      </c>
    </row>
    <row r="638" spans="1:9" x14ac:dyDescent="0.25">
      <c r="A638" t="str">
        <f>IF('C. Fund Source'!B638="","",'C. Fund Source'!B638&amp;'C. Fund Source'!C638&amp;'C. Fund Source'!D638)</f>
        <v>4420006</v>
      </c>
      <c r="B638" t="str">
        <f>IF('C. Fund Source'!E638="","",'C. Fund Source'!E638)</f>
        <v>1190</v>
      </c>
      <c r="C638">
        <f>IF(A638="","",'C. Fund Source'!G638)</f>
        <v>1.77E-2</v>
      </c>
      <c r="D638" t="str">
        <f>IF(A638="","",IF(COUNTIFS('Tracking Log'!H:H,A638,'Tracking Log'!J:J,B638)&gt;0,"Y","N"))</f>
        <v>N</v>
      </c>
      <c r="E638" t="str">
        <f>IF(A638="","",IF(D638="N","Unit will be held to the lessor of the adopted rate or "&amp;TEXT(C638,"0.0000")&amp;" for "&amp;Year,VLOOKUP(A638&amp;"-"&amp;B638,'Tracking Support'!A:E,5,FALSE)))</f>
        <v>Unit will be held to the lessor of the adopted rate or 0.0177 for 2025</v>
      </c>
      <c r="F638" t="str">
        <f>IF(A638=$F$1,COUNTIF($A$2:A638,A638),"")</f>
        <v/>
      </c>
      <c r="G638" t="str">
        <f t="shared" si="31"/>
        <v/>
      </c>
      <c r="H638" t="str">
        <f t="shared" si="32"/>
        <v/>
      </c>
      <c r="I638" t="str">
        <f t="shared" si="33"/>
        <v/>
      </c>
    </row>
    <row r="639" spans="1:9" x14ac:dyDescent="0.25">
      <c r="A639" t="str">
        <f>IF('C. Fund Source'!B639="","",'C. Fund Source'!B639&amp;'C. Fund Source'!C639&amp;'C. Fund Source'!D639)</f>
        <v>4420007</v>
      </c>
      <c r="B639" t="str">
        <f>IF('C. Fund Source'!E639="","",'C. Fund Source'!E639)</f>
        <v>1190</v>
      </c>
      <c r="C639">
        <f>IF(A639="","",'C. Fund Source'!G639)</f>
        <v>1.4E-2</v>
      </c>
      <c r="D639" t="str">
        <f>IF(A639="","",IF(COUNTIFS('Tracking Log'!H:H,A639,'Tracking Log'!J:J,B639)&gt;0,"Y","N"))</f>
        <v>N</v>
      </c>
      <c r="E639" t="str">
        <f>IF(A639="","",IF(D639="N","Unit will be held to the lessor of the adopted rate or "&amp;TEXT(C639,"0.0000")&amp;" for "&amp;Year,VLOOKUP(A639&amp;"-"&amp;B639,'Tracking Support'!A:E,5,FALSE)))</f>
        <v>Unit will be held to the lessor of the adopted rate or 0.0140 for 2025</v>
      </c>
      <c r="F639" t="str">
        <f>IF(A639=$F$1,COUNTIF($A$2:A639,A639),"")</f>
        <v/>
      </c>
      <c r="G639" t="str">
        <f t="shared" si="31"/>
        <v/>
      </c>
      <c r="H639" t="str">
        <f t="shared" si="32"/>
        <v/>
      </c>
      <c r="I639" t="str">
        <f t="shared" si="33"/>
        <v/>
      </c>
    </row>
    <row r="640" spans="1:9" x14ac:dyDescent="0.25">
      <c r="A640" t="str">
        <f>IF('C. Fund Source'!B640="","",'C. Fund Source'!B640&amp;'C. Fund Source'!C640&amp;'C. Fund Source'!D640)</f>
        <v>4420008</v>
      </c>
      <c r="B640" t="str">
        <f>IF('C. Fund Source'!E640="","",'C. Fund Source'!E640)</f>
        <v>1190</v>
      </c>
      <c r="C640">
        <f>IF(A640="","",'C. Fund Source'!G640)</f>
        <v>9.7999999999999997E-3</v>
      </c>
      <c r="D640" t="str">
        <f>IF(A640="","",IF(COUNTIFS('Tracking Log'!H:H,A640,'Tracking Log'!J:J,B640)&gt;0,"Y","N"))</f>
        <v>Y</v>
      </c>
      <c r="E640" t="str">
        <f>IF(A640="","",IF(D640="N","Unit will be held to the lessor of the adopted rate or "&amp;TEXT(C640,"0.0000")&amp;" for "&amp;Year,VLOOKUP(A640&amp;"-"&amp;B640,'Tracking Support'!A:E,5,FALSE)))</f>
        <v>Unit will be held to the lessor of the adopted rate or the Re-established rate of 0.0333 for 2025</v>
      </c>
      <c r="F640" t="str">
        <f>IF(A640=$F$1,COUNTIF($A$2:A640,A640),"")</f>
        <v/>
      </c>
      <c r="G640" t="str">
        <f t="shared" si="31"/>
        <v/>
      </c>
      <c r="H640" t="str">
        <f t="shared" si="32"/>
        <v/>
      </c>
      <c r="I640" t="str">
        <f t="shared" si="33"/>
        <v/>
      </c>
    </row>
    <row r="641" spans="1:9" x14ac:dyDescent="0.25">
      <c r="A641" t="str">
        <f>IF('C. Fund Source'!B641="","",'C. Fund Source'!B641&amp;'C. Fund Source'!C641&amp;'C. Fund Source'!D641)</f>
        <v>4420009</v>
      </c>
      <c r="B641" t="str">
        <f>IF('C. Fund Source'!E641="","",'C. Fund Source'!E641)</f>
        <v>1190</v>
      </c>
      <c r="C641">
        <f>IF(A641="","",'C. Fund Source'!G641)</f>
        <v>2.7E-2</v>
      </c>
      <c r="D641" t="str">
        <f>IF(A641="","",IF(COUNTIFS('Tracking Log'!H:H,A641,'Tracking Log'!J:J,B641)&gt;0,"Y","N"))</f>
        <v>N</v>
      </c>
      <c r="E641" t="str">
        <f>IF(A641="","",IF(D641="N","Unit will be held to the lessor of the adopted rate or "&amp;TEXT(C641,"0.0000")&amp;" for "&amp;Year,VLOOKUP(A641&amp;"-"&amp;B641,'Tracking Support'!A:E,5,FALSE)))</f>
        <v>Unit will be held to the lessor of the adopted rate or 0.0270 for 2025</v>
      </c>
      <c r="F641" t="str">
        <f>IF(A641=$F$1,COUNTIF($A$2:A641,A641),"")</f>
        <v/>
      </c>
      <c r="G641" t="str">
        <f t="shared" si="31"/>
        <v/>
      </c>
      <c r="H641" t="str">
        <f t="shared" si="32"/>
        <v/>
      </c>
      <c r="I641" t="str">
        <f t="shared" si="33"/>
        <v/>
      </c>
    </row>
    <row r="642" spans="1:9" x14ac:dyDescent="0.25">
      <c r="A642" t="str">
        <f>IF('C. Fund Source'!B642="","",'C. Fund Source'!B642&amp;'C. Fund Source'!C642&amp;'C. Fund Source'!D642)</f>
        <v>4420010</v>
      </c>
      <c r="B642" t="str">
        <f>IF('C. Fund Source'!E642="","",'C. Fund Source'!E642)</f>
        <v>1190</v>
      </c>
      <c r="C642">
        <f>IF(A642="","",'C. Fund Source'!G642)</f>
        <v>3.3300000000000003E-2</v>
      </c>
      <c r="D642" t="str">
        <f>IF(A642="","",IF(COUNTIFS('Tracking Log'!H:H,A642,'Tracking Log'!J:J,B642)&gt;0,"Y","N"))</f>
        <v>N</v>
      </c>
      <c r="E642" t="str">
        <f>IF(A642="","",IF(D642="N","Unit will be held to the lessor of the adopted rate or "&amp;TEXT(C642,"0.0000")&amp;" for "&amp;Year,VLOOKUP(A642&amp;"-"&amp;B642,'Tracking Support'!A:E,5,FALSE)))</f>
        <v>Unit will be held to the lessor of the adopted rate or 0.0333 for 2025</v>
      </c>
      <c r="F642" t="str">
        <f>IF(A642=$F$1,COUNTIF($A$2:A642,A642),"")</f>
        <v/>
      </c>
      <c r="G642" t="str">
        <f t="shared" si="31"/>
        <v/>
      </c>
      <c r="H642" t="str">
        <f t="shared" si="32"/>
        <v/>
      </c>
      <c r="I642" t="str">
        <f t="shared" si="33"/>
        <v/>
      </c>
    </row>
    <row r="643" spans="1:9" x14ac:dyDescent="0.25">
      <c r="A643" t="str">
        <f>IF('C. Fund Source'!B643="","",'C. Fund Source'!B643&amp;'C. Fund Source'!C643&amp;'C. Fund Source'!D643)</f>
        <v>4420011</v>
      </c>
      <c r="B643" t="str">
        <f>IF('C. Fund Source'!E643="","",'C. Fund Source'!E643)</f>
        <v>1190</v>
      </c>
      <c r="C643">
        <f>IF(A643="","",'C. Fund Source'!G643)</f>
        <v>3.09E-2</v>
      </c>
      <c r="D643" t="str">
        <f>IF(A643="","",IF(COUNTIFS('Tracking Log'!H:H,A643,'Tracking Log'!J:J,B643)&gt;0,"Y","N"))</f>
        <v>N</v>
      </c>
      <c r="E643" t="str">
        <f>IF(A643="","",IF(D643="N","Unit will be held to the lessor of the adopted rate or "&amp;TEXT(C643,"0.0000")&amp;" for "&amp;Year,VLOOKUP(A643&amp;"-"&amp;B643,'Tracking Support'!A:E,5,FALSE)))</f>
        <v>Unit will be held to the lessor of the adopted rate or 0.0309 for 2025</v>
      </c>
      <c r="F643" t="str">
        <f>IF(A643=$F$1,COUNTIF($A$2:A643,A643),"")</f>
        <v/>
      </c>
      <c r="G643" t="str">
        <f t="shared" ref="G643:G706" si="34">IF(F643="","",B643)</f>
        <v/>
      </c>
      <c r="H643" t="str">
        <f t="shared" ref="H643:H706" si="35">IF(F643="","",C643)</f>
        <v/>
      </c>
      <c r="I643" t="str">
        <f t="shared" ref="I643:I706" si="36">IF(F643="","",E643)</f>
        <v/>
      </c>
    </row>
    <row r="644" spans="1:9" x14ac:dyDescent="0.25">
      <c r="A644" t="str">
        <f>IF('C. Fund Source'!B644="","",'C. Fund Source'!B644&amp;'C. Fund Source'!C644&amp;'C. Fund Source'!D644)</f>
        <v>4430727</v>
      </c>
      <c r="B644" t="str">
        <f>IF('C. Fund Source'!E644="","",'C. Fund Source'!E644)</f>
        <v>2391</v>
      </c>
      <c r="C644">
        <f>IF(A644="","",'C. Fund Source'!G644)</f>
        <v>4.6600000000000003E-2</v>
      </c>
      <c r="D644" t="str">
        <f>IF(A644="","",IF(COUNTIFS('Tracking Log'!H:H,A644,'Tracking Log'!J:J,B644)&gt;0,"Y","N"))</f>
        <v>N</v>
      </c>
      <c r="E644" t="str">
        <f>IF(A644="","",IF(D644="N","Unit will be held to the lessor of the adopted rate or "&amp;TEXT(C644,"0.0000")&amp;" for "&amp;Year,VLOOKUP(A644&amp;"-"&amp;B644,'Tracking Support'!A:E,5,FALSE)))</f>
        <v>Unit will be held to the lessor of the adopted rate or 0.0466 for 2025</v>
      </c>
      <c r="F644" t="str">
        <f>IF(A644=$F$1,COUNTIF($A$2:A644,A644),"")</f>
        <v/>
      </c>
      <c r="G644" t="str">
        <f t="shared" si="34"/>
        <v/>
      </c>
      <c r="H644" t="str">
        <f t="shared" si="35"/>
        <v/>
      </c>
      <c r="I644" t="str">
        <f t="shared" si="36"/>
        <v/>
      </c>
    </row>
    <row r="645" spans="1:9" x14ac:dyDescent="0.25">
      <c r="A645" t="str">
        <f>IF('C. Fund Source'!B645="","",'C. Fund Source'!B645&amp;'C. Fund Source'!C645&amp;'C. Fund Source'!D645)</f>
        <v>4430727</v>
      </c>
      <c r="B645" t="str">
        <f>IF('C. Fund Source'!E645="","",'C. Fund Source'!E645)</f>
        <v>6290</v>
      </c>
      <c r="C645">
        <f>IF(A645="","",'C. Fund Source'!G645)</f>
        <v>0.1744</v>
      </c>
      <c r="D645" t="str">
        <f>IF(A645="","",IF(COUNTIFS('Tracking Log'!H:H,A645,'Tracking Log'!J:J,B645)&gt;0,"Y","N"))</f>
        <v>N</v>
      </c>
      <c r="E645" t="str">
        <f>IF(A645="","",IF(D645="N","Unit will be held to the lessor of the adopted rate or "&amp;TEXT(C645,"0.0000")&amp;" for "&amp;Year,VLOOKUP(A645&amp;"-"&amp;B645,'Tracking Support'!A:E,5,FALSE)))</f>
        <v>Unit will be held to the lessor of the adopted rate or 0.1744 for 2025</v>
      </c>
      <c r="F645" t="str">
        <f>IF(A645=$F$1,COUNTIF($A$2:A645,A645),"")</f>
        <v/>
      </c>
      <c r="G645" t="str">
        <f t="shared" si="34"/>
        <v/>
      </c>
      <c r="H645" t="str">
        <f t="shared" si="35"/>
        <v/>
      </c>
      <c r="I645" t="str">
        <f t="shared" si="36"/>
        <v/>
      </c>
    </row>
    <row r="646" spans="1:9" x14ac:dyDescent="0.25">
      <c r="A646" t="str">
        <f>IF('C. Fund Source'!B646="","",'C. Fund Source'!B646&amp;'C. Fund Source'!C646&amp;'C. Fund Source'!D646)</f>
        <v>4430728</v>
      </c>
      <c r="B646" t="str">
        <f>IF('C. Fund Source'!E646="","",'C. Fund Source'!E646)</f>
        <v>1191</v>
      </c>
      <c r="C646">
        <f>IF(A646="","",'C. Fund Source'!G646)</f>
        <v>3.3300000000000003E-2</v>
      </c>
      <c r="D646" t="str">
        <f>IF(A646="","",IF(COUNTIFS('Tracking Log'!H:H,A646,'Tracking Log'!J:J,B646)&gt;0,"Y","N"))</f>
        <v>N</v>
      </c>
      <c r="E646" t="str">
        <f>IF(A646="","",IF(D646="N","Unit will be held to the lessor of the adopted rate or "&amp;TEXT(C646,"0.0000")&amp;" for "&amp;Year,VLOOKUP(A646&amp;"-"&amp;B646,'Tracking Support'!A:E,5,FALSE)))</f>
        <v>Unit will be held to the lessor of the adopted rate or 0.0333 for 2025</v>
      </c>
      <c r="F646" t="str">
        <f>IF(A646=$F$1,COUNTIF($A$2:A646,A646),"")</f>
        <v/>
      </c>
      <c r="G646" t="str">
        <f t="shared" si="34"/>
        <v/>
      </c>
      <c r="H646" t="str">
        <f t="shared" si="35"/>
        <v/>
      </c>
      <c r="I646" t="str">
        <f t="shared" si="36"/>
        <v/>
      </c>
    </row>
    <row r="647" spans="1:9" x14ac:dyDescent="0.25">
      <c r="A647" t="str">
        <f>IF('C. Fund Source'!B647="","",'C. Fund Source'!B647&amp;'C. Fund Source'!C647&amp;'C. Fund Source'!D647)</f>
        <v>4430728</v>
      </c>
      <c r="B647" t="str">
        <f>IF('C. Fund Source'!E647="","",'C. Fund Source'!E647)</f>
        <v>2391</v>
      </c>
      <c r="C647">
        <f>IF(A647="","",'C. Fund Source'!G647)</f>
        <v>0.05</v>
      </c>
      <c r="D647" t="str">
        <f>IF(A647="","",IF(COUNTIFS('Tracking Log'!H:H,A647,'Tracking Log'!J:J,B647)&gt;0,"Y","N"))</f>
        <v>N</v>
      </c>
      <c r="E647" t="str">
        <f>IF(A647="","",IF(D647="N","Unit will be held to the lessor of the adopted rate or "&amp;TEXT(C647,"0.0000")&amp;" for "&amp;Year,VLOOKUP(A647&amp;"-"&amp;B647,'Tracking Support'!A:E,5,FALSE)))</f>
        <v>Unit will be held to the lessor of the adopted rate or 0.0500 for 2025</v>
      </c>
      <c r="F647" t="str">
        <f>IF(A647=$F$1,COUNTIF($A$2:A647,A647),"")</f>
        <v/>
      </c>
      <c r="G647" t="str">
        <f t="shared" si="34"/>
        <v/>
      </c>
      <c r="H647" t="str">
        <f t="shared" si="35"/>
        <v/>
      </c>
      <c r="I647" t="str">
        <f t="shared" si="36"/>
        <v/>
      </c>
    </row>
    <row r="648" spans="1:9" x14ac:dyDescent="0.25">
      <c r="A648" t="str">
        <f>IF('C. Fund Source'!B648="","",'C. Fund Source'!B648&amp;'C. Fund Source'!C648&amp;'C. Fund Source'!D648)</f>
        <v>4430729</v>
      </c>
      <c r="B648" t="str">
        <f>IF('C. Fund Source'!E648="","",'C. Fund Source'!E648)</f>
        <v>1191</v>
      </c>
      <c r="C648">
        <f>IF(A648="","",'C. Fund Source'!G648)</f>
        <v>2.2599999999999999E-2</v>
      </c>
      <c r="D648" t="str">
        <f>IF(A648="","",IF(COUNTIFS('Tracking Log'!H:H,A648,'Tracking Log'!J:J,B648)&gt;0,"Y","N"))</f>
        <v>N</v>
      </c>
      <c r="E648" t="str">
        <f>IF(A648="","",IF(D648="N","Unit will be held to the lessor of the adopted rate or "&amp;TEXT(C648,"0.0000")&amp;" for "&amp;Year,VLOOKUP(A648&amp;"-"&amp;B648,'Tracking Support'!A:E,5,FALSE)))</f>
        <v>Unit will be held to the lessor of the adopted rate or 0.0226 for 2025</v>
      </c>
      <c r="F648" t="str">
        <f>IF(A648=$F$1,COUNTIF($A$2:A648,A648),"")</f>
        <v/>
      </c>
      <c r="G648" t="str">
        <f t="shared" si="34"/>
        <v/>
      </c>
      <c r="H648" t="str">
        <f t="shared" si="35"/>
        <v/>
      </c>
      <c r="I648" t="str">
        <f t="shared" si="36"/>
        <v/>
      </c>
    </row>
    <row r="649" spans="1:9" x14ac:dyDescent="0.25">
      <c r="A649" t="str">
        <f>IF('C. Fund Source'!B649="","",'C. Fund Source'!B649&amp;'C. Fund Source'!C649&amp;'C. Fund Source'!D649)</f>
        <v>4430729</v>
      </c>
      <c r="B649" t="str">
        <f>IF('C. Fund Source'!E649="","",'C. Fund Source'!E649)</f>
        <v>2391</v>
      </c>
      <c r="C649">
        <f>IF(A649="","",'C. Fund Source'!G649)</f>
        <v>4.65E-2</v>
      </c>
      <c r="D649" t="str">
        <f>IF(A649="","",IF(COUNTIFS('Tracking Log'!H:H,A649,'Tracking Log'!J:J,B649)&gt;0,"Y","N"))</f>
        <v>N</v>
      </c>
      <c r="E649" t="str">
        <f>IF(A649="","",IF(D649="N","Unit will be held to the lessor of the adopted rate or "&amp;TEXT(C649,"0.0000")&amp;" for "&amp;Year,VLOOKUP(A649&amp;"-"&amp;B649,'Tracking Support'!A:E,5,FALSE)))</f>
        <v>Unit will be held to the lessor of the adopted rate or 0.0465 for 2025</v>
      </c>
      <c r="F649" t="str">
        <f>IF(A649=$F$1,COUNTIF($A$2:A649,A649),"")</f>
        <v/>
      </c>
      <c r="G649" t="str">
        <f t="shared" si="34"/>
        <v/>
      </c>
      <c r="H649" t="str">
        <f t="shared" si="35"/>
        <v/>
      </c>
      <c r="I649" t="str">
        <f t="shared" si="36"/>
        <v/>
      </c>
    </row>
    <row r="650" spans="1:9" x14ac:dyDescent="0.25">
      <c r="A650" t="str">
        <f>IF('C. Fund Source'!B650="","",'C. Fund Source'!B650&amp;'C. Fund Source'!C650&amp;'C. Fund Source'!D650)</f>
        <v>4430729</v>
      </c>
      <c r="B650" t="str">
        <f>IF('C. Fund Source'!E650="","",'C. Fund Source'!E650)</f>
        <v>2392</v>
      </c>
      <c r="C650">
        <f>IF(A650="","",'C. Fund Source'!G650)</f>
        <v>0</v>
      </c>
      <c r="D650" t="str">
        <f>IF(A650="","",IF(COUNTIFS('Tracking Log'!H:H,A650,'Tracking Log'!J:J,B650)&gt;0,"Y","N"))</f>
        <v>N</v>
      </c>
      <c r="E650" t="str">
        <f>IF(A650="","",IF(D650="N","Unit will be held to the lessor of the adopted rate or "&amp;TEXT(C650,"0.0000")&amp;" for "&amp;Year,VLOOKUP(A650&amp;"-"&amp;B650,'Tracking Support'!A:E,5,FALSE)))</f>
        <v>Unit will be held to the lessor of the adopted rate or 0.0000 for 2025</v>
      </c>
      <c r="F650" t="str">
        <f>IF(A650=$F$1,COUNTIF($A$2:A650,A650),"")</f>
        <v/>
      </c>
      <c r="G650" t="str">
        <f t="shared" si="34"/>
        <v/>
      </c>
      <c r="H650" t="str">
        <f t="shared" si="35"/>
        <v/>
      </c>
      <c r="I650" t="str">
        <f t="shared" si="36"/>
        <v/>
      </c>
    </row>
    <row r="651" spans="1:9" x14ac:dyDescent="0.25">
      <c r="A651" t="str">
        <f>IF('C. Fund Source'!B651="","",'C. Fund Source'!B651&amp;'C. Fund Source'!C651&amp;'C. Fund Source'!D651)</f>
        <v>4430729</v>
      </c>
      <c r="B651" t="str">
        <f>IF('C. Fund Source'!E651="","",'C. Fund Source'!E651)</f>
        <v>6290</v>
      </c>
      <c r="C651">
        <f>IF(A651="","",'C. Fund Source'!G651)</f>
        <v>0.04</v>
      </c>
      <c r="D651" t="str">
        <f>IF(A651="","",IF(COUNTIFS('Tracking Log'!H:H,A651,'Tracking Log'!J:J,B651)&gt;0,"Y","N"))</f>
        <v>N</v>
      </c>
      <c r="E651" t="str">
        <f>IF(A651="","",IF(D651="N","Unit will be held to the lessor of the adopted rate or "&amp;TEXT(C651,"0.0000")&amp;" for "&amp;Year,VLOOKUP(A651&amp;"-"&amp;B651,'Tracking Support'!A:E,5,FALSE)))</f>
        <v>Unit will be held to the lessor of the adopted rate or 0.0400 for 2025</v>
      </c>
      <c r="F651" t="str">
        <f>IF(A651=$F$1,COUNTIF($A$2:A651,A651),"")</f>
        <v/>
      </c>
      <c r="G651" t="str">
        <f t="shared" si="34"/>
        <v/>
      </c>
      <c r="H651" t="str">
        <f t="shared" si="35"/>
        <v/>
      </c>
      <c r="I651" t="str">
        <f t="shared" si="36"/>
        <v/>
      </c>
    </row>
    <row r="652" spans="1:9" x14ac:dyDescent="0.25">
      <c r="A652" t="str">
        <f>IF('C. Fund Source'!B652="","",'C. Fund Source'!B652&amp;'C. Fund Source'!C652&amp;'C. Fund Source'!D652)</f>
        <v>4430811</v>
      </c>
      <c r="B652" t="str">
        <f>IF('C. Fund Source'!E652="","",'C. Fund Source'!E652)</f>
        <v>2391</v>
      </c>
      <c r="C652">
        <f>IF(A652="","",'C. Fund Source'!G652)</f>
        <v>0</v>
      </c>
      <c r="D652" t="str">
        <f>IF(A652="","",IF(COUNTIFS('Tracking Log'!H:H,A652,'Tracking Log'!J:J,B652)&gt;0,"Y","N"))</f>
        <v>N</v>
      </c>
      <c r="E652" t="str">
        <f>IF(A652="","",IF(D652="N","Unit will be held to the lessor of the adopted rate or "&amp;TEXT(C652,"0.0000")&amp;" for "&amp;Year,VLOOKUP(A652&amp;"-"&amp;B652,'Tracking Support'!A:E,5,FALSE)))</f>
        <v>Unit will be held to the lessor of the adopted rate or 0.0000 for 2025</v>
      </c>
      <c r="F652" t="str">
        <f>IF(A652=$F$1,COUNTIF($A$2:A652,A652),"")</f>
        <v/>
      </c>
      <c r="G652" t="str">
        <f t="shared" si="34"/>
        <v/>
      </c>
      <c r="H652" t="str">
        <f t="shared" si="35"/>
        <v/>
      </c>
      <c r="I652" t="str">
        <f t="shared" si="36"/>
        <v/>
      </c>
    </row>
    <row r="653" spans="1:9" x14ac:dyDescent="0.25">
      <c r="A653" t="str">
        <f>IF('C. Fund Source'!B653="","",'C. Fund Source'!B653&amp;'C. Fund Source'!C653&amp;'C. Fund Source'!D653)</f>
        <v>4510000</v>
      </c>
      <c r="B653" t="str">
        <f>IF('C. Fund Source'!E653="","",'C. Fund Source'!E653)</f>
        <v>0191</v>
      </c>
      <c r="C653">
        <f>IF(A653="","",'C. Fund Source'!G653)</f>
        <v>0</v>
      </c>
      <c r="D653" t="str">
        <f>IF(A653="","",IF(COUNTIFS('Tracking Log'!H:H,A653,'Tracking Log'!J:J,B653)&gt;0,"Y","N"))</f>
        <v>N</v>
      </c>
      <c r="E653" t="str">
        <f>IF(A653="","",IF(D653="N","Unit will be held to the lessor of the adopted rate or "&amp;TEXT(C653,"0.0000")&amp;" for "&amp;Year,VLOOKUP(A653&amp;"-"&amp;B653,'Tracking Support'!A:E,5,FALSE)))</f>
        <v>Unit will be held to the lessor of the adopted rate or 0.0000 for 2025</v>
      </c>
      <c r="F653" t="str">
        <f>IF(A653=$F$1,COUNTIF($A$2:A653,A653),"")</f>
        <v/>
      </c>
      <c r="G653" t="str">
        <f t="shared" si="34"/>
        <v/>
      </c>
      <c r="H653" t="str">
        <f t="shared" si="35"/>
        <v/>
      </c>
      <c r="I653" t="str">
        <f t="shared" si="36"/>
        <v/>
      </c>
    </row>
    <row r="654" spans="1:9" x14ac:dyDescent="0.25">
      <c r="A654" t="str">
        <f>IF('C. Fund Source'!B654="","",'C. Fund Source'!B654&amp;'C. Fund Source'!C654&amp;'C. Fund Source'!D654)</f>
        <v>4510000</v>
      </c>
      <c r="B654" t="str">
        <f>IF('C. Fund Source'!E654="","",'C. Fund Source'!E654)</f>
        <v>0790</v>
      </c>
      <c r="C654">
        <f>IF(A654="","",'C. Fund Source'!G654)</f>
        <v>8.6E-3</v>
      </c>
      <c r="D654" t="str">
        <f>IF(A654="","",IF(COUNTIFS('Tracking Log'!H:H,A654,'Tracking Log'!J:J,B654)&gt;0,"Y","N"))</f>
        <v>N</v>
      </c>
      <c r="E654" t="str">
        <f>IF(A654="","",IF(D654="N","Unit will be held to the lessor of the adopted rate or "&amp;TEXT(C654,"0.0000")&amp;" for "&amp;Year,VLOOKUP(A654&amp;"-"&amp;B654,'Tracking Support'!A:E,5,FALSE)))</f>
        <v>Unit will be held to the lessor of the adopted rate or 0.0086 for 2025</v>
      </c>
      <c r="F654" t="str">
        <f>IF(A654=$F$1,COUNTIF($A$2:A654,A654),"")</f>
        <v/>
      </c>
      <c r="G654" t="str">
        <f t="shared" si="34"/>
        <v/>
      </c>
      <c r="H654" t="str">
        <f t="shared" si="35"/>
        <v/>
      </c>
      <c r="I654" t="str">
        <f t="shared" si="36"/>
        <v/>
      </c>
    </row>
    <row r="655" spans="1:9" x14ac:dyDescent="0.25">
      <c r="A655" t="str">
        <f>IF('C. Fund Source'!B655="","",'C. Fund Source'!B655&amp;'C. Fund Source'!C655&amp;'C. Fund Source'!D655)</f>
        <v>4510000</v>
      </c>
      <c r="B655" t="str">
        <f>IF('C. Fund Source'!E655="","",'C. Fund Source'!E655)</f>
        <v>1390</v>
      </c>
      <c r="C655">
        <f>IF(A655="","",'C. Fund Source'!G655)</f>
        <v>2.3E-3</v>
      </c>
      <c r="D655" t="str">
        <f>IF(A655="","",IF(COUNTIFS('Tracking Log'!H:H,A655,'Tracking Log'!J:J,B655)&gt;0,"Y","N"))</f>
        <v>N</v>
      </c>
      <c r="E655" t="str">
        <f>IF(A655="","",IF(D655="N","Unit will be held to the lessor of the adopted rate or "&amp;TEXT(C655,"0.0000")&amp;" for "&amp;Year,VLOOKUP(A655&amp;"-"&amp;B655,'Tracking Support'!A:E,5,FALSE)))</f>
        <v>Unit will be held to the lessor of the adopted rate or 0.0023 for 2025</v>
      </c>
      <c r="F655" t="str">
        <f>IF(A655=$F$1,COUNTIF($A$2:A655,A655),"")</f>
        <v/>
      </c>
      <c r="G655" t="str">
        <f t="shared" si="34"/>
        <v/>
      </c>
      <c r="H655" t="str">
        <f t="shared" si="35"/>
        <v/>
      </c>
      <c r="I655" t="str">
        <f t="shared" si="36"/>
        <v/>
      </c>
    </row>
    <row r="656" spans="1:9" x14ac:dyDescent="0.25">
      <c r="A656" t="str">
        <f>IF('C. Fund Source'!B656="","",'C. Fund Source'!B656&amp;'C. Fund Source'!C656&amp;'C. Fund Source'!D656)</f>
        <v>4510000</v>
      </c>
      <c r="B656" t="str">
        <f>IF('C. Fund Source'!E656="","",'C. Fund Source'!E656)</f>
        <v>2391</v>
      </c>
      <c r="C656">
        <f>IF(A656="","",'C. Fund Source'!G656)</f>
        <v>2.8799999999999999E-2</v>
      </c>
      <c r="D656" t="str">
        <f>IF(A656="","",IF(COUNTIFS('Tracking Log'!H:H,A656,'Tracking Log'!J:J,B656)&gt;0,"Y","N"))</f>
        <v>N</v>
      </c>
      <c r="E656" t="str">
        <f>IF(A656="","",IF(D656="N","Unit will be held to the lessor of the adopted rate or "&amp;TEXT(C656,"0.0000")&amp;" for "&amp;Year,VLOOKUP(A656&amp;"-"&amp;B656,'Tracking Support'!A:E,5,FALSE)))</f>
        <v>Unit will be held to the lessor of the adopted rate or 0.0288 for 2025</v>
      </c>
      <c r="F656" t="str">
        <f>IF(A656=$F$1,COUNTIF($A$2:A656,A656),"")</f>
        <v/>
      </c>
      <c r="G656" t="str">
        <f t="shared" si="34"/>
        <v/>
      </c>
      <c r="H656" t="str">
        <f t="shared" si="35"/>
        <v/>
      </c>
      <c r="I656" t="str">
        <f t="shared" si="36"/>
        <v/>
      </c>
    </row>
    <row r="657" spans="1:9" x14ac:dyDescent="0.25">
      <c r="A657" t="str">
        <f>IF('C. Fund Source'!B657="","",'C. Fund Source'!B657&amp;'C. Fund Source'!C657&amp;'C. Fund Source'!D657)</f>
        <v>4520002</v>
      </c>
      <c r="B657" t="str">
        <f>IF('C. Fund Source'!E657="","",'C. Fund Source'!E657)</f>
        <v>1190</v>
      </c>
      <c r="C657">
        <f>IF(A657="","",'C. Fund Source'!G657)</f>
        <v>3.3300000000000003E-2</v>
      </c>
      <c r="D657" t="str">
        <f>IF(A657="","",IF(COUNTIFS('Tracking Log'!H:H,A657,'Tracking Log'!J:J,B657)&gt;0,"Y","N"))</f>
        <v>N</v>
      </c>
      <c r="E657" t="str">
        <f>IF(A657="","",IF(D657="N","Unit will be held to the lessor of the adopted rate or "&amp;TEXT(C657,"0.0000")&amp;" for "&amp;Year,VLOOKUP(A657&amp;"-"&amp;B657,'Tracking Support'!A:E,5,FALSE)))</f>
        <v>Unit will be held to the lessor of the adopted rate or 0.0333 for 2025</v>
      </c>
      <c r="F657" t="str">
        <f>IF(A657=$F$1,COUNTIF($A$2:A657,A657),"")</f>
        <v/>
      </c>
      <c r="G657" t="str">
        <f t="shared" si="34"/>
        <v/>
      </c>
      <c r="H657" t="str">
        <f t="shared" si="35"/>
        <v/>
      </c>
      <c r="I657" t="str">
        <f t="shared" si="36"/>
        <v/>
      </c>
    </row>
    <row r="658" spans="1:9" x14ac:dyDescent="0.25">
      <c r="A658" t="str">
        <f>IF('C. Fund Source'!B658="","",'C. Fund Source'!B658&amp;'C. Fund Source'!C658&amp;'C. Fund Source'!D658)</f>
        <v>4520003</v>
      </c>
      <c r="B658" t="str">
        <f>IF('C. Fund Source'!E658="","",'C. Fund Source'!E658)</f>
        <v>1190</v>
      </c>
      <c r="C658">
        <f>IF(A658="","",'C. Fund Source'!G658)</f>
        <v>9.7000000000000003E-3</v>
      </c>
      <c r="D658" t="str">
        <f>IF(A658="","",IF(COUNTIFS('Tracking Log'!H:H,A658,'Tracking Log'!J:J,B658)&gt;0,"Y","N"))</f>
        <v>N</v>
      </c>
      <c r="E658" t="str">
        <f>IF(A658="","",IF(D658="N","Unit will be held to the lessor of the adopted rate or "&amp;TEXT(C658,"0.0000")&amp;" for "&amp;Year,VLOOKUP(A658&amp;"-"&amp;B658,'Tracking Support'!A:E,5,FALSE)))</f>
        <v>Unit will be held to the lessor of the adopted rate or 0.0097 for 2025</v>
      </c>
      <c r="F658" t="str">
        <f>IF(A658=$F$1,COUNTIF($A$2:A658,A658),"")</f>
        <v/>
      </c>
      <c r="G658" t="str">
        <f t="shared" si="34"/>
        <v/>
      </c>
      <c r="H658" t="str">
        <f t="shared" si="35"/>
        <v/>
      </c>
      <c r="I658" t="str">
        <f t="shared" si="36"/>
        <v/>
      </c>
    </row>
    <row r="659" spans="1:9" x14ac:dyDescent="0.25">
      <c r="A659" t="str">
        <f>IF('C. Fund Source'!B659="","",'C. Fund Source'!B659&amp;'C. Fund Source'!C659&amp;'C. Fund Source'!D659)</f>
        <v>4520004</v>
      </c>
      <c r="B659" t="str">
        <f>IF('C. Fund Source'!E659="","",'C. Fund Source'!E659)</f>
        <v>1190</v>
      </c>
      <c r="C659">
        <f>IF(A659="","",'C. Fund Source'!G659)</f>
        <v>3.3300000000000003E-2</v>
      </c>
      <c r="D659" t="str">
        <f>IF(A659="","",IF(COUNTIFS('Tracking Log'!H:H,A659,'Tracking Log'!J:J,B659)&gt;0,"Y","N"))</f>
        <v>N</v>
      </c>
      <c r="E659" t="str">
        <f>IF(A659="","",IF(D659="N","Unit will be held to the lessor of the adopted rate or "&amp;TEXT(C659,"0.0000")&amp;" for "&amp;Year,VLOOKUP(A659&amp;"-"&amp;B659,'Tracking Support'!A:E,5,FALSE)))</f>
        <v>Unit will be held to the lessor of the adopted rate or 0.0333 for 2025</v>
      </c>
      <c r="F659" t="str">
        <f>IF(A659=$F$1,COUNTIF($A$2:A659,A659),"")</f>
        <v/>
      </c>
      <c r="G659" t="str">
        <f t="shared" si="34"/>
        <v/>
      </c>
      <c r="H659" t="str">
        <f t="shared" si="35"/>
        <v/>
      </c>
      <c r="I659" t="str">
        <f t="shared" si="36"/>
        <v/>
      </c>
    </row>
    <row r="660" spans="1:9" x14ac:dyDescent="0.25">
      <c r="A660" t="str">
        <f>IF('C. Fund Source'!B660="","",'C. Fund Source'!B660&amp;'C. Fund Source'!C660&amp;'C. Fund Source'!D660)</f>
        <v>4520005</v>
      </c>
      <c r="B660" t="str">
        <f>IF('C. Fund Source'!E660="","",'C. Fund Source'!E660)</f>
        <v>1190</v>
      </c>
      <c r="C660">
        <f>IF(A660="","",'C. Fund Source'!G660)</f>
        <v>3.3300000000000003E-2</v>
      </c>
      <c r="D660" t="str">
        <f>IF(A660="","",IF(COUNTIFS('Tracking Log'!H:H,A660,'Tracking Log'!J:J,B660)&gt;0,"Y","N"))</f>
        <v>N</v>
      </c>
      <c r="E660" t="str">
        <f>IF(A660="","",IF(D660="N","Unit will be held to the lessor of the adopted rate or "&amp;TEXT(C660,"0.0000")&amp;" for "&amp;Year,VLOOKUP(A660&amp;"-"&amp;B660,'Tracking Support'!A:E,5,FALSE)))</f>
        <v>Unit will be held to the lessor of the adopted rate or 0.0333 for 2025</v>
      </c>
      <c r="F660" t="str">
        <f>IF(A660=$F$1,COUNTIF($A$2:A660,A660),"")</f>
        <v/>
      </c>
      <c r="G660" t="str">
        <f t="shared" si="34"/>
        <v/>
      </c>
      <c r="H660" t="str">
        <f t="shared" si="35"/>
        <v/>
      </c>
      <c r="I660" t="str">
        <f t="shared" si="36"/>
        <v/>
      </c>
    </row>
    <row r="661" spans="1:9" x14ac:dyDescent="0.25">
      <c r="A661" t="str">
        <f>IF('C. Fund Source'!B661="","",'C. Fund Source'!B661&amp;'C. Fund Source'!C661&amp;'C. Fund Source'!D661)</f>
        <v>4520007</v>
      </c>
      <c r="B661" t="str">
        <f>IF('C. Fund Source'!E661="","",'C. Fund Source'!E661)</f>
        <v>1390</v>
      </c>
      <c r="C661">
        <f>IF(A661="","",'C. Fund Source'!G661)</f>
        <v>5.4000000000000003E-3</v>
      </c>
      <c r="D661" t="str">
        <f>IF(A661="","",IF(COUNTIFS('Tracking Log'!H:H,A661,'Tracking Log'!J:J,B661)&gt;0,"Y","N"))</f>
        <v>N</v>
      </c>
      <c r="E661" t="str">
        <f>IF(A661="","",IF(D661="N","Unit will be held to the lessor of the adopted rate or "&amp;TEXT(C661,"0.0000")&amp;" for "&amp;Year,VLOOKUP(A661&amp;"-"&amp;B661,'Tracking Support'!A:E,5,FALSE)))</f>
        <v>Unit will be held to the lessor of the adopted rate or 0.0054 for 2025</v>
      </c>
      <c r="F661" t="str">
        <f>IF(A661=$F$1,COUNTIF($A$2:A661,A661),"")</f>
        <v/>
      </c>
      <c r="G661" t="str">
        <f t="shared" si="34"/>
        <v/>
      </c>
      <c r="H661" t="str">
        <f t="shared" si="35"/>
        <v/>
      </c>
      <c r="I661" t="str">
        <f t="shared" si="36"/>
        <v/>
      </c>
    </row>
    <row r="662" spans="1:9" x14ac:dyDescent="0.25">
      <c r="A662" t="str">
        <f>IF('C. Fund Source'!B662="","",'C. Fund Source'!B662&amp;'C. Fund Source'!C662&amp;'C. Fund Source'!D662)</f>
        <v>4520009</v>
      </c>
      <c r="B662" t="str">
        <f>IF('C. Fund Source'!E662="","",'C. Fund Source'!E662)</f>
        <v>1190</v>
      </c>
      <c r="C662">
        <f>IF(A662="","",'C. Fund Source'!G662)</f>
        <v>3.3300000000000003E-2</v>
      </c>
      <c r="D662" t="str">
        <f>IF(A662="","",IF(COUNTIFS('Tracking Log'!H:H,A662,'Tracking Log'!J:J,B662)&gt;0,"Y","N"))</f>
        <v>N</v>
      </c>
      <c r="E662" t="str">
        <f>IF(A662="","",IF(D662="N","Unit will be held to the lessor of the adopted rate or "&amp;TEXT(C662,"0.0000")&amp;" for "&amp;Year,VLOOKUP(A662&amp;"-"&amp;B662,'Tracking Support'!A:E,5,FALSE)))</f>
        <v>Unit will be held to the lessor of the adopted rate or 0.0333 for 2025</v>
      </c>
      <c r="F662" t="str">
        <f>IF(A662=$F$1,COUNTIF($A$2:A662,A662),"")</f>
        <v/>
      </c>
      <c r="G662" t="str">
        <f t="shared" si="34"/>
        <v/>
      </c>
      <c r="H662" t="str">
        <f t="shared" si="35"/>
        <v/>
      </c>
      <c r="I662" t="str">
        <f t="shared" si="36"/>
        <v/>
      </c>
    </row>
    <row r="663" spans="1:9" x14ac:dyDescent="0.25">
      <c r="A663" t="str">
        <f>IF('C. Fund Source'!B663="","",'C. Fund Source'!B663&amp;'C. Fund Source'!C663&amp;'C. Fund Source'!D663)</f>
        <v>4520010</v>
      </c>
      <c r="B663" t="str">
        <f>IF('C. Fund Source'!E663="","",'C. Fund Source'!E663)</f>
        <v>1190</v>
      </c>
      <c r="C663">
        <f>IF(A663="","",'C. Fund Source'!G663)</f>
        <v>3.3300000000000003E-2</v>
      </c>
      <c r="D663" t="str">
        <f>IF(A663="","",IF(COUNTIFS('Tracking Log'!H:H,A663,'Tracking Log'!J:J,B663)&gt;0,"Y","N"))</f>
        <v>N</v>
      </c>
      <c r="E663" t="str">
        <f>IF(A663="","",IF(D663="N","Unit will be held to the lessor of the adopted rate or "&amp;TEXT(C663,"0.0000")&amp;" for "&amp;Year,VLOOKUP(A663&amp;"-"&amp;B663,'Tracking Support'!A:E,5,FALSE)))</f>
        <v>Unit will be held to the lessor of the adopted rate or 0.0333 for 2025</v>
      </c>
      <c r="F663" t="str">
        <f>IF(A663=$F$1,COUNTIF($A$2:A663,A663),"")</f>
        <v/>
      </c>
      <c r="G663" t="str">
        <f t="shared" si="34"/>
        <v/>
      </c>
      <c r="H663" t="str">
        <f t="shared" si="35"/>
        <v/>
      </c>
      <c r="I663" t="str">
        <f t="shared" si="36"/>
        <v/>
      </c>
    </row>
    <row r="664" spans="1:9" x14ac:dyDescent="0.25">
      <c r="A664" t="str">
        <f>IF('C. Fund Source'!B664="","",'C. Fund Source'!B664&amp;'C. Fund Source'!C664&amp;'C. Fund Source'!D664)</f>
        <v>4520011</v>
      </c>
      <c r="B664" t="str">
        <f>IF('C. Fund Source'!E664="","",'C. Fund Source'!E664)</f>
        <v>1190</v>
      </c>
      <c r="C664">
        <f>IF(A664="","",'C. Fund Source'!G664)</f>
        <v>3.3300000000000003E-2</v>
      </c>
      <c r="D664" t="str">
        <f>IF(A664="","",IF(COUNTIFS('Tracking Log'!H:H,A664,'Tracking Log'!J:J,B664)&gt;0,"Y","N"))</f>
        <v>N</v>
      </c>
      <c r="E664" t="str">
        <f>IF(A664="","",IF(D664="N","Unit will be held to the lessor of the adopted rate or "&amp;TEXT(C664,"0.0000")&amp;" for "&amp;Year,VLOOKUP(A664&amp;"-"&amp;B664,'Tracking Support'!A:E,5,FALSE)))</f>
        <v>Unit will be held to the lessor of the adopted rate or 0.0333 for 2025</v>
      </c>
      <c r="F664" t="str">
        <f>IF(A664=$F$1,COUNTIF($A$2:A664,A664),"")</f>
        <v/>
      </c>
      <c r="G664" t="str">
        <f t="shared" si="34"/>
        <v/>
      </c>
      <c r="H664" t="str">
        <f t="shared" si="35"/>
        <v/>
      </c>
      <c r="I664" t="str">
        <f t="shared" si="36"/>
        <v/>
      </c>
    </row>
    <row r="665" spans="1:9" x14ac:dyDescent="0.25">
      <c r="A665" t="str">
        <f>IF('C. Fund Source'!B665="","",'C. Fund Source'!B665&amp;'C. Fund Source'!C665&amp;'C. Fund Source'!D665)</f>
        <v>4530101</v>
      </c>
      <c r="B665" t="str">
        <f>IF('C. Fund Source'!E665="","",'C. Fund Source'!E665)</f>
        <v>2391</v>
      </c>
      <c r="C665">
        <f>IF(A665="","",'C. Fund Source'!G665)</f>
        <v>8.5000000000000006E-3</v>
      </c>
      <c r="D665" t="str">
        <f>IF(A665="","",IF(COUNTIFS('Tracking Log'!H:H,A665,'Tracking Log'!J:J,B665)&gt;0,"Y","N"))</f>
        <v>N</v>
      </c>
      <c r="E665" t="str">
        <f>IF(A665="","",IF(D665="N","Unit will be held to the lessor of the adopted rate or "&amp;TEXT(C665,"0.0000")&amp;" for "&amp;Year,VLOOKUP(A665&amp;"-"&amp;B665,'Tracking Support'!A:E,5,FALSE)))</f>
        <v>Unit will be held to the lessor of the adopted rate or 0.0085 for 2025</v>
      </c>
      <c r="F665" t="str">
        <f>IF(A665=$F$1,COUNTIF($A$2:A665,A665),"")</f>
        <v/>
      </c>
      <c r="G665" t="str">
        <f t="shared" si="34"/>
        <v/>
      </c>
      <c r="H665" t="str">
        <f t="shared" si="35"/>
        <v/>
      </c>
      <c r="I665" t="str">
        <f t="shared" si="36"/>
        <v/>
      </c>
    </row>
    <row r="666" spans="1:9" x14ac:dyDescent="0.25">
      <c r="A666" t="str">
        <f>IF('C. Fund Source'!B666="","",'C. Fund Source'!B666&amp;'C. Fund Source'!C666&amp;'C. Fund Source'!D666)</f>
        <v>4530104</v>
      </c>
      <c r="B666" t="str">
        <f>IF('C. Fund Source'!E666="","",'C. Fund Source'!E666)</f>
        <v>2391</v>
      </c>
      <c r="C666">
        <f>IF(A666="","",'C. Fund Source'!G666)</f>
        <v>0.05</v>
      </c>
      <c r="D666" t="str">
        <f>IF(A666="","",IF(COUNTIFS('Tracking Log'!H:H,A666,'Tracking Log'!J:J,B666)&gt;0,"Y","N"))</f>
        <v>N</v>
      </c>
      <c r="E666" t="str">
        <f>IF(A666="","",IF(D666="N","Unit will be held to the lessor of the adopted rate or "&amp;TEXT(C666,"0.0000")&amp;" for "&amp;Year,VLOOKUP(A666&amp;"-"&amp;B666,'Tracking Support'!A:E,5,FALSE)))</f>
        <v>Unit will be held to the lessor of the adopted rate or 0.0500 for 2025</v>
      </c>
      <c r="F666" t="str">
        <f>IF(A666=$F$1,COUNTIF($A$2:A666,A666),"")</f>
        <v/>
      </c>
      <c r="G666" t="str">
        <f t="shared" si="34"/>
        <v/>
      </c>
      <c r="H666" t="str">
        <f t="shared" si="35"/>
        <v/>
      </c>
      <c r="I666" t="str">
        <f t="shared" si="36"/>
        <v/>
      </c>
    </row>
    <row r="667" spans="1:9" x14ac:dyDescent="0.25">
      <c r="A667" t="str">
        <f>IF('C. Fund Source'!B667="","",'C. Fund Source'!B667&amp;'C. Fund Source'!C667&amp;'C. Fund Source'!D667)</f>
        <v>4530202</v>
      </c>
      <c r="B667" t="str">
        <f>IF('C. Fund Source'!E667="","",'C. Fund Source'!E667)</f>
        <v>2391</v>
      </c>
      <c r="C667">
        <f>IF(A667="","",'C. Fund Source'!G667)</f>
        <v>0.05</v>
      </c>
      <c r="D667" t="str">
        <f>IF(A667="","",IF(COUNTIFS('Tracking Log'!H:H,A667,'Tracking Log'!J:J,B667)&gt;0,"Y","N"))</f>
        <v>N</v>
      </c>
      <c r="E667" t="str">
        <f>IF(A667="","",IF(D667="N","Unit will be held to the lessor of the adopted rate or "&amp;TEXT(C667,"0.0000")&amp;" for "&amp;Year,VLOOKUP(A667&amp;"-"&amp;B667,'Tracking Support'!A:E,5,FALSE)))</f>
        <v>Unit will be held to the lessor of the adopted rate or 0.0500 for 2025</v>
      </c>
      <c r="F667" t="str">
        <f>IF(A667=$F$1,COUNTIF($A$2:A667,A667),"")</f>
        <v/>
      </c>
      <c r="G667" t="str">
        <f t="shared" si="34"/>
        <v/>
      </c>
      <c r="H667" t="str">
        <f t="shared" si="35"/>
        <v/>
      </c>
      <c r="I667" t="str">
        <f t="shared" si="36"/>
        <v/>
      </c>
    </row>
    <row r="668" spans="1:9" x14ac:dyDescent="0.25">
      <c r="A668" t="str">
        <f>IF('C. Fund Source'!B668="","",'C. Fund Source'!B668&amp;'C. Fund Source'!C668&amp;'C. Fund Source'!D668)</f>
        <v>4530321</v>
      </c>
      <c r="B668" t="str">
        <f>IF('C. Fund Source'!E668="","",'C. Fund Source'!E668)</f>
        <v>1191</v>
      </c>
      <c r="C668">
        <f>IF(A668="","",'C. Fund Source'!G668)</f>
        <v>7.7999999999999996E-3</v>
      </c>
      <c r="D668" t="str">
        <f>IF(A668="","",IF(COUNTIFS('Tracking Log'!H:H,A668,'Tracking Log'!J:J,B668)&gt;0,"Y","N"))</f>
        <v>N</v>
      </c>
      <c r="E668" t="str">
        <f>IF(A668="","",IF(D668="N","Unit will be held to the lessor of the adopted rate or "&amp;TEXT(C668,"0.0000")&amp;" for "&amp;Year,VLOOKUP(A668&amp;"-"&amp;B668,'Tracking Support'!A:E,5,FALSE)))</f>
        <v>Unit will be held to the lessor of the adopted rate or 0.0078 for 2025</v>
      </c>
      <c r="F668" t="str">
        <f>IF(A668=$F$1,COUNTIF($A$2:A668,A668),"")</f>
        <v/>
      </c>
      <c r="G668" t="str">
        <f t="shared" si="34"/>
        <v/>
      </c>
      <c r="H668" t="str">
        <f t="shared" si="35"/>
        <v/>
      </c>
      <c r="I668" t="str">
        <f t="shared" si="36"/>
        <v/>
      </c>
    </row>
    <row r="669" spans="1:9" x14ac:dyDescent="0.25">
      <c r="A669" t="str">
        <f>IF('C. Fund Source'!B669="","",'C. Fund Source'!B669&amp;'C. Fund Source'!C669&amp;'C. Fund Source'!D669)</f>
        <v>4530321</v>
      </c>
      <c r="B669" t="str">
        <f>IF('C. Fund Source'!E669="","",'C. Fund Source'!E669)</f>
        <v>2391</v>
      </c>
      <c r="C669">
        <f>IF(A669="","",'C. Fund Source'!G669)</f>
        <v>0.05</v>
      </c>
      <c r="D669" t="str">
        <f>IF(A669="","",IF(COUNTIFS('Tracking Log'!H:H,A669,'Tracking Log'!J:J,B669)&gt;0,"Y","N"))</f>
        <v>N</v>
      </c>
      <c r="E669" t="str">
        <f>IF(A669="","",IF(D669="N","Unit will be held to the lessor of the adopted rate or "&amp;TEXT(C669,"0.0000")&amp;" for "&amp;Year,VLOOKUP(A669&amp;"-"&amp;B669,'Tracking Support'!A:E,5,FALSE)))</f>
        <v>Unit will be held to the lessor of the adopted rate or 0.0500 for 2025</v>
      </c>
      <c r="F669" t="str">
        <f>IF(A669=$F$1,COUNTIF($A$2:A669,A669),"")</f>
        <v/>
      </c>
      <c r="G669" t="str">
        <f t="shared" si="34"/>
        <v/>
      </c>
      <c r="H669" t="str">
        <f t="shared" si="35"/>
        <v/>
      </c>
      <c r="I669" t="str">
        <f t="shared" si="36"/>
        <v/>
      </c>
    </row>
    <row r="670" spans="1:9" x14ac:dyDescent="0.25">
      <c r="A670" t="str">
        <f>IF('C. Fund Source'!B670="","",'C. Fund Source'!B670&amp;'C. Fund Source'!C670&amp;'C. Fund Source'!D670)</f>
        <v>4530321</v>
      </c>
      <c r="B670" t="str">
        <f>IF('C. Fund Source'!E670="","",'C. Fund Source'!E670)</f>
        <v>2392</v>
      </c>
      <c r="C670">
        <f>IF(A670="","",'C. Fund Source'!G670)</f>
        <v>0</v>
      </c>
      <c r="D670" t="str">
        <f>IF(A670="","",IF(COUNTIFS('Tracking Log'!H:H,A670,'Tracking Log'!J:J,B670)&gt;0,"Y","N"))</f>
        <v>N</v>
      </c>
      <c r="E670" t="str">
        <f>IF(A670="","",IF(D670="N","Unit will be held to the lessor of the adopted rate or "&amp;TEXT(C670,"0.0000")&amp;" for "&amp;Year,VLOOKUP(A670&amp;"-"&amp;B670,'Tracking Support'!A:E,5,FALSE)))</f>
        <v>Unit will be held to the lessor of the adopted rate or 0.0000 for 2025</v>
      </c>
      <c r="F670" t="str">
        <f>IF(A670=$F$1,COUNTIF($A$2:A670,A670),"")</f>
        <v/>
      </c>
      <c r="G670" t="str">
        <f t="shared" si="34"/>
        <v/>
      </c>
      <c r="H670" t="str">
        <f t="shared" si="35"/>
        <v/>
      </c>
      <c r="I670" t="str">
        <f t="shared" si="36"/>
        <v/>
      </c>
    </row>
    <row r="671" spans="1:9" x14ac:dyDescent="0.25">
      <c r="A671" t="str">
        <f>IF('C. Fund Source'!B671="","",'C. Fund Source'!B671&amp;'C. Fund Source'!C671&amp;'C. Fund Source'!D671)</f>
        <v>4530322</v>
      </c>
      <c r="B671" t="str">
        <f>IF('C. Fund Source'!E671="","",'C. Fund Source'!E671)</f>
        <v>2391</v>
      </c>
      <c r="C671">
        <f>IF(A671="","",'C. Fund Source'!G671)</f>
        <v>5.9999999999999995E-4</v>
      </c>
      <c r="D671" t="str">
        <f>IF(A671="","",IF(COUNTIFS('Tracking Log'!H:H,A671,'Tracking Log'!J:J,B671)&gt;0,"Y","N"))</f>
        <v>N</v>
      </c>
      <c r="E671" t="str">
        <f>IF(A671="","",IF(D671="N","Unit will be held to the lessor of the adopted rate or "&amp;TEXT(C671,"0.0000")&amp;" for "&amp;Year,VLOOKUP(A671&amp;"-"&amp;B671,'Tracking Support'!A:E,5,FALSE)))</f>
        <v>Unit will be held to the lessor of the adopted rate or 0.0006 for 2025</v>
      </c>
      <c r="F671" t="str">
        <f>IF(A671=$F$1,COUNTIF($A$2:A671,A671),"")</f>
        <v/>
      </c>
      <c r="G671" t="str">
        <f t="shared" si="34"/>
        <v/>
      </c>
      <c r="H671" t="str">
        <f t="shared" si="35"/>
        <v/>
      </c>
      <c r="I671" t="str">
        <f t="shared" si="36"/>
        <v/>
      </c>
    </row>
    <row r="672" spans="1:9" x14ac:dyDescent="0.25">
      <c r="A672" t="str">
        <f>IF('C. Fund Source'!B672="","",'C. Fund Source'!B672&amp;'C. Fund Source'!C672&amp;'C. Fund Source'!D672)</f>
        <v>4530504</v>
      </c>
      <c r="B672" t="str">
        <f>IF('C. Fund Source'!E672="","",'C. Fund Source'!E672)</f>
        <v>2391</v>
      </c>
      <c r="C672">
        <f>IF(A672="","",'C. Fund Source'!G672)</f>
        <v>0.05</v>
      </c>
      <c r="D672" t="str">
        <f>IF(A672="","",IF(COUNTIFS('Tracking Log'!H:H,A672,'Tracking Log'!J:J,B672)&gt;0,"Y","N"))</f>
        <v>N</v>
      </c>
      <c r="E672" t="str">
        <f>IF(A672="","",IF(D672="N","Unit will be held to the lessor of the adopted rate or "&amp;TEXT(C672,"0.0000")&amp;" for "&amp;Year,VLOOKUP(A672&amp;"-"&amp;B672,'Tracking Support'!A:E,5,FALSE)))</f>
        <v>Unit will be held to the lessor of the adopted rate or 0.0500 for 2025</v>
      </c>
      <c r="F672" t="str">
        <f>IF(A672=$F$1,COUNTIF($A$2:A672,A672),"")</f>
        <v/>
      </c>
      <c r="G672" t="str">
        <f t="shared" si="34"/>
        <v/>
      </c>
      <c r="H672" t="str">
        <f t="shared" si="35"/>
        <v/>
      </c>
      <c r="I672" t="str">
        <f t="shared" si="36"/>
        <v/>
      </c>
    </row>
    <row r="673" spans="1:9" x14ac:dyDescent="0.25">
      <c r="A673" t="str">
        <f>IF('C. Fund Source'!B673="","",'C. Fund Source'!B673&amp;'C. Fund Source'!C673&amp;'C. Fund Source'!D673)</f>
        <v>4530505</v>
      </c>
      <c r="B673" t="str">
        <f>IF('C. Fund Source'!E673="","",'C. Fund Source'!E673)</f>
        <v>1093</v>
      </c>
      <c r="C673">
        <f>IF(A673="","",'C. Fund Source'!G673)</f>
        <v>2.3099999999999999E-2</v>
      </c>
      <c r="D673" t="str">
        <f>IF(A673="","",IF(COUNTIFS('Tracking Log'!H:H,A673,'Tracking Log'!J:J,B673)&gt;0,"Y","N"))</f>
        <v>N</v>
      </c>
      <c r="E673" t="str">
        <f>IF(A673="","",IF(D673="N","Unit will be held to the lessor of the adopted rate or "&amp;TEXT(C673,"0.0000")&amp;" for "&amp;Year,VLOOKUP(A673&amp;"-"&amp;B673,'Tracking Support'!A:E,5,FALSE)))</f>
        <v>Unit will be held to the lessor of the adopted rate or 0.0231 for 2025</v>
      </c>
      <c r="F673" t="str">
        <f>IF(A673=$F$1,COUNTIF($A$2:A673,A673),"")</f>
        <v/>
      </c>
      <c r="G673" t="str">
        <f t="shared" si="34"/>
        <v/>
      </c>
      <c r="H673" t="str">
        <f t="shared" si="35"/>
        <v/>
      </c>
      <c r="I673" t="str">
        <f t="shared" si="36"/>
        <v/>
      </c>
    </row>
    <row r="674" spans="1:9" x14ac:dyDescent="0.25">
      <c r="A674" t="str">
        <f>IF('C. Fund Source'!B674="","",'C. Fund Source'!B674&amp;'C. Fund Source'!C674&amp;'C. Fund Source'!D674)</f>
        <v>4530506</v>
      </c>
      <c r="B674" t="str">
        <f>IF('C. Fund Source'!E674="","",'C. Fund Source'!E674)</f>
        <v>2391</v>
      </c>
      <c r="C674">
        <f>IF(A674="","",'C. Fund Source'!G674)</f>
        <v>4.6399999999999997E-2</v>
      </c>
      <c r="D674" t="str">
        <f>IF(A674="","",IF(COUNTIFS('Tracking Log'!H:H,A674,'Tracking Log'!J:J,B674)&gt;0,"Y","N"))</f>
        <v>N</v>
      </c>
      <c r="E674" t="str">
        <f>IF(A674="","",IF(D674="N","Unit will be held to the lessor of the adopted rate or "&amp;TEXT(C674,"0.0000")&amp;" for "&amp;Year,VLOOKUP(A674&amp;"-"&amp;B674,'Tracking Support'!A:E,5,FALSE)))</f>
        <v>Unit will be held to the lessor of the adopted rate or 0.0464 for 2025</v>
      </c>
      <c r="F674" t="str">
        <f>IF(A674=$F$1,COUNTIF($A$2:A674,A674),"")</f>
        <v/>
      </c>
      <c r="G674" t="str">
        <f t="shared" si="34"/>
        <v/>
      </c>
      <c r="H674" t="str">
        <f t="shared" si="35"/>
        <v/>
      </c>
      <c r="I674" t="str">
        <f t="shared" si="36"/>
        <v/>
      </c>
    </row>
    <row r="675" spans="1:9" x14ac:dyDescent="0.25">
      <c r="A675" t="str">
        <f>IF('C. Fund Source'!B675="","",'C. Fund Source'!B675&amp;'C. Fund Source'!C675&amp;'C. Fund Source'!D675)</f>
        <v>4530507</v>
      </c>
      <c r="B675" t="str">
        <f>IF('C. Fund Source'!E675="","",'C. Fund Source'!E675)</f>
        <v>2391</v>
      </c>
      <c r="C675">
        <f>IF(A675="","",'C. Fund Source'!G675)</f>
        <v>0.05</v>
      </c>
      <c r="D675" t="str">
        <f>IF(A675="","",IF(COUNTIFS('Tracking Log'!H:H,A675,'Tracking Log'!J:J,B675)&gt;0,"Y","N"))</f>
        <v>N</v>
      </c>
      <c r="E675" t="str">
        <f>IF(A675="","",IF(D675="N","Unit will be held to the lessor of the adopted rate or "&amp;TEXT(C675,"0.0000")&amp;" for "&amp;Year,VLOOKUP(A675&amp;"-"&amp;B675,'Tracking Support'!A:E,5,FALSE)))</f>
        <v>Unit will be held to the lessor of the adopted rate or 0.0500 for 2025</v>
      </c>
      <c r="F675" t="str">
        <f>IF(A675=$F$1,COUNTIF($A$2:A675,A675),"")</f>
        <v/>
      </c>
      <c r="G675" t="str">
        <f t="shared" si="34"/>
        <v/>
      </c>
      <c r="H675" t="str">
        <f t="shared" si="35"/>
        <v/>
      </c>
      <c r="I675" t="str">
        <f t="shared" si="36"/>
        <v/>
      </c>
    </row>
    <row r="676" spans="1:9" x14ac:dyDescent="0.25">
      <c r="A676" t="str">
        <f>IF('C. Fund Source'!B676="","",'C. Fund Source'!B676&amp;'C. Fund Source'!C676&amp;'C. Fund Source'!D676)</f>
        <v>4530512</v>
      </c>
      <c r="B676" t="str">
        <f>IF('C. Fund Source'!E676="","",'C. Fund Source'!E676)</f>
        <v>2391</v>
      </c>
      <c r="C676">
        <f>IF(A676="","",'C. Fund Source'!G676)</f>
        <v>4.9399999999999999E-2</v>
      </c>
      <c r="D676" t="str">
        <f>IF(A676="","",IF(COUNTIFS('Tracking Log'!H:H,A676,'Tracking Log'!J:J,B676)&gt;0,"Y","N"))</f>
        <v>N</v>
      </c>
      <c r="E676" t="str">
        <f>IF(A676="","",IF(D676="N","Unit will be held to the lessor of the adopted rate or "&amp;TEXT(C676,"0.0000")&amp;" for "&amp;Year,VLOOKUP(A676&amp;"-"&amp;B676,'Tracking Support'!A:E,5,FALSE)))</f>
        <v>Unit will be held to the lessor of the adopted rate or 0.0494 for 2025</v>
      </c>
      <c r="F676" t="str">
        <f>IF(A676=$F$1,COUNTIF($A$2:A676,A676),"")</f>
        <v/>
      </c>
      <c r="G676" t="str">
        <f t="shared" si="34"/>
        <v/>
      </c>
      <c r="H676" t="str">
        <f t="shared" si="35"/>
        <v/>
      </c>
      <c r="I676" t="str">
        <f t="shared" si="36"/>
        <v/>
      </c>
    </row>
    <row r="677" spans="1:9" x14ac:dyDescent="0.25">
      <c r="A677" t="str">
        <f>IF('C. Fund Source'!B677="","",'C. Fund Source'!B677&amp;'C. Fund Source'!C677&amp;'C. Fund Source'!D677)</f>
        <v>4530512</v>
      </c>
      <c r="B677" t="str">
        <f>IF('C. Fund Source'!E677="","",'C. Fund Source'!E677)</f>
        <v>8692</v>
      </c>
      <c r="C677">
        <f>IF(A677="","",'C. Fund Source'!G677)</f>
        <v>3.1E-2</v>
      </c>
      <c r="D677" t="str">
        <f>IF(A677="","",IF(COUNTIFS('Tracking Log'!H:H,A677,'Tracking Log'!J:J,B677)&gt;0,"Y","N"))</f>
        <v>N</v>
      </c>
      <c r="E677" t="str">
        <f>IF(A677="","",IF(D677="N","Unit will be held to the lessor of the adopted rate or "&amp;TEXT(C677,"0.0000")&amp;" for "&amp;Year,VLOOKUP(A677&amp;"-"&amp;B677,'Tracking Support'!A:E,5,FALSE)))</f>
        <v>Unit will be held to the lessor of the adopted rate or 0.0310 for 2025</v>
      </c>
      <c r="F677" t="str">
        <f>IF(A677=$F$1,COUNTIF($A$2:A677,A677),"")</f>
        <v/>
      </c>
      <c r="G677" t="str">
        <f t="shared" si="34"/>
        <v/>
      </c>
      <c r="H677" t="str">
        <f t="shared" si="35"/>
        <v/>
      </c>
      <c r="I677" t="str">
        <f t="shared" si="36"/>
        <v/>
      </c>
    </row>
    <row r="678" spans="1:9" x14ac:dyDescent="0.25">
      <c r="A678" t="str">
        <f>IF('C. Fund Source'!B678="","",'C. Fund Source'!B678&amp;'C. Fund Source'!C678&amp;'C. Fund Source'!D678)</f>
        <v>4530730</v>
      </c>
      <c r="B678" t="str">
        <f>IF('C. Fund Source'!E678="","",'C. Fund Source'!E678)</f>
        <v>1191</v>
      </c>
      <c r="C678">
        <f>IF(A678="","",'C. Fund Source'!G678)</f>
        <v>5.1000000000000004E-3</v>
      </c>
      <c r="D678" t="str">
        <f>IF(A678="","",IF(COUNTIFS('Tracking Log'!H:H,A678,'Tracking Log'!J:J,B678)&gt;0,"Y","N"))</f>
        <v>N</v>
      </c>
      <c r="E678" t="str">
        <f>IF(A678="","",IF(D678="N","Unit will be held to the lessor of the adopted rate or "&amp;TEXT(C678,"0.0000")&amp;" for "&amp;Year,VLOOKUP(A678&amp;"-"&amp;B678,'Tracking Support'!A:E,5,FALSE)))</f>
        <v>Unit will be held to the lessor of the adopted rate or 0.0051 for 2025</v>
      </c>
      <c r="F678" t="str">
        <f>IF(A678=$F$1,COUNTIF($A$2:A678,A678),"")</f>
        <v/>
      </c>
      <c r="G678" t="str">
        <f t="shared" si="34"/>
        <v/>
      </c>
      <c r="H678" t="str">
        <f t="shared" si="35"/>
        <v/>
      </c>
      <c r="I678" t="str">
        <f t="shared" si="36"/>
        <v/>
      </c>
    </row>
    <row r="679" spans="1:9" x14ac:dyDescent="0.25">
      <c r="A679" t="str">
        <f>IF('C. Fund Source'!B679="","",'C. Fund Source'!B679&amp;'C. Fund Source'!C679&amp;'C. Fund Source'!D679)</f>
        <v>4530730</v>
      </c>
      <c r="B679" t="str">
        <f>IF('C. Fund Source'!E679="","",'C. Fund Source'!E679)</f>
        <v>2391</v>
      </c>
      <c r="C679">
        <f>IF(A679="","",'C. Fund Source'!G679)</f>
        <v>4.9099999999999998E-2</v>
      </c>
      <c r="D679" t="str">
        <f>IF(A679="","",IF(COUNTIFS('Tracking Log'!H:H,A679,'Tracking Log'!J:J,B679)&gt;0,"Y","N"))</f>
        <v>Y</v>
      </c>
      <c r="E679" t="str">
        <f>IF(A679="","",IF(D679="N","Unit will be held to the lessor of the adopted rate or "&amp;TEXT(C679,"0.0000")&amp;" for "&amp;Year,VLOOKUP(A679&amp;"-"&amp;B679,'Tracking Support'!A:E,5,FALSE)))</f>
        <v>Unit will be held to the lessor of the adopted rate or the Re-established rate of 0.0500 for 2025</v>
      </c>
      <c r="F679" t="str">
        <f>IF(A679=$F$1,COUNTIF($A$2:A679,A679),"")</f>
        <v/>
      </c>
      <c r="G679" t="str">
        <f t="shared" si="34"/>
        <v/>
      </c>
      <c r="H679" t="str">
        <f t="shared" si="35"/>
        <v/>
      </c>
      <c r="I679" t="str">
        <f t="shared" si="36"/>
        <v/>
      </c>
    </row>
    <row r="680" spans="1:9" x14ac:dyDescent="0.25">
      <c r="A680" t="str">
        <f>IF('C. Fund Source'!B680="","",'C. Fund Source'!B680&amp;'C. Fund Source'!C680&amp;'C. Fund Source'!D680)</f>
        <v>4530731</v>
      </c>
      <c r="B680" t="str">
        <f>IF('C. Fund Source'!E680="","",'C. Fund Source'!E680)</f>
        <v>1191</v>
      </c>
      <c r="C680">
        <f>IF(A680="","",'C. Fund Source'!G680)</f>
        <v>2.6599999999999999E-2</v>
      </c>
      <c r="D680" t="str">
        <f>IF(A680="","",IF(COUNTIFS('Tracking Log'!H:H,A680,'Tracking Log'!J:J,B680)&gt;0,"Y","N"))</f>
        <v>N</v>
      </c>
      <c r="E680" t="str">
        <f>IF(A680="","",IF(D680="N","Unit will be held to the lessor of the adopted rate or "&amp;TEXT(C680,"0.0000")&amp;" for "&amp;Year,VLOOKUP(A680&amp;"-"&amp;B680,'Tracking Support'!A:E,5,FALSE)))</f>
        <v>Unit will be held to the lessor of the adopted rate or 0.0266 for 2025</v>
      </c>
      <c r="F680" t="str">
        <f>IF(A680=$F$1,COUNTIF($A$2:A680,A680),"")</f>
        <v/>
      </c>
      <c r="G680" t="str">
        <f t="shared" si="34"/>
        <v/>
      </c>
      <c r="H680" t="str">
        <f t="shared" si="35"/>
        <v/>
      </c>
      <c r="I680" t="str">
        <f t="shared" si="36"/>
        <v/>
      </c>
    </row>
    <row r="681" spans="1:9" x14ac:dyDescent="0.25">
      <c r="A681" t="str">
        <f>IF('C. Fund Source'!B681="","",'C. Fund Source'!B681&amp;'C. Fund Source'!C681&amp;'C. Fund Source'!D681)</f>
        <v>4530731</v>
      </c>
      <c r="B681" t="str">
        <f>IF('C. Fund Source'!E681="","",'C. Fund Source'!E681)</f>
        <v>2391</v>
      </c>
      <c r="C681">
        <f>IF(A681="","",'C. Fund Source'!G681)</f>
        <v>0.05</v>
      </c>
      <c r="D681" t="str">
        <f>IF(A681="","",IF(COUNTIFS('Tracking Log'!H:H,A681,'Tracking Log'!J:J,B681)&gt;0,"Y","N"))</f>
        <v>N</v>
      </c>
      <c r="E681" t="str">
        <f>IF(A681="","",IF(D681="N","Unit will be held to the lessor of the adopted rate or "&amp;TEXT(C681,"0.0000")&amp;" for "&amp;Year,VLOOKUP(A681&amp;"-"&amp;B681,'Tracking Support'!A:E,5,FALSE)))</f>
        <v>Unit will be held to the lessor of the adopted rate or 0.0500 for 2025</v>
      </c>
      <c r="F681" t="str">
        <f>IF(A681=$F$1,COUNTIF($A$2:A681,A681),"")</f>
        <v/>
      </c>
      <c r="G681" t="str">
        <f t="shared" si="34"/>
        <v/>
      </c>
      <c r="H681" t="str">
        <f t="shared" si="35"/>
        <v/>
      </c>
      <c r="I681" t="str">
        <f t="shared" si="36"/>
        <v/>
      </c>
    </row>
    <row r="682" spans="1:9" x14ac:dyDescent="0.25">
      <c r="A682" t="str">
        <f>IF('C. Fund Source'!B682="","",'C. Fund Source'!B682&amp;'C. Fund Source'!C682&amp;'C. Fund Source'!D682)</f>
        <v>4530732</v>
      </c>
      <c r="B682" t="str">
        <f>IF('C. Fund Source'!E682="","",'C. Fund Source'!E682)</f>
        <v>2391</v>
      </c>
      <c r="C682">
        <f>IF(A682="","",'C. Fund Source'!G682)</f>
        <v>0.05</v>
      </c>
      <c r="D682" t="str">
        <f>IF(A682="","",IF(COUNTIFS('Tracking Log'!H:H,A682,'Tracking Log'!J:J,B682)&gt;0,"Y","N"))</f>
        <v>N</v>
      </c>
      <c r="E682" t="str">
        <f>IF(A682="","",IF(D682="N","Unit will be held to the lessor of the adopted rate or "&amp;TEXT(C682,"0.0000")&amp;" for "&amp;Year,VLOOKUP(A682&amp;"-"&amp;B682,'Tracking Support'!A:E,5,FALSE)))</f>
        <v>Unit will be held to the lessor of the adopted rate or 0.0500 for 2025</v>
      </c>
      <c r="F682" t="str">
        <f>IF(A682=$F$1,COUNTIF($A$2:A682,A682),"")</f>
        <v/>
      </c>
      <c r="G682" t="str">
        <f t="shared" si="34"/>
        <v/>
      </c>
      <c r="H682" t="str">
        <f t="shared" si="35"/>
        <v/>
      </c>
      <c r="I682" t="str">
        <f t="shared" si="36"/>
        <v/>
      </c>
    </row>
    <row r="683" spans="1:9" x14ac:dyDescent="0.25">
      <c r="A683" t="str">
        <f>IF('C. Fund Source'!B683="","",'C. Fund Source'!B683&amp;'C. Fund Source'!C683&amp;'C. Fund Source'!D683)</f>
        <v>4530733</v>
      </c>
      <c r="B683" t="str">
        <f>IF('C. Fund Source'!E683="","",'C. Fund Source'!E683)</f>
        <v>1191</v>
      </c>
      <c r="C683">
        <f>IF(A683="","",'C. Fund Source'!G683)</f>
        <v>3.0099999999999998E-2</v>
      </c>
      <c r="D683" t="str">
        <f>IF(A683="","",IF(COUNTIFS('Tracking Log'!H:H,A683,'Tracking Log'!J:J,B683)&gt;0,"Y","N"))</f>
        <v>N</v>
      </c>
      <c r="E683" t="str">
        <f>IF(A683="","",IF(D683="N","Unit will be held to the lessor of the adopted rate or "&amp;TEXT(C683,"0.0000")&amp;" for "&amp;Year,VLOOKUP(A683&amp;"-"&amp;B683,'Tracking Support'!A:E,5,FALSE)))</f>
        <v>Unit will be held to the lessor of the adopted rate or 0.0301 for 2025</v>
      </c>
      <c r="F683" t="str">
        <f>IF(A683=$F$1,COUNTIF($A$2:A683,A683),"")</f>
        <v/>
      </c>
      <c r="G683" t="str">
        <f t="shared" si="34"/>
        <v/>
      </c>
      <c r="H683" t="str">
        <f t="shared" si="35"/>
        <v/>
      </c>
      <c r="I683" t="str">
        <f t="shared" si="36"/>
        <v/>
      </c>
    </row>
    <row r="684" spans="1:9" x14ac:dyDescent="0.25">
      <c r="A684" t="str">
        <f>IF('C. Fund Source'!B684="","",'C. Fund Source'!B684&amp;'C. Fund Source'!C684&amp;'C. Fund Source'!D684)</f>
        <v>4530733</v>
      </c>
      <c r="B684" t="str">
        <f>IF('C. Fund Source'!E684="","",'C. Fund Source'!E684)</f>
        <v>2391</v>
      </c>
      <c r="C684">
        <f>IF(A684="","",'C. Fund Source'!G684)</f>
        <v>0.05</v>
      </c>
      <c r="D684" t="str">
        <f>IF(A684="","",IF(COUNTIFS('Tracking Log'!H:H,A684,'Tracking Log'!J:J,B684)&gt;0,"Y","N"))</f>
        <v>N</v>
      </c>
      <c r="E684" t="str">
        <f>IF(A684="","",IF(D684="N","Unit will be held to the lessor of the adopted rate or "&amp;TEXT(C684,"0.0000")&amp;" for "&amp;Year,VLOOKUP(A684&amp;"-"&amp;B684,'Tracking Support'!A:E,5,FALSE)))</f>
        <v>Unit will be held to the lessor of the adopted rate or 0.0500 for 2025</v>
      </c>
      <c r="F684" t="str">
        <f>IF(A684=$F$1,COUNTIF($A$2:A684,A684),"")</f>
        <v/>
      </c>
      <c r="G684" t="str">
        <f t="shared" si="34"/>
        <v/>
      </c>
      <c r="H684" t="str">
        <f t="shared" si="35"/>
        <v/>
      </c>
      <c r="I684" t="str">
        <f t="shared" si="36"/>
        <v/>
      </c>
    </row>
    <row r="685" spans="1:9" x14ac:dyDescent="0.25">
      <c r="A685" t="str">
        <f>IF('C. Fund Source'!B685="","",'C. Fund Source'!B685&amp;'C. Fund Source'!C685&amp;'C. Fund Source'!D685)</f>
        <v>4530733</v>
      </c>
      <c r="B685" t="str">
        <f>IF('C. Fund Source'!E685="","",'C. Fund Source'!E685)</f>
        <v>6290</v>
      </c>
      <c r="C685">
        <f>IF(A685="","",'C. Fund Source'!G685)</f>
        <v>0.01</v>
      </c>
      <c r="D685" t="str">
        <f>IF(A685="","",IF(COUNTIFS('Tracking Log'!H:H,A685,'Tracking Log'!J:J,B685)&gt;0,"Y","N"))</f>
        <v>N</v>
      </c>
      <c r="E685" t="str">
        <f>IF(A685="","",IF(D685="N","Unit will be held to the lessor of the adopted rate or "&amp;TEXT(C685,"0.0000")&amp;" for "&amp;Year,VLOOKUP(A685&amp;"-"&amp;B685,'Tracking Support'!A:E,5,FALSE)))</f>
        <v>Unit will be held to the lessor of the adopted rate or 0.0100 for 2025</v>
      </c>
      <c r="F685" t="str">
        <f>IF(A685=$F$1,COUNTIF($A$2:A685,A685),"")</f>
        <v/>
      </c>
      <c r="G685" t="str">
        <f t="shared" si="34"/>
        <v/>
      </c>
      <c r="H685" t="str">
        <f t="shared" si="35"/>
        <v/>
      </c>
      <c r="I685" t="str">
        <f t="shared" si="36"/>
        <v/>
      </c>
    </row>
    <row r="686" spans="1:9" x14ac:dyDescent="0.25">
      <c r="A686" t="str">
        <f>IF('C. Fund Source'!B686="","",'C. Fund Source'!B686&amp;'C. Fund Source'!C686&amp;'C. Fund Source'!D686)</f>
        <v>4530734</v>
      </c>
      <c r="B686" t="str">
        <f>IF('C. Fund Source'!E686="","",'C. Fund Source'!E686)</f>
        <v>2391</v>
      </c>
      <c r="C686">
        <f>IF(A686="","",'C. Fund Source'!G686)</f>
        <v>0.05</v>
      </c>
      <c r="D686" t="str">
        <f>IF(A686="","",IF(COUNTIFS('Tracking Log'!H:H,A686,'Tracking Log'!J:J,B686)&gt;0,"Y","N"))</f>
        <v>N</v>
      </c>
      <c r="E686" t="str">
        <f>IF(A686="","",IF(D686="N","Unit will be held to the lessor of the adopted rate or "&amp;TEXT(C686,"0.0000")&amp;" for "&amp;Year,VLOOKUP(A686&amp;"-"&amp;B686,'Tracking Support'!A:E,5,FALSE)))</f>
        <v>Unit will be held to the lessor of the adopted rate or 0.0500 for 2025</v>
      </c>
      <c r="F686" t="str">
        <f>IF(A686=$F$1,COUNTIF($A$2:A686,A686),"")</f>
        <v/>
      </c>
      <c r="G686" t="str">
        <f t="shared" si="34"/>
        <v/>
      </c>
      <c r="H686" t="str">
        <f t="shared" si="35"/>
        <v/>
      </c>
      <c r="I686" t="str">
        <f t="shared" si="36"/>
        <v/>
      </c>
    </row>
    <row r="687" spans="1:9" x14ac:dyDescent="0.25">
      <c r="A687" t="str">
        <f>IF('C. Fund Source'!B687="","",'C. Fund Source'!B687&amp;'C. Fund Source'!C687&amp;'C. Fund Source'!D687)</f>
        <v>4530735</v>
      </c>
      <c r="B687" t="str">
        <f>IF('C. Fund Source'!E687="","",'C. Fund Source'!E687)</f>
        <v>2391</v>
      </c>
      <c r="C687">
        <f>IF(A687="","",'C. Fund Source'!G687)</f>
        <v>4.0500000000000001E-2</v>
      </c>
      <c r="D687" t="str">
        <f>IF(A687="","",IF(COUNTIFS('Tracking Log'!H:H,A687,'Tracking Log'!J:J,B687)&gt;0,"Y","N"))</f>
        <v>N</v>
      </c>
      <c r="E687" t="str">
        <f>IF(A687="","",IF(D687="N","Unit will be held to the lessor of the adopted rate or "&amp;TEXT(C687,"0.0000")&amp;" for "&amp;Year,VLOOKUP(A687&amp;"-"&amp;B687,'Tracking Support'!A:E,5,FALSE)))</f>
        <v>Unit will be held to the lessor of the adopted rate or 0.0405 for 2025</v>
      </c>
      <c r="F687" t="str">
        <f>IF(A687=$F$1,COUNTIF($A$2:A687,A687),"")</f>
        <v/>
      </c>
      <c r="G687" t="str">
        <f t="shared" si="34"/>
        <v/>
      </c>
      <c r="H687" t="str">
        <f t="shared" si="35"/>
        <v/>
      </c>
      <c r="I687" t="str">
        <f t="shared" si="36"/>
        <v/>
      </c>
    </row>
    <row r="688" spans="1:9" x14ac:dyDescent="0.25">
      <c r="A688" t="str">
        <f>IF('C. Fund Source'!B688="","",'C. Fund Source'!B688&amp;'C. Fund Source'!C688&amp;'C. Fund Source'!D688)</f>
        <v>4530736</v>
      </c>
      <c r="B688" t="str">
        <f>IF('C. Fund Source'!E688="","",'C. Fund Source'!E688)</f>
        <v>1191</v>
      </c>
      <c r="C688">
        <f>IF(A688="","",'C. Fund Source'!G688)</f>
        <v>4.5999999999999999E-3</v>
      </c>
      <c r="D688" t="str">
        <f>IF(A688="","",IF(COUNTIFS('Tracking Log'!H:H,A688,'Tracking Log'!J:J,B688)&gt;0,"Y","N"))</f>
        <v>N</v>
      </c>
      <c r="E688" t="str">
        <f>IF(A688="","",IF(D688="N","Unit will be held to the lessor of the adopted rate or "&amp;TEXT(C688,"0.0000")&amp;" for "&amp;Year,VLOOKUP(A688&amp;"-"&amp;B688,'Tracking Support'!A:E,5,FALSE)))</f>
        <v>Unit will be held to the lessor of the adopted rate or 0.0046 for 2025</v>
      </c>
      <c r="F688" t="str">
        <f>IF(A688=$F$1,COUNTIF($A$2:A688,A688),"")</f>
        <v/>
      </c>
      <c r="G688" t="str">
        <f t="shared" si="34"/>
        <v/>
      </c>
      <c r="H688" t="str">
        <f t="shared" si="35"/>
        <v/>
      </c>
      <c r="I688" t="str">
        <f t="shared" si="36"/>
        <v/>
      </c>
    </row>
    <row r="689" spans="1:9" x14ac:dyDescent="0.25">
      <c r="A689" t="str">
        <f>IF('C. Fund Source'!B689="","",'C. Fund Source'!B689&amp;'C. Fund Source'!C689&amp;'C. Fund Source'!D689)</f>
        <v>4530736</v>
      </c>
      <c r="B689" t="str">
        <f>IF('C. Fund Source'!E689="","",'C. Fund Source'!E689)</f>
        <v>2391</v>
      </c>
      <c r="C689">
        <f>IF(A689="","",'C. Fund Source'!G689)</f>
        <v>4.7399999999999998E-2</v>
      </c>
      <c r="D689" t="str">
        <f>IF(A689="","",IF(COUNTIFS('Tracking Log'!H:H,A689,'Tracking Log'!J:J,B689)&gt;0,"Y","N"))</f>
        <v>N</v>
      </c>
      <c r="E689" t="str">
        <f>IF(A689="","",IF(D689="N","Unit will be held to the lessor of the adopted rate or "&amp;TEXT(C689,"0.0000")&amp;" for "&amp;Year,VLOOKUP(A689&amp;"-"&amp;B689,'Tracking Support'!A:E,5,FALSE)))</f>
        <v>Unit will be held to the lessor of the adopted rate or 0.0474 for 2025</v>
      </c>
      <c r="F689" t="str">
        <f>IF(A689=$F$1,COUNTIF($A$2:A689,A689),"")</f>
        <v/>
      </c>
      <c r="G689" t="str">
        <f t="shared" si="34"/>
        <v/>
      </c>
      <c r="H689" t="str">
        <f t="shared" si="35"/>
        <v/>
      </c>
      <c r="I689" t="str">
        <f t="shared" si="36"/>
        <v/>
      </c>
    </row>
    <row r="690" spans="1:9" x14ac:dyDescent="0.25">
      <c r="A690" t="str">
        <f>IF('C. Fund Source'!B690="","",'C. Fund Source'!B690&amp;'C. Fund Source'!C690&amp;'C. Fund Source'!D690)</f>
        <v>4560813</v>
      </c>
      <c r="B690" t="str">
        <f>IF('C. Fund Source'!E690="","",'C. Fund Source'!E690)</f>
        <v>8190</v>
      </c>
      <c r="C690">
        <f>IF(A690="","",'C. Fund Source'!G690)</f>
        <v>9.1000000000000004E-3</v>
      </c>
      <c r="D690" t="str">
        <f>IF(A690="","",IF(COUNTIFS('Tracking Log'!H:H,A690,'Tracking Log'!J:J,B690)&gt;0,"Y","N"))</f>
        <v>N</v>
      </c>
      <c r="E690" t="str">
        <f>IF(A690="","",IF(D690="N","Unit will be held to the lessor of the adopted rate or "&amp;TEXT(C690,"0.0000")&amp;" for "&amp;Year,VLOOKUP(A690&amp;"-"&amp;B690,'Tracking Support'!A:E,5,FALSE)))</f>
        <v>Unit will be held to the lessor of the adopted rate or 0.0091 for 2025</v>
      </c>
      <c r="F690" t="str">
        <f>IF(A690=$F$1,COUNTIF($A$2:A690,A690),"")</f>
        <v/>
      </c>
      <c r="G690" t="str">
        <f t="shared" si="34"/>
        <v/>
      </c>
      <c r="H690" t="str">
        <f t="shared" si="35"/>
        <v/>
      </c>
      <c r="I690" t="str">
        <f t="shared" si="36"/>
        <v/>
      </c>
    </row>
    <row r="691" spans="1:9" x14ac:dyDescent="0.25">
      <c r="A691" t="str">
        <f>IF('C. Fund Source'!B691="","",'C. Fund Source'!B691&amp;'C. Fund Source'!C691&amp;'C. Fund Source'!D691)</f>
        <v>4560961</v>
      </c>
      <c r="B691" t="str">
        <f>IF('C. Fund Source'!E691="","",'C. Fund Source'!E691)</f>
        <v>8691</v>
      </c>
      <c r="C691">
        <f>IF(A691="","",'C. Fund Source'!G691)</f>
        <v>3.3300000000000003E-2</v>
      </c>
      <c r="D691" t="str">
        <f>IF(A691="","",IF(COUNTIFS('Tracking Log'!H:H,A691,'Tracking Log'!J:J,B691)&gt;0,"Y","N"))</f>
        <v>N</v>
      </c>
      <c r="E691" t="str">
        <f>IF(A691="","",IF(D691="N","Unit will be held to the lessor of the adopted rate or "&amp;TEXT(C691,"0.0000")&amp;" for "&amp;Year,VLOOKUP(A691&amp;"-"&amp;B691,'Tracking Support'!A:E,5,FALSE)))</f>
        <v>Unit will be held to the lessor of the adopted rate or 0.0333 for 2025</v>
      </c>
      <c r="F691" t="str">
        <f>IF(A691=$F$1,COUNTIF($A$2:A691,A691),"")</f>
        <v/>
      </c>
      <c r="G691" t="str">
        <f t="shared" si="34"/>
        <v/>
      </c>
      <c r="H691" t="str">
        <f t="shared" si="35"/>
        <v/>
      </c>
      <c r="I691" t="str">
        <f t="shared" si="36"/>
        <v/>
      </c>
    </row>
    <row r="692" spans="1:9" x14ac:dyDescent="0.25">
      <c r="A692" t="str">
        <f>IF('C. Fund Source'!B692="","",'C. Fund Source'!B692&amp;'C. Fund Source'!C692&amp;'C. Fund Source'!D692)</f>
        <v>4570015</v>
      </c>
      <c r="B692" t="str">
        <f>IF('C. Fund Source'!E692="","",'C. Fund Source'!E692)</f>
        <v>2393</v>
      </c>
      <c r="C692">
        <f>IF(A692="","",'C. Fund Source'!G692)</f>
        <v>3.2000000000000001E-2</v>
      </c>
      <c r="D692" t="str">
        <f>IF(A692="","",IF(COUNTIFS('Tracking Log'!H:H,A692,'Tracking Log'!J:J,B692)&gt;0,"Y","N"))</f>
        <v>N</v>
      </c>
      <c r="E692" t="str">
        <f>IF(A692="","",IF(D692="N","Unit will be held to the lessor of the adopted rate or "&amp;TEXT(C692,"0.0000")&amp;" for "&amp;Year,VLOOKUP(A692&amp;"-"&amp;B692,'Tracking Support'!A:E,5,FALSE)))</f>
        <v>Unit will be held to the lessor of the adopted rate or 0.0320 for 2025</v>
      </c>
      <c r="F692" t="str">
        <f>IF(A692=$F$1,COUNTIF($A$2:A692,A692),"")</f>
        <v/>
      </c>
      <c r="G692" t="str">
        <f t="shared" si="34"/>
        <v/>
      </c>
      <c r="H692" t="str">
        <f t="shared" si="35"/>
        <v/>
      </c>
      <c r="I692" t="str">
        <f t="shared" si="36"/>
        <v/>
      </c>
    </row>
    <row r="693" spans="1:9" x14ac:dyDescent="0.25">
      <c r="A693" t="str">
        <f>IF('C. Fund Source'!B693="","",'C. Fund Source'!B693&amp;'C. Fund Source'!C693&amp;'C. Fund Source'!D693)</f>
        <v>4610000</v>
      </c>
      <c r="B693" t="str">
        <f>IF('C. Fund Source'!E693="","",'C. Fund Source'!E693)</f>
        <v>0790</v>
      </c>
      <c r="C693">
        <f>IF(A693="","",'C. Fund Source'!G693)</f>
        <v>1.78E-2</v>
      </c>
      <c r="D693" t="str">
        <f>IF(A693="","",IF(COUNTIFS('Tracking Log'!H:H,A693,'Tracking Log'!J:J,B693)&gt;0,"Y","N"))</f>
        <v>N</v>
      </c>
      <c r="E693" t="str">
        <f>IF(A693="","",IF(D693="N","Unit will be held to the lessor of the adopted rate or "&amp;TEXT(C693,"0.0000")&amp;" for "&amp;Year,VLOOKUP(A693&amp;"-"&amp;B693,'Tracking Support'!A:E,5,FALSE)))</f>
        <v>Unit will be held to the lessor of the adopted rate or 0.0178 for 2025</v>
      </c>
      <c r="F693" t="str">
        <f>IF(A693=$F$1,COUNTIF($A$2:A693,A693),"")</f>
        <v/>
      </c>
      <c r="G693" t="str">
        <f t="shared" si="34"/>
        <v/>
      </c>
      <c r="H693" t="str">
        <f t="shared" si="35"/>
        <v/>
      </c>
      <c r="I693" t="str">
        <f t="shared" si="36"/>
        <v/>
      </c>
    </row>
    <row r="694" spans="1:9" x14ac:dyDescent="0.25">
      <c r="A694" t="str">
        <f>IF('C. Fund Source'!B694="","",'C. Fund Source'!B694&amp;'C. Fund Source'!C694&amp;'C. Fund Source'!D694)</f>
        <v>4610000</v>
      </c>
      <c r="B694" t="str">
        <f>IF('C. Fund Source'!E694="","",'C. Fund Source'!E694)</f>
        <v>0792</v>
      </c>
      <c r="C694">
        <f>IF(A694="","",'C. Fund Source'!G694)</f>
        <v>1.06E-2</v>
      </c>
      <c r="D694" t="str">
        <f>IF(A694="","",IF(COUNTIFS('Tracking Log'!H:H,A694,'Tracking Log'!J:J,B694)&gt;0,"Y","N"))</f>
        <v>N</v>
      </c>
      <c r="E694" t="str">
        <f>IF(A694="","",IF(D694="N","Unit will be held to the lessor of the adopted rate or "&amp;TEXT(C694,"0.0000")&amp;" for "&amp;Year,VLOOKUP(A694&amp;"-"&amp;B694,'Tracking Support'!A:E,5,FALSE)))</f>
        <v>Unit will be held to the lessor of the adopted rate or 0.0106 for 2025</v>
      </c>
      <c r="F694" t="str">
        <f>IF(A694=$F$1,COUNTIF($A$2:A694,A694),"")</f>
        <v/>
      </c>
      <c r="G694" t="str">
        <f t="shared" si="34"/>
        <v/>
      </c>
      <c r="H694" t="str">
        <f t="shared" si="35"/>
        <v/>
      </c>
      <c r="I694" t="str">
        <f t="shared" si="36"/>
        <v/>
      </c>
    </row>
    <row r="695" spans="1:9" x14ac:dyDescent="0.25">
      <c r="A695" t="str">
        <f>IF('C. Fund Source'!B695="","",'C. Fund Source'!B695&amp;'C. Fund Source'!C695&amp;'C. Fund Source'!D695)</f>
        <v>4610000</v>
      </c>
      <c r="B695" t="str">
        <f>IF('C. Fund Source'!E695="","",'C. Fund Source'!E695)</f>
        <v>2391</v>
      </c>
      <c r="C695">
        <f>IF(A695="","",'C. Fund Source'!G695)</f>
        <v>1.21E-2</v>
      </c>
      <c r="D695" t="str">
        <f>IF(A695="","",IF(COUNTIFS('Tracking Log'!H:H,A695,'Tracking Log'!J:J,B695)&gt;0,"Y","N"))</f>
        <v>N</v>
      </c>
      <c r="E695" t="str">
        <f>IF(A695="","",IF(D695="N","Unit will be held to the lessor of the adopted rate or "&amp;TEXT(C695,"0.0000")&amp;" for "&amp;Year,VLOOKUP(A695&amp;"-"&amp;B695,'Tracking Support'!A:E,5,FALSE)))</f>
        <v>Unit will be held to the lessor of the adopted rate or 0.0121 for 2025</v>
      </c>
      <c r="F695" t="str">
        <f>IF(A695=$F$1,COUNTIF($A$2:A695,A695),"")</f>
        <v/>
      </c>
      <c r="G695" t="str">
        <f t="shared" si="34"/>
        <v/>
      </c>
      <c r="H695" t="str">
        <f t="shared" si="35"/>
        <v/>
      </c>
      <c r="I695" t="str">
        <f t="shared" si="36"/>
        <v/>
      </c>
    </row>
    <row r="696" spans="1:9" x14ac:dyDescent="0.25">
      <c r="A696" t="str">
        <f>IF('C. Fund Source'!B696="","",'C. Fund Source'!B696&amp;'C. Fund Source'!C696&amp;'C. Fund Source'!D696)</f>
        <v>4620002</v>
      </c>
      <c r="B696" t="str">
        <f>IF('C. Fund Source'!E696="","",'C. Fund Source'!E696)</f>
        <v>1190</v>
      </c>
      <c r="C696">
        <f>IF(A696="","",'C. Fund Source'!G696)</f>
        <v>3.3300000000000003E-2</v>
      </c>
      <c r="D696" t="str">
        <f>IF(A696="","",IF(COUNTIFS('Tracking Log'!H:H,A696,'Tracking Log'!J:J,B696)&gt;0,"Y","N"))</f>
        <v>N</v>
      </c>
      <c r="E696" t="str">
        <f>IF(A696="","",IF(D696="N","Unit will be held to the lessor of the adopted rate or "&amp;TEXT(C696,"0.0000")&amp;" for "&amp;Year,VLOOKUP(A696&amp;"-"&amp;B696,'Tracking Support'!A:E,5,FALSE)))</f>
        <v>Unit will be held to the lessor of the adopted rate or 0.0333 for 2025</v>
      </c>
      <c r="F696" t="str">
        <f>IF(A696=$F$1,COUNTIF($A$2:A696,A696),"")</f>
        <v/>
      </c>
      <c r="G696" t="str">
        <f t="shared" si="34"/>
        <v/>
      </c>
      <c r="H696" t="str">
        <f t="shared" si="35"/>
        <v/>
      </c>
      <c r="I696" t="str">
        <f t="shared" si="36"/>
        <v/>
      </c>
    </row>
    <row r="697" spans="1:9" x14ac:dyDescent="0.25">
      <c r="A697" t="str">
        <f>IF('C. Fund Source'!B697="","",'C. Fund Source'!B697&amp;'C. Fund Source'!C697&amp;'C. Fund Source'!D697)</f>
        <v>4620005</v>
      </c>
      <c r="B697" t="str">
        <f>IF('C. Fund Source'!E697="","",'C. Fund Source'!E697)</f>
        <v>1190</v>
      </c>
      <c r="C697">
        <f>IF(A697="","",'C. Fund Source'!G697)</f>
        <v>1.24E-2</v>
      </c>
      <c r="D697" t="str">
        <f>IF(A697="","",IF(COUNTIFS('Tracking Log'!H:H,A697,'Tracking Log'!J:J,B697)&gt;0,"Y","N"))</f>
        <v>N</v>
      </c>
      <c r="E697" t="str">
        <f>IF(A697="","",IF(D697="N","Unit will be held to the lessor of the adopted rate or "&amp;TEXT(C697,"0.0000")&amp;" for "&amp;Year,VLOOKUP(A697&amp;"-"&amp;B697,'Tracking Support'!A:E,5,FALSE)))</f>
        <v>Unit will be held to the lessor of the adopted rate or 0.0124 for 2025</v>
      </c>
      <c r="F697" t="str">
        <f>IF(A697=$F$1,COUNTIF($A$2:A697,A697),"")</f>
        <v/>
      </c>
      <c r="G697" t="str">
        <f t="shared" si="34"/>
        <v/>
      </c>
      <c r="H697" t="str">
        <f t="shared" si="35"/>
        <v/>
      </c>
      <c r="I697" t="str">
        <f t="shared" si="36"/>
        <v/>
      </c>
    </row>
    <row r="698" spans="1:9" x14ac:dyDescent="0.25">
      <c r="A698" t="str">
        <f>IF('C. Fund Source'!B698="","",'C. Fund Source'!B698&amp;'C. Fund Source'!C698&amp;'C. Fund Source'!D698)</f>
        <v>4620007</v>
      </c>
      <c r="B698" t="str">
        <f>IF('C. Fund Source'!E698="","",'C. Fund Source'!E698)</f>
        <v>1190</v>
      </c>
      <c r="C698">
        <f>IF(A698="","",'C. Fund Source'!G698)</f>
        <v>3.2899999999999999E-2</v>
      </c>
      <c r="D698" t="str">
        <f>IF(A698="","",IF(COUNTIFS('Tracking Log'!H:H,A698,'Tracking Log'!J:J,B698)&gt;0,"Y","N"))</f>
        <v>N</v>
      </c>
      <c r="E698" t="str">
        <f>IF(A698="","",IF(D698="N","Unit will be held to the lessor of the adopted rate or "&amp;TEXT(C698,"0.0000")&amp;" for "&amp;Year,VLOOKUP(A698&amp;"-"&amp;B698,'Tracking Support'!A:E,5,FALSE)))</f>
        <v>Unit will be held to the lessor of the adopted rate or 0.0329 for 2025</v>
      </c>
      <c r="F698" t="str">
        <f>IF(A698=$F$1,COUNTIF($A$2:A698,A698),"")</f>
        <v/>
      </c>
      <c r="G698" t="str">
        <f t="shared" si="34"/>
        <v/>
      </c>
      <c r="H698" t="str">
        <f t="shared" si="35"/>
        <v/>
      </c>
      <c r="I698" t="str">
        <f t="shared" si="36"/>
        <v/>
      </c>
    </row>
    <row r="699" spans="1:9" x14ac:dyDescent="0.25">
      <c r="A699" t="str">
        <f>IF('C. Fund Source'!B699="","",'C. Fund Source'!B699&amp;'C. Fund Source'!C699&amp;'C. Fund Source'!D699)</f>
        <v>4620010</v>
      </c>
      <c r="B699" t="str">
        <f>IF('C. Fund Source'!E699="","",'C. Fund Source'!E699)</f>
        <v>1190</v>
      </c>
      <c r="C699">
        <f>IF(A699="","",'C. Fund Source'!G699)</f>
        <v>3.1800000000000002E-2</v>
      </c>
      <c r="D699" t="str">
        <f>IF(A699="","",IF(COUNTIFS('Tracking Log'!H:H,A699,'Tracking Log'!J:J,B699)&gt;0,"Y","N"))</f>
        <v>N</v>
      </c>
      <c r="E699" t="str">
        <f>IF(A699="","",IF(D699="N","Unit will be held to the lessor of the adopted rate or "&amp;TEXT(C699,"0.0000")&amp;" for "&amp;Year,VLOOKUP(A699&amp;"-"&amp;B699,'Tracking Support'!A:E,5,FALSE)))</f>
        <v>Unit will be held to the lessor of the adopted rate or 0.0318 for 2025</v>
      </c>
      <c r="F699" t="str">
        <f>IF(A699=$F$1,COUNTIF($A$2:A699,A699),"")</f>
        <v/>
      </c>
      <c r="G699" t="str">
        <f t="shared" si="34"/>
        <v/>
      </c>
      <c r="H699" t="str">
        <f t="shared" si="35"/>
        <v/>
      </c>
      <c r="I699" t="str">
        <f t="shared" si="36"/>
        <v/>
      </c>
    </row>
    <row r="700" spans="1:9" x14ac:dyDescent="0.25">
      <c r="A700" t="str">
        <f>IF('C. Fund Source'!B700="","",'C. Fund Source'!B700&amp;'C. Fund Source'!C700&amp;'C. Fund Source'!D700)</f>
        <v>4620011</v>
      </c>
      <c r="B700" t="str">
        <f>IF('C. Fund Source'!E700="","",'C. Fund Source'!E700)</f>
        <v>1190</v>
      </c>
      <c r="C700">
        <f>IF(A700="","",'C. Fund Source'!G700)</f>
        <v>3.3300000000000003E-2</v>
      </c>
      <c r="D700" t="str">
        <f>IF(A700="","",IF(COUNTIFS('Tracking Log'!H:H,A700,'Tracking Log'!J:J,B700)&gt;0,"Y","N"))</f>
        <v>N</v>
      </c>
      <c r="E700" t="str">
        <f>IF(A700="","",IF(D700="N","Unit will be held to the lessor of the adopted rate or "&amp;TEXT(C700,"0.0000")&amp;" for "&amp;Year,VLOOKUP(A700&amp;"-"&amp;B700,'Tracking Support'!A:E,5,FALSE)))</f>
        <v>Unit will be held to the lessor of the adopted rate or 0.0333 for 2025</v>
      </c>
      <c r="F700" t="str">
        <f>IF(A700=$F$1,COUNTIF($A$2:A700,A700),"")</f>
        <v/>
      </c>
      <c r="G700" t="str">
        <f t="shared" si="34"/>
        <v/>
      </c>
      <c r="H700" t="str">
        <f t="shared" si="35"/>
        <v/>
      </c>
      <c r="I700" t="str">
        <f t="shared" si="36"/>
        <v/>
      </c>
    </row>
    <row r="701" spans="1:9" x14ac:dyDescent="0.25">
      <c r="A701" t="str">
        <f>IF('C. Fund Source'!B701="","",'C. Fund Source'!B701&amp;'C. Fund Source'!C701&amp;'C. Fund Source'!D701)</f>
        <v>4620013</v>
      </c>
      <c r="B701" t="str">
        <f>IF('C. Fund Source'!E701="","",'C. Fund Source'!E701)</f>
        <v>1190</v>
      </c>
      <c r="C701">
        <f>IF(A701="","",'C. Fund Source'!G701)</f>
        <v>2.7300000000000001E-2</v>
      </c>
      <c r="D701" t="str">
        <f>IF(A701="","",IF(COUNTIFS('Tracking Log'!H:H,A701,'Tracking Log'!J:J,B701)&gt;0,"Y","N"))</f>
        <v>Y</v>
      </c>
      <c r="E701" t="str">
        <f>IF(A701="","",IF(D701="N","Unit will be held to the lessor of the adopted rate or "&amp;TEXT(C701,"0.0000")&amp;" for "&amp;Year,VLOOKUP(A701&amp;"-"&amp;B701,'Tracking Support'!A:E,5,FALSE)))</f>
        <v>Unit will be held to the lessor of the adopted rate or the Re-established rate of 0.0333 for 2025</v>
      </c>
      <c r="F701" t="str">
        <f>IF(A701=$F$1,COUNTIF($A$2:A701,A701),"")</f>
        <v/>
      </c>
      <c r="G701" t="str">
        <f t="shared" si="34"/>
        <v/>
      </c>
      <c r="H701" t="str">
        <f t="shared" si="35"/>
        <v/>
      </c>
      <c r="I701" t="str">
        <f t="shared" si="36"/>
        <v/>
      </c>
    </row>
    <row r="702" spans="1:9" x14ac:dyDescent="0.25">
      <c r="A702" t="str">
        <f>IF('C. Fund Source'!B702="","",'C. Fund Source'!B702&amp;'C. Fund Source'!C702&amp;'C. Fund Source'!D702)</f>
        <v>4620014</v>
      </c>
      <c r="B702" t="str">
        <f>IF('C. Fund Source'!E702="","",'C. Fund Source'!E702)</f>
        <v>1190</v>
      </c>
      <c r="C702">
        <f>IF(A702="","",'C. Fund Source'!G702)</f>
        <v>2.92E-2</v>
      </c>
      <c r="D702" t="str">
        <f>IF(A702="","",IF(COUNTIFS('Tracking Log'!H:H,A702,'Tracking Log'!J:J,B702)&gt;0,"Y","N"))</f>
        <v>Y</v>
      </c>
      <c r="E702" t="str">
        <f>IF(A702="","",IF(D702="N","Unit will be held to the lessor of the adopted rate or "&amp;TEXT(C702,"0.0000")&amp;" for "&amp;Year,VLOOKUP(A702&amp;"-"&amp;B702,'Tracking Support'!A:E,5,FALSE)))</f>
        <v>Unit will be held to the lessor of the adopted rate or the Re-established rate of 0.0333 for 2025</v>
      </c>
      <c r="F702" t="str">
        <f>IF(A702=$F$1,COUNTIF($A$2:A702,A702),"")</f>
        <v/>
      </c>
      <c r="G702" t="str">
        <f t="shared" si="34"/>
        <v/>
      </c>
      <c r="H702" t="str">
        <f t="shared" si="35"/>
        <v/>
      </c>
      <c r="I702" t="str">
        <f t="shared" si="36"/>
        <v/>
      </c>
    </row>
    <row r="703" spans="1:9" x14ac:dyDescent="0.25">
      <c r="A703" t="str">
        <f>IF('C. Fund Source'!B703="","",'C. Fund Source'!B703&amp;'C. Fund Source'!C703&amp;'C. Fund Source'!D703)</f>
        <v>4620015</v>
      </c>
      <c r="B703" t="str">
        <f>IF('C. Fund Source'!E703="","",'C. Fund Source'!E703)</f>
        <v>1190</v>
      </c>
      <c r="C703">
        <f>IF(A703="","",'C. Fund Source'!G703)</f>
        <v>3.15E-2</v>
      </c>
      <c r="D703" t="str">
        <f>IF(A703="","",IF(COUNTIFS('Tracking Log'!H:H,A703,'Tracking Log'!J:J,B703)&gt;0,"Y","N"))</f>
        <v>N</v>
      </c>
      <c r="E703" t="str">
        <f>IF(A703="","",IF(D703="N","Unit will be held to the lessor of the adopted rate or "&amp;TEXT(C703,"0.0000")&amp;" for "&amp;Year,VLOOKUP(A703&amp;"-"&amp;B703,'Tracking Support'!A:E,5,FALSE)))</f>
        <v>Unit will be held to the lessor of the adopted rate or 0.0315 for 2025</v>
      </c>
      <c r="F703" t="str">
        <f>IF(A703=$F$1,COUNTIF($A$2:A703,A703),"")</f>
        <v/>
      </c>
      <c r="G703" t="str">
        <f t="shared" si="34"/>
        <v/>
      </c>
      <c r="H703" t="str">
        <f t="shared" si="35"/>
        <v/>
      </c>
      <c r="I703" t="str">
        <f t="shared" si="36"/>
        <v/>
      </c>
    </row>
    <row r="704" spans="1:9" x14ac:dyDescent="0.25">
      <c r="A704" t="str">
        <f>IF('C. Fund Source'!B704="","",'C. Fund Source'!B704&amp;'C. Fund Source'!C704&amp;'C. Fund Source'!D704)</f>
        <v>4620016</v>
      </c>
      <c r="B704" t="str">
        <f>IF('C. Fund Source'!E704="","",'C. Fund Source'!E704)</f>
        <v>1190</v>
      </c>
      <c r="C704">
        <f>IF(A704="","",'C. Fund Source'!G704)</f>
        <v>2.8400000000000002E-2</v>
      </c>
      <c r="D704" t="str">
        <f>IF(A704="","",IF(COUNTIFS('Tracking Log'!H:H,A704,'Tracking Log'!J:J,B704)&gt;0,"Y","N"))</f>
        <v>N</v>
      </c>
      <c r="E704" t="str">
        <f>IF(A704="","",IF(D704="N","Unit will be held to the lessor of the adopted rate or "&amp;TEXT(C704,"0.0000")&amp;" for "&amp;Year,VLOOKUP(A704&amp;"-"&amp;B704,'Tracking Support'!A:E,5,FALSE)))</f>
        <v>Unit will be held to the lessor of the adopted rate or 0.0284 for 2025</v>
      </c>
      <c r="F704" t="str">
        <f>IF(A704=$F$1,COUNTIF($A$2:A704,A704),"")</f>
        <v/>
      </c>
      <c r="G704" t="str">
        <f t="shared" si="34"/>
        <v/>
      </c>
      <c r="H704" t="str">
        <f t="shared" si="35"/>
        <v/>
      </c>
      <c r="I704" t="str">
        <f t="shared" si="36"/>
        <v/>
      </c>
    </row>
    <row r="705" spans="1:9" x14ac:dyDescent="0.25">
      <c r="A705" t="str">
        <f>IF('C. Fund Source'!B705="","",'C. Fund Source'!B705&amp;'C. Fund Source'!C705&amp;'C. Fund Source'!D705)</f>
        <v>4620017</v>
      </c>
      <c r="B705" t="str">
        <f>IF('C. Fund Source'!E705="","",'C. Fund Source'!E705)</f>
        <v>1190</v>
      </c>
      <c r="C705">
        <f>IF(A705="","",'C. Fund Source'!G705)</f>
        <v>3.1800000000000002E-2</v>
      </c>
      <c r="D705" t="str">
        <f>IF(A705="","",IF(COUNTIFS('Tracking Log'!H:H,A705,'Tracking Log'!J:J,B705)&gt;0,"Y","N"))</f>
        <v>N</v>
      </c>
      <c r="E705" t="str">
        <f>IF(A705="","",IF(D705="N","Unit will be held to the lessor of the adopted rate or "&amp;TEXT(C705,"0.0000")&amp;" for "&amp;Year,VLOOKUP(A705&amp;"-"&amp;B705,'Tracking Support'!A:E,5,FALSE)))</f>
        <v>Unit will be held to the lessor of the adopted rate or 0.0318 for 2025</v>
      </c>
      <c r="F705" t="str">
        <f>IF(A705=$F$1,COUNTIF($A$2:A705,A705),"")</f>
        <v/>
      </c>
      <c r="G705" t="str">
        <f t="shared" si="34"/>
        <v/>
      </c>
      <c r="H705" t="str">
        <f t="shared" si="35"/>
        <v/>
      </c>
      <c r="I705" t="str">
        <f t="shared" si="36"/>
        <v/>
      </c>
    </row>
    <row r="706" spans="1:9" x14ac:dyDescent="0.25">
      <c r="A706" t="str">
        <f>IF('C. Fund Source'!B706="","",'C. Fund Source'!B706&amp;'C. Fund Source'!C706&amp;'C. Fund Source'!D706)</f>
        <v>4620018</v>
      </c>
      <c r="B706" t="str">
        <f>IF('C. Fund Source'!E706="","",'C. Fund Source'!E706)</f>
        <v>1190</v>
      </c>
      <c r="C706">
        <f>IF(A706="","",'C. Fund Source'!G706)</f>
        <v>2.9600000000000001E-2</v>
      </c>
      <c r="D706" t="str">
        <f>IF(A706="","",IF(COUNTIFS('Tracking Log'!H:H,A706,'Tracking Log'!J:J,B706)&gt;0,"Y","N"))</f>
        <v>N</v>
      </c>
      <c r="E706" t="str">
        <f>IF(A706="","",IF(D706="N","Unit will be held to the lessor of the adopted rate or "&amp;TEXT(C706,"0.0000")&amp;" for "&amp;Year,VLOOKUP(A706&amp;"-"&amp;B706,'Tracking Support'!A:E,5,FALSE)))</f>
        <v>Unit will be held to the lessor of the adopted rate or 0.0296 for 2025</v>
      </c>
      <c r="F706" t="str">
        <f>IF(A706=$F$1,COUNTIF($A$2:A706,A706),"")</f>
        <v/>
      </c>
      <c r="G706" t="str">
        <f t="shared" si="34"/>
        <v/>
      </c>
      <c r="H706" t="str">
        <f t="shared" si="35"/>
        <v/>
      </c>
      <c r="I706" t="str">
        <f t="shared" si="36"/>
        <v/>
      </c>
    </row>
    <row r="707" spans="1:9" x14ac:dyDescent="0.25">
      <c r="A707" t="str">
        <f>IF('C. Fund Source'!B707="","",'C. Fund Source'!B707&amp;'C. Fund Source'!C707&amp;'C. Fund Source'!D707)</f>
        <v>4620019</v>
      </c>
      <c r="B707" t="str">
        <f>IF('C. Fund Source'!E707="","",'C. Fund Source'!E707)</f>
        <v>1190</v>
      </c>
      <c r="C707">
        <f>IF(A707="","",'C. Fund Source'!G707)</f>
        <v>3.1300000000000001E-2</v>
      </c>
      <c r="D707" t="str">
        <f>IF(A707="","",IF(COUNTIFS('Tracking Log'!H:H,A707,'Tracking Log'!J:J,B707)&gt;0,"Y","N"))</f>
        <v>N</v>
      </c>
      <c r="E707" t="str">
        <f>IF(A707="","",IF(D707="N","Unit will be held to the lessor of the adopted rate or "&amp;TEXT(C707,"0.0000")&amp;" for "&amp;Year,VLOOKUP(A707&amp;"-"&amp;B707,'Tracking Support'!A:E,5,FALSE)))</f>
        <v>Unit will be held to the lessor of the adopted rate or 0.0313 for 2025</v>
      </c>
      <c r="F707" t="str">
        <f>IF(A707=$F$1,COUNTIF($A$2:A707,A707),"")</f>
        <v/>
      </c>
      <c r="G707" t="str">
        <f t="shared" ref="G707:G770" si="37">IF(F707="","",B707)</f>
        <v/>
      </c>
      <c r="H707" t="str">
        <f t="shared" ref="H707:H770" si="38">IF(F707="","",C707)</f>
        <v/>
      </c>
      <c r="I707" t="str">
        <f t="shared" ref="I707:I770" si="39">IF(F707="","",E707)</f>
        <v/>
      </c>
    </row>
    <row r="708" spans="1:9" x14ac:dyDescent="0.25">
      <c r="A708" t="str">
        <f>IF('C. Fund Source'!B708="","",'C. Fund Source'!B708&amp;'C. Fund Source'!C708&amp;'C. Fund Source'!D708)</f>
        <v>4620020</v>
      </c>
      <c r="B708" t="str">
        <f>IF('C. Fund Source'!E708="","",'C. Fund Source'!E708)</f>
        <v>1190</v>
      </c>
      <c r="C708">
        <f>IF(A708="","",'C. Fund Source'!G708)</f>
        <v>1.8200000000000001E-2</v>
      </c>
      <c r="D708" t="str">
        <f>IF(A708="","",IF(COUNTIFS('Tracking Log'!H:H,A708,'Tracking Log'!J:J,B708)&gt;0,"Y","N"))</f>
        <v>N</v>
      </c>
      <c r="E708" t="str">
        <f>IF(A708="","",IF(D708="N","Unit will be held to the lessor of the adopted rate or "&amp;TEXT(C708,"0.0000")&amp;" for "&amp;Year,VLOOKUP(A708&amp;"-"&amp;B708,'Tracking Support'!A:E,5,FALSE)))</f>
        <v>Unit will be held to the lessor of the adopted rate or 0.0182 for 2025</v>
      </c>
      <c r="F708" t="str">
        <f>IF(A708=$F$1,COUNTIF($A$2:A708,A708),"")</f>
        <v/>
      </c>
      <c r="G708" t="str">
        <f t="shared" si="37"/>
        <v/>
      </c>
      <c r="H708" t="str">
        <f t="shared" si="38"/>
        <v/>
      </c>
      <c r="I708" t="str">
        <f t="shared" si="39"/>
        <v/>
      </c>
    </row>
    <row r="709" spans="1:9" x14ac:dyDescent="0.25">
      <c r="A709" t="str">
        <f>IF('C. Fund Source'!B709="","",'C. Fund Source'!B709&amp;'C. Fund Source'!C709&amp;'C. Fund Source'!D709)</f>
        <v>4630115</v>
      </c>
      <c r="B709" t="str">
        <f>IF('C. Fund Source'!E709="","",'C. Fund Source'!E709)</f>
        <v>0990</v>
      </c>
      <c r="C709">
        <f>IF(A709="","",'C. Fund Source'!G709)</f>
        <v>0</v>
      </c>
      <c r="D709" t="str">
        <f>IF(A709="","",IF(COUNTIFS('Tracking Log'!H:H,A709,'Tracking Log'!J:J,B709)&gt;0,"Y","N"))</f>
        <v>N</v>
      </c>
      <c r="E709" t="str">
        <f>IF(A709="","",IF(D709="N","Unit will be held to the lessor of the adopted rate or "&amp;TEXT(C709,"0.0000")&amp;" for "&amp;Year,VLOOKUP(A709&amp;"-"&amp;B709,'Tracking Support'!A:E,5,FALSE)))</f>
        <v>Unit will be held to the lessor of the adopted rate or 0.0000 for 2025</v>
      </c>
      <c r="F709" t="str">
        <f>IF(A709=$F$1,COUNTIF($A$2:A709,A709),"")</f>
        <v/>
      </c>
      <c r="G709" t="str">
        <f t="shared" si="37"/>
        <v/>
      </c>
      <c r="H709" t="str">
        <f t="shared" si="38"/>
        <v/>
      </c>
      <c r="I709" t="str">
        <f t="shared" si="39"/>
        <v/>
      </c>
    </row>
    <row r="710" spans="1:9" x14ac:dyDescent="0.25">
      <c r="A710" t="str">
        <f>IF('C. Fund Source'!B710="","",'C. Fund Source'!B710&amp;'C. Fund Source'!C710&amp;'C. Fund Source'!D710)</f>
        <v>4630115</v>
      </c>
      <c r="B710" t="str">
        <f>IF('C. Fund Source'!E710="","",'C. Fund Source'!E710)</f>
        <v>2391</v>
      </c>
      <c r="C710">
        <f>IF(A710="","",'C. Fund Source'!G710)</f>
        <v>4.2599999999999999E-2</v>
      </c>
      <c r="D710" t="str">
        <f>IF(A710="","",IF(COUNTIFS('Tracking Log'!H:H,A710,'Tracking Log'!J:J,B710)&gt;0,"Y","N"))</f>
        <v>N</v>
      </c>
      <c r="E710" t="str">
        <f>IF(A710="","",IF(D710="N","Unit will be held to the lessor of the adopted rate or "&amp;TEXT(C710,"0.0000")&amp;" for "&amp;Year,VLOOKUP(A710&amp;"-"&amp;B710,'Tracking Support'!A:E,5,FALSE)))</f>
        <v>Unit will be held to the lessor of the adopted rate or 0.0426 for 2025</v>
      </c>
      <c r="F710" t="str">
        <f>IF(A710=$F$1,COUNTIF($A$2:A710,A710),"")</f>
        <v/>
      </c>
      <c r="G710" t="str">
        <f t="shared" si="37"/>
        <v/>
      </c>
      <c r="H710" t="str">
        <f t="shared" si="38"/>
        <v/>
      </c>
      <c r="I710" t="str">
        <f t="shared" si="39"/>
        <v/>
      </c>
    </row>
    <row r="711" spans="1:9" x14ac:dyDescent="0.25">
      <c r="A711" t="str">
        <f>IF('C. Fund Source'!B711="","",'C. Fund Source'!B711&amp;'C. Fund Source'!C711&amp;'C. Fund Source'!D711)</f>
        <v>4630201</v>
      </c>
      <c r="B711" t="str">
        <f>IF('C. Fund Source'!E711="","",'C. Fund Source'!E711)</f>
        <v>2391</v>
      </c>
      <c r="C711">
        <f>IF(A711="","",'C. Fund Source'!G711)</f>
        <v>0.05</v>
      </c>
      <c r="D711" t="str">
        <f>IF(A711="","",IF(COUNTIFS('Tracking Log'!H:H,A711,'Tracking Log'!J:J,B711)&gt;0,"Y","N"))</f>
        <v>N</v>
      </c>
      <c r="E711" t="str">
        <f>IF(A711="","",IF(D711="N","Unit will be held to the lessor of the adopted rate or "&amp;TEXT(C711,"0.0000")&amp;" for "&amp;Year,VLOOKUP(A711&amp;"-"&amp;B711,'Tracking Support'!A:E,5,FALSE)))</f>
        <v>Unit will be held to the lessor of the adopted rate or 0.0500 for 2025</v>
      </c>
      <c r="F711" t="str">
        <f>IF(A711=$F$1,COUNTIF($A$2:A711,A711),"")</f>
        <v/>
      </c>
      <c r="G711" t="str">
        <f t="shared" si="37"/>
        <v/>
      </c>
      <c r="H711" t="str">
        <f t="shared" si="38"/>
        <v/>
      </c>
      <c r="I711" t="str">
        <f t="shared" si="39"/>
        <v/>
      </c>
    </row>
    <row r="712" spans="1:9" x14ac:dyDescent="0.25">
      <c r="A712" t="str">
        <f>IF('C. Fund Source'!B712="","",'C. Fund Source'!B712&amp;'C. Fund Source'!C712&amp;'C. Fund Source'!D712)</f>
        <v>4630737</v>
      </c>
      <c r="B712" t="str">
        <f>IF('C. Fund Source'!E712="","",'C. Fund Source'!E712)</f>
        <v>2391</v>
      </c>
      <c r="C712">
        <f>IF(A712="","",'C. Fund Source'!G712)</f>
        <v>0</v>
      </c>
      <c r="D712" t="str">
        <f>IF(A712="","",IF(COUNTIFS('Tracking Log'!H:H,A712,'Tracking Log'!J:J,B712)&gt;0,"Y","N"))</f>
        <v>N</v>
      </c>
      <c r="E712" t="str">
        <f>IF(A712="","",IF(D712="N","Unit will be held to the lessor of the adopted rate or "&amp;TEXT(C712,"0.0000")&amp;" for "&amp;Year,VLOOKUP(A712&amp;"-"&amp;B712,'Tracking Support'!A:E,5,FALSE)))</f>
        <v>Unit will be held to the lessor of the adopted rate or 0.0000 for 2025</v>
      </c>
      <c r="F712" t="str">
        <f>IF(A712=$F$1,COUNTIF($A$2:A712,A712),"")</f>
        <v/>
      </c>
      <c r="G712" t="str">
        <f t="shared" si="37"/>
        <v/>
      </c>
      <c r="H712" t="str">
        <f t="shared" si="38"/>
        <v/>
      </c>
      <c r="I712" t="str">
        <f t="shared" si="39"/>
        <v/>
      </c>
    </row>
    <row r="713" spans="1:9" x14ac:dyDescent="0.25">
      <c r="A713" t="str">
        <f>IF('C. Fund Source'!B713="","",'C. Fund Source'!B713&amp;'C. Fund Source'!C713&amp;'C. Fund Source'!D713)</f>
        <v>4630738</v>
      </c>
      <c r="B713" t="str">
        <f>IF('C. Fund Source'!E713="","",'C. Fund Source'!E713)</f>
        <v>2391</v>
      </c>
      <c r="C713">
        <f>IF(A713="","",'C. Fund Source'!G713)</f>
        <v>9.2999999999999992E-3</v>
      </c>
      <c r="D713" t="str">
        <f>IF(A713="","",IF(COUNTIFS('Tracking Log'!H:H,A713,'Tracking Log'!J:J,B713)&gt;0,"Y","N"))</f>
        <v>N</v>
      </c>
      <c r="E713" t="str">
        <f>IF(A713="","",IF(D713="N","Unit will be held to the lessor of the adopted rate or "&amp;TEXT(C713,"0.0000")&amp;" for "&amp;Year,VLOOKUP(A713&amp;"-"&amp;B713,'Tracking Support'!A:E,5,FALSE)))</f>
        <v>Unit will be held to the lessor of the adopted rate or 0.0093 for 2025</v>
      </c>
      <c r="F713" t="str">
        <f>IF(A713=$F$1,COUNTIF($A$2:A713,A713),"")</f>
        <v/>
      </c>
      <c r="G713" t="str">
        <f t="shared" si="37"/>
        <v/>
      </c>
      <c r="H713" t="str">
        <f t="shared" si="38"/>
        <v/>
      </c>
      <c r="I713" t="str">
        <f t="shared" si="39"/>
        <v/>
      </c>
    </row>
    <row r="714" spans="1:9" x14ac:dyDescent="0.25">
      <c r="A714" t="str">
        <f>IF('C. Fund Source'!B714="","",'C. Fund Source'!B714&amp;'C. Fund Source'!C714&amp;'C. Fund Source'!D714)</f>
        <v>4630739</v>
      </c>
      <c r="B714" t="str">
        <f>IF('C. Fund Source'!E714="","",'C. Fund Source'!E714)</f>
        <v>2391</v>
      </c>
      <c r="C714">
        <f>IF(A714="","",'C. Fund Source'!G714)</f>
        <v>0.05</v>
      </c>
      <c r="D714" t="str">
        <f>IF(A714="","",IF(COUNTIFS('Tracking Log'!H:H,A714,'Tracking Log'!J:J,B714)&gt;0,"Y","N"))</f>
        <v>N</v>
      </c>
      <c r="E714" t="str">
        <f>IF(A714="","",IF(D714="N","Unit will be held to the lessor of the adopted rate or "&amp;TEXT(C714,"0.0000")&amp;" for "&amp;Year,VLOOKUP(A714&amp;"-"&amp;B714,'Tracking Support'!A:E,5,FALSE)))</f>
        <v>Unit will be held to the lessor of the adopted rate or 0.0500 for 2025</v>
      </c>
      <c r="F714" t="str">
        <f>IF(A714=$F$1,COUNTIF($A$2:A714,A714),"")</f>
        <v/>
      </c>
      <c r="G714" t="str">
        <f t="shared" si="37"/>
        <v/>
      </c>
      <c r="H714" t="str">
        <f t="shared" si="38"/>
        <v/>
      </c>
      <c r="I714" t="str">
        <f t="shared" si="39"/>
        <v/>
      </c>
    </row>
    <row r="715" spans="1:9" x14ac:dyDescent="0.25">
      <c r="A715" t="str">
        <f>IF('C. Fund Source'!B715="","",'C. Fund Source'!B715&amp;'C. Fund Source'!C715&amp;'C. Fund Source'!D715)</f>
        <v>4630740</v>
      </c>
      <c r="B715" t="str">
        <f>IF('C. Fund Source'!E715="","",'C. Fund Source'!E715)</f>
        <v>2391</v>
      </c>
      <c r="C715">
        <f>IF(A715="","",'C. Fund Source'!G715)</f>
        <v>0.05</v>
      </c>
      <c r="D715" t="str">
        <f>IF(A715="","",IF(COUNTIFS('Tracking Log'!H:H,A715,'Tracking Log'!J:J,B715)&gt;0,"Y","N"))</f>
        <v>N</v>
      </c>
      <c r="E715" t="str">
        <f>IF(A715="","",IF(D715="N","Unit will be held to the lessor of the adopted rate or "&amp;TEXT(C715,"0.0000")&amp;" for "&amp;Year,VLOOKUP(A715&amp;"-"&amp;B715,'Tracking Support'!A:E,5,FALSE)))</f>
        <v>Unit will be held to the lessor of the adopted rate or 0.0500 for 2025</v>
      </c>
      <c r="F715" t="str">
        <f>IF(A715=$F$1,COUNTIF($A$2:A715,A715),"")</f>
        <v/>
      </c>
      <c r="G715" t="str">
        <f t="shared" si="37"/>
        <v/>
      </c>
      <c r="H715" t="str">
        <f t="shared" si="38"/>
        <v/>
      </c>
      <c r="I715" t="str">
        <f t="shared" si="39"/>
        <v/>
      </c>
    </row>
    <row r="716" spans="1:9" x14ac:dyDescent="0.25">
      <c r="A716" t="str">
        <f>IF('C. Fund Source'!B716="","",'C. Fund Source'!B716&amp;'C. Fund Source'!C716&amp;'C. Fund Source'!D716)</f>
        <v>4630742</v>
      </c>
      <c r="B716" t="str">
        <f>IF('C. Fund Source'!E716="","",'C. Fund Source'!E716)</f>
        <v>2391</v>
      </c>
      <c r="C716">
        <f>IF(A716="","",'C. Fund Source'!G716)</f>
        <v>4.48E-2</v>
      </c>
      <c r="D716" t="str">
        <f>IF(A716="","",IF(COUNTIFS('Tracking Log'!H:H,A716,'Tracking Log'!J:J,B716)&gt;0,"Y","N"))</f>
        <v>N</v>
      </c>
      <c r="E716" t="str">
        <f>IF(A716="","",IF(D716="N","Unit will be held to the lessor of the adopted rate or "&amp;TEXT(C716,"0.0000")&amp;" for "&amp;Year,VLOOKUP(A716&amp;"-"&amp;B716,'Tracking Support'!A:E,5,FALSE)))</f>
        <v>Unit will be held to the lessor of the adopted rate or 0.0448 for 2025</v>
      </c>
      <c r="F716" t="str">
        <f>IF(A716=$F$1,COUNTIF($A$2:A716,A716),"")</f>
        <v/>
      </c>
      <c r="G716" t="str">
        <f t="shared" si="37"/>
        <v/>
      </c>
      <c r="H716" t="str">
        <f t="shared" si="38"/>
        <v/>
      </c>
      <c r="I716" t="str">
        <f t="shared" si="39"/>
        <v/>
      </c>
    </row>
    <row r="717" spans="1:9" x14ac:dyDescent="0.25">
      <c r="A717" t="str">
        <f>IF('C. Fund Source'!B717="","",'C. Fund Source'!B717&amp;'C. Fund Source'!C717&amp;'C. Fund Source'!D717)</f>
        <v>4630743</v>
      </c>
      <c r="B717" t="str">
        <f>IF('C. Fund Source'!E717="","",'C. Fund Source'!E717)</f>
        <v>2391</v>
      </c>
      <c r="C717">
        <f>IF(A717="","",'C. Fund Source'!G717)</f>
        <v>0.05</v>
      </c>
      <c r="D717" t="str">
        <f>IF(A717="","",IF(COUNTIFS('Tracking Log'!H:H,A717,'Tracking Log'!J:J,B717)&gt;0,"Y","N"))</f>
        <v>N</v>
      </c>
      <c r="E717" t="str">
        <f>IF(A717="","",IF(D717="N","Unit will be held to the lessor of the adopted rate or "&amp;TEXT(C717,"0.0000")&amp;" for "&amp;Year,VLOOKUP(A717&amp;"-"&amp;B717,'Tracking Support'!A:E,5,FALSE)))</f>
        <v>Unit will be held to the lessor of the adopted rate or 0.0500 for 2025</v>
      </c>
      <c r="F717" t="str">
        <f>IF(A717=$F$1,COUNTIF($A$2:A717,A717),"")</f>
        <v/>
      </c>
      <c r="G717" t="str">
        <f t="shared" si="37"/>
        <v/>
      </c>
      <c r="H717" t="str">
        <f t="shared" si="38"/>
        <v/>
      </c>
      <c r="I717" t="str">
        <f t="shared" si="39"/>
        <v/>
      </c>
    </row>
    <row r="718" spans="1:9" x14ac:dyDescent="0.25">
      <c r="A718" t="str">
        <f>IF('C. Fund Source'!B718="","",'C. Fund Source'!B718&amp;'C. Fund Source'!C718&amp;'C. Fund Source'!D718)</f>
        <v>4630744</v>
      </c>
      <c r="B718" t="str">
        <f>IF('C. Fund Source'!E718="","",'C. Fund Source'!E718)</f>
        <v>2391</v>
      </c>
      <c r="C718">
        <f>IF(A718="","",'C. Fund Source'!G718)</f>
        <v>0.05</v>
      </c>
      <c r="D718" t="str">
        <f>IF(A718="","",IF(COUNTIFS('Tracking Log'!H:H,A718,'Tracking Log'!J:J,B718)&gt;0,"Y","N"))</f>
        <v>N</v>
      </c>
      <c r="E718" t="str">
        <f>IF(A718="","",IF(D718="N","Unit will be held to the lessor of the adopted rate or "&amp;TEXT(C718,"0.0000")&amp;" for "&amp;Year,VLOOKUP(A718&amp;"-"&amp;B718,'Tracking Support'!A:E,5,FALSE)))</f>
        <v>Unit will be held to the lessor of the adopted rate or 0.0500 for 2025</v>
      </c>
      <c r="F718" t="str">
        <f>IF(A718=$F$1,COUNTIF($A$2:A718,A718),"")</f>
        <v/>
      </c>
      <c r="G718" t="str">
        <f t="shared" si="37"/>
        <v/>
      </c>
      <c r="H718" t="str">
        <f t="shared" si="38"/>
        <v/>
      </c>
      <c r="I718" t="str">
        <f t="shared" si="39"/>
        <v/>
      </c>
    </row>
    <row r="719" spans="1:9" x14ac:dyDescent="0.25">
      <c r="A719" t="str">
        <f>IF('C. Fund Source'!B719="","",'C. Fund Source'!B719&amp;'C. Fund Source'!C719&amp;'C. Fund Source'!D719)</f>
        <v>4660665</v>
      </c>
      <c r="B719" t="str">
        <f>IF('C. Fund Source'!E719="","",'C. Fund Source'!E719)</f>
        <v>8692</v>
      </c>
      <c r="C719">
        <f>IF(A719="","",'C. Fund Source'!G719)</f>
        <v>3.3300000000000003E-2</v>
      </c>
      <c r="D719" t="str">
        <f>IF(A719="","",IF(COUNTIFS('Tracking Log'!H:H,A719,'Tracking Log'!J:J,B719)&gt;0,"Y","N"))</f>
        <v>N</v>
      </c>
      <c r="E719" t="str">
        <f>IF(A719="","",IF(D719="N","Unit will be held to the lessor of the adopted rate or "&amp;TEXT(C719,"0.0000")&amp;" for "&amp;Year,VLOOKUP(A719&amp;"-"&amp;B719,'Tracking Support'!A:E,5,FALSE)))</f>
        <v>Unit will be held to the lessor of the adopted rate or 0.0333 for 2025</v>
      </c>
      <c r="F719" t="str">
        <f>IF(A719=$F$1,COUNTIF($A$2:A719,A719),"")</f>
        <v/>
      </c>
      <c r="G719" t="str">
        <f t="shared" si="37"/>
        <v/>
      </c>
      <c r="H719" t="str">
        <f t="shared" si="38"/>
        <v/>
      </c>
      <c r="I719" t="str">
        <f t="shared" si="39"/>
        <v/>
      </c>
    </row>
    <row r="720" spans="1:9" x14ac:dyDescent="0.25">
      <c r="A720" t="str">
        <f>IF('C. Fund Source'!B720="","",'C. Fund Source'!B720&amp;'C. Fund Source'!C720&amp;'C. Fund Source'!D720)</f>
        <v>4660978</v>
      </c>
      <c r="B720" t="str">
        <f>IF('C. Fund Source'!E720="","",'C. Fund Source'!E720)</f>
        <v>8190</v>
      </c>
      <c r="C720">
        <f>IF(A720="","",'C. Fund Source'!G720)</f>
        <v>1.5800000000000002E-2</v>
      </c>
      <c r="D720" t="str">
        <f>IF(A720="","",IF(COUNTIFS('Tracking Log'!H:H,A720,'Tracking Log'!J:J,B720)&gt;0,"Y","N"))</f>
        <v>N</v>
      </c>
      <c r="E720" t="str">
        <f>IF(A720="","",IF(D720="N","Unit will be held to the lessor of the adopted rate or "&amp;TEXT(C720,"0.0000")&amp;" for "&amp;Year,VLOOKUP(A720&amp;"-"&amp;B720,'Tracking Support'!A:E,5,FALSE)))</f>
        <v>Unit will be held to the lessor of the adopted rate or 0.0158 for 2025</v>
      </c>
      <c r="F720" t="str">
        <f>IF(A720=$F$1,COUNTIF($A$2:A720,A720),"")</f>
        <v/>
      </c>
      <c r="G720" t="str">
        <f t="shared" si="37"/>
        <v/>
      </c>
      <c r="H720" t="str">
        <f t="shared" si="38"/>
        <v/>
      </c>
      <c r="I720" t="str">
        <f t="shared" si="39"/>
        <v/>
      </c>
    </row>
    <row r="721" spans="1:9" x14ac:dyDescent="0.25">
      <c r="A721" t="str">
        <f>IF('C. Fund Source'!B721="","",'C. Fund Source'!B721&amp;'C. Fund Source'!C721&amp;'C. Fund Source'!D721)</f>
        <v>4670075</v>
      </c>
      <c r="B721" t="str">
        <f>IF('C. Fund Source'!E721="","",'C. Fund Source'!E721)</f>
        <v>2393</v>
      </c>
      <c r="C721">
        <f>IF(A721="","",'C. Fund Source'!G721)</f>
        <v>3.1300000000000001E-2</v>
      </c>
      <c r="D721" t="str">
        <f>IF(A721="","",IF(COUNTIFS('Tracking Log'!H:H,A721,'Tracking Log'!J:J,B721)&gt;0,"Y","N"))</f>
        <v>N</v>
      </c>
      <c r="E721" t="str">
        <f>IF(A721="","",IF(D721="N","Unit will be held to the lessor of the adopted rate or "&amp;TEXT(C721,"0.0000")&amp;" for "&amp;Year,VLOOKUP(A721&amp;"-"&amp;B721,'Tracking Support'!A:E,5,FALSE)))</f>
        <v>Unit will be held to the lessor of the adopted rate or 0.0313 for 2025</v>
      </c>
      <c r="F721" t="str">
        <f>IF(A721=$F$1,COUNTIF($A$2:A721,A721),"")</f>
        <v/>
      </c>
      <c r="G721" t="str">
        <f t="shared" si="37"/>
        <v/>
      </c>
      <c r="H721" t="str">
        <f t="shared" si="38"/>
        <v/>
      </c>
      <c r="I721" t="str">
        <f t="shared" si="39"/>
        <v/>
      </c>
    </row>
    <row r="722" spans="1:9" x14ac:dyDescent="0.25">
      <c r="A722" t="str">
        <f>IF('C. Fund Source'!B722="","",'C. Fund Source'!B722&amp;'C. Fund Source'!C722&amp;'C. Fund Source'!D722)</f>
        <v>4710000</v>
      </c>
      <c r="B722" t="str">
        <f>IF('C. Fund Source'!E722="","",'C. Fund Source'!E722)</f>
        <v>0790</v>
      </c>
      <c r="C722">
        <f>IF(A722="","",'C. Fund Source'!G722)</f>
        <v>6.3500000000000001E-2</v>
      </c>
      <c r="D722" t="str">
        <f>IF(A722="","",IF(COUNTIFS('Tracking Log'!H:H,A722,'Tracking Log'!J:J,B722)&gt;0,"Y","N"))</f>
        <v>N</v>
      </c>
      <c r="E722" t="str">
        <f>IF(A722="","",IF(D722="N","Unit will be held to the lessor of the adopted rate or "&amp;TEXT(C722,"0.0000")&amp;" for "&amp;Year,VLOOKUP(A722&amp;"-"&amp;B722,'Tracking Support'!A:E,5,FALSE)))</f>
        <v>Unit will be held to the lessor of the adopted rate or 0.0635 for 2025</v>
      </c>
      <c r="F722" t="str">
        <f>IF(A722=$F$1,COUNTIF($A$2:A722,A722),"")</f>
        <v/>
      </c>
      <c r="G722" t="str">
        <f t="shared" si="37"/>
        <v/>
      </c>
      <c r="H722" t="str">
        <f t="shared" si="38"/>
        <v/>
      </c>
      <c r="I722" t="str">
        <f t="shared" si="39"/>
        <v/>
      </c>
    </row>
    <row r="723" spans="1:9" x14ac:dyDescent="0.25">
      <c r="A723" t="str">
        <f>IF('C. Fund Source'!B723="","",'C. Fund Source'!B723&amp;'C. Fund Source'!C723&amp;'C. Fund Source'!D723)</f>
        <v>4710000</v>
      </c>
      <c r="B723" t="str">
        <f>IF('C. Fund Source'!E723="","",'C. Fund Source'!E723)</f>
        <v>2391</v>
      </c>
      <c r="C723">
        <f>IF(A723="","",'C. Fund Source'!G723)</f>
        <v>1.29E-2</v>
      </c>
      <c r="D723" t="str">
        <f>IF(A723="","",IF(COUNTIFS('Tracking Log'!H:H,A723,'Tracking Log'!J:J,B723)&gt;0,"Y","N"))</f>
        <v>N</v>
      </c>
      <c r="E723" t="str">
        <f>IF(A723="","",IF(D723="N","Unit will be held to the lessor of the adopted rate or "&amp;TEXT(C723,"0.0000")&amp;" for "&amp;Year,VLOOKUP(A723&amp;"-"&amp;B723,'Tracking Support'!A:E,5,FALSE)))</f>
        <v>Unit will be held to the lessor of the adopted rate or 0.0129 for 2025</v>
      </c>
      <c r="F723" t="str">
        <f>IF(A723=$F$1,COUNTIF($A$2:A723,A723),"")</f>
        <v/>
      </c>
      <c r="G723" t="str">
        <f t="shared" si="37"/>
        <v/>
      </c>
      <c r="H723" t="str">
        <f t="shared" si="38"/>
        <v/>
      </c>
      <c r="I723" t="str">
        <f t="shared" si="39"/>
        <v/>
      </c>
    </row>
    <row r="724" spans="1:9" x14ac:dyDescent="0.25">
      <c r="A724" t="str">
        <f>IF('C. Fund Source'!B724="","",'C. Fund Source'!B724&amp;'C. Fund Source'!C724&amp;'C. Fund Source'!D724)</f>
        <v>4720003</v>
      </c>
      <c r="B724" t="str">
        <f>IF('C. Fund Source'!E724="","",'C. Fund Source'!E724)</f>
        <v>1190</v>
      </c>
      <c r="C724">
        <f>IF(A724="","",'C. Fund Source'!G724)</f>
        <v>3.1300000000000001E-2</v>
      </c>
      <c r="D724" t="str">
        <f>IF(A724="","",IF(COUNTIFS('Tracking Log'!H:H,A724,'Tracking Log'!J:J,B724)&gt;0,"Y","N"))</f>
        <v>N</v>
      </c>
      <c r="E724" t="str">
        <f>IF(A724="","",IF(D724="N","Unit will be held to the lessor of the adopted rate or "&amp;TEXT(C724,"0.0000")&amp;" for "&amp;Year,VLOOKUP(A724&amp;"-"&amp;B724,'Tracking Support'!A:E,5,FALSE)))</f>
        <v>Unit will be held to the lessor of the adopted rate or 0.0313 for 2025</v>
      </c>
      <c r="F724" t="str">
        <f>IF(A724=$F$1,COUNTIF($A$2:A724,A724),"")</f>
        <v/>
      </c>
      <c r="G724" t="str">
        <f t="shared" si="37"/>
        <v/>
      </c>
      <c r="H724" t="str">
        <f t="shared" si="38"/>
        <v/>
      </c>
      <c r="I724" t="str">
        <f t="shared" si="39"/>
        <v/>
      </c>
    </row>
    <row r="725" spans="1:9" x14ac:dyDescent="0.25">
      <c r="A725" t="str">
        <f>IF('C. Fund Source'!B725="","",'C. Fund Source'!B725&amp;'C. Fund Source'!C725&amp;'C. Fund Source'!D725)</f>
        <v>4720004</v>
      </c>
      <c r="B725" t="str">
        <f>IF('C. Fund Source'!E725="","",'C. Fund Source'!E725)</f>
        <v>1190</v>
      </c>
      <c r="C725">
        <f>IF(A725="","",'C. Fund Source'!G725)</f>
        <v>3.3300000000000003E-2</v>
      </c>
      <c r="D725" t="str">
        <f>IF(A725="","",IF(COUNTIFS('Tracking Log'!H:H,A725,'Tracking Log'!J:J,B725)&gt;0,"Y","N"))</f>
        <v>N</v>
      </c>
      <c r="E725" t="str">
        <f>IF(A725="","",IF(D725="N","Unit will be held to the lessor of the adopted rate or "&amp;TEXT(C725,"0.0000")&amp;" for "&amp;Year,VLOOKUP(A725&amp;"-"&amp;B725,'Tracking Support'!A:E,5,FALSE)))</f>
        <v>Unit will be held to the lessor of the adopted rate or 0.0333 for 2025</v>
      </c>
      <c r="F725" t="str">
        <f>IF(A725=$F$1,COUNTIF($A$2:A725,A725),"")</f>
        <v/>
      </c>
      <c r="G725" t="str">
        <f t="shared" si="37"/>
        <v/>
      </c>
      <c r="H725" t="str">
        <f t="shared" si="38"/>
        <v/>
      </c>
      <c r="I725" t="str">
        <f t="shared" si="39"/>
        <v/>
      </c>
    </row>
    <row r="726" spans="1:9" x14ac:dyDescent="0.25">
      <c r="A726" t="str">
        <f>IF('C. Fund Source'!B726="","",'C. Fund Source'!B726&amp;'C. Fund Source'!C726&amp;'C. Fund Source'!D726)</f>
        <v>4720005</v>
      </c>
      <c r="B726" t="str">
        <f>IF('C. Fund Source'!E726="","",'C. Fund Source'!E726)</f>
        <v>1190</v>
      </c>
      <c r="C726">
        <f>IF(A726="","",'C. Fund Source'!G726)</f>
        <v>3.3300000000000003E-2</v>
      </c>
      <c r="D726" t="str">
        <f>IF(A726="","",IF(COUNTIFS('Tracking Log'!H:H,A726,'Tracking Log'!J:J,B726)&gt;0,"Y","N"))</f>
        <v>N</v>
      </c>
      <c r="E726" t="str">
        <f>IF(A726="","",IF(D726="N","Unit will be held to the lessor of the adopted rate or "&amp;TEXT(C726,"0.0000")&amp;" for "&amp;Year,VLOOKUP(A726&amp;"-"&amp;B726,'Tracking Support'!A:E,5,FALSE)))</f>
        <v>Unit will be held to the lessor of the adopted rate or 0.0333 for 2025</v>
      </c>
      <c r="F726" t="str">
        <f>IF(A726=$F$1,COUNTIF($A$2:A726,A726),"")</f>
        <v/>
      </c>
      <c r="G726" t="str">
        <f t="shared" si="37"/>
        <v/>
      </c>
      <c r="H726" t="str">
        <f t="shared" si="38"/>
        <v/>
      </c>
      <c r="I726" t="str">
        <f t="shared" si="39"/>
        <v/>
      </c>
    </row>
    <row r="727" spans="1:9" x14ac:dyDescent="0.25">
      <c r="A727" t="str">
        <f>IF('C. Fund Source'!B727="","",'C. Fund Source'!B727&amp;'C. Fund Source'!C727&amp;'C. Fund Source'!D727)</f>
        <v>4720005</v>
      </c>
      <c r="B727" t="str">
        <f>IF('C. Fund Source'!E727="","",'C. Fund Source'!E727)</f>
        <v>1390</v>
      </c>
      <c r="C727">
        <f>IF(A727="","",'C. Fund Source'!G727)</f>
        <v>4.8999999999999998E-3</v>
      </c>
      <c r="D727" t="str">
        <f>IF(A727="","",IF(COUNTIFS('Tracking Log'!H:H,A727,'Tracking Log'!J:J,B727)&gt;0,"Y","N"))</f>
        <v>N</v>
      </c>
      <c r="E727" t="str">
        <f>IF(A727="","",IF(D727="N","Unit will be held to the lessor of the adopted rate or "&amp;TEXT(C727,"0.0000")&amp;" for "&amp;Year,VLOOKUP(A727&amp;"-"&amp;B727,'Tracking Support'!A:E,5,FALSE)))</f>
        <v>Unit will be held to the lessor of the adopted rate or 0.0049 for 2025</v>
      </c>
      <c r="F727" t="str">
        <f>IF(A727=$F$1,COUNTIF($A$2:A727,A727),"")</f>
        <v/>
      </c>
      <c r="G727" t="str">
        <f t="shared" si="37"/>
        <v/>
      </c>
      <c r="H727" t="str">
        <f t="shared" si="38"/>
        <v/>
      </c>
      <c r="I727" t="str">
        <f t="shared" si="39"/>
        <v/>
      </c>
    </row>
    <row r="728" spans="1:9" x14ac:dyDescent="0.25">
      <c r="A728" t="str">
        <f>IF('C. Fund Source'!B728="","",'C. Fund Source'!B728&amp;'C. Fund Source'!C728&amp;'C. Fund Source'!D728)</f>
        <v>4720006</v>
      </c>
      <c r="B728" t="str">
        <f>IF('C. Fund Source'!E728="","",'C. Fund Source'!E728)</f>
        <v>1190</v>
      </c>
      <c r="C728">
        <f>IF(A728="","",'C. Fund Source'!G728)</f>
        <v>1.43E-2</v>
      </c>
      <c r="D728" t="str">
        <f>IF(A728="","",IF(COUNTIFS('Tracking Log'!H:H,A728,'Tracking Log'!J:J,B728)&gt;0,"Y","N"))</f>
        <v>N</v>
      </c>
      <c r="E728" t="str">
        <f>IF(A728="","",IF(D728="N","Unit will be held to the lessor of the adopted rate or "&amp;TEXT(C728,"0.0000")&amp;" for "&amp;Year,VLOOKUP(A728&amp;"-"&amp;B728,'Tracking Support'!A:E,5,FALSE)))</f>
        <v>Unit will be held to the lessor of the adopted rate or 0.0143 for 2025</v>
      </c>
      <c r="F728" t="str">
        <f>IF(A728=$F$1,COUNTIF($A$2:A728,A728),"")</f>
        <v/>
      </c>
      <c r="G728" t="str">
        <f t="shared" si="37"/>
        <v/>
      </c>
      <c r="H728" t="str">
        <f t="shared" si="38"/>
        <v/>
      </c>
      <c r="I728" t="str">
        <f t="shared" si="39"/>
        <v/>
      </c>
    </row>
    <row r="729" spans="1:9" x14ac:dyDescent="0.25">
      <c r="A729" t="str">
        <f>IF('C. Fund Source'!B729="","",'C. Fund Source'!B729&amp;'C. Fund Source'!C729&amp;'C. Fund Source'!D729)</f>
        <v>4720007</v>
      </c>
      <c r="B729" t="str">
        <f>IF('C. Fund Source'!E729="","",'C. Fund Source'!E729)</f>
        <v>1190</v>
      </c>
      <c r="C729">
        <f>IF(A729="","",'C. Fund Source'!G729)</f>
        <v>2.7699999999999999E-2</v>
      </c>
      <c r="D729" t="str">
        <f>IF(A729="","",IF(COUNTIFS('Tracking Log'!H:H,A729,'Tracking Log'!J:J,B729)&gt;0,"Y","N"))</f>
        <v>N</v>
      </c>
      <c r="E729" t="str">
        <f>IF(A729="","",IF(D729="N","Unit will be held to the lessor of the adopted rate or "&amp;TEXT(C729,"0.0000")&amp;" for "&amp;Year,VLOOKUP(A729&amp;"-"&amp;B729,'Tracking Support'!A:E,5,FALSE)))</f>
        <v>Unit will be held to the lessor of the adopted rate or 0.0277 for 2025</v>
      </c>
      <c r="F729" t="str">
        <f>IF(A729=$F$1,COUNTIF($A$2:A729,A729),"")</f>
        <v/>
      </c>
      <c r="G729" t="str">
        <f t="shared" si="37"/>
        <v/>
      </c>
      <c r="H729" t="str">
        <f t="shared" si="38"/>
        <v/>
      </c>
      <c r="I729" t="str">
        <f t="shared" si="39"/>
        <v/>
      </c>
    </row>
    <row r="730" spans="1:9" x14ac:dyDescent="0.25">
      <c r="A730" t="str">
        <f>IF('C. Fund Source'!B730="","",'C. Fund Source'!B730&amp;'C. Fund Source'!C730&amp;'C. Fund Source'!D730)</f>
        <v>4720008</v>
      </c>
      <c r="B730" t="str">
        <f>IF('C. Fund Source'!E730="","",'C. Fund Source'!E730)</f>
        <v>8692</v>
      </c>
      <c r="C730">
        <f>IF(A730="","",'C. Fund Source'!G730)</f>
        <v>3.3300000000000003E-2</v>
      </c>
      <c r="D730" t="str">
        <f>IF(A730="","",IF(COUNTIFS('Tracking Log'!H:H,A730,'Tracking Log'!J:J,B730)&gt;0,"Y","N"))</f>
        <v>N</v>
      </c>
      <c r="E730" t="str">
        <f>IF(A730="","",IF(D730="N","Unit will be held to the lessor of the adopted rate or "&amp;TEXT(C730,"0.0000")&amp;" for "&amp;Year,VLOOKUP(A730&amp;"-"&amp;B730,'Tracking Support'!A:E,5,FALSE)))</f>
        <v>Unit will be held to the lessor of the adopted rate or 0.0333 for 2025</v>
      </c>
      <c r="F730" t="str">
        <f>IF(A730=$F$1,COUNTIF($A$2:A730,A730),"")</f>
        <v/>
      </c>
      <c r="G730" t="str">
        <f t="shared" si="37"/>
        <v/>
      </c>
      <c r="H730" t="str">
        <f t="shared" si="38"/>
        <v/>
      </c>
      <c r="I730" t="str">
        <f t="shared" si="39"/>
        <v/>
      </c>
    </row>
    <row r="731" spans="1:9" x14ac:dyDescent="0.25">
      <c r="A731" t="str">
        <f>IF('C. Fund Source'!B731="","",'C. Fund Source'!B731&amp;'C. Fund Source'!C731&amp;'C. Fund Source'!D731)</f>
        <v>4720009</v>
      </c>
      <c r="B731" t="str">
        <f>IF('C. Fund Source'!E731="","",'C. Fund Source'!E731)</f>
        <v>1190</v>
      </c>
      <c r="C731">
        <f>IF(A731="","",'C. Fund Source'!G731)</f>
        <v>1.9599999999999999E-2</v>
      </c>
      <c r="D731" t="str">
        <f>IF(A731="","",IF(COUNTIFS('Tracking Log'!H:H,A731,'Tracking Log'!J:J,B731)&gt;0,"Y","N"))</f>
        <v>Y</v>
      </c>
      <c r="E731" t="str">
        <f>IF(A731="","",IF(D731="N","Unit will be held to the lessor of the adopted rate or "&amp;TEXT(C731,"0.0000")&amp;" for "&amp;Year,VLOOKUP(A731&amp;"-"&amp;B731,'Tracking Support'!A:E,5,FALSE)))</f>
        <v>Unit will be held to the lessor of the adopted rate or the Re-established rate of 0.0333 for 2025</v>
      </c>
      <c r="F731" t="str">
        <f>IF(A731=$F$1,COUNTIF($A$2:A731,A731),"")</f>
        <v/>
      </c>
      <c r="G731" t="str">
        <f t="shared" si="37"/>
        <v/>
      </c>
      <c r="H731" t="str">
        <f t="shared" si="38"/>
        <v/>
      </c>
      <c r="I731" t="str">
        <f t="shared" si="39"/>
        <v/>
      </c>
    </row>
    <row r="732" spans="1:9" x14ac:dyDescent="0.25">
      <c r="A732" t="str">
        <f>IF('C. Fund Source'!B732="","",'C. Fund Source'!B732&amp;'C. Fund Source'!C732&amp;'C. Fund Source'!D732)</f>
        <v>4730315</v>
      </c>
      <c r="B732" t="str">
        <f>IF('C. Fund Source'!E732="","",'C. Fund Source'!E732)</f>
        <v>2391</v>
      </c>
      <c r="C732">
        <f>IF(A732="","",'C. Fund Source'!G732)</f>
        <v>3.27E-2</v>
      </c>
      <c r="D732" t="str">
        <f>IF(A732="","",IF(COUNTIFS('Tracking Log'!H:H,A732,'Tracking Log'!J:J,B732)&gt;0,"Y","N"))</f>
        <v>Y</v>
      </c>
      <c r="E732" t="str">
        <f>IF(A732="","",IF(D732="N","Unit will be held to the lessor of the adopted rate or "&amp;TEXT(C732,"0.0000")&amp;" for "&amp;Year,VLOOKUP(A732&amp;"-"&amp;B732,'Tracking Support'!A:E,5,FALSE)))</f>
        <v>Unit will be held to the lessor of the adopted rate or the Re-established rate of 0.0500 for 2025</v>
      </c>
      <c r="F732" t="str">
        <f>IF(A732=$F$1,COUNTIF($A$2:A732,A732),"")</f>
        <v/>
      </c>
      <c r="G732" t="str">
        <f t="shared" si="37"/>
        <v/>
      </c>
      <c r="H732" t="str">
        <f t="shared" si="38"/>
        <v/>
      </c>
      <c r="I732" t="str">
        <f t="shared" si="39"/>
        <v/>
      </c>
    </row>
    <row r="733" spans="1:9" x14ac:dyDescent="0.25">
      <c r="A733" t="str">
        <f>IF('C. Fund Source'!B733="","",'C. Fund Source'!B733&amp;'C. Fund Source'!C733&amp;'C. Fund Source'!D733)</f>
        <v>4730745</v>
      </c>
      <c r="B733" t="str">
        <f>IF('C. Fund Source'!E733="","",'C. Fund Source'!E733)</f>
        <v>2391</v>
      </c>
      <c r="C733">
        <f>IF(A733="","",'C. Fund Source'!G733)</f>
        <v>1.9199999999999998E-2</v>
      </c>
      <c r="D733" t="str">
        <f>IF(A733="","",IF(COUNTIFS('Tracking Log'!H:H,A733,'Tracking Log'!J:J,B733)&gt;0,"Y","N"))</f>
        <v>N</v>
      </c>
      <c r="E733" t="str">
        <f>IF(A733="","",IF(D733="N","Unit will be held to the lessor of the adopted rate or "&amp;TEXT(C733,"0.0000")&amp;" for "&amp;Year,VLOOKUP(A733&amp;"-"&amp;B733,'Tracking Support'!A:E,5,FALSE)))</f>
        <v>Unit will be held to the lessor of the adopted rate or 0.0192 for 2025</v>
      </c>
      <c r="F733" t="str">
        <f>IF(A733=$F$1,COUNTIF($A$2:A733,A733),"")</f>
        <v/>
      </c>
      <c r="G733" t="str">
        <f t="shared" si="37"/>
        <v/>
      </c>
      <c r="H733" t="str">
        <f t="shared" si="38"/>
        <v/>
      </c>
      <c r="I733" t="str">
        <f t="shared" si="39"/>
        <v/>
      </c>
    </row>
    <row r="734" spans="1:9" x14ac:dyDescent="0.25">
      <c r="A734" t="str">
        <f>IF('C. Fund Source'!B734="","",'C. Fund Source'!B734&amp;'C. Fund Source'!C734&amp;'C. Fund Source'!D734)</f>
        <v>4810000</v>
      </c>
      <c r="B734" t="str">
        <f>IF('C. Fund Source'!E734="","",'C. Fund Source'!E734)</f>
        <v>0790</v>
      </c>
      <c r="C734">
        <f>IF(A734="","",'C. Fund Source'!G734)</f>
        <v>6.5000000000000002E-2</v>
      </c>
      <c r="D734" t="str">
        <f>IF(A734="","",IF(COUNTIFS('Tracking Log'!H:H,A734,'Tracking Log'!J:J,B734)&gt;0,"Y","N"))</f>
        <v>Y</v>
      </c>
      <c r="E734" t="e">
        <f>IF(A734="","",IF(D734="N","Unit will be held to the lessor of the adopted rate or "&amp;TEXT(C734,"0.0000")&amp;" for "&amp;Year,VLOOKUP(A734&amp;"-"&amp;B734,'Tracking Support'!A:E,5,FALSE)))</f>
        <v>#N/A</v>
      </c>
      <c r="F734" t="str">
        <f>IF(A734=$F$1,COUNTIF($A$2:A734,A734),"")</f>
        <v/>
      </c>
      <c r="G734" t="str">
        <f t="shared" si="37"/>
        <v/>
      </c>
      <c r="H734" t="str">
        <f t="shared" si="38"/>
        <v/>
      </c>
      <c r="I734" t="str">
        <f t="shared" si="39"/>
        <v/>
      </c>
    </row>
    <row r="735" spans="1:9" x14ac:dyDescent="0.25">
      <c r="A735" t="str">
        <f>IF('C. Fund Source'!B735="","",'C. Fund Source'!B735&amp;'C. Fund Source'!C735&amp;'C. Fund Source'!D735)</f>
        <v>4820001</v>
      </c>
      <c r="B735" t="str">
        <f>IF('C. Fund Source'!E735="","",'C. Fund Source'!E735)</f>
        <v>8692</v>
      </c>
      <c r="C735">
        <f>IF(A735="","",'C. Fund Source'!G735)</f>
        <v>3.3300000000000003E-2</v>
      </c>
      <c r="D735" t="str">
        <f>IF(A735="","",IF(COUNTIFS('Tracking Log'!H:H,A735,'Tracking Log'!J:J,B735)&gt;0,"Y","N"))</f>
        <v>N</v>
      </c>
      <c r="E735" t="str">
        <f>IF(A735="","",IF(D735="N","Unit will be held to the lessor of the adopted rate or "&amp;TEXT(C735,"0.0000")&amp;" for "&amp;Year,VLOOKUP(A735&amp;"-"&amp;B735,'Tracking Support'!A:E,5,FALSE)))</f>
        <v>Unit will be held to the lessor of the adopted rate or 0.0333 for 2025</v>
      </c>
      <c r="F735" t="str">
        <f>IF(A735=$F$1,COUNTIF($A$2:A735,A735),"")</f>
        <v/>
      </c>
      <c r="G735" t="str">
        <f t="shared" si="37"/>
        <v/>
      </c>
      <c r="H735" t="str">
        <f t="shared" si="38"/>
        <v/>
      </c>
      <c r="I735" t="str">
        <f t="shared" si="39"/>
        <v/>
      </c>
    </row>
    <row r="736" spans="1:9" x14ac:dyDescent="0.25">
      <c r="A736" t="str">
        <f>IF('C. Fund Source'!B736="","",'C. Fund Source'!B736&amp;'C. Fund Source'!C736&amp;'C. Fund Source'!D736)</f>
        <v>4820003</v>
      </c>
      <c r="B736" t="str">
        <f>IF('C. Fund Source'!E736="","",'C. Fund Source'!E736)</f>
        <v>1190</v>
      </c>
      <c r="C736">
        <f>IF(A736="","",'C. Fund Source'!G736)</f>
        <v>3.2099999999999997E-2</v>
      </c>
      <c r="D736" t="str">
        <f>IF(A736="","",IF(COUNTIFS('Tracking Log'!H:H,A736,'Tracking Log'!J:J,B736)&gt;0,"Y","N"))</f>
        <v>N</v>
      </c>
      <c r="E736" t="str">
        <f>IF(A736="","",IF(D736="N","Unit will be held to the lessor of the adopted rate or "&amp;TEXT(C736,"0.0000")&amp;" for "&amp;Year,VLOOKUP(A736&amp;"-"&amp;B736,'Tracking Support'!A:E,5,FALSE)))</f>
        <v>Unit will be held to the lessor of the adopted rate or 0.0321 for 2025</v>
      </c>
      <c r="F736" t="str">
        <f>IF(A736=$F$1,COUNTIF($A$2:A736,A736),"")</f>
        <v/>
      </c>
      <c r="G736" t="str">
        <f t="shared" si="37"/>
        <v/>
      </c>
      <c r="H736" t="str">
        <f t="shared" si="38"/>
        <v/>
      </c>
      <c r="I736" t="str">
        <f t="shared" si="39"/>
        <v/>
      </c>
    </row>
    <row r="737" spans="1:9" x14ac:dyDescent="0.25">
      <c r="A737" t="str">
        <f>IF('C. Fund Source'!B737="","",'C. Fund Source'!B737&amp;'C. Fund Source'!C737&amp;'C. Fund Source'!D737)</f>
        <v>4820004</v>
      </c>
      <c r="B737" t="str">
        <f>IF('C. Fund Source'!E737="","",'C. Fund Source'!E737)</f>
        <v>1190</v>
      </c>
      <c r="C737">
        <f>IF(A737="","",'C. Fund Source'!G737)</f>
        <v>3.2000000000000001E-2</v>
      </c>
      <c r="D737" t="str">
        <f>IF(A737="","",IF(COUNTIFS('Tracking Log'!H:H,A737,'Tracking Log'!J:J,B737)&gt;0,"Y","N"))</f>
        <v>N</v>
      </c>
      <c r="E737" t="str">
        <f>IF(A737="","",IF(D737="N","Unit will be held to the lessor of the adopted rate or "&amp;TEXT(C737,"0.0000")&amp;" for "&amp;Year,VLOOKUP(A737&amp;"-"&amp;B737,'Tracking Support'!A:E,5,FALSE)))</f>
        <v>Unit will be held to the lessor of the adopted rate or 0.0320 for 2025</v>
      </c>
      <c r="F737" t="str">
        <f>IF(A737=$F$1,COUNTIF($A$2:A737,A737),"")</f>
        <v/>
      </c>
      <c r="G737" t="str">
        <f t="shared" si="37"/>
        <v/>
      </c>
      <c r="H737" t="str">
        <f t="shared" si="38"/>
        <v/>
      </c>
      <c r="I737" t="str">
        <f t="shared" si="39"/>
        <v/>
      </c>
    </row>
    <row r="738" spans="1:9" x14ac:dyDescent="0.25">
      <c r="A738" t="str">
        <f>IF('C. Fund Source'!B738="","",'C. Fund Source'!B738&amp;'C. Fund Source'!C738&amp;'C. Fund Source'!D738)</f>
        <v>4820006</v>
      </c>
      <c r="B738" t="str">
        <f>IF('C. Fund Source'!E738="","",'C. Fund Source'!E738)</f>
        <v>1190</v>
      </c>
      <c r="C738">
        <f>IF(A738="","",'C. Fund Source'!G738)</f>
        <v>0</v>
      </c>
      <c r="D738" t="str">
        <f>IF(A738="","",IF(COUNTIFS('Tracking Log'!H:H,A738,'Tracking Log'!J:J,B738)&gt;0,"Y","N"))</f>
        <v>N</v>
      </c>
      <c r="E738" t="str">
        <f>IF(A738="","",IF(D738="N","Unit will be held to the lessor of the adopted rate or "&amp;TEXT(C738,"0.0000")&amp;" for "&amp;Year,VLOOKUP(A738&amp;"-"&amp;B738,'Tracking Support'!A:E,5,FALSE)))</f>
        <v>Unit will be held to the lessor of the adopted rate or 0.0000 for 2025</v>
      </c>
      <c r="F738" t="str">
        <f>IF(A738=$F$1,COUNTIF($A$2:A738,A738),"")</f>
        <v/>
      </c>
      <c r="G738" t="str">
        <f t="shared" si="37"/>
        <v/>
      </c>
      <c r="H738" t="str">
        <f t="shared" si="38"/>
        <v/>
      </c>
      <c r="I738" t="str">
        <f t="shared" si="39"/>
        <v/>
      </c>
    </row>
    <row r="739" spans="1:9" x14ac:dyDescent="0.25">
      <c r="A739" t="str">
        <f>IF('C. Fund Source'!B739="","",'C. Fund Source'!B739&amp;'C. Fund Source'!C739&amp;'C. Fund Source'!D739)</f>
        <v>4820007</v>
      </c>
      <c r="B739" t="str">
        <f>IF('C. Fund Source'!E739="","",'C. Fund Source'!E739)</f>
        <v>1190</v>
      </c>
      <c r="C739">
        <f>IF(A739="","",'C. Fund Source'!G739)</f>
        <v>1.4E-2</v>
      </c>
      <c r="D739" t="str">
        <f>IF(A739="","",IF(COUNTIFS('Tracking Log'!H:H,A739,'Tracking Log'!J:J,B739)&gt;0,"Y","N"))</f>
        <v>N</v>
      </c>
      <c r="E739" t="str">
        <f>IF(A739="","",IF(D739="N","Unit will be held to the lessor of the adopted rate or "&amp;TEXT(C739,"0.0000")&amp;" for "&amp;Year,VLOOKUP(A739&amp;"-"&amp;B739,'Tracking Support'!A:E,5,FALSE)))</f>
        <v>Unit will be held to the lessor of the adopted rate or 0.0140 for 2025</v>
      </c>
      <c r="F739" t="str">
        <f>IF(A739=$F$1,COUNTIF($A$2:A739,A739),"")</f>
        <v/>
      </c>
      <c r="G739" t="str">
        <f t="shared" si="37"/>
        <v/>
      </c>
      <c r="H739" t="str">
        <f t="shared" si="38"/>
        <v/>
      </c>
      <c r="I739" t="str">
        <f t="shared" si="39"/>
        <v/>
      </c>
    </row>
    <row r="740" spans="1:9" x14ac:dyDescent="0.25">
      <c r="A740" t="str">
        <f>IF('C. Fund Source'!B740="","",'C. Fund Source'!B740&amp;'C. Fund Source'!C740&amp;'C. Fund Source'!D740)</f>
        <v>4820008</v>
      </c>
      <c r="B740" t="str">
        <f>IF('C. Fund Source'!E740="","",'C. Fund Source'!E740)</f>
        <v>1190</v>
      </c>
      <c r="C740">
        <f>IF(A740="","",'C. Fund Source'!G740)</f>
        <v>3.3300000000000003E-2</v>
      </c>
      <c r="D740" t="str">
        <f>IF(A740="","",IF(COUNTIFS('Tracking Log'!H:H,A740,'Tracking Log'!J:J,B740)&gt;0,"Y","N"))</f>
        <v>N</v>
      </c>
      <c r="E740" t="str">
        <f>IF(A740="","",IF(D740="N","Unit will be held to the lessor of the adopted rate or "&amp;TEXT(C740,"0.0000")&amp;" for "&amp;Year,VLOOKUP(A740&amp;"-"&amp;B740,'Tracking Support'!A:E,5,FALSE)))</f>
        <v>Unit will be held to the lessor of the adopted rate or 0.0333 for 2025</v>
      </c>
      <c r="F740" t="str">
        <f>IF(A740=$F$1,COUNTIF($A$2:A740,A740),"")</f>
        <v/>
      </c>
      <c r="G740" t="str">
        <f t="shared" si="37"/>
        <v/>
      </c>
      <c r="H740" t="str">
        <f t="shared" si="38"/>
        <v/>
      </c>
      <c r="I740" t="str">
        <f t="shared" si="39"/>
        <v/>
      </c>
    </row>
    <row r="741" spans="1:9" x14ac:dyDescent="0.25">
      <c r="A741" t="str">
        <f>IF('C. Fund Source'!B741="","",'C. Fund Source'!B741&amp;'C. Fund Source'!C741&amp;'C. Fund Source'!D741)</f>
        <v>4820009</v>
      </c>
      <c r="B741" t="str">
        <f>IF('C. Fund Source'!E741="","",'C. Fund Source'!E741)</f>
        <v>1190</v>
      </c>
      <c r="C741">
        <f>IF(A741="","",'C. Fund Source'!G741)</f>
        <v>3.3300000000000003E-2</v>
      </c>
      <c r="D741" t="str">
        <f>IF(A741="","",IF(COUNTIFS('Tracking Log'!H:H,A741,'Tracking Log'!J:J,B741)&gt;0,"Y","N"))</f>
        <v>N</v>
      </c>
      <c r="E741" t="str">
        <f>IF(A741="","",IF(D741="N","Unit will be held to the lessor of the adopted rate or "&amp;TEXT(C741,"0.0000")&amp;" for "&amp;Year,VLOOKUP(A741&amp;"-"&amp;B741,'Tracking Support'!A:E,5,FALSE)))</f>
        <v>Unit will be held to the lessor of the adopted rate or 0.0333 for 2025</v>
      </c>
      <c r="F741" t="str">
        <f>IF(A741=$F$1,COUNTIF($A$2:A741,A741),"")</f>
        <v/>
      </c>
      <c r="G741" t="str">
        <f t="shared" si="37"/>
        <v/>
      </c>
      <c r="H741" t="str">
        <f t="shared" si="38"/>
        <v/>
      </c>
      <c r="I741" t="str">
        <f t="shared" si="39"/>
        <v/>
      </c>
    </row>
    <row r="742" spans="1:9" x14ac:dyDescent="0.25">
      <c r="A742" t="str">
        <f>IF('C. Fund Source'!B742="","",'C. Fund Source'!B742&amp;'C. Fund Source'!C742&amp;'C. Fund Source'!D742)</f>
        <v>4820010</v>
      </c>
      <c r="B742" t="str">
        <f>IF('C. Fund Source'!E742="","",'C. Fund Source'!E742)</f>
        <v>1190</v>
      </c>
      <c r="C742">
        <f>IF(A742="","",'C. Fund Source'!G742)</f>
        <v>3.3300000000000003E-2</v>
      </c>
      <c r="D742" t="str">
        <f>IF(A742="","",IF(COUNTIFS('Tracking Log'!H:H,A742,'Tracking Log'!J:J,B742)&gt;0,"Y","N"))</f>
        <v>N</v>
      </c>
      <c r="E742" t="str">
        <f>IF(A742="","",IF(D742="N","Unit will be held to the lessor of the adopted rate or "&amp;TEXT(C742,"0.0000")&amp;" for "&amp;Year,VLOOKUP(A742&amp;"-"&amp;B742,'Tracking Support'!A:E,5,FALSE)))</f>
        <v>Unit will be held to the lessor of the adopted rate or 0.0333 for 2025</v>
      </c>
      <c r="F742" t="str">
        <f>IF(A742=$F$1,COUNTIF($A$2:A742,A742),"")</f>
        <v/>
      </c>
      <c r="G742" t="str">
        <f t="shared" si="37"/>
        <v/>
      </c>
      <c r="H742" t="str">
        <f t="shared" si="38"/>
        <v/>
      </c>
      <c r="I742" t="str">
        <f t="shared" si="39"/>
        <v/>
      </c>
    </row>
    <row r="743" spans="1:9" x14ac:dyDescent="0.25">
      <c r="A743" t="str">
        <f>IF('C. Fund Source'!B743="","",'C. Fund Source'!B743&amp;'C. Fund Source'!C743&amp;'C. Fund Source'!D743)</f>
        <v>4820012</v>
      </c>
      <c r="B743" t="str">
        <f>IF('C. Fund Source'!E743="","",'C. Fund Source'!E743)</f>
        <v>8692</v>
      </c>
      <c r="C743">
        <f>IF(A743="","",'C. Fund Source'!G743)</f>
        <v>3.0700000000000002E-2</v>
      </c>
      <c r="D743" t="str">
        <f>IF(A743="","",IF(COUNTIFS('Tracking Log'!H:H,A743,'Tracking Log'!J:J,B743)&gt;0,"Y","N"))</f>
        <v>N</v>
      </c>
      <c r="E743" t="str">
        <f>IF(A743="","",IF(D743="N","Unit will be held to the lessor of the adopted rate or "&amp;TEXT(C743,"0.0000")&amp;" for "&amp;Year,VLOOKUP(A743&amp;"-"&amp;B743,'Tracking Support'!A:E,5,FALSE)))</f>
        <v>Unit will be held to the lessor of the adopted rate or 0.0307 for 2025</v>
      </c>
      <c r="F743" t="str">
        <f>IF(A743=$F$1,COUNTIF($A$2:A743,A743),"")</f>
        <v/>
      </c>
      <c r="G743" t="str">
        <f t="shared" si="37"/>
        <v/>
      </c>
      <c r="H743" t="str">
        <f t="shared" si="38"/>
        <v/>
      </c>
      <c r="I743" t="str">
        <f t="shared" si="39"/>
        <v/>
      </c>
    </row>
    <row r="744" spans="1:9" x14ac:dyDescent="0.25">
      <c r="A744" t="str">
        <f>IF('C. Fund Source'!B744="","",'C. Fund Source'!B744&amp;'C. Fund Source'!C744&amp;'C. Fund Source'!D744)</f>
        <v>4820013</v>
      </c>
      <c r="B744" t="str">
        <f>IF('C. Fund Source'!E744="","",'C. Fund Source'!E744)</f>
        <v>8692</v>
      </c>
      <c r="C744">
        <f>IF(A744="","",'C. Fund Source'!G744)</f>
        <v>3.3300000000000003E-2</v>
      </c>
      <c r="D744" t="str">
        <f>IF(A744="","",IF(COUNTIFS('Tracking Log'!H:H,A744,'Tracking Log'!J:J,B744)&gt;0,"Y","N"))</f>
        <v>N</v>
      </c>
      <c r="E744" t="str">
        <f>IF(A744="","",IF(D744="N","Unit will be held to the lessor of the adopted rate or "&amp;TEXT(C744,"0.0000")&amp;" for "&amp;Year,VLOOKUP(A744&amp;"-"&amp;B744,'Tracking Support'!A:E,5,FALSE)))</f>
        <v>Unit will be held to the lessor of the adopted rate or 0.0333 for 2025</v>
      </c>
      <c r="F744" t="str">
        <f>IF(A744=$F$1,COUNTIF($A$2:A744,A744),"")</f>
        <v/>
      </c>
      <c r="G744" t="str">
        <f t="shared" si="37"/>
        <v/>
      </c>
      <c r="H744" t="str">
        <f t="shared" si="38"/>
        <v/>
      </c>
      <c r="I744" t="str">
        <f t="shared" si="39"/>
        <v/>
      </c>
    </row>
    <row r="745" spans="1:9" x14ac:dyDescent="0.25">
      <c r="A745" t="str">
        <f>IF('C. Fund Source'!B745="","",'C. Fund Source'!B745&amp;'C. Fund Source'!C745&amp;'C. Fund Source'!D745)</f>
        <v>4820014</v>
      </c>
      <c r="B745" t="str">
        <f>IF('C. Fund Source'!E745="","",'C. Fund Source'!E745)</f>
        <v>1190</v>
      </c>
      <c r="C745">
        <f>IF(A745="","",'C. Fund Source'!G745)</f>
        <v>3.3300000000000003E-2</v>
      </c>
      <c r="D745" t="str">
        <f>IF(A745="","",IF(COUNTIFS('Tracking Log'!H:H,A745,'Tracking Log'!J:J,B745)&gt;0,"Y","N"))</f>
        <v>N</v>
      </c>
      <c r="E745" t="str">
        <f>IF(A745="","",IF(D745="N","Unit will be held to the lessor of the adopted rate or "&amp;TEXT(C745,"0.0000")&amp;" for "&amp;Year,VLOOKUP(A745&amp;"-"&amp;B745,'Tracking Support'!A:E,5,FALSE)))</f>
        <v>Unit will be held to the lessor of the adopted rate or 0.0333 for 2025</v>
      </c>
      <c r="F745" t="str">
        <f>IF(A745=$F$1,COUNTIF($A$2:A745,A745),"")</f>
        <v/>
      </c>
      <c r="G745" t="str">
        <f t="shared" si="37"/>
        <v/>
      </c>
      <c r="H745" t="str">
        <f t="shared" si="38"/>
        <v/>
      </c>
      <c r="I745" t="str">
        <f t="shared" si="39"/>
        <v/>
      </c>
    </row>
    <row r="746" spans="1:9" x14ac:dyDescent="0.25">
      <c r="A746" t="str">
        <f>IF('C. Fund Source'!B746="","",'C. Fund Source'!B746&amp;'C. Fund Source'!C746&amp;'C. Fund Source'!D746)</f>
        <v>4830320</v>
      </c>
      <c r="B746" t="str">
        <f>IF('C. Fund Source'!E746="","",'C. Fund Source'!E746)</f>
        <v>2391</v>
      </c>
      <c r="C746">
        <f>IF(A746="","",'C. Fund Source'!G746)</f>
        <v>4.9799999999999997E-2</v>
      </c>
      <c r="D746" t="str">
        <f>IF(A746="","",IF(COUNTIFS('Tracking Log'!H:H,A746,'Tracking Log'!J:J,B746)&gt;0,"Y","N"))</f>
        <v>N</v>
      </c>
      <c r="E746" t="str">
        <f>IF(A746="","",IF(D746="N","Unit will be held to the lessor of the adopted rate or "&amp;TEXT(C746,"0.0000")&amp;" for "&amp;Year,VLOOKUP(A746&amp;"-"&amp;B746,'Tracking Support'!A:E,5,FALSE)))</f>
        <v>Unit will be held to the lessor of the adopted rate or 0.0498 for 2025</v>
      </c>
      <c r="F746" t="str">
        <f>IF(A746=$F$1,COUNTIF($A$2:A746,A746),"")</f>
        <v/>
      </c>
      <c r="G746" t="str">
        <f t="shared" si="37"/>
        <v/>
      </c>
      <c r="H746" t="str">
        <f t="shared" si="38"/>
        <v/>
      </c>
      <c r="I746" t="str">
        <f t="shared" si="39"/>
        <v/>
      </c>
    </row>
    <row r="747" spans="1:9" x14ac:dyDescent="0.25">
      <c r="A747" t="str">
        <f>IF('C. Fund Source'!B747="","",'C. Fund Source'!B747&amp;'C. Fund Source'!C747&amp;'C. Fund Source'!D747)</f>
        <v>4830430</v>
      </c>
      <c r="B747" t="str">
        <f>IF('C. Fund Source'!E747="","",'C. Fund Source'!E747)</f>
        <v>2391</v>
      </c>
      <c r="C747">
        <f>IF(A747="","",'C. Fund Source'!G747)</f>
        <v>0.05</v>
      </c>
      <c r="D747" t="str">
        <f>IF(A747="","",IF(COUNTIFS('Tracking Log'!H:H,A747,'Tracking Log'!J:J,B747)&gt;0,"Y","N"))</f>
        <v>N</v>
      </c>
      <c r="E747" t="str">
        <f>IF(A747="","",IF(D747="N","Unit will be held to the lessor of the adopted rate or "&amp;TEXT(C747,"0.0000")&amp;" for "&amp;Year,VLOOKUP(A747&amp;"-"&amp;B747,'Tracking Support'!A:E,5,FALSE)))</f>
        <v>Unit will be held to the lessor of the adopted rate or 0.0500 for 2025</v>
      </c>
      <c r="F747" t="str">
        <f>IF(A747=$F$1,COUNTIF($A$2:A747,A747),"")</f>
        <v/>
      </c>
      <c r="G747" t="str">
        <f t="shared" si="37"/>
        <v/>
      </c>
      <c r="H747" t="str">
        <f t="shared" si="38"/>
        <v/>
      </c>
      <c r="I747" t="str">
        <f t="shared" si="39"/>
        <v/>
      </c>
    </row>
    <row r="748" spans="1:9" x14ac:dyDescent="0.25">
      <c r="A748" t="str">
        <f>IF('C. Fund Source'!B748="","",'C. Fund Source'!B748&amp;'C. Fund Source'!C748&amp;'C. Fund Source'!D748)</f>
        <v>4830746</v>
      </c>
      <c r="B748" t="str">
        <f>IF('C. Fund Source'!E748="","",'C. Fund Source'!E748)</f>
        <v>2391</v>
      </c>
      <c r="C748">
        <f>IF(A748="","",'C. Fund Source'!G748)</f>
        <v>4.2099999999999999E-2</v>
      </c>
      <c r="D748" t="str">
        <f>IF(A748="","",IF(COUNTIFS('Tracking Log'!H:H,A748,'Tracking Log'!J:J,B748)&gt;0,"Y","N"))</f>
        <v>Y</v>
      </c>
      <c r="E748" t="str">
        <f>IF(A748="","",IF(D748="N","Unit will be held to the lessor of the adopted rate or "&amp;TEXT(C748,"0.0000")&amp;" for "&amp;Year,VLOOKUP(A748&amp;"-"&amp;B748,'Tracking Support'!A:E,5,FALSE)))</f>
        <v>Unit will be held to the lessor of the adopted rate or the Re-established rate of 0.0500 for 2025</v>
      </c>
      <c r="F748" t="str">
        <f>IF(A748=$F$1,COUNTIF($A$2:A748,A748),"")</f>
        <v/>
      </c>
      <c r="G748" t="str">
        <f t="shared" si="37"/>
        <v/>
      </c>
      <c r="H748" t="str">
        <f t="shared" si="38"/>
        <v/>
      </c>
      <c r="I748" t="str">
        <f t="shared" si="39"/>
        <v/>
      </c>
    </row>
    <row r="749" spans="1:9" x14ac:dyDescent="0.25">
      <c r="A749" t="str">
        <f>IF('C. Fund Source'!B749="","",'C. Fund Source'!B749&amp;'C. Fund Source'!C749&amp;'C. Fund Source'!D749)</f>
        <v>4830749</v>
      </c>
      <c r="B749" t="str">
        <f>IF('C. Fund Source'!E749="","",'C. Fund Source'!E749)</f>
        <v>2391</v>
      </c>
      <c r="C749">
        <f>IF(A749="","",'C. Fund Source'!G749)</f>
        <v>3.73E-2</v>
      </c>
      <c r="D749" t="str">
        <f>IF(A749="","",IF(COUNTIFS('Tracking Log'!H:H,A749,'Tracking Log'!J:J,B749)&gt;0,"Y","N"))</f>
        <v>N</v>
      </c>
      <c r="E749" t="str">
        <f>IF(A749="","",IF(D749="N","Unit will be held to the lessor of the adopted rate or "&amp;TEXT(C749,"0.0000")&amp;" for "&amp;Year,VLOOKUP(A749&amp;"-"&amp;B749,'Tracking Support'!A:E,5,FALSE)))</f>
        <v>Unit will be held to the lessor of the adopted rate or 0.0373 for 2025</v>
      </c>
      <c r="F749" t="str">
        <f>IF(A749=$F$1,COUNTIF($A$2:A749,A749),"")</f>
        <v/>
      </c>
      <c r="G749" t="str">
        <f t="shared" si="37"/>
        <v/>
      </c>
      <c r="H749" t="str">
        <f t="shared" si="38"/>
        <v/>
      </c>
      <c r="I749" t="str">
        <f t="shared" si="39"/>
        <v/>
      </c>
    </row>
    <row r="750" spans="1:9" x14ac:dyDescent="0.25">
      <c r="A750" t="str">
        <f>IF('C. Fund Source'!B750="","",'C. Fund Source'!B750&amp;'C. Fund Source'!C750&amp;'C. Fund Source'!D750)</f>
        <v>4830751</v>
      </c>
      <c r="B750" t="str">
        <f>IF('C. Fund Source'!E750="","",'C. Fund Source'!E750)</f>
        <v>2391</v>
      </c>
      <c r="C750">
        <f>IF(A750="","",'C. Fund Source'!G750)</f>
        <v>0.05</v>
      </c>
      <c r="D750" t="str">
        <f>IF(A750="","",IF(COUNTIFS('Tracking Log'!H:H,A750,'Tracking Log'!J:J,B750)&gt;0,"Y","N"))</f>
        <v>N</v>
      </c>
      <c r="E750" t="str">
        <f>IF(A750="","",IF(D750="N","Unit will be held to the lessor of the adopted rate or "&amp;TEXT(C750,"0.0000")&amp;" for "&amp;Year,VLOOKUP(A750&amp;"-"&amp;B750,'Tracking Support'!A:E,5,FALSE)))</f>
        <v>Unit will be held to the lessor of the adopted rate or 0.0500 for 2025</v>
      </c>
      <c r="F750" t="str">
        <f>IF(A750=$F$1,COUNTIF($A$2:A750,A750),"")</f>
        <v/>
      </c>
      <c r="G750" t="str">
        <f t="shared" si="37"/>
        <v/>
      </c>
      <c r="H750" t="str">
        <f t="shared" si="38"/>
        <v/>
      </c>
      <c r="I750" t="str">
        <f t="shared" si="39"/>
        <v/>
      </c>
    </row>
    <row r="751" spans="1:9" x14ac:dyDescent="0.25">
      <c r="A751" t="str">
        <f>IF('C. Fund Source'!B751="","",'C. Fund Source'!B751&amp;'C. Fund Source'!C751&amp;'C. Fund Source'!D751)</f>
        <v>4830754</v>
      </c>
      <c r="B751" t="str">
        <f>IF('C. Fund Source'!E751="","",'C. Fund Source'!E751)</f>
        <v>2391</v>
      </c>
      <c r="C751">
        <f>IF(A751="","",'C. Fund Source'!G751)</f>
        <v>4.7800000000000002E-2</v>
      </c>
      <c r="D751" t="str">
        <f>IF(A751="","",IF(COUNTIFS('Tracking Log'!H:H,A751,'Tracking Log'!J:J,B751)&gt;0,"Y","N"))</f>
        <v>N</v>
      </c>
      <c r="E751" t="str">
        <f>IF(A751="","",IF(D751="N","Unit will be held to the lessor of the adopted rate or "&amp;TEXT(C751,"0.0000")&amp;" for "&amp;Year,VLOOKUP(A751&amp;"-"&amp;B751,'Tracking Support'!A:E,5,FALSE)))</f>
        <v>Unit will be held to the lessor of the adopted rate or 0.0478 for 2025</v>
      </c>
      <c r="F751" t="str">
        <f>IF(A751=$F$1,COUNTIF($A$2:A751,A751),"")</f>
        <v/>
      </c>
      <c r="G751" t="str">
        <f t="shared" si="37"/>
        <v/>
      </c>
      <c r="H751" t="str">
        <f t="shared" si="38"/>
        <v/>
      </c>
      <c r="I751" t="str">
        <f t="shared" si="39"/>
        <v/>
      </c>
    </row>
    <row r="752" spans="1:9" x14ac:dyDescent="0.25">
      <c r="A752" t="str">
        <f>IF('C. Fund Source'!B752="","",'C. Fund Source'!B752&amp;'C. Fund Source'!C752&amp;'C. Fund Source'!D752)</f>
        <v>4830755</v>
      </c>
      <c r="B752" t="str">
        <f>IF('C. Fund Source'!E752="","",'C. Fund Source'!E752)</f>
        <v>2391</v>
      </c>
      <c r="C752">
        <f>IF(A752="","",'C. Fund Source'!G752)</f>
        <v>1.7299999999999999E-2</v>
      </c>
      <c r="D752" t="str">
        <f>IF(A752="","",IF(COUNTIFS('Tracking Log'!H:H,A752,'Tracking Log'!J:J,B752)&gt;0,"Y","N"))</f>
        <v>Y</v>
      </c>
      <c r="E752" t="str">
        <f>IF(A752="","",IF(D752="N","Unit will be held to the lessor of the adopted rate or "&amp;TEXT(C752,"0.0000")&amp;" for "&amp;Year,VLOOKUP(A752&amp;"-"&amp;B752,'Tracking Support'!A:E,5,FALSE)))</f>
        <v>Unit will be held to the lessor of the adopted rate or the Re-established rate of 0.0500 for 2025</v>
      </c>
      <c r="F752" t="str">
        <f>IF(A752=$F$1,COUNTIF($A$2:A752,A752),"")</f>
        <v/>
      </c>
      <c r="G752" t="str">
        <f t="shared" si="37"/>
        <v/>
      </c>
      <c r="H752" t="str">
        <f t="shared" si="38"/>
        <v/>
      </c>
      <c r="I752" t="str">
        <f t="shared" si="39"/>
        <v/>
      </c>
    </row>
    <row r="753" spans="1:9" x14ac:dyDescent="0.25">
      <c r="A753" t="str">
        <f>IF('C. Fund Source'!B753="","",'C. Fund Source'!B753&amp;'C. Fund Source'!C753&amp;'C. Fund Source'!D753)</f>
        <v>4830755</v>
      </c>
      <c r="B753" t="str">
        <f>IF('C. Fund Source'!E753="","",'C. Fund Source'!E753)</f>
        <v>8692</v>
      </c>
      <c r="C753">
        <f>IF(A753="","",'C. Fund Source'!G753)</f>
        <v>3.3300000000000003E-2</v>
      </c>
      <c r="D753" t="str">
        <f>IF(A753="","",IF(COUNTIFS('Tracking Log'!H:H,A753,'Tracking Log'!J:J,B753)&gt;0,"Y","N"))</f>
        <v>N</v>
      </c>
      <c r="E753" t="str">
        <f>IF(A753="","",IF(D753="N","Unit will be held to the lessor of the adopted rate or "&amp;TEXT(C753,"0.0000")&amp;" for "&amp;Year,VLOOKUP(A753&amp;"-"&amp;B753,'Tracking Support'!A:E,5,FALSE)))</f>
        <v>Unit will be held to the lessor of the adopted rate or 0.0333 for 2025</v>
      </c>
      <c r="F753" t="str">
        <f>IF(A753=$F$1,COUNTIF($A$2:A753,A753),"")</f>
        <v/>
      </c>
      <c r="G753" t="str">
        <f t="shared" si="37"/>
        <v/>
      </c>
      <c r="H753" t="str">
        <f t="shared" si="38"/>
        <v/>
      </c>
      <c r="I753" t="str">
        <f t="shared" si="39"/>
        <v/>
      </c>
    </row>
    <row r="754" spans="1:9" x14ac:dyDescent="0.25">
      <c r="A754" t="str">
        <f>IF('C. Fund Source'!B754="","",'C. Fund Source'!B754&amp;'C. Fund Source'!C754&amp;'C. Fund Source'!D754)</f>
        <v>4910000</v>
      </c>
      <c r="B754" t="str">
        <f>IF('C. Fund Source'!E754="","",'C. Fund Source'!E754)</f>
        <v>2391</v>
      </c>
      <c r="C754">
        <f>IF(A754="","",'C. Fund Source'!G754)</f>
        <v>2.3400000000000001E-2</v>
      </c>
      <c r="D754" t="str">
        <f>IF(A754="","",IF(COUNTIFS('Tracking Log'!H:H,A754,'Tracking Log'!J:J,B754)&gt;0,"Y","N"))</f>
        <v>N</v>
      </c>
      <c r="E754" t="str">
        <f>IF(A754="","",IF(D754="N","Unit will be held to the lessor of the adopted rate or "&amp;TEXT(C754,"0.0000")&amp;" for "&amp;Year,VLOOKUP(A754&amp;"-"&amp;B754,'Tracking Support'!A:E,5,FALSE)))</f>
        <v>Unit will be held to the lessor of the adopted rate or 0.0234 for 2025</v>
      </c>
      <c r="F754" t="str">
        <f>IF(A754=$F$1,COUNTIF($A$2:A754,A754),"")</f>
        <v/>
      </c>
      <c r="G754" t="str">
        <f t="shared" si="37"/>
        <v/>
      </c>
      <c r="H754" t="str">
        <f t="shared" si="38"/>
        <v/>
      </c>
      <c r="I754" t="str">
        <f t="shared" si="39"/>
        <v/>
      </c>
    </row>
    <row r="755" spans="1:9" x14ac:dyDescent="0.25">
      <c r="A755" t="str">
        <f>IF('C. Fund Source'!B755="","",'C. Fund Source'!B755&amp;'C. Fund Source'!C755&amp;'C. Fund Source'!D755)</f>
        <v>4920002</v>
      </c>
      <c r="B755" t="str">
        <f>IF('C. Fund Source'!E755="","",'C. Fund Source'!E755)</f>
        <v>1190</v>
      </c>
      <c r="C755">
        <f>IF(A755="","",'C. Fund Source'!G755)</f>
        <v>3.3300000000000003E-2</v>
      </c>
      <c r="D755" t="str">
        <f>IF(A755="","",IF(COUNTIFS('Tracking Log'!H:H,A755,'Tracking Log'!J:J,B755)&gt;0,"Y","N"))</f>
        <v>N</v>
      </c>
      <c r="E755" t="str">
        <f>IF(A755="","",IF(D755="N","Unit will be held to the lessor of the adopted rate or "&amp;TEXT(C755,"0.0000")&amp;" for "&amp;Year,VLOOKUP(A755&amp;"-"&amp;B755,'Tracking Support'!A:E,5,FALSE)))</f>
        <v>Unit will be held to the lessor of the adopted rate or 0.0333 for 2025</v>
      </c>
      <c r="F755" t="str">
        <f>IF(A755=$F$1,COUNTIF($A$2:A755,A755),"")</f>
        <v/>
      </c>
      <c r="G755" t="str">
        <f t="shared" si="37"/>
        <v/>
      </c>
      <c r="H755" t="str">
        <f t="shared" si="38"/>
        <v/>
      </c>
      <c r="I755" t="str">
        <f t="shared" si="39"/>
        <v/>
      </c>
    </row>
    <row r="756" spans="1:9" x14ac:dyDescent="0.25">
      <c r="A756" t="str">
        <f>IF('C. Fund Source'!B756="","",'C. Fund Source'!B756&amp;'C. Fund Source'!C756&amp;'C. Fund Source'!D756)</f>
        <v>4920006</v>
      </c>
      <c r="B756" t="str">
        <f>IF('C. Fund Source'!E756="","",'C. Fund Source'!E756)</f>
        <v>1190</v>
      </c>
      <c r="C756">
        <f>IF(A756="","",'C. Fund Source'!G756)</f>
        <v>3.3300000000000003E-2</v>
      </c>
      <c r="D756" t="str">
        <f>IF(A756="","",IF(COUNTIFS('Tracking Log'!H:H,A756,'Tracking Log'!J:J,B756)&gt;0,"Y","N"))</f>
        <v>N</v>
      </c>
      <c r="E756" t="str">
        <f>IF(A756="","",IF(D756="N","Unit will be held to the lessor of the adopted rate or "&amp;TEXT(C756,"0.0000")&amp;" for "&amp;Year,VLOOKUP(A756&amp;"-"&amp;B756,'Tracking Support'!A:E,5,FALSE)))</f>
        <v>Unit will be held to the lessor of the adopted rate or 0.0333 for 2025</v>
      </c>
      <c r="F756" t="str">
        <f>IF(A756=$F$1,COUNTIF($A$2:A756,A756),"")</f>
        <v/>
      </c>
      <c r="G756" t="str">
        <f t="shared" si="37"/>
        <v/>
      </c>
      <c r="H756" t="str">
        <f t="shared" si="38"/>
        <v/>
      </c>
      <c r="I756" t="str">
        <f t="shared" si="39"/>
        <v/>
      </c>
    </row>
    <row r="757" spans="1:9" x14ac:dyDescent="0.25">
      <c r="A757" t="str">
        <f>IF('C. Fund Source'!B757="","",'C. Fund Source'!B757&amp;'C. Fund Source'!C757&amp;'C. Fund Source'!D757)</f>
        <v>4920009</v>
      </c>
      <c r="B757" t="str">
        <f>IF('C. Fund Source'!E757="","",'C. Fund Source'!E757)</f>
        <v>1190</v>
      </c>
      <c r="C757">
        <f>IF(A757="","",'C. Fund Source'!G757)</f>
        <v>3.3300000000000003E-2</v>
      </c>
      <c r="D757" t="str">
        <f>IF(A757="","",IF(COUNTIFS('Tracking Log'!H:H,A757,'Tracking Log'!J:J,B757)&gt;0,"Y","N"))</f>
        <v>N</v>
      </c>
      <c r="E757" t="str">
        <f>IF(A757="","",IF(D757="N","Unit will be held to the lessor of the adopted rate or "&amp;TEXT(C757,"0.0000")&amp;" for "&amp;Year,VLOOKUP(A757&amp;"-"&amp;B757,'Tracking Support'!A:E,5,FALSE)))</f>
        <v>Unit will be held to the lessor of the adopted rate or 0.0333 for 2025</v>
      </c>
      <c r="F757" t="str">
        <f>IF(A757=$F$1,COUNTIF($A$2:A757,A757),"")</f>
        <v/>
      </c>
      <c r="G757" t="str">
        <f t="shared" si="37"/>
        <v/>
      </c>
      <c r="H757" t="str">
        <f t="shared" si="38"/>
        <v/>
      </c>
      <c r="I757" t="str">
        <f t="shared" si="39"/>
        <v/>
      </c>
    </row>
    <row r="758" spans="1:9" x14ac:dyDescent="0.25">
      <c r="A758" t="str">
        <f>IF('C. Fund Source'!B758="","",'C. Fund Source'!B758&amp;'C. Fund Source'!C758&amp;'C. Fund Source'!D758)</f>
        <v>4930306</v>
      </c>
      <c r="B758" t="str">
        <f>IF('C. Fund Source'!E758="","",'C. Fund Source'!E758)</f>
        <v>2391</v>
      </c>
      <c r="C758">
        <f>IF(A758="","",'C. Fund Source'!G758)</f>
        <v>2.52E-2</v>
      </c>
      <c r="D758" t="str">
        <f>IF(A758="","",IF(COUNTIFS('Tracking Log'!H:H,A758,'Tracking Log'!J:J,B758)&gt;0,"Y","N"))</f>
        <v>Y</v>
      </c>
      <c r="E758" t="str">
        <f>IF(A758="","",IF(D758="N","Unit will be held to the lessor of the adopted rate or "&amp;TEXT(C758,"0.0000")&amp;" for "&amp;Year,VLOOKUP(A758&amp;"-"&amp;B758,'Tracking Support'!A:E,5,FALSE)))</f>
        <v>Unit will be held to the lessor of the adopted rate or the Re-established rate of 0.0500 for 2025</v>
      </c>
      <c r="F758" t="str">
        <f>IF(A758=$F$1,COUNTIF($A$2:A758,A758),"")</f>
        <v/>
      </c>
      <c r="G758" t="str">
        <f t="shared" si="37"/>
        <v/>
      </c>
      <c r="H758" t="str">
        <f t="shared" si="38"/>
        <v/>
      </c>
      <c r="I758" t="str">
        <f t="shared" si="39"/>
        <v/>
      </c>
    </row>
    <row r="759" spans="1:9" x14ac:dyDescent="0.25">
      <c r="A759" t="str">
        <f>IF('C. Fund Source'!B759="","",'C. Fund Source'!B759&amp;'C. Fund Source'!C759&amp;'C. Fund Source'!D759)</f>
        <v>4930459</v>
      </c>
      <c r="B759" t="str">
        <f>IF('C. Fund Source'!E759="","",'C. Fund Source'!E759)</f>
        <v>0193</v>
      </c>
      <c r="C759">
        <f>IF(A759="","",'C. Fund Source'!G759)</f>
        <v>3.5000000000000003E-2</v>
      </c>
      <c r="D759" t="str">
        <f>IF(A759="","",IF(COUNTIFS('Tracking Log'!H:H,A759,'Tracking Log'!J:J,B759)&gt;0,"Y","N"))</f>
        <v>N</v>
      </c>
      <c r="E759" t="str">
        <f>IF(A759="","",IF(D759="N","Unit will be held to the lessor of the adopted rate or "&amp;TEXT(C759,"0.0000")&amp;" for "&amp;Year,VLOOKUP(A759&amp;"-"&amp;B759,'Tracking Support'!A:E,5,FALSE)))</f>
        <v>Unit will be held to the lessor of the adopted rate or 0.0350 for 2025</v>
      </c>
      <c r="F759" t="str">
        <f>IF(A759=$F$1,COUNTIF($A$2:A759,A759),"")</f>
        <v/>
      </c>
      <c r="G759" t="str">
        <f t="shared" si="37"/>
        <v/>
      </c>
      <c r="H759" t="str">
        <f t="shared" si="38"/>
        <v/>
      </c>
      <c r="I759" t="str">
        <f t="shared" si="39"/>
        <v/>
      </c>
    </row>
    <row r="760" spans="1:9" x14ac:dyDescent="0.25">
      <c r="A760" t="str">
        <f>IF('C. Fund Source'!B760="","",'C. Fund Source'!B760&amp;'C. Fund Source'!C760&amp;'C. Fund Source'!D760)</f>
        <v>4930459</v>
      </c>
      <c r="B760" t="str">
        <f>IF('C. Fund Source'!E760="","",'C. Fund Source'!E760)</f>
        <v>2391</v>
      </c>
      <c r="C760">
        <f>IF(A760="","",'C. Fund Source'!G760)</f>
        <v>0.05</v>
      </c>
      <c r="D760" t="str">
        <f>IF(A760="","",IF(COUNTIFS('Tracking Log'!H:H,A760,'Tracking Log'!J:J,B760)&gt;0,"Y","N"))</f>
        <v>N</v>
      </c>
      <c r="E760" t="str">
        <f>IF(A760="","",IF(D760="N","Unit will be held to the lessor of the adopted rate or "&amp;TEXT(C760,"0.0000")&amp;" for "&amp;Year,VLOOKUP(A760&amp;"-"&amp;B760,'Tracking Support'!A:E,5,FALSE)))</f>
        <v>Unit will be held to the lessor of the adopted rate or 0.0500 for 2025</v>
      </c>
      <c r="F760" t="str">
        <f>IF(A760=$F$1,COUNTIF($A$2:A760,A760),"")</f>
        <v/>
      </c>
      <c r="G760" t="str">
        <f t="shared" si="37"/>
        <v/>
      </c>
      <c r="H760" t="str">
        <f t="shared" si="38"/>
        <v/>
      </c>
      <c r="I760" t="str">
        <f t="shared" si="39"/>
        <v/>
      </c>
    </row>
    <row r="761" spans="1:9" x14ac:dyDescent="0.25">
      <c r="A761" t="str">
        <f>IF('C. Fund Source'!B761="","",'C. Fund Source'!B761&amp;'C. Fund Source'!C761&amp;'C. Fund Source'!D761)</f>
        <v>4930508</v>
      </c>
      <c r="B761" t="str">
        <f>IF('C. Fund Source'!E761="","",'C. Fund Source'!E761)</f>
        <v>2391</v>
      </c>
      <c r="C761">
        <f>IF(A761="","",'C. Fund Source'!G761)</f>
        <v>4.6399999999999997E-2</v>
      </c>
      <c r="D761" t="str">
        <f>IF(A761="","",IF(COUNTIFS('Tracking Log'!H:H,A761,'Tracking Log'!J:J,B761)&gt;0,"Y","N"))</f>
        <v>N</v>
      </c>
      <c r="E761" t="str">
        <f>IF(A761="","",IF(D761="N","Unit will be held to the lessor of the adopted rate or "&amp;TEXT(C761,"0.0000")&amp;" for "&amp;Year,VLOOKUP(A761&amp;"-"&amp;B761,'Tracking Support'!A:E,5,FALSE)))</f>
        <v>Unit will be held to the lessor of the adopted rate or 0.0464 for 2025</v>
      </c>
      <c r="F761" t="str">
        <f>IF(A761=$F$1,COUNTIF($A$2:A761,A761),"")</f>
        <v/>
      </c>
      <c r="G761" t="str">
        <f t="shared" si="37"/>
        <v/>
      </c>
      <c r="H761" t="str">
        <f t="shared" si="38"/>
        <v/>
      </c>
      <c r="I761" t="str">
        <f t="shared" si="39"/>
        <v/>
      </c>
    </row>
    <row r="762" spans="1:9" x14ac:dyDescent="0.25">
      <c r="A762" t="str">
        <f>IF('C. Fund Source'!B762="","",'C. Fund Source'!B762&amp;'C. Fund Source'!C762&amp;'C. Fund Source'!D762)</f>
        <v>4930760</v>
      </c>
      <c r="B762" t="str">
        <f>IF('C. Fund Source'!E762="","",'C. Fund Source'!E762)</f>
        <v>2391</v>
      </c>
      <c r="C762">
        <f>IF(A762="","",'C. Fund Source'!G762)</f>
        <v>3.3300000000000003E-2</v>
      </c>
      <c r="D762" t="str">
        <f>IF(A762="","",IF(COUNTIFS('Tracking Log'!H:H,A762,'Tracking Log'!J:J,B762)&gt;0,"Y","N"))</f>
        <v>Y</v>
      </c>
      <c r="E762" t="str">
        <f>IF(A762="","",IF(D762="N","Unit will be held to the lessor of the adopted rate or "&amp;TEXT(C762,"0.0000")&amp;" for "&amp;Year,VLOOKUP(A762&amp;"-"&amp;B762,'Tracking Support'!A:E,5,FALSE)))</f>
        <v>Unit will be held to the lessor of the adopted rate or the Re-established rate of 0.0500 for 2025</v>
      </c>
      <c r="F762" t="str">
        <f>IF(A762=$F$1,COUNTIF($A$2:A762,A762),"")</f>
        <v/>
      </c>
      <c r="G762" t="str">
        <f t="shared" si="37"/>
        <v/>
      </c>
      <c r="H762" t="str">
        <f t="shared" si="38"/>
        <v/>
      </c>
      <c r="I762" t="str">
        <f t="shared" si="39"/>
        <v/>
      </c>
    </row>
    <row r="763" spans="1:9" x14ac:dyDescent="0.25">
      <c r="A763" t="str">
        <f>IF('C. Fund Source'!B763="","",'C. Fund Source'!B763&amp;'C. Fund Source'!C763&amp;'C. Fund Source'!D763)</f>
        <v>4930762</v>
      </c>
      <c r="B763" t="str">
        <f>IF('C. Fund Source'!E763="","",'C. Fund Source'!E763)</f>
        <v>2391</v>
      </c>
      <c r="C763">
        <f>IF(A763="","",'C. Fund Source'!G763)</f>
        <v>0.05</v>
      </c>
      <c r="D763" t="str">
        <f>IF(A763="","",IF(COUNTIFS('Tracking Log'!H:H,A763,'Tracking Log'!J:J,B763)&gt;0,"Y","N"))</f>
        <v>N</v>
      </c>
      <c r="E763" t="str">
        <f>IF(A763="","",IF(D763="N","Unit will be held to the lessor of the adopted rate or "&amp;TEXT(C763,"0.0000")&amp;" for "&amp;Year,VLOOKUP(A763&amp;"-"&amp;B763,'Tracking Support'!A:E,5,FALSE)))</f>
        <v>Unit will be held to the lessor of the adopted rate or 0.0500 for 2025</v>
      </c>
      <c r="F763" t="str">
        <f>IF(A763=$F$1,COUNTIF($A$2:A763,A763),"")</f>
        <v/>
      </c>
      <c r="G763" t="str">
        <f t="shared" si="37"/>
        <v/>
      </c>
      <c r="H763" t="str">
        <f t="shared" si="38"/>
        <v/>
      </c>
      <c r="I763" t="str">
        <f t="shared" si="39"/>
        <v/>
      </c>
    </row>
    <row r="764" spans="1:9" x14ac:dyDescent="0.25">
      <c r="A764" t="str">
        <f>IF('C. Fund Source'!B764="","",'C. Fund Source'!B764&amp;'C. Fund Source'!C764&amp;'C. Fund Source'!D764)</f>
        <v>4930764</v>
      </c>
      <c r="B764" t="str">
        <f>IF('C. Fund Source'!E764="","",'C. Fund Source'!E764)</f>
        <v>2391</v>
      </c>
      <c r="C764">
        <f>IF(A764="","",'C. Fund Source'!G764)</f>
        <v>1.67E-2</v>
      </c>
      <c r="D764" t="str">
        <f>IF(A764="","",IF(COUNTIFS('Tracking Log'!H:H,A764,'Tracking Log'!J:J,B764)&gt;0,"Y","N"))</f>
        <v>Y</v>
      </c>
      <c r="E764" t="str">
        <f>IF(A764="","",IF(D764="N","Unit will be held to the lessor of the adopted rate or "&amp;TEXT(C764,"0.0000")&amp;" for "&amp;Year,VLOOKUP(A764&amp;"-"&amp;B764,'Tracking Support'!A:E,5,FALSE)))</f>
        <v>Unit will be held to the lessor of the adopted rate or the Re-established rate of 0.0500 for 2025</v>
      </c>
      <c r="F764" t="str">
        <f>IF(A764=$F$1,COUNTIF($A$2:A764,A764),"")</f>
        <v/>
      </c>
      <c r="G764" t="str">
        <f t="shared" si="37"/>
        <v/>
      </c>
      <c r="H764" t="str">
        <f t="shared" si="38"/>
        <v/>
      </c>
      <c r="I764" t="str">
        <f t="shared" si="39"/>
        <v/>
      </c>
    </row>
    <row r="765" spans="1:9" x14ac:dyDescent="0.25">
      <c r="A765" t="str">
        <f>IF('C. Fund Source'!B765="","",'C. Fund Source'!B765&amp;'C. Fund Source'!C765&amp;'C. Fund Source'!D765)</f>
        <v>4960822</v>
      </c>
      <c r="B765" t="str">
        <f>IF('C. Fund Source'!E765="","",'C. Fund Source'!E765)</f>
        <v>8693</v>
      </c>
      <c r="C765">
        <f>IF(A765="","",'C. Fund Source'!G765)</f>
        <v>1.41E-2</v>
      </c>
      <c r="D765" t="str">
        <f>IF(A765="","",IF(COUNTIFS('Tracking Log'!H:H,A765,'Tracking Log'!J:J,B765)&gt;0,"Y","N"))</f>
        <v>N</v>
      </c>
      <c r="E765" t="str">
        <f>IF(A765="","",IF(D765="N","Unit will be held to the lessor of the adopted rate or "&amp;TEXT(C765,"0.0000")&amp;" for "&amp;Year,VLOOKUP(A765&amp;"-"&amp;B765,'Tracking Support'!A:E,5,FALSE)))</f>
        <v>Unit will be held to the lessor of the adopted rate or 0.0141 for 2025</v>
      </c>
      <c r="F765" t="str">
        <f>IF(A765=$F$1,COUNTIF($A$2:A765,A765),"")</f>
        <v/>
      </c>
      <c r="G765" t="str">
        <f t="shared" si="37"/>
        <v/>
      </c>
      <c r="H765" t="str">
        <f t="shared" si="38"/>
        <v/>
      </c>
      <c r="I765" t="str">
        <f t="shared" si="39"/>
        <v/>
      </c>
    </row>
    <row r="766" spans="1:9" x14ac:dyDescent="0.25">
      <c r="A766" t="str">
        <f>IF('C. Fund Source'!B766="","",'C. Fund Source'!B766&amp;'C. Fund Source'!C766&amp;'C. Fund Source'!D766)</f>
        <v>4960877</v>
      </c>
      <c r="B766" t="str">
        <f>IF('C. Fund Source'!E766="","",'C. Fund Source'!E766)</f>
        <v>8090</v>
      </c>
      <c r="C766">
        <f>IF(A766="","",'C. Fund Source'!G766)</f>
        <v>9.2999999999999992E-3</v>
      </c>
      <c r="D766" t="str">
        <f>IF(A766="","",IF(COUNTIFS('Tracking Log'!H:H,A766,'Tracking Log'!J:J,B766)&gt;0,"Y","N"))</f>
        <v>N</v>
      </c>
      <c r="E766" t="str">
        <f>IF(A766="","",IF(D766="N","Unit will be held to the lessor of the adopted rate or "&amp;TEXT(C766,"0.0000")&amp;" for "&amp;Year,VLOOKUP(A766&amp;"-"&amp;B766,'Tracking Support'!A:E,5,FALSE)))</f>
        <v>Unit will be held to the lessor of the adopted rate or 0.0093 for 2025</v>
      </c>
      <c r="F766" t="str">
        <f>IF(A766=$F$1,COUNTIF($A$2:A766,A766),"")</f>
        <v/>
      </c>
      <c r="G766" t="str">
        <f t="shared" si="37"/>
        <v/>
      </c>
      <c r="H766" t="str">
        <f t="shared" si="38"/>
        <v/>
      </c>
      <c r="I766" t="str">
        <f t="shared" si="39"/>
        <v/>
      </c>
    </row>
    <row r="767" spans="1:9" x14ac:dyDescent="0.25">
      <c r="A767" t="str">
        <f>IF('C. Fund Source'!B767="","",'C. Fund Source'!B767&amp;'C. Fund Source'!C767&amp;'C. Fund Source'!D767)</f>
        <v>4960890</v>
      </c>
      <c r="B767" t="str">
        <f>IF('C. Fund Source'!E767="","",'C. Fund Source'!E767)</f>
        <v>8790</v>
      </c>
      <c r="C767">
        <f>IF(A767="","",'C. Fund Source'!G767)</f>
        <v>5.0000000000000001E-4</v>
      </c>
      <c r="D767" t="str">
        <f>IF(A767="","",IF(COUNTIFS('Tracking Log'!H:H,A767,'Tracking Log'!J:J,B767)&gt;0,"Y","N"))</f>
        <v>N</v>
      </c>
      <c r="E767" t="str">
        <f>IF(A767="","",IF(D767="N","Unit will be held to the lessor of the adopted rate or "&amp;TEXT(C767,"0.0000")&amp;" for "&amp;Year,VLOOKUP(A767&amp;"-"&amp;B767,'Tracking Support'!A:E,5,FALSE)))</f>
        <v>Unit will be held to the lessor of the adopted rate or 0.0005 for 2025</v>
      </c>
      <c r="F767" t="str">
        <f>IF(A767=$F$1,COUNTIF($A$2:A767,A767),"")</f>
        <v/>
      </c>
      <c r="G767" t="str">
        <f t="shared" si="37"/>
        <v/>
      </c>
      <c r="H767" t="str">
        <f t="shared" si="38"/>
        <v/>
      </c>
      <c r="I767" t="str">
        <f t="shared" si="39"/>
        <v/>
      </c>
    </row>
    <row r="768" spans="1:9" x14ac:dyDescent="0.25">
      <c r="A768" t="str">
        <f>IF('C. Fund Source'!B768="","",'C. Fund Source'!B768&amp;'C. Fund Source'!C768&amp;'C. Fund Source'!D768)</f>
        <v>4960938</v>
      </c>
      <c r="B768" t="str">
        <f>IF('C. Fund Source'!E768="","",'C. Fund Source'!E768)</f>
        <v>9090</v>
      </c>
      <c r="C768">
        <f>IF(A768="","",'C. Fund Source'!G768)</f>
        <v>3.0700000000000002E-2</v>
      </c>
      <c r="D768" t="str">
        <f>IF(A768="","",IF(COUNTIFS('Tracking Log'!H:H,A768,'Tracking Log'!J:J,B768)&gt;0,"Y","N"))</f>
        <v>N</v>
      </c>
      <c r="E768" t="str">
        <f>IF(A768="","",IF(D768="N","Unit will be held to the lessor of the adopted rate or "&amp;TEXT(C768,"0.0000")&amp;" for "&amp;Year,VLOOKUP(A768&amp;"-"&amp;B768,'Tracking Support'!A:E,5,FALSE)))</f>
        <v>Unit will be held to the lessor of the adopted rate or 0.0307 for 2025</v>
      </c>
      <c r="F768" t="str">
        <f>IF(A768=$F$1,COUNTIF($A$2:A768,A768),"")</f>
        <v/>
      </c>
      <c r="G768" t="str">
        <f t="shared" si="37"/>
        <v/>
      </c>
      <c r="H768" t="str">
        <f t="shared" si="38"/>
        <v/>
      </c>
      <c r="I768" t="str">
        <f t="shared" si="39"/>
        <v/>
      </c>
    </row>
    <row r="769" spans="1:9" x14ac:dyDescent="0.25">
      <c r="A769" t="str">
        <f>IF('C. Fund Source'!B769="","",'C. Fund Source'!B769&amp;'C. Fund Source'!C769&amp;'C. Fund Source'!D769)</f>
        <v>5010000</v>
      </c>
      <c r="B769" t="str">
        <f>IF('C. Fund Source'!E769="","",'C. Fund Source'!E769)</f>
        <v>0790</v>
      </c>
      <c r="C769">
        <f>IF(A769="","",'C. Fund Source'!G769)</f>
        <v>5.2400000000000002E-2</v>
      </c>
      <c r="D769" t="str">
        <f>IF(A769="","",IF(COUNTIFS('Tracking Log'!H:H,A769,'Tracking Log'!J:J,B769)&gt;0,"Y","N"))</f>
        <v>N</v>
      </c>
      <c r="E769" t="str">
        <f>IF(A769="","",IF(D769="N","Unit will be held to the lessor of the adopted rate or "&amp;TEXT(C769,"0.0000")&amp;" for "&amp;Year,VLOOKUP(A769&amp;"-"&amp;B769,'Tracking Support'!A:E,5,FALSE)))</f>
        <v>Unit will be held to the lessor of the adopted rate or 0.0524 for 2025</v>
      </c>
      <c r="F769" t="str">
        <f>IF(A769=$F$1,COUNTIF($A$2:A769,A769),"")</f>
        <v/>
      </c>
      <c r="G769" t="str">
        <f t="shared" si="37"/>
        <v/>
      </c>
      <c r="H769" t="str">
        <f t="shared" si="38"/>
        <v/>
      </c>
      <c r="I769" t="str">
        <f t="shared" si="39"/>
        <v/>
      </c>
    </row>
    <row r="770" spans="1:9" x14ac:dyDescent="0.25">
      <c r="A770" t="str">
        <f>IF('C. Fund Source'!B770="","",'C. Fund Source'!B770&amp;'C. Fund Source'!C770&amp;'C. Fund Source'!D770)</f>
        <v>5010000</v>
      </c>
      <c r="B770" t="str">
        <f>IF('C. Fund Source'!E770="","",'C. Fund Source'!E770)</f>
        <v>2391</v>
      </c>
      <c r="C770">
        <f>IF(A770="","",'C. Fund Source'!G770)</f>
        <v>3.1099999999999999E-2</v>
      </c>
      <c r="D770" t="str">
        <f>IF(A770="","",IF(COUNTIFS('Tracking Log'!H:H,A770,'Tracking Log'!J:J,B770)&gt;0,"Y","N"))</f>
        <v>N</v>
      </c>
      <c r="E770" t="str">
        <f>IF(A770="","",IF(D770="N","Unit will be held to the lessor of the adopted rate or "&amp;TEXT(C770,"0.0000")&amp;" for "&amp;Year,VLOOKUP(A770&amp;"-"&amp;B770,'Tracking Support'!A:E,5,FALSE)))</f>
        <v>Unit will be held to the lessor of the adopted rate or 0.0311 for 2025</v>
      </c>
      <c r="F770" t="str">
        <f>IF(A770=$F$1,COUNTIF($A$2:A770,A770),"")</f>
        <v/>
      </c>
      <c r="G770" t="str">
        <f t="shared" si="37"/>
        <v/>
      </c>
      <c r="H770" t="str">
        <f t="shared" si="38"/>
        <v/>
      </c>
      <c r="I770" t="str">
        <f t="shared" si="39"/>
        <v/>
      </c>
    </row>
    <row r="771" spans="1:9" x14ac:dyDescent="0.25">
      <c r="A771" t="str">
        <f>IF('C. Fund Source'!B771="","",'C. Fund Source'!B771&amp;'C. Fund Source'!C771&amp;'C. Fund Source'!D771)</f>
        <v>5020001</v>
      </c>
      <c r="B771" t="str">
        <f>IF('C. Fund Source'!E771="","",'C. Fund Source'!E771)</f>
        <v>1190</v>
      </c>
      <c r="C771">
        <f>IF(A771="","",'C. Fund Source'!G771)</f>
        <v>3.3300000000000003E-2</v>
      </c>
      <c r="D771" t="str">
        <f>IF(A771="","",IF(COUNTIFS('Tracking Log'!H:H,A771,'Tracking Log'!J:J,B771)&gt;0,"Y","N"))</f>
        <v>N</v>
      </c>
      <c r="E771" t="str">
        <f>IF(A771="","",IF(D771="N","Unit will be held to the lessor of the adopted rate or "&amp;TEXT(C771,"0.0000")&amp;" for "&amp;Year,VLOOKUP(A771&amp;"-"&amp;B771,'Tracking Support'!A:E,5,FALSE)))</f>
        <v>Unit will be held to the lessor of the adopted rate or 0.0333 for 2025</v>
      </c>
      <c r="F771" t="str">
        <f>IF(A771=$F$1,COUNTIF($A$2:A771,A771),"")</f>
        <v/>
      </c>
      <c r="G771" t="str">
        <f t="shared" ref="G771:G834" si="40">IF(F771="","",B771)</f>
        <v/>
      </c>
      <c r="H771" t="str">
        <f t="shared" ref="H771:H834" si="41">IF(F771="","",C771)</f>
        <v/>
      </c>
      <c r="I771" t="str">
        <f t="shared" ref="I771:I834" si="42">IF(F771="","",E771)</f>
        <v/>
      </c>
    </row>
    <row r="772" spans="1:9" x14ac:dyDescent="0.25">
      <c r="A772" t="str">
        <f>IF('C. Fund Source'!B772="","",'C. Fund Source'!B772&amp;'C. Fund Source'!C772&amp;'C. Fund Source'!D772)</f>
        <v>5020002</v>
      </c>
      <c r="B772" t="str">
        <f>IF('C. Fund Source'!E772="","",'C. Fund Source'!E772)</f>
        <v>1190</v>
      </c>
      <c r="C772">
        <f>IF(A772="","",'C. Fund Source'!G772)</f>
        <v>1.61E-2</v>
      </c>
      <c r="D772" t="str">
        <f>IF(A772="","",IF(COUNTIFS('Tracking Log'!H:H,A772,'Tracking Log'!J:J,B772)&gt;0,"Y","N"))</f>
        <v>N</v>
      </c>
      <c r="E772" t="str">
        <f>IF(A772="","",IF(D772="N","Unit will be held to the lessor of the adopted rate or "&amp;TEXT(C772,"0.0000")&amp;" for "&amp;Year,VLOOKUP(A772&amp;"-"&amp;B772,'Tracking Support'!A:E,5,FALSE)))</f>
        <v>Unit will be held to the lessor of the adopted rate or 0.0161 for 2025</v>
      </c>
      <c r="F772" t="str">
        <f>IF(A772=$F$1,COUNTIF($A$2:A772,A772),"")</f>
        <v/>
      </c>
      <c r="G772" t="str">
        <f t="shared" si="40"/>
        <v/>
      </c>
      <c r="H772" t="str">
        <f t="shared" si="41"/>
        <v/>
      </c>
      <c r="I772" t="str">
        <f t="shared" si="42"/>
        <v/>
      </c>
    </row>
    <row r="773" spans="1:9" x14ac:dyDescent="0.25">
      <c r="A773" t="str">
        <f>IF('C. Fund Source'!B773="","",'C. Fund Source'!B773&amp;'C. Fund Source'!C773&amp;'C. Fund Source'!D773)</f>
        <v>5020003</v>
      </c>
      <c r="B773" t="str">
        <f>IF('C. Fund Source'!E773="","",'C. Fund Source'!E773)</f>
        <v>1190</v>
      </c>
      <c r="C773">
        <f>IF(A773="","",'C. Fund Source'!G773)</f>
        <v>1.46E-2</v>
      </c>
      <c r="D773" t="str">
        <f>IF(A773="","",IF(COUNTIFS('Tracking Log'!H:H,A773,'Tracking Log'!J:J,B773)&gt;0,"Y","N"))</f>
        <v>N</v>
      </c>
      <c r="E773" t="str">
        <f>IF(A773="","",IF(D773="N","Unit will be held to the lessor of the adopted rate or "&amp;TEXT(C773,"0.0000")&amp;" for "&amp;Year,VLOOKUP(A773&amp;"-"&amp;B773,'Tracking Support'!A:E,5,FALSE)))</f>
        <v>Unit will be held to the lessor of the adopted rate or 0.0146 for 2025</v>
      </c>
      <c r="F773" t="str">
        <f>IF(A773=$F$1,COUNTIF($A$2:A773,A773),"")</f>
        <v/>
      </c>
      <c r="G773" t="str">
        <f t="shared" si="40"/>
        <v/>
      </c>
      <c r="H773" t="str">
        <f t="shared" si="41"/>
        <v/>
      </c>
      <c r="I773" t="str">
        <f t="shared" si="42"/>
        <v/>
      </c>
    </row>
    <row r="774" spans="1:9" x14ac:dyDescent="0.25">
      <c r="A774" t="str">
        <f>IF('C. Fund Source'!B774="","",'C. Fund Source'!B774&amp;'C. Fund Source'!C774&amp;'C. Fund Source'!D774)</f>
        <v>5020005</v>
      </c>
      <c r="B774" t="str">
        <f>IF('C. Fund Source'!E774="","",'C. Fund Source'!E774)</f>
        <v>1190</v>
      </c>
      <c r="C774">
        <f>IF(A774="","",'C. Fund Source'!G774)</f>
        <v>3.0599999999999999E-2</v>
      </c>
      <c r="D774" t="str">
        <f>IF(A774="","",IF(COUNTIFS('Tracking Log'!H:H,A774,'Tracking Log'!J:J,B774)&gt;0,"Y","N"))</f>
        <v>N</v>
      </c>
      <c r="E774" t="str">
        <f>IF(A774="","",IF(D774="N","Unit will be held to the lessor of the adopted rate or "&amp;TEXT(C774,"0.0000")&amp;" for "&amp;Year,VLOOKUP(A774&amp;"-"&amp;B774,'Tracking Support'!A:E,5,FALSE)))</f>
        <v>Unit will be held to the lessor of the adopted rate or 0.0306 for 2025</v>
      </c>
      <c r="F774" t="str">
        <f>IF(A774=$F$1,COUNTIF($A$2:A774,A774),"")</f>
        <v/>
      </c>
      <c r="G774" t="str">
        <f t="shared" si="40"/>
        <v/>
      </c>
      <c r="H774" t="str">
        <f t="shared" si="41"/>
        <v/>
      </c>
      <c r="I774" t="str">
        <f t="shared" si="42"/>
        <v/>
      </c>
    </row>
    <row r="775" spans="1:9" x14ac:dyDescent="0.25">
      <c r="A775" t="str">
        <f>IF('C. Fund Source'!B775="","",'C. Fund Source'!B775&amp;'C. Fund Source'!C775&amp;'C. Fund Source'!D775)</f>
        <v>5020006</v>
      </c>
      <c r="B775" t="str">
        <f>IF('C. Fund Source'!E775="","",'C. Fund Source'!E775)</f>
        <v>1190</v>
      </c>
      <c r="C775">
        <f>IF(A775="","",'C. Fund Source'!G775)</f>
        <v>3.3300000000000003E-2</v>
      </c>
      <c r="D775" t="str">
        <f>IF(A775="","",IF(COUNTIFS('Tracking Log'!H:H,A775,'Tracking Log'!J:J,B775)&gt;0,"Y","N"))</f>
        <v>N</v>
      </c>
      <c r="E775" t="str">
        <f>IF(A775="","",IF(D775="N","Unit will be held to the lessor of the adopted rate or "&amp;TEXT(C775,"0.0000")&amp;" for "&amp;Year,VLOOKUP(A775&amp;"-"&amp;B775,'Tracking Support'!A:E,5,FALSE)))</f>
        <v>Unit will be held to the lessor of the adopted rate or 0.0333 for 2025</v>
      </c>
      <c r="F775" t="str">
        <f>IF(A775=$F$1,COUNTIF($A$2:A775,A775),"")</f>
        <v/>
      </c>
      <c r="G775" t="str">
        <f t="shared" si="40"/>
        <v/>
      </c>
      <c r="H775" t="str">
        <f t="shared" si="41"/>
        <v/>
      </c>
      <c r="I775" t="str">
        <f t="shared" si="42"/>
        <v/>
      </c>
    </row>
    <row r="776" spans="1:9" x14ac:dyDescent="0.25">
      <c r="A776" t="str">
        <f>IF('C. Fund Source'!B776="","",'C. Fund Source'!B776&amp;'C. Fund Source'!C776&amp;'C. Fund Source'!D776)</f>
        <v>5020007</v>
      </c>
      <c r="B776" t="str">
        <f>IF('C. Fund Source'!E776="","",'C. Fund Source'!E776)</f>
        <v>1190</v>
      </c>
      <c r="C776">
        <f>IF(A776="","",'C. Fund Source'!G776)</f>
        <v>3.3300000000000003E-2</v>
      </c>
      <c r="D776" t="str">
        <f>IF(A776="","",IF(COUNTIFS('Tracking Log'!H:H,A776,'Tracking Log'!J:J,B776)&gt;0,"Y","N"))</f>
        <v>N</v>
      </c>
      <c r="E776" t="str">
        <f>IF(A776="","",IF(D776="N","Unit will be held to the lessor of the adopted rate or "&amp;TEXT(C776,"0.0000")&amp;" for "&amp;Year,VLOOKUP(A776&amp;"-"&amp;B776,'Tracking Support'!A:E,5,FALSE)))</f>
        <v>Unit will be held to the lessor of the adopted rate or 0.0333 for 2025</v>
      </c>
      <c r="F776" t="str">
        <f>IF(A776=$F$1,COUNTIF($A$2:A776,A776),"")</f>
        <v/>
      </c>
      <c r="G776" t="str">
        <f t="shared" si="40"/>
        <v/>
      </c>
      <c r="H776" t="str">
        <f t="shared" si="41"/>
        <v/>
      </c>
      <c r="I776" t="str">
        <f t="shared" si="42"/>
        <v/>
      </c>
    </row>
    <row r="777" spans="1:9" x14ac:dyDescent="0.25">
      <c r="A777" t="str">
        <f>IF('C. Fund Source'!B777="","",'C. Fund Source'!B777&amp;'C. Fund Source'!C777&amp;'C. Fund Source'!D777)</f>
        <v>5020008</v>
      </c>
      <c r="B777" t="str">
        <f>IF('C. Fund Source'!E777="","",'C. Fund Source'!E777)</f>
        <v>1190</v>
      </c>
      <c r="C777">
        <f>IF(A777="","",'C. Fund Source'!G777)</f>
        <v>1.0200000000000001E-2</v>
      </c>
      <c r="D777" t="str">
        <f>IF(A777="","",IF(COUNTIFS('Tracking Log'!H:H,A777,'Tracking Log'!J:J,B777)&gt;0,"Y","N"))</f>
        <v>N</v>
      </c>
      <c r="E777" t="str">
        <f>IF(A777="","",IF(D777="N","Unit will be held to the lessor of the adopted rate or "&amp;TEXT(C777,"0.0000")&amp;" for "&amp;Year,VLOOKUP(A777&amp;"-"&amp;B777,'Tracking Support'!A:E,5,FALSE)))</f>
        <v>Unit will be held to the lessor of the adopted rate or 0.0102 for 2025</v>
      </c>
      <c r="F777" t="str">
        <f>IF(A777=$F$1,COUNTIF($A$2:A777,A777),"")</f>
        <v/>
      </c>
      <c r="G777" t="str">
        <f t="shared" si="40"/>
        <v/>
      </c>
      <c r="H777" t="str">
        <f t="shared" si="41"/>
        <v/>
      </c>
      <c r="I777" t="str">
        <f t="shared" si="42"/>
        <v/>
      </c>
    </row>
    <row r="778" spans="1:9" x14ac:dyDescent="0.25">
      <c r="A778" t="str">
        <f>IF('C. Fund Source'!B778="","",'C. Fund Source'!B778&amp;'C. Fund Source'!C778&amp;'C. Fund Source'!D778)</f>
        <v>5020010</v>
      </c>
      <c r="B778" t="str">
        <f>IF('C. Fund Source'!E778="","",'C. Fund Source'!E778)</f>
        <v>1190</v>
      </c>
      <c r="C778">
        <f>IF(A778="","",'C. Fund Source'!G778)</f>
        <v>2.75E-2</v>
      </c>
      <c r="D778" t="str">
        <f>IF(A778="","",IF(COUNTIFS('Tracking Log'!H:H,A778,'Tracking Log'!J:J,B778)&gt;0,"Y","N"))</f>
        <v>N</v>
      </c>
      <c r="E778" t="str">
        <f>IF(A778="","",IF(D778="N","Unit will be held to the lessor of the adopted rate or "&amp;TEXT(C778,"0.0000")&amp;" for "&amp;Year,VLOOKUP(A778&amp;"-"&amp;B778,'Tracking Support'!A:E,5,FALSE)))</f>
        <v>Unit will be held to the lessor of the adopted rate or 0.0275 for 2025</v>
      </c>
      <c r="F778" t="str">
        <f>IF(A778=$F$1,COUNTIF($A$2:A778,A778),"")</f>
        <v/>
      </c>
      <c r="G778" t="str">
        <f t="shared" si="40"/>
        <v/>
      </c>
      <c r="H778" t="str">
        <f t="shared" si="41"/>
        <v/>
      </c>
      <c r="I778" t="str">
        <f t="shared" si="42"/>
        <v/>
      </c>
    </row>
    <row r="779" spans="1:9" x14ac:dyDescent="0.25">
      <c r="A779" t="str">
        <f>IF('C. Fund Source'!B779="","",'C. Fund Source'!B779&amp;'C. Fund Source'!C779&amp;'C. Fund Source'!D779)</f>
        <v>5030412</v>
      </c>
      <c r="B779" t="str">
        <f>IF('C. Fund Source'!E779="","",'C. Fund Source'!E779)</f>
        <v>2391</v>
      </c>
      <c r="C779">
        <f>IF(A779="","",'C. Fund Source'!G779)</f>
        <v>0.05</v>
      </c>
      <c r="D779" t="str">
        <f>IF(A779="","",IF(COUNTIFS('Tracking Log'!H:H,A779,'Tracking Log'!J:J,B779)&gt;0,"Y","N"))</f>
        <v>N</v>
      </c>
      <c r="E779" t="str">
        <f>IF(A779="","",IF(D779="N","Unit will be held to the lessor of the adopted rate or "&amp;TEXT(C779,"0.0000")&amp;" for "&amp;Year,VLOOKUP(A779&amp;"-"&amp;B779,'Tracking Support'!A:E,5,FALSE)))</f>
        <v>Unit will be held to the lessor of the adopted rate or 0.0500 for 2025</v>
      </c>
      <c r="F779" t="str">
        <f>IF(A779=$F$1,COUNTIF($A$2:A779,A779),"")</f>
        <v/>
      </c>
      <c r="G779" t="str">
        <f t="shared" si="40"/>
        <v/>
      </c>
      <c r="H779" t="str">
        <f t="shared" si="41"/>
        <v/>
      </c>
      <c r="I779" t="str">
        <f t="shared" si="42"/>
        <v/>
      </c>
    </row>
    <row r="780" spans="1:9" x14ac:dyDescent="0.25">
      <c r="A780" t="str">
        <f>IF('C. Fund Source'!B780="","",'C. Fund Source'!B780&amp;'C. Fund Source'!C780&amp;'C. Fund Source'!D780)</f>
        <v>5030775</v>
      </c>
      <c r="B780" t="str">
        <f>IF('C. Fund Source'!E780="","",'C. Fund Source'!E780)</f>
        <v>2391</v>
      </c>
      <c r="C780">
        <f>IF(A780="","",'C. Fund Source'!G780)</f>
        <v>4.9099999999999998E-2</v>
      </c>
      <c r="D780" t="str">
        <f>IF(A780="","",IF(COUNTIFS('Tracking Log'!H:H,A780,'Tracking Log'!J:J,B780)&gt;0,"Y","N"))</f>
        <v>N</v>
      </c>
      <c r="E780" t="str">
        <f>IF(A780="","",IF(D780="N","Unit will be held to the lessor of the adopted rate or "&amp;TEXT(C780,"0.0000")&amp;" for "&amp;Year,VLOOKUP(A780&amp;"-"&amp;B780,'Tracking Support'!A:E,5,FALSE)))</f>
        <v>Unit will be held to the lessor of the adopted rate or 0.0491 for 2025</v>
      </c>
      <c r="F780" t="str">
        <f>IF(A780=$F$1,COUNTIF($A$2:A780,A780),"")</f>
        <v/>
      </c>
      <c r="G780" t="str">
        <f t="shared" si="40"/>
        <v/>
      </c>
      <c r="H780" t="str">
        <f t="shared" si="41"/>
        <v/>
      </c>
      <c r="I780" t="str">
        <f t="shared" si="42"/>
        <v/>
      </c>
    </row>
    <row r="781" spans="1:9" x14ac:dyDescent="0.25">
      <c r="A781" t="str">
        <f>IF('C. Fund Source'!B781="","",'C. Fund Source'!B781&amp;'C. Fund Source'!C781&amp;'C. Fund Source'!D781)</f>
        <v>5030775</v>
      </c>
      <c r="B781" t="str">
        <f>IF('C. Fund Source'!E781="","",'C. Fund Source'!E781)</f>
        <v>8692</v>
      </c>
      <c r="C781">
        <f>IF(A781="","",'C. Fund Source'!G781)</f>
        <v>3.3300000000000003E-2</v>
      </c>
      <c r="D781" t="str">
        <f>IF(A781="","",IF(COUNTIFS('Tracking Log'!H:H,A781,'Tracking Log'!J:J,B781)&gt;0,"Y","N"))</f>
        <v>N</v>
      </c>
      <c r="E781" t="str">
        <f>IF(A781="","",IF(D781="N","Unit will be held to the lessor of the adopted rate or "&amp;TEXT(C781,"0.0000")&amp;" for "&amp;Year,VLOOKUP(A781&amp;"-"&amp;B781,'Tracking Support'!A:E,5,FALSE)))</f>
        <v>Unit will be held to the lessor of the adopted rate or 0.0333 for 2025</v>
      </c>
      <c r="F781" t="str">
        <f>IF(A781=$F$1,COUNTIF($A$2:A781,A781),"")</f>
        <v/>
      </c>
      <c r="G781" t="str">
        <f t="shared" si="40"/>
        <v/>
      </c>
      <c r="H781" t="str">
        <f t="shared" si="41"/>
        <v/>
      </c>
      <c r="I781" t="str">
        <f t="shared" si="42"/>
        <v/>
      </c>
    </row>
    <row r="782" spans="1:9" x14ac:dyDescent="0.25">
      <c r="A782" t="str">
        <f>IF('C. Fund Source'!B782="","",'C. Fund Source'!B782&amp;'C. Fund Source'!C782&amp;'C. Fund Source'!D782)</f>
        <v>5030776</v>
      </c>
      <c r="B782" t="str">
        <f>IF('C. Fund Source'!E782="","",'C. Fund Source'!E782)</f>
        <v>2391</v>
      </c>
      <c r="C782">
        <f>IF(A782="","",'C. Fund Source'!G782)</f>
        <v>0.05</v>
      </c>
      <c r="D782" t="str">
        <f>IF(A782="","",IF(COUNTIFS('Tracking Log'!H:H,A782,'Tracking Log'!J:J,B782)&gt;0,"Y","N"))</f>
        <v>N</v>
      </c>
      <c r="E782" t="str">
        <f>IF(A782="","",IF(D782="N","Unit will be held to the lessor of the adopted rate or "&amp;TEXT(C782,"0.0000")&amp;" for "&amp;Year,VLOOKUP(A782&amp;"-"&amp;B782,'Tracking Support'!A:E,5,FALSE)))</f>
        <v>Unit will be held to the lessor of the adopted rate or 0.0500 for 2025</v>
      </c>
      <c r="F782" t="str">
        <f>IF(A782=$F$1,COUNTIF($A$2:A782,A782),"")</f>
        <v/>
      </c>
      <c r="G782" t="str">
        <f t="shared" si="40"/>
        <v/>
      </c>
      <c r="H782" t="str">
        <f t="shared" si="41"/>
        <v/>
      </c>
      <c r="I782" t="str">
        <f t="shared" si="42"/>
        <v/>
      </c>
    </row>
    <row r="783" spans="1:9" x14ac:dyDescent="0.25">
      <c r="A783" t="str">
        <f>IF('C. Fund Source'!B783="","",'C. Fund Source'!B783&amp;'C. Fund Source'!C783&amp;'C. Fund Source'!D783)</f>
        <v>5030777</v>
      </c>
      <c r="B783" t="str">
        <f>IF('C. Fund Source'!E783="","",'C. Fund Source'!E783)</f>
        <v>2391</v>
      </c>
      <c r="C783">
        <f>IF(A783="","",'C. Fund Source'!G783)</f>
        <v>0.05</v>
      </c>
      <c r="D783" t="str">
        <f>IF(A783="","",IF(COUNTIFS('Tracking Log'!H:H,A783,'Tracking Log'!J:J,B783)&gt;0,"Y","N"))</f>
        <v>N</v>
      </c>
      <c r="E783" t="str">
        <f>IF(A783="","",IF(D783="N","Unit will be held to the lessor of the adopted rate or "&amp;TEXT(C783,"0.0000")&amp;" for "&amp;Year,VLOOKUP(A783&amp;"-"&amp;B783,'Tracking Support'!A:E,5,FALSE)))</f>
        <v>Unit will be held to the lessor of the adopted rate or 0.0500 for 2025</v>
      </c>
      <c r="F783" t="str">
        <f>IF(A783=$F$1,COUNTIF($A$2:A783,A783),"")</f>
        <v/>
      </c>
      <c r="G783" t="str">
        <f t="shared" si="40"/>
        <v/>
      </c>
      <c r="H783" t="str">
        <f t="shared" si="41"/>
        <v/>
      </c>
      <c r="I783" t="str">
        <f t="shared" si="42"/>
        <v/>
      </c>
    </row>
    <row r="784" spans="1:9" x14ac:dyDescent="0.25">
      <c r="A784" t="str">
        <f>IF('C. Fund Source'!B784="","",'C. Fund Source'!B784&amp;'C. Fund Source'!C784&amp;'C. Fund Source'!D784)</f>
        <v>5030778</v>
      </c>
      <c r="B784" t="str">
        <f>IF('C. Fund Source'!E784="","",'C. Fund Source'!E784)</f>
        <v>2391</v>
      </c>
      <c r="C784">
        <f>IF(A784="","",'C. Fund Source'!G784)</f>
        <v>4.2700000000000002E-2</v>
      </c>
      <c r="D784" t="str">
        <f>IF(A784="","",IF(COUNTIFS('Tracking Log'!H:H,A784,'Tracking Log'!J:J,B784)&gt;0,"Y","N"))</f>
        <v>N</v>
      </c>
      <c r="E784" t="str">
        <f>IF(A784="","",IF(D784="N","Unit will be held to the lessor of the adopted rate or "&amp;TEXT(C784,"0.0000")&amp;" for "&amp;Year,VLOOKUP(A784&amp;"-"&amp;B784,'Tracking Support'!A:E,5,FALSE)))</f>
        <v>Unit will be held to the lessor of the adopted rate or 0.0427 for 2025</v>
      </c>
      <c r="F784" t="str">
        <f>IF(A784=$F$1,COUNTIF($A$2:A784,A784),"")</f>
        <v/>
      </c>
      <c r="G784" t="str">
        <f t="shared" si="40"/>
        <v/>
      </c>
      <c r="H784" t="str">
        <f t="shared" si="41"/>
        <v/>
      </c>
      <c r="I784" t="str">
        <f t="shared" si="42"/>
        <v/>
      </c>
    </row>
    <row r="785" spans="1:9" x14ac:dyDescent="0.25">
      <c r="A785" t="str">
        <f>IF('C. Fund Source'!B785="","",'C. Fund Source'!B785&amp;'C. Fund Source'!C785&amp;'C. Fund Source'!D785)</f>
        <v>5030779</v>
      </c>
      <c r="B785" t="str">
        <f>IF('C. Fund Source'!E785="","",'C. Fund Source'!E785)</f>
        <v>1191</v>
      </c>
      <c r="C785">
        <f>IF(A785="","",'C. Fund Source'!G785)</f>
        <v>3.2899999999999999E-2</v>
      </c>
      <c r="D785" t="str">
        <f>IF(A785="","",IF(COUNTIFS('Tracking Log'!H:H,A785,'Tracking Log'!J:J,B785)&gt;0,"Y","N"))</f>
        <v>N</v>
      </c>
      <c r="E785" t="str">
        <f>IF(A785="","",IF(D785="N","Unit will be held to the lessor of the adopted rate or "&amp;TEXT(C785,"0.0000")&amp;" for "&amp;Year,VLOOKUP(A785&amp;"-"&amp;B785,'Tracking Support'!A:E,5,FALSE)))</f>
        <v>Unit will be held to the lessor of the adopted rate or 0.0329 for 2025</v>
      </c>
      <c r="F785" t="str">
        <f>IF(A785=$F$1,COUNTIF($A$2:A785,A785),"")</f>
        <v/>
      </c>
      <c r="G785" t="str">
        <f t="shared" si="40"/>
        <v/>
      </c>
      <c r="H785" t="str">
        <f t="shared" si="41"/>
        <v/>
      </c>
      <c r="I785" t="str">
        <f t="shared" si="42"/>
        <v/>
      </c>
    </row>
    <row r="786" spans="1:9" x14ac:dyDescent="0.25">
      <c r="A786" t="str">
        <f>IF('C. Fund Source'!B786="","",'C. Fund Source'!B786&amp;'C. Fund Source'!C786&amp;'C. Fund Source'!D786)</f>
        <v>5030779</v>
      </c>
      <c r="B786" t="str">
        <f>IF('C. Fund Source'!E786="","",'C. Fund Source'!E786)</f>
        <v>2391</v>
      </c>
      <c r="C786">
        <f>IF(A786="","",'C. Fund Source'!G786)</f>
        <v>0.05</v>
      </c>
      <c r="D786" t="str">
        <f>IF(A786="","",IF(COUNTIFS('Tracking Log'!H:H,A786,'Tracking Log'!J:J,B786)&gt;0,"Y","N"))</f>
        <v>N</v>
      </c>
      <c r="E786" t="str">
        <f>IF(A786="","",IF(D786="N","Unit will be held to the lessor of the adopted rate or "&amp;TEXT(C786,"0.0000")&amp;" for "&amp;Year,VLOOKUP(A786&amp;"-"&amp;B786,'Tracking Support'!A:E,5,FALSE)))</f>
        <v>Unit will be held to the lessor of the adopted rate or 0.0500 for 2025</v>
      </c>
      <c r="F786" t="str">
        <f>IF(A786=$F$1,COUNTIF($A$2:A786,A786),"")</f>
        <v/>
      </c>
      <c r="G786" t="str">
        <f t="shared" si="40"/>
        <v/>
      </c>
      <c r="H786" t="str">
        <f t="shared" si="41"/>
        <v/>
      </c>
      <c r="I786" t="str">
        <f t="shared" si="42"/>
        <v/>
      </c>
    </row>
    <row r="787" spans="1:9" x14ac:dyDescent="0.25">
      <c r="A787" t="str">
        <f>IF('C. Fund Source'!B787="","",'C. Fund Source'!B787&amp;'C. Fund Source'!C787&amp;'C. Fund Source'!D787)</f>
        <v>5110000</v>
      </c>
      <c r="B787" t="str">
        <f>IF('C. Fund Source'!E787="","",'C. Fund Source'!E787)</f>
        <v>0191</v>
      </c>
      <c r="C787">
        <f>IF(A787="","",'C. Fund Source'!G787)</f>
        <v>0</v>
      </c>
      <c r="D787" t="str">
        <f>IF(A787="","",IF(COUNTIFS('Tracking Log'!H:H,A787,'Tracking Log'!J:J,B787)&gt;0,"Y","N"))</f>
        <v>N</v>
      </c>
      <c r="E787" t="str">
        <f>IF(A787="","",IF(D787="N","Unit will be held to the lessor of the adopted rate or "&amp;TEXT(C787,"0.0000")&amp;" for "&amp;Year,VLOOKUP(A787&amp;"-"&amp;B787,'Tracking Support'!A:E,5,FALSE)))</f>
        <v>Unit will be held to the lessor of the adopted rate or 0.0000 for 2025</v>
      </c>
      <c r="F787" t="str">
        <f>IF(A787=$F$1,COUNTIF($A$2:A787,A787),"")</f>
        <v/>
      </c>
      <c r="G787" t="str">
        <f t="shared" si="40"/>
        <v/>
      </c>
      <c r="H787" t="str">
        <f t="shared" si="41"/>
        <v/>
      </c>
      <c r="I787" t="str">
        <f t="shared" si="42"/>
        <v/>
      </c>
    </row>
    <row r="788" spans="1:9" x14ac:dyDescent="0.25">
      <c r="A788" t="str">
        <f>IF('C. Fund Source'!B788="","",'C. Fund Source'!B788&amp;'C. Fund Source'!C788&amp;'C. Fund Source'!D788)</f>
        <v>5110000</v>
      </c>
      <c r="B788" t="str">
        <f>IF('C. Fund Source'!E788="","",'C. Fund Source'!E788)</f>
        <v>0790</v>
      </c>
      <c r="C788">
        <f>IF(A788="","",'C. Fund Source'!G788)</f>
        <v>3.1E-2</v>
      </c>
      <c r="D788" t="str">
        <f>IF(A788="","",IF(COUNTIFS('Tracking Log'!H:H,A788,'Tracking Log'!J:J,B788)&gt;0,"Y","N"))</f>
        <v>N</v>
      </c>
      <c r="E788" t="str">
        <f>IF(A788="","",IF(D788="N","Unit will be held to the lessor of the adopted rate or "&amp;TEXT(C788,"0.0000")&amp;" for "&amp;Year,VLOOKUP(A788&amp;"-"&amp;B788,'Tracking Support'!A:E,5,FALSE)))</f>
        <v>Unit will be held to the lessor of the adopted rate or 0.0310 for 2025</v>
      </c>
      <c r="F788" t="str">
        <f>IF(A788=$F$1,COUNTIF($A$2:A788,A788),"")</f>
        <v/>
      </c>
      <c r="G788" t="str">
        <f t="shared" si="40"/>
        <v/>
      </c>
      <c r="H788" t="str">
        <f t="shared" si="41"/>
        <v/>
      </c>
      <c r="I788" t="str">
        <f t="shared" si="42"/>
        <v/>
      </c>
    </row>
    <row r="789" spans="1:9" x14ac:dyDescent="0.25">
      <c r="A789" t="str">
        <f>IF('C. Fund Source'!B789="","",'C. Fund Source'!B789&amp;'C. Fund Source'!C789&amp;'C. Fund Source'!D789)</f>
        <v>5110000</v>
      </c>
      <c r="B789" t="str">
        <f>IF('C. Fund Source'!E789="","",'C. Fund Source'!E789)</f>
        <v>2391</v>
      </c>
      <c r="C789">
        <f>IF(A789="","",'C. Fund Source'!G789)</f>
        <v>3.3300000000000003E-2</v>
      </c>
      <c r="D789" t="str">
        <f>IF(A789="","",IF(COUNTIFS('Tracking Log'!H:H,A789,'Tracking Log'!J:J,B789)&gt;0,"Y","N"))</f>
        <v>N</v>
      </c>
      <c r="E789" t="str">
        <f>IF(A789="","",IF(D789="N","Unit will be held to the lessor of the adopted rate or "&amp;TEXT(C789,"0.0000")&amp;" for "&amp;Year,VLOOKUP(A789&amp;"-"&amp;B789,'Tracking Support'!A:E,5,FALSE)))</f>
        <v>Unit will be held to the lessor of the adopted rate or 0.0333 for 2025</v>
      </c>
      <c r="F789" t="str">
        <f>IF(A789=$F$1,COUNTIF($A$2:A789,A789),"")</f>
        <v/>
      </c>
      <c r="G789" t="str">
        <f t="shared" si="40"/>
        <v/>
      </c>
      <c r="H789" t="str">
        <f t="shared" si="41"/>
        <v/>
      </c>
      <c r="I789" t="str">
        <f t="shared" si="42"/>
        <v/>
      </c>
    </row>
    <row r="790" spans="1:9" x14ac:dyDescent="0.25">
      <c r="A790" t="str">
        <f>IF('C. Fund Source'!B790="","",'C. Fund Source'!B790&amp;'C. Fund Source'!C790&amp;'C. Fund Source'!D790)</f>
        <v>5120001</v>
      </c>
      <c r="B790" t="str">
        <f>IF('C. Fund Source'!E790="","",'C. Fund Source'!E790)</f>
        <v>1190</v>
      </c>
      <c r="C790">
        <f>IF(A790="","",'C. Fund Source'!G790)</f>
        <v>3.3300000000000003E-2</v>
      </c>
      <c r="D790" t="str">
        <f>IF(A790="","",IF(COUNTIFS('Tracking Log'!H:H,A790,'Tracking Log'!J:J,B790)&gt;0,"Y","N"))</f>
        <v>N</v>
      </c>
      <c r="E790" t="str">
        <f>IF(A790="","",IF(D790="N","Unit will be held to the lessor of the adopted rate or "&amp;TEXT(C790,"0.0000")&amp;" for "&amp;Year,VLOOKUP(A790&amp;"-"&amp;B790,'Tracking Support'!A:E,5,FALSE)))</f>
        <v>Unit will be held to the lessor of the adopted rate or 0.0333 for 2025</v>
      </c>
      <c r="F790" t="str">
        <f>IF(A790=$F$1,COUNTIF($A$2:A790,A790),"")</f>
        <v/>
      </c>
      <c r="G790" t="str">
        <f t="shared" si="40"/>
        <v/>
      </c>
      <c r="H790" t="str">
        <f t="shared" si="41"/>
        <v/>
      </c>
      <c r="I790" t="str">
        <f t="shared" si="42"/>
        <v/>
      </c>
    </row>
    <row r="791" spans="1:9" x14ac:dyDescent="0.25">
      <c r="A791" t="str">
        <f>IF('C. Fund Source'!B791="","",'C. Fund Source'!B791&amp;'C. Fund Source'!C791&amp;'C. Fund Source'!D791)</f>
        <v>5120002</v>
      </c>
      <c r="B791" t="str">
        <f>IF('C. Fund Source'!E791="","",'C. Fund Source'!E791)</f>
        <v>1190</v>
      </c>
      <c r="C791">
        <f>IF(A791="","",'C. Fund Source'!G791)</f>
        <v>3.3300000000000003E-2</v>
      </c>
      <c r="D791" t="str">
        <f>IF(A791="","",IF(COUNTIFS('Tracking Log'!H:H,A791,'Tracking Log'!J:J,B791)&gt;0,"Y","N"))</f>
        <v>N</v>
      </c>
      <c r="E791" t="str">
        <f>IF(A791="","",IF(D791="N","Unit will be held to the lessor of the adopted rate or "&amp;TEXT(C791,"0.0000")&amp;" for "&amp;Year,VLOOKUP(A791&amp;"-"&amp;B791,'Tracking Support'!A:E,5,FALSE)))</f>
        <v>Unit will be held to the lessor of the adopted rate or 0.0333 for 2025</v>
      </c>
      <c r="F791" t="str">
        <f>IF(A791=$F$1,COUNTIF($A$2:A791,A791),"")</f>
        <v/>
      </c>
      <c r="G791" t="str">
        <f t="shared" si="40"/>
        <v/>
      </c>
      <c r="H791" t="str">
        <f t="shared" si="41"/>
        <v/>
      </c>
      <c r="I791" t="str">
        <f t="shared" si="42"/>
        <v/>
      </c>
    </row>
    <row r="792" spans="1:9" x14ac:dyDescent="0.25">
      <c r="A792" t="str">
        <f>IF('C. Fund Source'!B792="","",'C. Fund Source'!B792&amp;'C. Fund Source'!C792&amp;'C. Fund Source'!D792)</f>
        <v>5120003</v>
      </c>
      <c r="B792" t="str">
        <f>IF('C. Fund Source'!E792="","",'C. Fund Source'!E792)</f>
        <v>1190</v>
      </c>
      <c r="C792">
        <f>IF(A792="","",'C. Fund Source'!G792)</f>
        <v>3.15E-2</v>
      </c>
      <c r="D792" t="str">
        <f>IF(A792="","",IF(COUNTIFS('Tracking Log'!H:H,A792,'Tracking Log'!J:J,B792)&gt;0,"Y","N"))</f>
        <v>N</v>
      </c>
      <c r="E792" t="str">
        <f>IF(A792="","",IF(D792="N","Unit will be held to the lessor of the adopted rate or "&amp;TEXT(C792,"0.0000")&amp;" for "&amp;Year,VLOOKUP(A792&amp;"-"&amp;B792,'Tracking Support'!A:E,5,FALSE)))</f>
        <v>Unit will be held to the lessor of the adopted rate or 0.0315 for 2025</v>
      </c>
      <c r="F792" t="str">
        <f>IF(A792=$F$1,COUNTIF($A$2:A792,A792),"")</f>
        <v/>
      </c>
      <c r="G792" t="str">
        <f t="shared" si="40"/>
        <v/>
      </c>
      <c r="H792" t="str">
        <f t="shared" si="41"/>
        <v/>
      </c>
      <c r="I792" t="str">
        <f t="shared" si="42"/>
        <v/>
      </c>
    </row>
    <row r="793" spans="1:9" x14ac:dyDescent="0.25">
      <c r="A793" t="str">
        <f>IF('C. Fund Source'!B793="","",'C. Fund Source'!B793&amp;'C. Fund Source'!C793&amp;'C. Fund Source'!D793)</f>
        <v>5130454</v>
      </c>
      <c r="B793" t="str">
        <f>IF('C. Fund Source'!E793="","",'C. Fund Source'!E793)</f>
        <v>1191</v>
      </c>
      <c r="C793">
        <f>IF(A793="","",'C. Fund Source'!G793)</f>
        <v>1.5699999999999999E-2</v>
      </c>
      <c r="D793" t="str">
        <f>IF(A793="","",IF(COUNTIFS('Tracking Log'!H:H,A793,'Tracking Log'!J:J,B793)&gt;0,"Y","N"))</f>
        <v>N</v>
      </c>
      <c r="E793" t="str">
        <f>IF(A793="","",IF(D793="N","Unit will be held to the lessor of the adopted rate or "&amp;TEXT(C793,"0.0000")&amp;" for "&amp;Year,VLOOKUP(A793&amp;"-"&amp;B793,'Tracking Support'!A:E,5,FALSE)))</f>
        <v>Unit will be held to the lessor of the adopted rate or 0.0157 for 2025</v>
      </c>
      <c r="F793" t="str">
        <f>IF(A793=$F$1,COUNTIF($A$2:A793,A793),"")</f>
        <v/>
      </c>
      <c r="G793" t="str">
        <f t="shared" si="40"/>
        <v/>
      </c>
      <c r="H793" t="str">
        <f t="shared" si="41"/>
        <v/>
      </c>
      <c r="I793" t="str">
        <f t="shared" si="42"/>
        <v/>
      </c>
    </row>
    <row r="794" spans="1:9" x14ac:dyDescent="0.25">
      <c r="A794" t="str">
        <f>IF('C. Fund Source'!B794="","",'C. Fund Source'!B794&amp;'C. Fund Source'!C794&amp;'C. Fund Source'!D794)</f>
        <v>5130454</v>
      </c>
      <c r="B794" t="str">
        <f>IF('C. Fund Source'!E794="","",'C. Fund Source'!E794)</f>
        <v>2391</v>
      </c>
      <c r="C794">
        <f>IF(A794="","",'C. Fund Source'!G794)</f>
        <v>2.3699999999999999E-2</v>
      </c>
      <c r="D794" t="str">
        <f>IF(A794="","",IF(COUNTIFS('Tracking Log'!H:H,A794,'Tracking Log'!J:J,B794)&gt;0,"Y","N"))</f>
        <v>N</v>
      </c>
      <c r="E794" t="str">
        <f>IF(A794="","",IF(D794="N","Unit will be held to the lessor of the adopted rate or "&amp;TEXT(C794,"0.0000")&amp;" for "&amp;Year,VLOOKUP(A794&amp;"-"&amp;B794,'Tracking Support'!A:E,5,FALSE)))</f>
        <v>Unit will be held to the lessor of the adopted rate or 0.0237 for 2025</v>
      </c>
      <c r="F794" t="str">
        <f>IF(A794=$F$1,COUNTIF($A$2:A794,A794),"")</f>
        <v/>
      </c>
      <c r="G794" t="str">
        <f t="shared" si="40"/>
        <v/>
      </c>
      <c r="H794" t="str">
        <f t="shared" si="41"/>
        <v/>
      </c>
      <c r="I794" t="str">
        <f t="shared" si="42"/>
        <v/>
      </c>
    </row>
    <row r="795" spans="1:9" x14ac:dyDescent="0.25">
      <c r="A795" t="str">
        <f>IF('C. Fund Source'!B795="","",'C. Fund Source'!B795&amp;'C. Fund Source'!C795&amp;'C. Fund Source'!D795)</f>
        <v>5210000</v>
      </c>
      <c r="B795" t="str">
        <f>IF('C. Fund Source'!E795="","",'C. Fund Source'!E795)</f>
        <v>0590</v>
      </c>
      <c r="C795">
        <f>IF(A795="","",'C. Fund Source'!G795)</f>
        <v>3.49E-2</v>
      </c>
      <c r="D795" t="str">
        <f>IF(A795="","",IF(COUNTIFS('Tracking Log'!H:H,A795,'Tracking Log'!J:J,B795)&gt;0,"Y","N"))</f>
        <v>N</v>
      </c>
      <c r="E795" t="str">
        <f>IF(A795="","",IF(D795="N","Unit will be held to the lessor of the adopted rate or "&amp;TEXT(C795,"0.0000")&amp;" for "&amp;Year,VLOOKUP(A795&amp;"-"&amp;B795,'Tracking Support'!A:E,5,FALSE)))</f>
        <v>Unit will be held to the lessor of the adopted rate or 0.0349 for 2025</v>
      </c>
      <c r="F795" t="str">
        <f>IF(A795=$F$1,COUNTIF($A$2:A795,A795),"")</f>
        <v/>
      </c>
      <c r="G795" t="str">
        <f t="shared" si="40"/>
        <v/>
      </c>
      <c r="H795" t="str">
        <f t="shared" si="41"/>
        <v/>
      </c>
      <c r="I795" t="str">
        <f t="shared" si="42"/>
        <v/>
      </c>
    </row>
    <row r="796" spans="1:9" x14ac:dyDescent="0.25">
      <c r="A796" t="str">
        <f>IF('C. Fund Source'!B796="","",'C. Fund Source'!B796&amp;'C. Fund Source'!C796&amp;'C. Fund Source'!D796)</f>
        <v>5210000</v>
      </c>
      <c r="B796" t="str">
        <f>IF('C. Fund Source'!E796="","",'C. Fund Source'!E796)</f>
        <v>0790</v>
      </c>
      <c r="C796">
        <f>IF(A796="","",'C. Fund Source'!G796)</f>
        <v>2.4799999999999999E-2</v>
      </c>
      <c r="D796" t="str">
        <f>IF(A796="","",IF(COUNTIFS('Tracking Log'!H:H,A796,'Tracking Log'!J:J,B796)&gt;0,"Y","N"))</f>
        <v>N</v>
      </c>
      <c r="E796" t="str">
        <f>IF(A796="","",IF(D796="N","Unit will be held to the lessor of the adopted rate or "&amp;TEXT(C796,"0.0000")&amp;" for "&amp;Year,VLOOKUP(A796&amp;"-"&amp;B796,'Tracking Support'!A:E,5,FALSE)))</f>
        <v>Unit will be held to the lessor of the adopted rate or 0.0248 for 2025</v>
      </c>
      <c r="F796" t="str">
        <f>IF(A796=$F$1,COUNTIF($A$2:A796,A796),"")</f>
        <v/>
      </c>
      <c r="G796" t="str">
        <f t="shared" si="40"/>
        <v/>
      </c>
      <c r="H796" t="str">
        <f t="shared" si="41"/>
        <v/>
      </c>
      <c r="I796" t="str">
        <f t="shared" si="42"/>
        <v/>
      </c>
    </row>
    <row r="797" spans="1:9" x14ac:dyDescent="0.25">
      <c r="A797" t="str">
        <f>IF('C. Fund Source'!B797="","",'C. Fund Source'!B797&amp;'C. Fund Source'!C797&amp;'C. Fund Source'!D797)</f>
        <v>5220001</v>
      </c>
      <c r="B797" t="str">
        <f>IF('C. Fund Source'!E797="","",'C. Fund Source'!E797)</f>
        <v>1190</v>
      </c>
      <c r="C797">
        <f>IF(A797="","",'C. Fund Source'!G797)</f>
        <v>3.0200000000000001E-2</v>
      </c>
      <c r="D797" t="str">
        <f>IF(A797="","",IF(COUNTIFS('Tracking Log'!H:H,A797,'Tracking Log'!J:J,B797)&gt;0,"Y","N"))</f>
        <v>N</v>
      </c>
      <c r="E797" t="str">
        <f>IF(A797="","",IF(D797="N","Unit will be held to the lessor of the adopted rate or "&amp;TEXT(C797,"0.0000")&amp;" for "&amp;Year,VLOOKUP(A797&amp;"-"&amp;B797,'Tracking Support'!A:E,5,FALSE)))</f>
        <v>Unit will be held to the lessor of the adopted rate or 0.0302 for 2025</v>
      </c>
      <c r="F797" t="str">
        <f>IF(A797=$F$1,COUNTIF($A$2:A797,A797),"")</f>
        <v/>
      </c>
      <c r="G797" t="str">
        <f t="shared" si="40"/>
        <v/>
      </c>
      <c r="H797" t="str">
        <f t="shared" si="41"/>
        <v/>
      </c>
      <c r="I797" t="str">
        <f t="shared" si="42"/>
        <v/>
      </c>
    </row>
    <row r="798" spans="1:9" x14ac:dyDescent="0.25">
      <c r="A798" t="str">
        <f>IF('C. Fund Source'!B798="","",'C. Fund Source'!B798&amp;'C. Fund Source'!C798&amp;'C. Fund Source'!D798)</f>
        <v>5220002</v>
      </c>
      <c r="B798" t="str">
        <f>IF('C. Fund Source'!E798="","",'C. Fund Source'!E798)</f>
        <v>1190</v>
      </c>
      <c r="C798">
        <f>IF(A798="","",'C. Fund Source'!G798)</f>
        <v>3.3300000000000003E-2</v>
      </c>
      <c r="D798" t="str">
        <f>IF(A798="","",IF(COUNTIFS('Tracking Log'!H:H,A798,'Tracking Log'!J:J,B798)&gt;0,"Y","N"))</f>
        <v>N</v>
      </c>
      <c r="E798" t="str">
        <f>IF(A798="","",IF(D798="N","Unit will be held to the lessor of the adopted rate or "&amp;TEXT(C798,"0.0000")&amp;" for "&amp;Year,VLOOKUP(A798&amp;"-"&amp;B798,'Tracking Support'!A:E,5,FALSE)))</f>
        <v>Unit will be held to the lessor of the adopted rate or 0.0333 for 2025</v>
      </c>
      <c r="F798" t="str">
        <f>IF(A798=$F$1,COUNTIF($A$2:A798,A798),"")</f>
        <v/>
      </c>
      <c r="G798" t="str">
        <f t="shared" si="40"/>
        <v/>
      </c>
      <c r="H798" t="str">
        <f t="shared" si="41"/>
        <v/>
      </c>
      <c r="I798" t="str">
        <f t="shared" si="42"/>
        <v/>
      </c>
    </row>
    <row r="799" spans="1:9" x14ac:dyDescent="0.25">
      <c r="A799" t="str">
        <f>IF('C. Fund Source'!B799="","",'C. Fund Source'!B799&amp;'C. Fund Source'!C799&amp;'C. Fund Source'!D799)</f>
        <v>5220003</v>
      </c>
      <c r="B799" t="str">
        <f>IF('C. Fund Source'!E799="","",'C. Fund Source'!E799)</f>
        <v>1190</v>
      </c>
      <c r="C799">
        <f>IF(A799="","",'C. Fund Source'!G799)</f>
        <v>3.3300000000000003E-2</v>
      </c>
      <c r="D799" t="str">
        <f>IF(A799="","",IF(COUNTIFS('Tracking Log'!H:H,A799,'Tracking Log'!J:J,B799)&gt;0,"Y","N"))</f>
        <v>N</v>
      </c>
      <c r="E799" t="str">
        <f>IF(A799="","",IF(D799="N","Unit will be held to the lessor of the adopted rate or "&amp;TEXT(C799,"0.0000")&amp;" for "&amp;Year,VLOOKUP(A799&amp;"-"&amp;B799,'Tracking Support'!A:E,5,FALSE)))</f>
        <v>Unit will be held to the lessor of the adopted rate or 0.0333 for 2025</v>
      </c>
      <c r="F799" t="str">
        <f>IF(A799=$F$1,COUNTIF($A$2:A799,A799),"")</f>
        <v/>
      </c>
      <c r="G799" t="str">
        <f t="shared" si="40"/>
        <v/>
      </c>
      <c r="H799" t="str">
        <f t="shared" si="41"/>
        <v/>
      </c>
      <c r="I799" t="str">
        <f t="shared" si="42"/>
        <v/>
      </c>
    </row>
    <row r="800" spans="1:9" x14ac:dyDescent="0.25">
      <c r="A800" t="str">
        <f>IF('C. Fund Source'!B800="","",'C. Fund Source'!B800&amp;'C. Fund Source'!C800&amp;'C. Fund Source'!D800)</f>
        <v>5220004</v>
      </c>
      <c r="B800" t="str">
        <f>IF('C. Fund Source'!E800="","",'C. Fund Source'!E800)</f>
        <v>1190</v>
      </c>
      <c r="C800">
        <f>IF(A800="","",'C. Fund Source'!G800)</f>
        <v>3.3300000000000003E-2</v>
      </c>
      <c r="D800" t="str">
        <f>IF(A800="","",IF(COUNTIFS('Tracking Log'!H:H,A800,'Tracking Log'!J:J,B800)&gt;0,"Y","N"))</f>
        <v>N</v>
      </c>
      <c r="E800" t="str">
        <f>IF(A800="","",IF(D800="N","Unit will be held to the lessor of the adopted rate or "&amp;TEXT(C800,"0.0000")&amp;" for "&amp;Year,VLOOKUP(A800&amp;"-"&amp;B800,'Tracking Support'!A:E,5,FALSE)))</f>
        <v>Unit will be held to the lessor of the adopted rate or 0.0333 for 2025</v>
      </c>
      <c r="F800" t="str">
        <f>IF(A800=$F$1,COUNTIF($A$2:A800,A800),"")</f>
        <v/>
      </c>
      <c r="G800" t="str">
        <f t="shared" si="40"/>
        <v/>
      </c>
      <c r="H800" t="str">
        <f t="shared" si="41"/>
        <v/>
      </c>
      <c r="I800" t="str">
        <f t="shared" si="42"/>
        <v/>
      </c>
    </row>
    <row r="801" spans="1:9" x14ac:dyDescent="0.25">
      <c r="A801" t="str">
        <f>IF('C. Fund Source'!B801="","",'C. Fund Source'!B801&amp;'C. Fund Source'!C801&amp;'C. Fund Source'!D801)</f>
        <v>5220005</v>
      </c>
      <c r="B801" t="str">
        <f>IF('C. Fund Source'!E801="","",'C. Fund Source'!E801)</f>
        <v>1190</v>
      </c>
      <c r="C801">
        <f>IF(A801="","",'C. Fund Source'!G801)</f>
        <v>3.3300000000000003E-2</v>
      </c>
      <c r="D801" t="str">
        <f>IF(A801="","",IF(COUNTIFS('Tracking Log'!H:H,A801,'Tracking Log'!J:J,B801)&gt;0,"Y","N"))</f>
        <v>N</v>
      </c>
      <c r="E801" t="str">
        <f>IF(A801="","",IF(D801="N","Unit will be held to the lessor of the adopted rate or "&amp;TEXT(C801,"0.0000")&amp;" for "&amp;Year,VLOOKUP(A801&amp;"-"&amp;B801,'Tracking Support'!A:E,5,FALSE)))</f>
        <v>Unit will be held to the lessor of the adopted rate or 0.0333 for 2025</v>
      </c>
      <c r="F801" t="str">
        <f>IF(A801=$F$1,COUNTIF($A$2:A801,A801),"")</f>
        <v/>
      </c>
      <c r="G801" t="str">
        <f t="shared" si="40"/>
        <v/>
      </c>
      <c r="H801" t="str">
        <f t="shared" si="41"/>
        <v/>
      </c>
      <c r="I801" t="str">
        <f t="shared" si="42"/>
        <v/>
      </c>
    </row>
    <row r="802" spans="1:9" x14ac:dyDescent="0.25">
      <c r="A802" t="str">
        <f>IF('C. Fund Source'!B802="","",'C. Fund Source'!B802&amp;'C. Fund Source'!C802&amp;'C. Fund Source'!D802)</f>
        <v>5220006</v>
      </c>
      <c r="B802" t="str">
        <f>IF('C. Fund Source'!E802="","",'C. Fund Source'!E802)</f>
        <v>1190</v>
      </c>
      <c r="C802">
        <f>IF(A802="","",'C. Fund Source'!G802)</f>
        <v>3.3300000000000003E-2</v>
      </c>
      <c r="D802" t="str">
        <f>IF(A802="","",IF(COUNTIFS('Tracking Log'!H:H,A802,'Tracking Log'!J:J,B802)&gt;0,"Y","N"))</f>
        <v>N</v>
      </c>
      <c r="E802" t="str">
        <f>IF(A802="","",IF(D802="N","Unit will be held to the lessor of the adopted rate or "&amp;TEXT(C802,"0.0000")&amp;" for "&amp;Year,VLOOKUP(A802&amp;"-"&amp;B802,'Tracking Support'!A:E,5,FALSE)))</f>
        <v>Unit will be held to the lessor of the adopted rate or 0.0333 for 2025</v>
      </c>
      <c r="F802" t="str">
        <f>IF(A802=$F$1,COUNTIF($A$2:A802,A802),"")</f>
        <v/>
      </c>
      <c r="G802" t="str">
        <f t="shared" si="40"/>
        <v/>
      </c>
      <c r="H802" t="str">
        <f t="shared" si="41"/>
        <v/>
      </c>
      <c r="I802" t="str">
        <f t="shared" si="42"/>
        <v/>
      </c>
    </row>
    <row r="803" spans="1:9" x14ac:dyDescent="0.25">
      <c r="A803" t="str">
        <f>IF('C. Fund Source'!B803="","",'C. Fund Source'!B803&amp;'C. Fund Source'!C803&amp;'C. Fund Source'!D803)</f>
        <v>5220007</v>
      </c>
      <c r="B803" t="str">
        <f>IF('C. Fund Source'!E803="","",'C. Fund Source'!E803)</f>
        <v>1190</v>
      </c>
      <c r="C803">
        <f>IF(A803="","",'C. Fund Source'!G803)</f>
        <v>3.3300000000000003E-2</v>
      </c>
      <c r="D803" t="str">
        <f>IF(A803="","",IF(COUNTIFS('Tracking Log'!H:H,A803,'Tracking Log'!J:J,B803)&gt;0,"Y","N"))</f>
        <v>N</v>
      </c>
      <c r="E803" t="str">
        <f>IF(A803="","",IF(D803="N","Unit will be held to the lessor of the adopted rate or "&amp;TEXT(C803,"0.0000")&amp;" for "&amp;Year,VLOOKUP(A803&amp;"-"&amp;B803,'Tracking Support'!A:E,5,FALSE)))</f>
        <v>Unit will be held to the lessor of the adopted rate or 0.0333 for 2025</v>
      </c>
      <c r="F803" t="str">
        <f>IF(A803=$F$1,COUNTIF($A$2:A803,A803),"")</f>
        <v/>
      </c>
      <c r="G803" t="str">
        <f t="shared" si="40"/>
        <v/>
      </c>
      <c r="H803" t="str">
        <f t="shared" si="41"/>
        <v/>
      </c>
      <c r="I803" t="str">
        <f t="shared" si="42"/>
        <v/>
      </c>
    </row>
    <row r="804" spans="1:9" x14ac:dyDescent="0.25">
      <c r="A804" t="str">
        <f>IF('C. Fund Source'!B804="","",'C. Fund Source'!B804&amp;'C. Fund Source'!C804&amp;'C. Fund Source'!D804)</f>
        <v>5220011</v>
      </c>
      <c r="B804" t="str">
        <f>IF('C. Fund Source'!E804="","",'C. Fund Source'!E804)</f>
        <v>1190</v>
      </c>
      <c r="C804">
        <f>IF(A804="","",'C. Fund Source'!G804)</f>
        <v>3.3300000000000003E-2</v>
      </c>
      <c r="D804" t="str">
        <f>IF(A804="","",IF(COUNTIFS('Tracking Log'!H:H,A804,'Tracking Log'!J:J,B804)&gt;0,"Y","N"))</f>
        <v>N</v>
      </c>
      <c r="E804" t="str">
        <f>IF(A804="","",IF(D804="N","Unit will be held to the lessor of the adopted rate or "&amp;TEXT(C804,"0.0000")&amp;" for "&amp;Year,VLOOKUP(A804&amp;"-"&amp;B804,'Tracking Support'!A:E,5,FALSE)))</f>
        <v>Unit will be held to the lessor of the adopted rate or 0.0333 for 2025</v>
      </c>
      <c r="F804" t="str">
        <f>IF(A804=$F$1,COUNTIF($A$2:A804,A804),"")</f>
        <v/>
      </c>
      <c r="G804" t="str">
        <f t="shared" si="40"/>
        <v/>
      </c>
      <c r="H804" t="str">
        <f t="shared" si="41"/>
        <v/>
      </c>
      <c r="I804" t="str">
        <f t="shared" si="42"/>
        <v/>
      </c>
    </row>
    <row r="805" spans="1:9" x14ac:dyDescent="0.25">
      <c r="A805" t="str">
        <f>IF('C. Fund Source'!B805="","",'C. Fund Source'!B805&amp;'C. Fund Source'!C805&amp;'C. Fund Source'!D805)</f>
        <v>5220012</v>
      </c>
      <c r="B805" t="str">
        <f>IF('C. Fund Source'!E805="","",'C. Fund Source'!E805)</f>
        <v>1190</v>
      </c>
      <c r="C805">
        <f>IF(A805="","",'C. Fund Source'!G805)</f>
        <v>3.3099999999999997E-2</v>
      </c>
      <c r="D805" t="str">
        <f>IF(A805="","",IF(COUNTIFS('Tracking Log'!H:H,A805,'Tracking Log'!J:J,B805)&gt;0,"Y","N"))</f>
        <v>N</v>
      </c>
      <c r="E805" t="str">
        <f>IF(A805="","",IF(D805="N","Unit will be held to the lessor of the adopted rate or "&amp;TEXT(C805,"0.0000")&amp;" for "&amp;Year,VLOOKUP(A805&amp;"-"&amp;B805,'Tracking Support'!A:E,5,FALSE)))</f>
        <v>Unit will be held to the lessor of the adopted rate or 0.0331 for 2025</v>
      </c>
      <c r="F805" t="str">
        <f>IF(A805=$F$1,COUNTIF($A$2:A805,A805),"")</f>
        <v/>
      </c>
      <c r="G805" t="str">
        <f t="shared" si="40"/>
        <v/>
      </c>
      <c r="H805" t="str">
        <f t="shared" si="41"/>
        <v/>
      </c>
      <c r="I805" t="str">
        <f t="shared" si="42"/>
        <v/>
      </c>
    </row>
    <row r="806" spans="1:9" x14ac:dyDescent="0.25">
      <c r="A806" t="str">
        <f>IF('C. Fund Source'!B806="","",'C. Fund Source'!B806&amp;'C. Fund Source'!C806&amp;'C. Fund Source'!D806)</f>
        <v>5220014</v>
      </c>
      <c r="B806" t="str">
        <f>IF('C. Fund Source'!E806="","",'C. Fund Source'!E806)</f>
        <v>1190</v>
      </c>
      <c r="C806">
        <f>IF(A806="","",'C. Fund Source'!G806)</f>
        <v>3.3300000000000003E-2</v>
      </c>
      <c r="D806" t="str">
        <f>IF(A806="","",IF(COUNTIFS('Tracking Log'!H:H,A806,'Tracking Log'!J:J,B806)&gt;0,"Y","N"))</f>
        <v>N</v>
      </c>
      <c r="E806" t="str">
        <f>IF(A806="","",IF(D806="N","Unit will be held to the lessor of the adopted rate or "&amp;TEXT(C806,"0.0000")&amp;" for "&amp;Year,VLOOKUP(A806&amp;"-"&amp;B806,'Tracking Support'!A:E,5,FALSE)))</f>
        <v>Unit will be held to the lessor of the adopted rate or 0.0333 for 2025</v>
      </c>
      <c r="F806" t="str">
        <f>IF(A806=$F$1,COUNTIF($A$2:A806,A806),"")</f>
        <v/>
      </c>
      <c r="G806" t="str">
        <f t="shared" si="40"/>
        <v/>
      </c>
      <c r="H806" t="str">
        <f t="shared" si="41"/>
        <v/>
      </c>
      <c r="I806" t="str">
        <f t="shared" si="42"/>
        <v/>
      </c>
    </row>
    <row r="807" spans="1:9" x14ac:dyDescent="0.25">
      <c r="A807" t="str">
        <f>IF('C. Fund Source'!B807="","",'C. Fund Source'!B807&amp;'C. Fund Source'!C807&amp;'C. Fund Source'!D807)</f>
        <v>5230310</v>
      </c>
      <c r="B807" t="str">
        <f>IF('C. Fund Source'!E807="","",'C. Fund Source'!E807)</f>
        <v>2391</v>
      </c>
      <c r="C807">
        <f>IF(A807="","",'C. Fund Source'!G807)</f>
        <v>0.05</v>
      </c>
      <c r="D807" t="str">
        <f>IF(A807="","",IF(COUNTIFS('Tracking Log'!H:H,A807,'Tracking Log'!J:J,B807)&gt;0,"Y","N"))</f>
        <v>N</v>
      </c>
      <c r="E807" t="str">
        <f>IF(A807="","",IF(D807="N","Unit will be held to the lessor of the adopted rate or "&amp;TEXT(C807,"0.0000")&amp;" for "&amp;Year,VLOOKUP(A807&amp;"-"&amp;B807,'Tracking Support'!A:E,5,FALSE)))</f>
        <v>Unit will be held to the lessor of the adopted rate or 0.0500 for 2025</v>
      </c>
      <c r="F807" t="str">
        <f>IF(A807=$F$1,COUNTIF($A$2:A807,A807),"")</f>
        <v/>
      </c>
      <c r="G807" t="str">
        <f t="shared" si="40"/>
        <v/>
      </c>
      <c r="H807" t="str">
        <f t="shared" si="41"/>
        <v/>
      </c>
      <c r="I807" t="str">
        <f t="shared" si="42"/>
        <v/>
      </c>
    </row>
    <row r="808" spans="1:9" x14ac:dyDescent="0.25">
      <c r="A808" t="str">
        <f>IF('C. Fund Source'!B808="","",'C. Fund Source'!B808&amp;'C. Fund Source'!C808&amp;'C. Fund Source'!D808)</f>
        <v>5230310</v>
      </c>
      <c r="B808" t="str">
        <f>IF('C. Fund Source'!E808="","",'C. Fund Source'!E808)</f>
        <v>8692</v>
      </c>
      <c r="C808">
        <f>IF(A808="","",'C. Fund Source'!G808)</f>
        <v>2.8799999999999999E-2</v>
      </c>
      <c r="D808" t="str">
        <f>IF(A808="","",IF(COUNTIFS('Tracking Log'!H:H,A808,'Tracking Log'!J:J,B808)&gt;0,"Y","N"))</f>
        <v>N</v>
      </c>
      <c r="E808" t="str">
        <f>IF(A808="","",IF(D808="N","Unit will be held to the lessor of the adopted rate or "&amp;TEXT(C808,"0.0000")&amp;" for "&amp;Year,VLOOKUP(A808&amp;"-"&amp;B808,'Tracking Support'!A:E,5,FALSE)))</f>
        <v>Unit will be held to the lessor of the adopted rate or 0.0288 for 2025</v>
      </c>
      <c r="F808" t="str">
        <f>IF(A808=$F$1,COUNTIF($A$2:A808,A808),"")</f>
        <v/>
      </c>
      <c r="G808" t="str">
        <f t="shared" si="40"/>
        <v/>
      </c>
      <c r="H808" t="str">
        <f t="shared" si="41"/>
        <v/>
      </c>
      <c r="I808" t="str">
        <f t="shared" si="42"/>
        <v/>
      </c>
    </row>
    <row r="809" spans="1:9" x14ac:dyDescent="0.25">
      <c r="A809" t="str">
        <f>IF('C. Fund Source'!B809="","",'C. Fund Source'!B809&amp;'C. Fund Source'!C809&amp;'C. Fund Source'!D809)</f>
        <v>5230783</v>
      </c>
      <c r="B809" t="str">
        <f>IF('C. Fund Source'!E809="","",'C. Fund Source'!E809)</f>
        <v>2391</v>
      </c>
      <c r="C809">
        <f>IF(A809="","",'C. Fund Source'!G809)</f>
        <v>0.05</v>
      </c>
      <c r="D809" t="str">
        <f>IF(A809="","",IF(COUNTIFS('Tracking Log'!H:H,A809,'Tracking Log'!J:J,B809)&gt;0,"Y","N"))</f>
        <v>N</v>
      </c>
      <c r="E809" t="str">
        <f>IF(A809="","",IF(D809="N","Unit will be held to the lessor of the adopted rate or "&amp;TEXT(C809,"0.0000")&amp;" for "&amp;Year,VLOOKUP(A809&amp;"-"&amp;B809,'Tracking Support'!A:E,5,FALSE)))</f>
        <v>Unit will be held to the lessor of the adopted rate or 0.0500 for 2025</v>
      </c>
      <c r="F809" t="str">
        <f>IF(A809=$F$1,COUNTIF($A$2:A809,A809),"")</f>
        <v/>
      </c>
      <c r="G809" t="str">
        <f t="shared" si="40"/>
        <v/>
      </c>
      <c r="H809" t="str">
        <f t="shared" si="41"/>
        <v/>
      </c>
      <c r="I809" t="str">
        <f t="shared" si="42"/>
        <v/>
      </c>
    </row>
    <row r="810" spans="1:9" x14ac:dyDescent="0.25">
      <c r="A810" t="str">
        <f>IF('C. Fund Source'!B810="","",'C. Fund Source'!B810&amp;'C. Fund Source'!C810&amp;'C. Fund Source'!D810)</f>
        <v>5230784</v>
      </c>
      <c r="B810" t="str">
        <f>IF('C. Fund Source'!E810="","",'C. Fund Source'!E810)</f>
        <v>2391</v>
      </c>
      <c r="C810">
        <f>IF(A810="","",'C. Fund Source'!G810)</f>
        <v>0.05</v>
      </c>
      <c r="D810" t="str">
        <f>IF(A810="","",IF(COUNTIFS('Tracking Log'!H:H,A810,'Tracking Log'!J:J,B810)&gt;0,"Y","N"))</f>
        <v>N</v>
      </c>
      <c r="E810" t="str">
        <f>IF(A810="","",IF(D810="N","Unit will be held to the lessor of the adopted rate or "&amp;TEXT(C810,"0.0000")&amp;" for "&amp;Year,VLOOKUP(A810&amp;"-"&amp;B810,'Tracking Support'!A:E,5,FALSE)))</f>
        <v>Unit will be held to the lessor of the adopted rate or 0.0500 for 2025</v>
      </c>
      <c r="F810" t="str">
        <f>IF(A810=$F$1,COUNTIF($A$2:A810,A810),"")</f>
        <v/>
      </c>
      <c r="G810" t="str">
        <f t="shared" si="40"/>
        <v/>
      </c>
      <c r="H810" t="str">
        <f t="shared" si="41"/>
        <v/>
      </c>
      <c r="I810" t="str">
        <f t="shared" si="42"/>
        <v/>
      </c>
    </row>
    <row r="811" spans="1:9" x14ac:dyDescent="0.25">
      <c r="A811" t="str">
        <f>IF('C. Fund Source'!B811="","",'C. Fund Source'!B811&amp;'C. Fund Source'!C811&amp;'C. Fund Source'!D811)</f>
        <v>5230785</v>
      </c>
      <c r="B811" t="str">
        <f>IF('C. Fund Source'!E811="","",'C. Fund Source'!E811)</f>
        <v>1191</v>
      </c>
      <c r="C811">
        <f>IF(A811="","",'C. Fund Source'!G811)</f>
        <v>3.2399999999999998E-2</v>
      </c>
      <c r="D811" t="str">
        <f>IF(A811="","",IF(COUNTIFS('Tracking Log'!H:H,A811,'Tracking Log'!J:J,B811)&gt;0,"Y","N"))</f>
        <v>N</v>
      </c>
      <c r="E811" t="str">
        <f>IF(A811="","",IF(D811="N","Unit will be held to the lessor of the adopted rate or "&amp;TEXT(C811,"0.0000")&amp;" for "&amp;Year,VLOOKUP(A811&amp;"-"&amp;B811,'Tracking Support'!A:E,5,FALSE)))</f>
        <v>Unit will be held to the lessor of the adopted rate or 0.0324 for 2025</v>
      </c>
      <c r="F811" t="str">
        <f>IF(A811=$F$1,COUNTIF($A$2:A811,A811),"")</f>
        <v/>
      </c>
      <c r="G811" t="str">
        <f t="shared" si="40"/>
        <v/>
      </c>
      <c r="H811" t="str">
        <f t="shared" si="41"/>
        <v/>
      </c>
      <c r="I811" t="str">
        <f t="shared" si="42"/>
        <v/>
      </c>
    </row>
    <row r="812" spans="1:9" x14ac:dyDescent="0.25">
      <c r="A812" t="str">
        <f>IF('C. Fund Source'!B812="","",'C. Fund Source'!B812&amp;'C. Fund Source'!C812&amp;'C. Fund Source'!D812)</f>
        <v>5230785</v>
      </c>
      <c r="B812" t="str">
        <f>IF('C. Fund Source'!E812="","",'C. Fund Source'!E812)</f>
        <v>2391</v>
      </c>
      <c r="C812">
        <f>IF(A812="","",'C. Fund Source'!G812)</f>
        <v>4.6300000000000001E-2</v>
      </c>
      <c r="D812" t="str">
        <f>IF(A812="","",IF(COUNTIFS('Tracking Log'!H:H,A812,'Tracking Log'!J:J,B812)&gt;0,"Y","N"))</f>
        <v>N</v>
      </c>
      <c r="E812" t="str">
        <f>IF(A812="","",IF(D812="N","Unit will be held to the lessor of the adopted rate or "&amp;TEXT(C812,"0.0000")&amp;" for "&amp;Year,VLOOKUP(A812&amp;"-"&amp;B812,'Tracking Support'!A:E,5,FALSE)))</f>
        <v>Unit will be held to the lessor of the adopted rate or 0.0463 for 2025</v>
      </c>
      <c r="F812" t="str">
        <f>IF(A812=$F$1,COUNTIF($A$2:A812,A812),"")</f>
        <v/>
      </c>
      <c r="G812" t="str">
        <f t="shared" si="40"/>
        <v/>
      </c>
      <c r="H812" t="str">
        <f t="shared" si="41"/>
        <v/>
      </c>
      <c r="I812" t="str">
        <f t="shared" si="42"/>
        <v/>
      </c>
    </row>
    <row r="813" spans="1:9" x14ac:dyDescent="0.25">
      <c r="A813" t="str">
        <f>IF('C. Fund Source'!B813="","",'C. Fund Source'!B813&amp;'C. Fund Source'!C813&amp;'C. Fund Source'!D813)</f>
        <v>5310000</v>
      </c>
      <c r="B813" t="str">
        <f>IF('C. Fund Source'!E813="","",'C. Fund Source'!E813)</f>
        <v>0790</v>
      </c>
      <c r="C813">
        <f>IF(A813="","",'C. Fund Source'!G813)</f>
        <v>2.1299999999999999E-2</v>
      </c>
      <c r="D813" t="str">
        <f>IF(A813="","",IF(COUNTIFS('Tracking Log'!H:H,A813,'Tracking Log'!J:J,B813)&gt;0,"Y","N"))</f>
        <v>N</v>
      </c>
      <c r="E813" t="str">
        <f>IF(A813="","",IF(D813="N","Unit will be held to the lessor of the adopted rate or "&amp;TEXT(C813,"0.0000")&amp;" for "&amp;Year,VLOOKUP(A813&amp;"-"&amp;B813,'Tracking Support'!A:E,5,FALSE)))</f>
        <v>Unit will be held to the lessor of the adopted rate or 0.0213 for 2025</v>
      </c>
      <c r="F813" t="str">
        <f>IF(A813=$F$1,COUNTIF($A$2:A813,A813),"")</f>
        <v/>
      </c>
      <c r="G813" t="str">
        <f t="shared" si="40"/>
        <v/>
      </c>
      <c r="H813" t="str">
        <f t="shared" si="41"/>
        <v/>
      </c>
      <c r="I813" t="str">
        <f t="shared" si="42"/>
        <v/>
      </c>
    </row>
    <row r="814" spans="1:9" x14ac:dyDescent="0.25">
      <c r="A814" t="str">
        <f>IF('C. Fund Source'!B814="","",'C. Fund Source'!B814&amp;'C. Fund Source'!C814&amp;'C. Fund Source'!D814)</f>
        <v>5310000</v>
      </c>
      <c r="B814" t="str">
        <f>IF('C. Fund Source'!E814="","",'C. Fund Source'!E814)</f>
        <v>0792</v>
      </c>
      <c r="C814">
        <f>IF(A814="","",'C. Fund Source'!G814)</f>
        <v>3.3300000000000003E-2</v>
      </c>
      <c r="D814" t="str">
        <f>IF(A814="","",IF(COUNTIFS('Tracking Log'!H:H,A814,'Tracking Log'!J:J,B814)&gt;0,"Y","N"))</f>
        <v>N</v>
      </c>
      <c r="E814" t="str">
        <f>IF(A814="","",IF(D814="N","Unit will be held to the lessor of the adopted rate or "&amp;TEXT(C814,"0.0000")&amp;" for "&amp;Year,VLOOKUP(A814&amp;"-"&amp;B814,'Tracking Support'!A:E,5,FALSE)))</f>
        <v>Unit will be held to the lessor of the adopted rate or 0.0333 for 2025</v>
      </c>
      <c r="F814" t="str">
        <f>IF(A814=$F$1,COUNTIF($A$2:A814,A814),"")</f>
        <v/>
      </c>
      <c r="G814" t="str">
        <f t="shared" si="40"/>
        <v/>
      </c>
      <c r="H814" t="str">
        <f t="shared" si="41"/>
        <v/>
      </c>
      <c r="I814" t="str">
        <f t="shared" si="42"/>
        <v/>
      </c>
    </row>
    <row r="815" spans="1:9" x14ac:dyDescent="0.25">
      <c r="A815" t="str">
        <f>IF('C. Fund Source'!B815="","",'C. Fund Source'!B815&amp;'C. Fund Source'!C815&amp;'C. Fund Source'!D815)</f>
        <v>5310000</v>
      </c>
      <c r="B815" t="str">
        <f>IF('C. Fund Source'!E815="","",'C. Fund Source'!E815)</f>
        <v>2391</v>
      </c>
      <c r="C815">
        <f>IF(A815="","",'C. Fund Source'!G815)</f>
        <v>3.3300000000000003E-2</v>
      </c>
      <c r="D815" t="str">
        <f>IF(A815="","",IF(COUNTIFS('Tracking Log'!H:H,A815,'Tracking Log'!J:J,B815)&gt;0,"Y","N"))</f>
        <v>N</v>
      </c>
      <c r="E815" t="str">
        <f>IF(A815="","",IF(D815="N","Unit will be held to the lessor of the adopted rate or "&amp;TEXT(C815,"0.0000")&amp;" for "&amp;Year,VLOOKUP(A815&amp;"-"&amp;B815,'Tracking Support'!A:E,5,FALSE)))</f>
        <v>Unit will be held to the lessor of the adopted rate or 0.0333 for 2025</v>
      </c>
      <c r="F815" t="str">
        <f>IF(A815=$F$1,COUNTIF($A$2:A815,A815),"")</f>
        <v/>
      </c>
      <c r="G815" t="str">
        <f t="shared" si="40"/>
        <v/>
      </c>
      <c r="H815" t="str">
        <f t="shared" si="41"/>
        <v/>
      </c>
      <c r="I815" t="str">
        <f t="shared" si="42"/>
        <v/>
      </c>
    </row>
    <row r="816" spans="1:9" x14ac:dyDescent="0.25">
      <c r="A816" t="str">
        <f>IF('C. Fund Source'!B816="","",'C. Fund Source'!B816&amp;'C. Fund Source'!C816&amp;'C. Fund Source'!D816)</f>
        <v>5320001</v>
      </c>
      <c r="B816" t="str">
        <f>IF('C. Fund Source'!E816="","",'C. Fund Source'!E816)</f>
        <v>1190</v>
      </c>
      <c r="C816">
        <f>IF(A816="","",'C. Fund Source'!G816)</f>
        <v>2.81E-2</v>
      </c>
      <c r="D816" t="str">
        <f>IF(A816="","",IF(COUNTIFS('Tracking Log'!H:H,A816,'Tracking Log'!J:J,B816)&gt;0,"Y","N"))</f>
        <v>N</v>
      </c>
      <c r="E816" t="str">
        <f>IF(A816="","",IF(D816="N","Unit will be held to the lessor of the adopted rate or "&amp;TEXT(C816,"0.0000")&amp;" for "&amp;Year,VLOOKUP(A816&amp;"-"&amp;B816,'Tracking Support'!A:E,5,FALSE)))</f>
        <v>Unit will be held to the lessor of the adopted rate or 0.0281 for 2025</v>
      </c>
      <c r="F816" t="str">
        <f>IF(A816=$F$1,COUNTIF($A$2:A816,A816),"")</f>
        <v/>
      </c>
      <c r="G816" t="str">
        <f t="shared" si="40"/>
        <v/>
      </c>
      <c r="H816" t="str">
        <f t="shared" si="41"/>
        <v/>
      </c>
      <c r="I816" t="str">
        <f t="shared" si="42"/>
        <v/>
      </c>
    </row>
    <row r="817" spans="1:9" x14ac:dyDescent="0.25">
      <c r="A817" t="str">
        <f>IF('C. Fund Source'!B817="","",'C. Fund Source'!B817&amp;'C. Fund Source'!C817&amp;'C. Fund Source'!D817)</f>
        <v>5320008</v>
      </c>
      <c r="B817" t="str">
        <f>IF('C. Fund Source'!E817="","",'C. Fund Source'!E817)</f>
        <v>1190</v>
      </c>
      <c r="C817">
        <f>IF(A817="","",'C. Fund Source'!G817)</f>
        <v>3.1600000000000003E-2</v>
      </c>
      <c r="D817" t="str">
        <f>IF(A817="","",IF(COUNTIFS('Tracking Log'!H:H,A817,'Tracking Log'!J:J,B817)&gt;0,"Y","N"))</f>
        <v>N</v>
      </c>
      <c r="E817" t="str">
        <f>IF(A817="","",IF(D817="N","Unit will be held to the lessor of the adopted rate or "&amp;TEXT(C817,"0.0000")&amp;" for "&amp;Year,VLOOKUP(A817&amp;"-"&amp;B817,'Tracking Support'!A:E,5,FALSE)))</f>
        <v>Unit will be held to the lessor of the adopted rate or 0.0316 for 2025</v>
      </c>
      <c r="F817" t="str">
        <f>IF(A817=$F$1,COUNTIF($A$2:A817,A817),"")</f>
        <v/>
      </c>
      <c r="G817" t="str">
        <f t="shared" si="40"/>
        <v/>
      </c>
      <c r="H817" t="str">
        <f t="shared" si="41"/>
        <v/>
      </c>
      <c r="I817" t="str">
        <f t="shared" si="42"/>
        <v/>
      </c>
    </row>
    <row r="818" spans="1:9" x14ac:dyDescent="0.25">
      <c r="A818" t="str">
        <f>IF('C. Fund Source'!B818="","",'C. Fund Source'!B818&amp;'C. Fund Source'!C818&amp;'C. Fund Source'!D818)</f>
        <v>5330113</v>
      </c>
      <c r="B818" t="str">
        <f>IF('C. Fund Source'!E818="","",'C. Fund Source'!E818)</f>
        <v>2391</v>
      </c>
      <c r="C818">
        <f>IF(A818="","",'C. Fund Source'!G818)</f>
        <v>4.7699999999999999E-2</v>
      </c>
      <c r="D818" t="str">
        <f>IF(A818="","",IF(COUNTIFS('Tracking Log'!H:H,A818,'Tracking Log'!J:J,B818)&gt;0,"Y","N"))</f>
        <v>N</v>
      </c>
      <c r="E818" t="str">
        <f>IF(A818="","",IF(D818="N","Unit will be held to the lessor of the adopted rate or "&amp;TEXT(C818,"0.0000")&amp;" for "&amp;Year,VLOOKUP(A818&amp;"-"&amp;B818,'Tracking Support'!A:E,5,FALSE)))</f>
        <v>Unit will be held to the lessor of the adopted rate or 0.0477 for 2025</v>
      </c>
      <c r="F818" t="str">
        <f>IF(A818=$F$1,COUNTIF($A$2:A818,A818),"")</f>
        <v/>
      </c>
      <c r="G818" t="str">
        <f t="shared" si="40"/>
        <v/>
      </c>
      <c r="H818" t="str">
        <f t="shared" si="41"/>
        <v/>
      </c>
      <c r="I818" t="str">
        <f t="shared" si="42"/>
        <v/>
      </c>
    </row>
    <row r="819" spans="1:9" x14ac:dyDescent="0.25">
      <c r="A819" t="str">
        <f>IF('C. Fund Source'!B819="","",'C. Fund Source'!B819&amp;'C. Fund Source'!C819&amp;'C. Fund Source'!D819)</f>
        <v>5330788</v>
      </c>
      <c r="B819" t="str">
        <f>IF('C. Fund Source'!E819="","",'C. Fund Source'!E819)</f>
        <v>1191</v>
      </c>
      <c r="C819">
        <f>IF(A819="","",'C. Fund Source'!G819)</f>
        <v>3.3300000000000003E-2</v>
      </c>
      <c r="D819" t="str">
        <f>IF(A819="","",IF(COUNTIFS('Tracking Log'!H:H,A819,'Tracking Log'!J:J,B819)&gt;0,"Y","N"))</f>
        <v>N</v>
      </c>
      <c r="E819" t="str">
        <f>IF(A819="","",IF(D819="N","Unit will be held to the lessor of the adopted rate or "&amp;TEXT(C819,"0.0000")&amp;" for "&amp;Year,VLOOKUP(A819&amp;"-"&amp;B819,'Tracking Support'!A:E,5,FALSE)))</f>
        <v>Unit will be held to the lessor of the adopted rate or 0.0333 for 2025</v>
      </c>
      <c r="F819" t="str">
        <f>IF(A819=$F$1,COUNTIF($A$2:A819,A819),"")</f>
        <v/>
      </c>
      <c r="G819" t="str">
        <f t="shared" si="40"/>
        <v/>
      </c>
      <c r="H819" t="str">
        <f t="shared" si="41"/>
        <v/>
      </c>
      <c r="I819" t="str">
        <f t="shared" si="42"/>
        <v/>
      </c>
    </row>
    <row r="820" spans="1:9" x14ac:dyDescent="0.25">
      <c r="A820" t="str">
        <f>IF('C. Fund Source'!B820="","",'C. Fund Source'!B820&amp;'C. Fund Source'!C820&amp;'C. Fund Source'!D820)</f>
        <v>5330788</v>
      </c>
      <c r="B820" t="str">
        <f>IF('C. Fund Source'!E820="","",'C. Fund Source'!E820)</f>
        <v>2391</v>
      </c>
      <c r="C820">
        <f>IF(A820="","",'C. Fund Source'!G820)</f>
        <v>0.05</v>
      </c>
      <c r="D820" t="str">
        <f>IF(A820="","",IF(COUNTIFS('Tracking Log'!H:H,A820,'Tracking Log'!J:J,B820)&gt;0,"Y","N"))</f>
        <v>N</v>
      </c>
      <c r="E820" t="str">
        <f>IF(A820="","",IF(D820="N","Unit will be held to the lessor of the adopted rate or "&amp;TEXT(C820,"0.0000")&amp;" for "&amp;Year,VLOOKUP(A820&amp;"-"&amp;B820,'Tracking Support'!A:E,5,FALSE)))</f>
        <v>Unit will be held to the lessor of the adopted rate or 0.0500 for 2025</v>
      </c>
      <c r="F820" t="str">
        <f>IF(A820=$F$1,COUNTIF($A$2:A820,A820),"")</f>
        <v/>
      </c>
      <c r="G820" t="str">
        <f t="shared" si="40"/>
        <v/>
      </c>
      <c r="H820" t="str">
        <f t="shared" si="41"/>
        <v/>
      </c>
      <c r="I820" t="str">
        <f t="shared" si="42"/>
        <v/>
      </c>
    </row>
    <row r="821" spans="1:9" x14ac:dyDescent="0.25">
      <c r="A821" t="str">
        <f>IF('C. Fund Source'!B821="","",'C. Fund Source'!B821&amp;'C. Fund Source'!C821&amp;'C. Fund Source'!D821)</f>
        <v>5330789</v>
      </c>
      <c r="B821" t="str">
        <f>IF('C. Fund Source'!E821="","",'C. Fund Source'!E821)</f>
        <v>2391</v>
      </c>
      <c r="C821">
        <f>IF(A821="","",'C. Fund Source'!G821)</f>
        <v>4.41E-2</v>
      </c>
      <c r="D821" t="str">
        <f>IF(A821="","",IF(COUNTIFS('Tracking Log'!H:H,A821,'Tracking Log'!J:J,B821)&gt;0,"Y","N"))</f>
        <v>N</v>
      </c>
      <c r="E821" t="str">
        <f>IF(A821="","",IF(D821="N","Unit will be held to the lessor of the adopted rate or "&amp;TEXT(C821,"0.0000")&amp;" for "&amp;Year,VLOOKUP(A821&amp;"-"&amp;B821,'Tracking Support'!A:E,5,FALSE)))</f>
        <v>Unit will be held to the lessor of the adopted rate or 0.0441 for 2025</v>
      </c>
      <c r="F821" t="str">
        <f>IF(A821=$F$1,COUNTIF($A$2:A821,A821),"")</f>
        <v/>
      </c>
      <c r="G821" t="str">
        <f t="shared" si="40"/>
        <v/>
      </c>
      <c r="H821" t="str">
        <f t="shared" si="41"/>
        <v/>
      </c>
      <c r="I821" t="str">
        <f t="shared" si="42"/>
        <v/>
      </c>
    </row>
    <row r="822" spans="1:9" x14ac:dyDescent="0.25">
      <c r="A822" t="str">
        <f>IF('C. Fund Source'!B822="","",'C. Fund Source'!B822&amp;'C. Fund Source'!C822&amp;'C. Fund Source'!D822)</f>
        <v>5360972</v>
      </c>
      <c r="B822" t="str">
        <f>IF('C. Fund Source'!E822="","",'C. Fund Source'!E822)</f>
        <v>8691</v>
      </c>
      <c r="C822">
        <f>IF(A822="","",'C. Fund Source'!G822)</f>
        <v>3.3300000000000003E-2</v>
      </c>
      <c r="D822" t="str">
        <f>IF(A822="","",IF(COUNTIFS('Tracking Log'!H:H,A822,'Tracking Log'!J:J,B822)&gt;0,"Y","N"))</f>
        <v>N</v>
      </c>
      <c r="E822" t="str">
        <f>IF(A822="","",IF(D822="N","Unit will be held to the lessor of the adopted rate or "&amp;TEXT(C822,"0.0000")&amp;" for "&amp;Year,VLOOKUP(A822&amp;"-"&amp;B822,'Tracking Support'!A:E,5,FALSE)))</f>
        <v>Unit will be held to the lessor of the adopted rate or 0.0333 for 2025</v>
      </c>
      <c r="F822" t="str">
        <f>IF(A822=$F$1,COUNTIF($A$2:A822,A822),"")</f>
        <v/>
      </c>
      <c r="G822" t="str">
        <f t="shared" si="40"/>
        <v/>
      </c>
      <c r="H822" t="str">
        <f t="shared" si="41"/>
        <v/>
      </c>
      <c r="I822" t="str">
        <f t="shared" si="42"/>
        <v/>
      </c>
    </row>
    <row r="823" spans="1:9" x14ac:dyDescent="0.25">
      <c r="A823" t="str">
        <f>IF('C. Fund Source'!B823="","",'C. Fund Source'!B823&amp;'C. Fund Source'!C823&amp;'C. Fund Source'!D823)</f>
        <v>5370055</v>
      </c>
      <c r="B823" t="str">
        <f>IF('C. Fund Source'!E823="","",'C. Fund Source'!E823)</f>
        <v>2393</v>
      </c>
      <c r="C823">
        <f>IF(A823="","",'C. Fund Source'!G823)</f>
        <v>3.3000000000000002E-2</v>
      </c>
      <c r="D823" t="str">
        <f>IF(A823="","",IF(COUNTIFS('Tracking Log'!H:H,A823,'Tracking Log'!J:J,B823)&gt;0,"Y","N"))</f>
        <v>N</v>
      </c>
      <c r="E823" t="str">
        <f>IF(A823="","",IF(D823="N","Unit will be held to the lessor of the adopted rate or "&amp;TEXT(C823,"0.0000")&amp;" for "&amp;Year,VLOOKUP(A823&amp;"-"&amp;B823,'Tracking Support'!A:E,5,FALSE)))</f>
        <v>Unit will be held to the lessor of the adopted rate or 0.0330 for 2025</v>
      </c>
      <c r="F823" t="str">
        <f>IF(A823=$F$1,COUNTIF($A$2:A823,A823),"")</f>
        <v/>
      </c>
      <c r="G823" t="str">
        <f t="shared" si="40"/>
        <v/>
      </c>
      <c r="H823" t="str">
        <f t="shared" si="41"/>
        <v/>
      </c>
      <c r="I823" t="str">
        <f t="shared" si="42"/>
        <v/>
      </c>
    </row>
    <row r="824" spans="1:9" x14ac:dyDescent="0.25">
      <c r="A824" t="str">
        <f>IF('C. Fund Source'!B824="","",'C. Fund Source'!B824&amp;'C. Fund Source'!C824&amp;'C. Fund Source'!D824)</f>
        <v>5410000</v>
      </c>
      <c r="B824" t="str">
        <f>IF('C. Fund Source'!E824="","",'C. Fund Source'!E824)</f>
        <v>0790</v>
      </c>
      <c r="C824">
        <f>IF(A824="","",'C. Fund Source'!G824)</f>
        <v>5.5E-2</v>
      </c>
      <c r="D824" t="str">
        <f>IF(A824="","",IF(COUNTIFS('Tracking Log'!H:H,A824,'Tracking Log'!J:J,B824)&gt;0,"Y","N"))</f>
        <v>Y</v>
      </c>
      <c r="E824" t="e">
        <f>IF(A824="","",IF(D824="N","Unit will be held to the lessor of the adopted rate or "&amp;TEXT(C824,"0.0000")&amp;" for "&amp;Year,VLOOKUP(A824&amp;"-"&amp;B824,'Tracking Support'!A:E,5,FALSE)))</f>
        <v>#N/A</v>
      </c>
      <c r="F824" t="str">
        <f>IF(A824=$F$1,COUNTIF($A$2:A824,A824),"")</f>
        <v/>
      </c>
      <c r="G824" t="str">
        <f t="shared" si="40"/>
        <v/>
      </c>
      <c r="H824" t="str">
        <f t="shared" si="41"/>
        <v/>
      </c>
      <c r="I824" t="str">
        <f t="shared" si="42"/>
        <v/>
      </c>
    </row>
    <row r="825" spans="1:9" x14ac:dyDescent="0.25">
      <c r="A825" t="str">
        <f>IF('C. Fund Source'!B825="","",'C. Fund Source'!B825&amp;'C. Fund Source'!C825&amp;'C. Fund Source'!D825)</f>
        <v>5410000</v>
      </c>
      <c r="B825" t="str">
        <f>IF('C. Fund Source'!E825="","",'C. Fund Source'!E825)</f>
        <v>2391</v>
      </c>
      <c r="C825">
        <f>IF(A825="","",'C. Fund Source'!G825)</f>
        <v>3.3300000000000003E-2</v>
      </c>
      <c r="D825" t="str">
        <f>IF(A825="","",IF(COUNTIFS('Tracking Log'!H:H,A825,'Tracking Log'!J:J,B825)&gt;0,"Y","N"))</f>
        <v>N</v>
      </c>
      <c r="E825" t="str">
        <f>IF(A825="","",IF(D825="N","Unit will be held to the lessor of the adopted rate or "&amp;TEXT(C825,"0.0000")&amp;" for "&amp;Year,VLOOKUP(A825&amp;"-"&amp;B825,'Tracking Support'!A:E,5,FALSE)))</f>
        <v>Unit will be held to the lessor of the adopted rate or 0.0333 for 2025</v>
      </c>
      <c r="F825" t="str">
        <f>IF(A825=$F$1,COUNTIF($A$2:A825,A825),"")</f>
        <v/>
      </c>
      <c r="G825" t="str">
        <f t="shared" si="40"/>
        <v/>
      </c>
      <c r="H825" t="str">
        <f t="shared" si="41"/>
        <v/>
      </c>
      <c r="I825" t="str">
        <f t="shared" si="42"/>
        <v/>
      </c>
    </row>
    <row r="826" spans="1:9" x14ac:dyDescent="0.25">
      <c r="A826" t="str">
        <f>IF('C. Fund Source'!B826="","",'C. Fund Source'!B826&amp;'C. Fund Source'!C826&amp;'C. Fund Source'!D826)</f>
        <v>5420001</v>
      </c>
      <c r="B826" t="str">
        <f>IF('C. Fund Source'!E826="","",'C. Fund Source'!E826)</f>
        <v>1190</v>
      </c>
      <c r="C826">
        <f>IF(A826="","",'C. Fund Source'!G826)</f>
        <v>2.9899999999999999E-2</v>
      </c>
      <c r="D826" t="str">
        <f>IF(A826="","",IF(COUNTIFS('Tracking Log'!H:H,A826,'Tracking Log'!J:J,B826)&gt;0,"Y","N"))</f>
        <v>N</v>
      </c>
      <c r="E826" t="str">
        <f>IF(A826="","",IF(D826="N","Unit will be held to the lessor of the adopted rate or "&amp;TEXT(C826,"0.0000")&amp;" for "&amp;Year,VLOOKUP(A826&amp;"-"&amp;B826,'Tracking Support'!A:E,5,FALSE)))</f>
        <v>Unit will be held to the lessor of the adopted rate or 0.0299 for 2025</v>
      </c>
      <c r="F826" t="str">
        <f>IF(A826=$F$1,COUNTIF($A$2:A826,A826),"")</f>
        <v/>
      </c>
      <c r="G826" t="str">
        <f t="shared" si="40"/>
        <v/>
      </c>
      <c r="H826" t="str">
        <f t="shared" si="41"/>
        <v/>
      </c>
      <c r="I826" t="str">
        <f t="shared" si="42"/>
        <v/>
      </c>
    </row>
    <row r="827" spans="1:9" x14ac:dyDescent="0.25">
      <c r="A827" t="str">
        <f>IF('C. Fund Source'!B827="","",'C. Fund Source'!B827&amp;'C. Fund Source'!C827&amp;'C. Fund Source'!D827)</f>
        <v>5420002</v>
      </c>
      <c r="B827" t="str">
        <f>IF('C. Fund Source'!E827="","",'C. Fund Source'!E827)</f>
        <v>1190</v>
      </c>
      <c r="C827">
        <f>IF(A827="","",'C. Fund Source'!G827)</f>
        <v>3.3300000000000003E-2</v>
      </c>
      <c r="D827" t="str">
        <f>IF(A827="","",IF(COUNTIFS('Tracking Log'!H:H,A827,'Tracking Log'!J:J,B827)&gt;0,"Y","N"))</f>
        <v>N</v>
      </c>
      <c r="E827" t="str">
        <f>IF(A827="","",IF(D827="N","Unit will be held to the lessor of the adopted rate or "&amp;TEXT(C827,"0.0000")&amp;" for "&amp;Year,VLOOKUP(A827&amp;"-"&amp;B827,'Tracking Support'!A:E,5,FALSE)))</f>
        <v>Unit will be held to the lessor of the adopted rate or 0.0333 for 2025</v>
      </c>
      <c r="F827" t="str">
        <f>IF(A827=$F$1,COUNTIF($A$2:A827,A827),"")</f>
        <v/>
      </c>
      <c r="G827" t="str">
        <f t="shared" si="40"/>
        <v/>
      </c>
      <c r="H827" t="str">
        <f t="shared" si="41"/>
        <v/>
      </c>
      <c r="I827" t="str">
        <f t="shared" si="42"/>
        <v/>
      </c>
    </row>
    <row r="828" spans="1:9" x14ac:dyDescent="0.25">
      <c r="A828" t="str">
        <f>IF('C. Fund Source'!B828="","",'C. Fund Source'!B828&amp;'C. Fund Source'!C828&amp;'C. Fund Source'!D828)</f>
        <v>5420003</v>
      </c>
      <c r="B828" t="str">
        <f>IF('C. Fund Source'!E828="","",'C. Fund Source'!E828)</f>
        <v>1190</v>
      </c>
      <c r="C828">
        <f>IF(A828="","",'C. Fund Source'!G828)</f>
        <v>3.3300000000000003E-2</v>
      </c>
      <c r="D828" t="str">
        <f>IF(A828="","",IF(COUNTIFS('Tracking Log'!H:H,A828,'Tracking Log'!J:J,B828)&gt;0,"Y","N"))</f>
        <v>N</v>
      </c>
      <c r="E828" t="str">
        <f>IF(A828="","",IF(D828="N","Unit will be held to the lessor of the adopted rate or "&amp;TEXT(C828,"0.0000")&amp;" for "&amp;Year,VLOOKUP(A828&amp;"-"&amp;B828,'Tracking Support'!A:E,5,FALSE)))</f>
        <v>Unit will be held to the lessor of the adopted rate or 0.0333 for 2025</v>
      </c>
      <c r="F828" t="str">
        <f>IF(A828=$F$1,COUNTIF($A$2:A828,A828),"")</f>
        <v/>
      </c>
      <c r="G828" t="str">
        <f t="shared" si="40"/>
        <v/>
      </c>
      <c r="H828" t="str">
        <f t="shared" si="41"/>
        <v/>
      </c>
      <c r="I828" t="str">
        <f t="shared" si="42"/>
        <v/>
      </c>
    </row>
    <row r="829" spans="1:9" x14ac:dyDescent="0.25">
      <c r="A829" t="str">
        <f>IF('C. Fund Source'!B829="","",'C. Fund Source'!B829&amp;'C. Fund Source'!C829&amp;'C. Fund Source'!D829)</f>
        <v>5420004</v>
      </c>
      <c r="B829" t="str">
        <f>IF('C. Fund Source'!E829="","",'C. Fund Source'!E829)</f>
        <v>8692</v>
      </c>
      <c r="C829">
        <f>IF(A829="","",'C. Fund Source'!G829)</f>
        <v>3.15E-2</v>
      </c>
      <c r="D829" t="str">
        <f>IF(A829="","",IF(COUNTIFS('Tracking Log'!H:H,A829,'Tracking Log'!J:J,B829)&gt;0,"Y","N"))</f>
        <v>N</v>
      </c>
      <c r="E829" t="str">
        <f>IF(A829="","",IF(D829="N","Unit will be held to the lessor of the adopted rate or "&amp;TEXT(C829,"0.0000")&amp;" for "&amp;Year,VLOOKUP(A829&amp;"-"&amp;B829,'Tracking Support'!A:E,5,FALSE)))</f>
        <v>Unit will be held to the lessor of the adopted rate or 0.0315 for 2025</v>
      </c>
      <c r="F829" t="str">
        <f>IF(A829=$F$1,COUNTIF($A$2:A829,A829),"")</f>
        <v/>
      </c>
      <c r="G829" t="str">
        <f t="shared" si="40"/>
        <v/>
      </c>
      <c r="H829" t="str">
        <f t="shared" si="41"/>
        <v/>
      </c>
      <c r="I829" t="str">
        <f t="shared" si="42"/>
        <v/>
      </c>
    </row>
    <row r="830" spans="1:9" x14ac:dyDescent="0.25">
      <c r="A830" t="str">
        <f>IF('C. Fund Source'!B830="","",'C. Fund Source'!B830&amp;'C. Fund Source'!C830&amp;'C. Fund Source'!D830)</f>
        <v>5420006</v>
      </c>
      <c r="B830" t="str">
        <f>IF('C. Fund Source'!E830="","",'C. Fund Source'!E830)</f>
        <v>1190</v>
      </c>
      <c r="C830">
        <f>IF(A830="","",'C. Fund Source'!G830)</f>
        <v>3.3300000000000003E-2</v>
      </c>
      <c r="D830" t="str">
        <f>IF(A830="","",IF(COUNTIFS('Tracking Log'!H:H,A830,'Tracking Log'!J:J,B830)&gt;0,"Y","N"))</f>
        <v>N</v>
      </c>
      <c r="E830" t="str">
        <f>IF(A830="","",IF(D830="N","Unit will be held to the lessor of the adopted rate or "&amp;TEXT(C830,"0.0000")&amp;" for "&amp;Year,VLOOKUP(A830&amp;"-"&amp;B830,'Tracking Support'!A:E,5,FALSE)))</f>
        <v>Unit will be held to the lessor of the adopted rate or 0.0333 for 2025</v>
      </c>
      <c r="F830" t="str">
        <f>IF(A830=$F$1,COUNTIF($A$2:A830,A830),"")</f>
        <v/>
      </c>
      <c r="G830" t="str">
        <f t="shared" si="40"/>
        <v/>
      </c>
      <c r="H830" t="str">
        <f t="shared" si="41"/>
        <v/>
      </c>
      <c r="I830" t="str">
        <f t="shared" si="42"/>
        <v/>
      </c>
    </row>
    <row r="831" spans="1:9" x14ac:dyDescent="0.25">
      <c r="A831" t="str">
        <f>IF('C. Fund Source'!B831="","",'C. Fund Source'!B831&amp;'C. Fund Source'!C831&amp;'C. Fund Source'!D831)</f>
        <v>5420007</v>
      </c>
      <c r="B831" t="str">
        <f>IF('C. Fund Source'!E831="","",'C. Fund Source'!E831)</f>
        <v>1190</v>
      </c>
      <c r="C831">
        <f>IF(A831="","",'C. Fund Source'!G831)</f>
        <v>1.37E-2</v>
      </c>
      <c r="D831" t="str">
        <f>IF(A831="","",IF(COUNTIFS('Tracking Log'!H:H,A831,'Tracking Log'!J:J,B831)&gt;0,"Y","N"))</f>
        <v>N</v>
      </c>
      <c r="E831" t="str">
        <f>IF(A831="","",IF(D831="N","Unit will be held to the lessor of the adopted rate or "&amp;TEXT(C831,"0.0000")&amp;" for "&amp;Year,VLOOKUP(A831&amp;"-"&amp;B831,'Tracking Support'!A:E,5,FALSE)))</f>
        <v>Unit will be held to the lessor of the adopted rate or 0.0137 for 2025</v>
      </c>
      <c r="F831" t="str">
        <f>IF(A831=$F$1,COUNTIF($A$2:A831,A831),"")</f>
        <v/>
      </c>
      <c r="G831" t="str">
        <f t="shared" si="40"/>
        <v/>
      </c>
      <c r="H831" t="str">
        <f t="shared" si="41"/>
        <v/>
      </c>
      <c r="I831" t="str">
        <f t="shared" si="42"/>
        <v/>
      </c>
    </row>
    <row r="832" spans="1:9" x14ac:dyDescent="0.25">
      <c r="A832" t="str">
        <f>IF('C. Fund Source'!B832="","",'C. Fund Source'!B832&amp;'C. Fund Source'!C832&amp;'C. Fund Source'!D832)</f>
        <v>5420009</v>
      </c>
      <c r="B832" t="str">
        <f>IF('C. Fund Source'!E832="","",'C. Fund Source'!E832)</f>
        <v>1190</v>
      </c>
      <c r="C832">
        <f>IF(A832="","",'C. Fund Source'!G832)</f>
        <v>2.1700000000000001E-2</v>
      </c>
      <c r="D832" t="str">
        <f>IF(A832="","",IF(COUNTIFS('Tracking Log'!H:H,A832,'Tracking Log'!J:J,B832)&gt;0,"Y","N"))</f>
        <v>N</v>
      </c>
      <c r="E832" t="str">
        <f>IF(A832="","",IF(D832="N","Unit will be held to the lessor of the adopted rate or "&amp;TEXT(C832,"0.0000")&amp;" for "&amp;Year,VLOOKUP(A832&amp;"-"&amp;B832,'Tracking Support'!A:E,5,FALSE)))</f>
        <v>Unit will be held to the lessor of the adopted rate or 0.0217 for 2025</v>
      </c>
      <c r="F832" t="str">
        <f>IF(A832=$F$1,COUNTIF($A$2:A832,A832),"")</f>
        <v/>
      </c>
      <c r="G832" t="str">
        <f t="shared" si="40"/>
        <v/>
      </c>
      <c r="H832" t="str">
        <f t="shared" si="41"/>
        <v/>
      </c>
      <c r="I832" t="str">
        <f t="shared" si="42"/>
        <v/>
      </c>
    </row>
    <row r="833" spans="1:9" x14ac:dyDescent="0.25">
      <c r="A833" t="str">
        <f>IF('C. Fund Source'!B833="","",'C. Fund Source'!B833&amp;'C. Fund Source'!C833&amp;'C. Fund Source'!D833)</f>
        <v>5420010</v>
      </c>
      <c r="B833" t="str">
        <f>IF('C. Fund Source'!E833="","",'C. Fund Source'!E833)</f>
        <v>1190</v>
      </c>
      <c r="C833">
        <f>IF(A833="","",'C. Fund Source'!G833)</f>
        <v>1.2999999999999999E-2</v>
      </c>
      <c r="D833" t="str">
        <f>IF(A833="","",IF(COUNTIFS('Tracking Log'!H:H,A833,'Tracking Log'!J:J,B833)&gt;0,"Y","N"))</f>
        <v>Y</v>
      </c>
      <c r="E833" t="str">
        <f>IF(A833="","",IF(D833="N","Unit will be held to the lessor of the adopted rate or "&amp;TEXT(C833,"0.0000")&amp;" for "&amp;Year,VLOOKUP(A833&amp;"-"&amp;B833,'Tracking Support'!A:E,5,FALSE)))</f>
        <v>Unit will be held to the lessor of the adopted rate or the Re-established rate of 0.0333 for 2025</v>
      </c>
      <c r="F833" t="str">
        <f>IF(A833=$F$1,COUNTIF($A$2:A833,A833),"")</f>
        <v/>
      </c>
      <c r="G833" t="str">
        <f t="shared" si="40"/>
        <v/>
      </c>
      <c r="H833" t="str">
        <f t="shared" si="41"/>
        <v/>
      </c>
      <c r="I833" t="str">
        <f t="shared" si="42"/>
        <v/>
      </c>
    </row>
    <row r="834" spans="1:9" x14ac:dyDescent="0.25">
      <c r="A834" t="str">
        <f>IF('C. Fund Source'!B834="","",'C. Fund Source'!B834&amp;'C. Fund Source'!C834&amp;'C. Fund Source'!D834)</f>
        <v>5420011</v>
      </c>
      <c r="B834" t="str">
        <f>IF('C. Fund Source'!E834="","",'C. Fund Source'!E834)</f>
        <v>1190</v>
      </c>
      <c r="C834">
        <f>IF(A834="","",'C. Fund Source'!G834)</f>
        <v>3.3300000000000003E-2</v>
      </c>
      <c r="D834" t="str">
        <f>IF(A834="","",IF(COUNTIFS('Tracking Log'!H:H,A834,'Tracking Log'!J:J,B834)&gt;0,"Y","N"))</f>
        <v>N</v>
      </c>
      <c r="E834" t="str">
        <f>IF(A834="","",IF(D834="N","Unit will be held to the lessor of the adopted rate or "&amp;TEXT(C834,"0.0000")&amp;" for "&amp;Year,VLOOKUP(A834&amp;"-"&amp;B834,'Tracking Support'!A:E,5,FALSE)))</f>
        <v>Unit will be held to the lessor of the adopted rate or 0.0333 for 2025</v>
      </c>
      <c r="F834" t="str">
        <f>IF(A834=$F$1,COUNTIF($A$2:A834,A834),"")</f>
        <v/>
      </c>
      <c r="G834" t="str">
        <f t="shared" si="40"/>
        <v/>
      </c>
      <c r="H834" t="str">
        <f t="shared" si="41"/>
        <v/>
      </c>
      <c r="I834" t="str">
        <f t="shared" si="42"/>
        <v/>
      </c>
    </row>
    <row r="835" spans="1:9" x14ac:dyDescent="0.25">
      <c r="A835" t="str">
        <f>IF('C. Fund Source'!B835="","",'C. Fund Source'!B835&amp;'C. Fund Source'!C835&amp;'C. Fund Source'!D835)</f>
        <v>5430311</v>
      </c>
      <c r="B835" t="str">
        <f>IF('C. Fund Source'!E835="","",'C. Fund Source'!E835)</f>
        <v>1191</v>
      </c>
      <c r="C835">
        <f>IF(A835="","",'C. Fund Source'!G835)</f>
        <v>3.3300000000000003E-2</v>
      </c>
      <c r="D835" t="str">
        <f>IF(A835="","",IF(COUNTIFS('Tracking Log'!H:H,A835,'Tracking Log'!J:J,B835)&gt;0,"Y","N"))</f>
        <v>N</v>
      </c>
      <c r="E835" t="str">
        <f>IF(A835="","",IF(D835="N","Unit will be held to the lessor of the adopted rate or "&amp;TEXT(C835,"0.0000")&amp;" for "&amp;Year,VLOOKUP(A835&amp;"-"&amp;B835,'Tracking Support'!A:E,5,FALSE)))</f>
        <v>Unit will be held to the lessor of the adopted rate or 0.0333 for 2025</v>
      </c>
      <c r="F835" t="str">
        <f>IF(A835=$F$1,COUNTIF($A$2:A835,A835),"")</f>
        <v/>
      </c>
      <c r="G835" t="str">
        <f t="shared" ref="G835:G898" si="43">IF(F835="","",B835)</f>
        <v/>
      </c>
      <c r="H835" t="str">
        <f t="shared" ref="H835:H898" si="44">IF(F835="","",C835)</f>
        <v/>
      </c>
      <c r="I835" t="str">
        <f t="shared" ref="I835:I898" si="45">IF(F835="","",E835)</f>
        <v/>
      </c>
    </row>
    <row r="836" spans="1:9" x14ac:dyDescent="0.25">
      <c r="A836" t="str">
        <f>IF('C. Fund Source'!B836="","",'C. Fund Source'!B836&amp;'C. Fund Source'!C836&amp;'C. Fund Source'!D836)</f>
        <v>5430311</v>
      </c>
      <c r="B836" t="str">
        <f>IF('C. Fund Source'!E836="","",'C. Fund Source'!E836)</f>
        <v>2391</v>
      </c>
      <c r="C836">
        <f>IF(A836="","",'C. Fund Source'!G836)</f>
        <v>0.05</v>
      </c>
      <c r="D836" t="str">
        <f>IF(A836="","",IF(COUNTIFS('Tracking Log'!H:H,A836,'Tracking Log'!J:J,B836)&gt;0,"Y","N"))</f>
        <v>N</v>
      </c>
      <c r="E836" t="str">
        <f>IF(A836="","",IF(D836="N","Unit will be held to the lessor of the adopted rate or "&amp;TEXT(C836,"0.0000")&amp;" for "&amp;Year,VLOOKUP(A836&amp;"-"&amp;B836,'Tracking Support'!A:E,5,FALSE)))</f>
        <v>Unit will be held to the lessor of the adopted rate or 0.0500 for 2025</v>
      </c>
      <c r="F836" t="str">
        <f>IF(A836=$F$1,COUNTIF($A$2:A836,A836),"")</f>
        <v/>
      </c>
      <c r="G836" t="str">
        <f t="shared" si="43"/>
        <v/>
      </c>
      <c r="H836" t="str">
        <f t="shared" si="44"/>
        <v/>
      </c>
      <c r="I836" t="str">
        <f t="shared" si="45"/>
        <v/>
      </c>
    </row>
    <row r="837" spans="1:9" x14ac:dyDescent="0.25">
      <c r="A837" t="str">
        <f>IF('C. Fund Source'!B837="","",'C. Fund Source'!B837&amp;'C. Fund Source'!C837&amp;'C. Fund Source'!D837)</f>
        <v>5430790</v>
      </c>
      <c r="B837" t="str">
        <f>IF('C. Fund Source'!E837="","",'C. Fund Source'!E837)</f>
        <v>2391</v>
      </c>
      <c r="C837">
        <f>IF(A837="","",'C. Fund Source'!G837)</f>
        <v>4.02E-2</v>
      </c>
      <c r="D837" t="str">
        <f>IF(A837="","",IF(COUNTIFS('Tracking Log'!H:H,A837,'Tracking Log'!J:J,B837)&gt;0,"Y","N"))</f>
        <v>N</v>
      </c>
      <c r="E837" t="str">
        <f>IF(A837="","",IF(D837="N","Unit will be held to the lessor of the adopted rate or "&amp;TEXT(C837,"0.0000")&amp;" for "&amp;Year,VLOOKUP(A837&amp;"-"&amp;B837,'Tracking Support'!A:E,5,FALSE)))</f>
        <v>Unit will be held to the lessor of the adopted rate or 0.0402 for 2025</v>
      </c>
      <c r="F837" t="str">
        <f>IF(A837=$F$1,COUNTIF($A$2:A837,A837),"")</f>
        <v/>
      </c>
      <c r="G837" t="str">
        <f t="shared" si="43"/>
        <v/>
      </c>
      <c r="H837" t="str">
        <f t="shared" si="44"/>
        <v/>
      </c>
      <c r="I837" t="str">
        <f t="shared" si="45"/>
        <v/>
      </c>
    </row>
    <row r="838" spans="1:9" x14ac:dyDescent="0.25">
      <c r="A838" t="str">
        <f>IF('C. Fund Source'!B838="","",'C. Fund Source'!B838&amp;'C. Fund Source'!C838&amp;'C. Fund Source'!D838)</f>
        <v>5430791</v>
      </c>
      <c r="B838" t="str">
        <f>IF('C. Fund Source'!E838="","",'C. Fund Source'!E838)</f>
        <v>2391</v>
      </c>
      <c r="C838">
        <f>IF(A838="","",'C. Fund Source'!G838)</f>
        <v>0.05</v>
      </c>
      <c r="D838" t="str">
        <f>IF(A838="","",IF(COUNTIFS('Tracking Log'!H:H,A838,'Tracking Log'!J:J,B838)&gt;0,"Y","N"))</f>
        <v>N</v>
      </c>
      <c r="E838" t="str">
        <f>IF(A838="","",IF(D838="N","Unit will be held to the lessor of the adopted rate or "&amp;TEXT(C838,"0.0000")&amp;" for "&amp;Year,VLOOKUP(A838&amp;"-"&amp;B838,'Tracking Support'!A:E,5,FALSE)))</f>
        <v>Unit will be held to the lessor of the adopted rate or 0.0500 for 2025</v>
      </c>
      <c r="F838" t="str">
        <f>IF(A838=$F$1,COUNTIF($A$2:A838,A838),"")</f>
        <v/>
      </c>
      <c r="G838" t="str">
        <f t="shared" si="43"/>
        <v/>
      </c>
      <c r="H838" t="str">
        <f t="shared" si="44"/>
        <v/>
      </c>
      <c r="I838" t="str">
        <f t="shared" si="45"/>
        <v/>
      </c>
    </row>
    <row r="839" spans="1:9" x14ac:dyDescent="0.25">
      <c r="A839" t="str">
        <f>IF('C. Fund Source'!B839="","",'C. Fund Source'!B839&amp;'C. Fund Source'!C839&amp;'C. Fund Source'!D839)</f>
        <v>5430792</v>
      </c>
      <c r="B839" t="str">
        <f>IF('C. Fund Source'!E839="","",'C. Fund Source'!E839)</f>
        <v>2391</v>
      </c>
      <c r="C839">
        <f>IF(A839="","",'C. Fund Source'!G839)</f>
        <v>0.05</v>
      </c>
      <c r="D839" t="str">
        <f>IF(A839="","",IF(COUNTIFS('Tracking Log'!H:H,A839,'Tracking Log'!J:J,B839)&gt;0,"Y","N"))</f>
        <v>N</v>
      </c>
      <c r="E839" t="str">
        <f>IF(A839="","",IF(D839="N","Unit will be held to the lessor of the adopted rate or "&amp;TEXT(C839,"0.0000")&amp;" for "&amp;Year,VLOOKUP(A839&amp;"-"&amp;B839,'Tracking Support'!A:E,5,FALSE)))</f>
        <v>Unit will be held to the lessor of the adopted rate or 0.0500 for 2025</v>
      </c>
      <c r="F839" t="str">
        <f>IF(A839=$F$1,COUNTIF($A$2:A839,A839),"")</f>
        <v/>
      </c>
      <c r="G839" t="str">
        <f t="shared" si="43"/>
        <v/>
      </c>
      <c r="H839" t="str">
        <f t="shared" si="44"/>
        <v/>
      </c>
      <c r="I839" t="str">
        <f t="shared" si="45"/>
        <v/>
      </c>
    </row>
    <row r="840" spans="1:9" x14ac:dyDescent="0.25">
      <c r="A840" t="str">
        <f>IF('C. Fund Source'!B840="","",'C. Fund Source'!B840&amp;'C. Fund Source'!C840&amp;'C. Fund Source'!D840)</f>
        <v>5430793</v>
      </c>
      <c r="B840" t="str">
        <f>IF('C. Fund Source'!E840="","",'C. Fund Source'!E840)</f>
        <v>2391</v>
      </c>
      <c r="C840">
        <f>IF(A840="","",'C. Fund Source'!G840)</f>
        <v>0.05</v>
      </c>
      <c r="D840" t="str">
        <f>IF(A840="","",IF(COUNTIFS('Tracking Log'!H:H,A840,'Tracking Log'!J:J,B840)&gt;0,"Y","N"))</f>
        <v>N</v>
      </c>
      <c r="E840" t="str">
        <f>IF(A840="","",IF(D840="N","Unit will be held to the lessor of the adopted rate or "&amp;TEXT(C840,"0.0000")&amp;" for "&amp;Year,VLOOKUP(A840&amp;"-"&amp;B840,'Tracking Support'!A:E,5,FALSE)))</f>
        <v>Unit will be held to the lessor of the adopted rate or 0.0500 for 2025</v>
      </c>
      <c r="F840" t="str">
        <f>IF(A840=$F$1,COUNTIF($A$2:A840,A840),"")</f>
        <v/>
      </c>
      <c r="G840" t="str">
        <f t="shared" si="43"/>
        <v/>
      </c>
      <c r="H840" t="str">
        <f t="shared" si="44"/>
        <v/>
      </c>
      <c r="I840" t="str">
        <f t="shared" si="45"/>
        <v/>
      </c>
    </row>
    <row r="841" spans="1:9" x14ac:dyDescent="0.25">
      <c r="A841" t="str">
        <f>IF('C. Fund Source'!B841="","",'C. Fund Source'!B841&amp;'C. Fund Source'!C841&amp;'C. Fund Source'!D841)</f>
        <v>5430794</v>
      </c>
      <c r="B841" t="str">
        <f>IF('C. Fund Source'!E841="","",'C. Fund Source'!E841)</f>
        <v>2391</v>
      </c>
      <c r="C841">
        <f>IF(A841="","",'C. Fund Source'!G841)</f>
        <v>0.05</v>
      </c>
      <c r="D841" t="str">
        <f>IF(A841="","",IF(COUNTIFS('Tracking Log'!H:H,A841,'Tracking Log'!J:J,B841)&gt;0,"Y","N"))</f>
        <v>N</v>
      </c>
      <c r="E841" t="str">
        <f>IF(A841="","",IF(D841="N","Unit will be held to the lessor of the adopted rate or "&amp;TEXT(C841,"0.0000")&amp;" for "&amp;Year,VLOOKUP(A841&amp;"-"&amp;B841,'Tracking Support'!A:E,5,FALSE)))</f>
        <v>Unit will be held to the lessor of the adopted rate or 0.0500 for 2025</v>
      </c>
      <c r="F841" t="str">
        <f>IF(A841=$F$1,COUNTIF($A$2:A841,A841),"")</f>
        <v/>
      </c>
      <c r="G841" t="str">
        <f t="shared" si="43"/>
        <v/>
      </c>
      <c r="H841" t="str">
        <f t="shared" si="44"/>
        <v/>
      </c>
      <c r="I841" t="str">
        <f t="shared" si="45"/>
        <v/>
      </c>
    </row>
    <row r="842" spans="1:9" x14ac:dyDescent="0.25">
      <c r="A842" t="str">
        <f>IF('C. Fund Source'!B842="","",'C. Fund Source'!B842&amp;'C. Fund Source'!C842&amp;'C. Fund Source'!D842)</f>
        <v>5430796</v>
      </c>
      <c r="B842" t="str">
        <f>IF('C. Fund Source'!E842="","",'C. Fund Source'!E842)</f>
        <v>2391</v>
      </c>
      <c r="C842">
        <f>IF(A842="","",'C. Fund Source'!G842)</f>
        <v>0.05</v>
      </c>
      <c r="D842" t="str">
        <f>IF(A842="","",IF(COUNTIFS('Tracking Log'!H:H,A842,'Tracking Log'!J:J,B842)&gt;0,"Y","N"))</f>
        <v>N</v>
      </c>
      <c r="E842" t="str">
        <f>IF(A842="","",IF(D842="N","Unit will be held to the lessor of the adopted rate or "&amp;TEXT(C842,"0.0000")&amp;" for "&amp;Year,VLOOKUP(A842&amp;"-"&amp;B842,'Tracking Support'!A:E,5,FALSE)))</f>
        <v>Unit will be held to the lessor of the adopted rate or 0.0500 for 2025</v>
      </c>
      <c r="F842" t="str">
        <f>IF(A842=$F$1,COUNTIF($A$2:A842,A842),"")</f>
        <v/>
      </c>
      <c r="G842" t="str">
        <f t="shared" si="43"/>
        <v/>
      </c>
      <c r="H842" t="str">
        <f t="shared" si="44"/>
        <v/>
      </c>
      <c r="I842" t="str">
        <f t="shared" si="45"/>
        <v/>
      </c>
    </row>
    <row r="843" spans="1:9" x14ac:dyDescent="0.25">
      <c r="A843" t="str">
        <f>IF('C. Fund Source'!B843="","",'C. Fund Source'!B843&amp;'C. Fund Source'!C843&amp;'C. Fund Source'!D843)</f>
        <v>5430959</v>
      </c>
      <c r="B843" t="str">
        <f>IF('C. Fund Source'!E843="","",'C. Fund Source'!E843)</f>
        <v>2391</v>
      </c>
      <c r="C843">
        <f>IF(A843="","",'C. Fund Source'!G843)</f>
        <v>0.05</v>
      </c>
      <c r="D843" t="str">
        <f>IF(A843="","",IF(COUNTIFS('Tracking Log'!H:H,A843,'Tracking Log'!J:J,B843)&gt;0,"Y","N"))</f>
        <v>N</v>
      </c>
      <c r="E843" t="str">
        <f>IF(A843="","",IF(D843="N","Unit will be held to the lessor of the adopted rate or "&amp;TEXT(C843,"0.0000")&amp;" for "&amp;Year,VLOOKUP(A843&amp;"-"&amp;B843,'Tracking Support'!A:E,5,FALSE)))</f>
        <v>Unit will be held to the lessor of the adopted rate or 0.0500 for 2025</v>
      </c>
      <c r="F843" t="str">
        <f>IF(A843=$F$1,COUNTIF($A$2:A843,A843),"")</f>
        <v/>
      </c>
      <c r="G843" t="str">
        <f t="shared" si="43"/>
        <v/>
      </c>
      <c r="H843" t="str">
        <f t="shared" si="44"/>
        <v/>
      </c>
      <c r="I843" t="str">
        <f t="shared" si="45"/>
        <v/>
      </c>
    </row>
    <row r="844" spans="1:9" x14ac:dyDescent="0.25">
      <c r="A844" t="str">
        <f>IF('C. Fund Source'!B844="","",'C. Fund Source'!B844&amp;'C. Fund Source'!C844&amp;'C. Fund Source'!D844)</f>
        <v>5430960</v>
      </c>
      <c r="B844" t="str">
        <f>IF('C. Fund Source'!E844="","",'C. Fund Source'!E844)</f>
        <v>2391</v>
      </c>
      <c r="C844">
        <f>IF(A844="","",'C. Fund Source'!G844)</f>
        <v>1.52E-2</v>
      </c>
      <c r="D844" t="str">
        <f>IF(A844="","",IF(COUNTIFS('Tracking Log'!H:H,A844,'Tracking Log'!J:J,B844)&gt;0,"Y","N"))</f>
        <v>Y</v>
      </c>
      <c r="E844" t="str">
        <f>IF(A844="","",IF(D844="N","Unit will be held to the lessor of the adopted rate or "&amp;TEXT(C844,"0.0000")&amp;" for "&amp;Year,VLOOKUP(A844&amp;"-"&amp;B844,'Tracking Support'!A:E,5,FALSE)))</f>
        <v>Unit will be held to the lessor of the adopted rate or the Re-established rate of 0.0500 for 2025</v>
      </c>
      <c r="F844" t="str">
        <f>IF(A844=$F$1,COUNTIF($A$2:A844,A844),"")</f>
        <v/>
      </c>
      <c r="G844" t="str">
        <f t="shared" si="43"/>
        <v/>
      </c>
      <c r="H844" t="str">
        <f t="shared" si="44"/>
        <v/>
      </c>
      <c r="I844" t="str">
        <f t="shared" si="45"/>
        <v/>
      </c>
    </row>
    <row r="845" spans="1:9" x14ac:dyDescent="0.25">
      <c r="A845" t="str">
        <f>IF('C. Fund Source'!B845="","",'C. Fund Source'!B845&amp;'C. Fund Source'!C845&amp;'C. Fund Source'!D845)</f>
        <v>5472000</v>
      </c>
      <c r="B845" t="str">
        <f>IF('C. Fund Source'!E845="","",'C. Fund Source'!E845)</f>
        <v>2393</v>
      </c>
      <c r="C845">
        <f>IF(A845="","",'C. Fund Source'!G845)</f>
        <v>3.0499999999999999E-2</v>
      </c>
      <c r="D845" t="str">
        <f>IF(A845="","",IF(COUNTIFS('Tracking Log'!H:H,A845,'Tracking Log'!J:J,B845)&gt;0,"Y","N"))</f>
        <v>N</v>
      </c>
      <c r="E845" t="str">
        <f>IF(A845="","",IF(D845="N","Unit will be held to the lessor of the adopted rate or "&amp;TEXT(C845,"0.0000")&amp;" for "&amp;Year,VLOOKUP(A845&amp;"-"&amp;B845,'Tracking Support'!A:E,5,FALSE)))</f>
        <v>Unit will be held to the lessor of the adopted rate or 0.0305 for 2025</v>
      </c>
      <c r="F845" t="str">
        <f>IF(A845=$F$1,COUNTIF($A$2:A845,A845),"")</f>
        <v/>
      </c>
      <c r="G845" t="str">
        <f t="shared" si="43"/>
        <v/>
      </c>
      <c r="H845" t="str">
        <f t="shared" si="44"/>
        <v/>
      </c>
      <c r="I845" t="str">
        <f t="shared" si="45"/>
        <v/>
      </c>
    </row>
    <row r="846" spans="1:9" x14ac:dyDescent="0.25">
      <c r="A846" t="str">
        <f>IF('C. Fund Source'!B846="","",'C. Fund Source'!B846&amp;'C. Fund Source'!C846&amp;'C. Fund Source'!D846)</f>
        <v>5510000</v>
      </c>
      <c r="B846" t="str">
        <f>IF('C. Fund Source'!E846="","",'C. Fund Source'!E846)</f>
        <v>0790</v>
      </c>
      <c r="C846">
        <f>IF(A846="","",'C. Fund Source'!G846)</f>
        <v>0</v>
      </c>
      <c r="D846" t="str">
        <f>IF(A846="","",IF(COUNTIFS('Tracking Log'!H:H,A846,'Tracking Log'!J:J,B846)&gt;0,"Y","N"))</f>
        <v>N</v>
      </c>
      <c r="E846" t="str">
        <f>IF(A846="","",IF(D846="N","Unit will be held to the lessor of the adopted rate or "&amp;TEXT(C846,"0.0000")&amp;" for "&amp;Year,VLOOKUP(A846&amp;"-"&amp;B846,'Tracking Support'!A:E,5,FALSE)))</f>
        <v>Unit will be held to the lessor of the adopted rate or 0.0000 for 2025</v>
      </c>
      <c r="F846" t="str">
        <f>IF(A846=$F$1,COUNTIF($A$2:A846,A846),"")</f>
        <v/>
      </c>
      <c r="G846" t="str">
        <f t="shared" si="43"/>
        <v/>
      </c>
      <c r="H846" t="str">
        <f t="shared" si="44"/>
        <v/>
      </c>
      <c r="I846" t="str">
        <f t="shared" si="45"/>
        <v/>
      </c>
    </row>
    <row r="847" spans="1:9" x14ac:dyDescent="0.25">
      <c r="A847" t="str">
        <f>IF('C. Fund Source'!B847="","",'C. Fund Source'!B847&amp;'C. Fund Source'!C847&amp;'C. Fund Source'!D847)</f>
        <v>5510000</v>
      </c>
      <c r="B847" t="str">
        <f>IF('C. Fund Source'!E847="","",'C. Fund Source'!E847)</f>
        <v>1092</v>
      </c>
      <c r="C847">
        <f>IF(A847="","",'C. Fund Source'!G847)</f>
        <v>0</v>
      </c>
      <c r="D847" t="str">
        <f>IF(A847="","",IF(COUNTIFS('Tracking Log'!H:H,A847,'Tracking Log'!J:J,B847)&gt;0,"Y","N"))</f>
        <v>N</v>
      </c>
      <c r="E847" t="str">
        <f>IF(A847="","",IF(D847="N","Unit will be held to the lessor of the adopted rate or "&amp;TEXT(C847,"0.0000")&amp;" for "&amp;Year,VLOOKUP(A847&amp;"-"&amp;B847,'Tracking Support'!A:E,5,FALSE)))</f>
        <v>Unit will be held to the lessor of the adopted rate or 0.0000 for 2025</v>
      </c>
      <c r="F847" t="str">
        <f>IF(A847=$F$1,COUNTIF($A$2:A847,A847),"")</f>
        <v/>
      </c>
      <c r="G847" t="str">
        <f t="shared" si="43"/>
        <v/>
      </c>
      <c r="H847" t="str">
        <f t="shared" si="44"/>
        <v/>
      </c>
      <c r="I847" t="str">
        <f t="shared" si="45"/>
        <v/>
      </c>
    </row>
    <row r="848" spans="1:9" x14ac:dyDescent="0.25">
      <c r="A848" t="str">
        <f>IF('C. Fund Source'!B848="","",'C. Fund Source'!B848&amp;'C. Fund Source'!C848&amp;'C. Fund Source'!D848)</f>
        <v>5510000</v>
      </c>
      <c r="B848" t="str">
        <f>IF('C. Fund Source'!E848="","",'C. Fund Source'!E848)</f>
        <v>2391</v>
      </c>
      <c r="C848">
        <f>IF(A848="","",'C. Fund Source'!G848)</f>
        <v>3.3300000000000003E-2</v>
      </c>
      <c r="D848" t="str">
        <f>IF(A848="","",IF(COUNTIFS('Tracking Log'!H:H,A848,'Tracking Log'!J:J,B848)&gt;0,"Y","N"))</f>
        <v>N</v>
      </c>
      <c r="E848" t="str">
        <f>IF(A848="","",IF(D848="N","Unit will be held to the lessor of the adopted rate or "&amp;TEXT(C848,"0.0000")&amp;" for "&amp;Year,VLOOKUP(A848&amp;"-"&amp;B848,'Tracking Support'!A:E,5,FALSE)))</f>
        <v>Unit will be held to the lessor of the adopted rate or 0.0333 for 2025</v>
      </c>
      <c r="F848" t="str">
        <f>IF(A848=$F$1,COUNTIF($A$2:A848,A848),"")</f>
        <v/>
      </c>
      <c r="G848" t="str">
        <f t="shared" si="43"/>
        <v/>
      </c>
      <c r="H848" t="str">
        <f t="shared" si="44"/>
        <v/>
      </c>
      <c r="I848" t="str">
        <f t="shared" si="45"/>
        <v/>
      </c>
    </row>
    <row r="849" spans="1:9" x14ac:dyDescent="0.25">
      <c r="A849" t="str">
        <f>IF('C. Fund Source'!B849="","",'C. Fund Source'!B849&amp;'C. Fund Source'!C849&amp;'C. Fund Source'!D849)</f>
        <v>5520003</v>
      </c>
      <c r="B849" t="str">
        <f>IF('C. Fund Source'!E849="","",'C. Fund Source'!E849)</f>
        <v>1190</v>
      </c>
      <c r="C849">
        <f>IF(A849="","",'C. Fund Source'!G849)</f>
        <v>1.1299999999999999E-2</v>
      </c>
      <c r="D849" t="str">
        <f>IF(A849="","",IF(COUNTIFS('Tracking Log'!H:H,A849,'Tracking Log'!J:J,B849)&gt;0,"Y","N"))</f>
        <v>N</v>
      </c>
      <c r="E849" t="str">
        <f>IF(A849="","",IF(D849="N","Unit will be held to the lessor of the adopted rate or "&amp;TEXT(C849,"0.0000")&amp;" for "&amp;Year,VLOOKUP(A849&amp;"-"&amp;B849,'Tracking Support'!A:E,5,FALSE)))</f>
        <v>Unit will be held to the lessor of the adopted rate or 0.0113 for 2025</v>
      </c>
      <c r="F849" t="str">
        <f>IF(A849=$F$1,COUNTIF($A$2:A849,A849),"")</f>
        <v/>
      </c>
      <c r="G849" t="str">
        <f t="shared" si="43"/>
        <v/>
      </c>
      <c r="H849" t="str">
        <f t="shared" si="44"/>
        <v/>
      </c>
      <c r="I849" t="str">
        <f t="shared" si="45"/>
        <v/>
      </c>
    </row>
    <row r="850" spans="1:9" x14ac:dyDescent="0.25">
      <c r="A850" t="str">
        <f>IF('C. Fund Source'!B850="","",'C. Fund Source'!B850&amp;'C. Fund Source'!C850&amp;'C. Fund Source'!D850)</f>
        <v>5520004</v>
      </c>
      <c r="B850" t="str">
        <f>IF('C. Fund Source'!E850="","",'C. Fund Source'!E850)</f>
        <v>1190</v>
      </c>
      <c r="C850">
        <f>IF(A850="","",'C. Fund Source'!G850)</f>
        <v>3.3300000000000003E-2</v>
      </c>
      <c r="D850" t="str">
        <f>IF(A850="","",IF(COUNTIFS('Tracking Log'!H:H,A850,'Tracking Log'!J:J,B850)&gt;0,"Y","N"))</f>
        <v>N</v>
      </c>
      <c r="E850" t="str">
        <f>IF(A850="","",IF(D850="N","Unit will be held to the lessor of the adopted rate or "&amp;TEXT(C850,"0.0000")&amp;" for "&amp;Year,VLOOKUP(A850&amp;"-"&amp;B850,'Tracking Support'!A:E,5,FALSE)))</f>
        <v>Unit will be held to the lessor of the adopted rate or 0.0333 for 2025</v>
      </c>
      <c r="F850" t="str">
        <f>IF(A850=$F$1,COUNTIF($A$2:A850,A850),"")</f>
        <v/>
      </c>
      <c r="G850" t="str">
        <f t="shared" si="43"/>
        <v/>
      </c>
      <c r="H850" t="str">
        <f t="shared" si="44"/>
        <v/>
      </c>
      <c r="I850" t="str">
        <f t="shared" si="45"/>
        <v/>
      </c>
    </row>
    <row r="851" spans="1:9" x14ac:dyDescent="0.25">
      <c r="A851" t="str">
        <f>IF('C. Fund Source'!B851="","",'C. Fund Source'!B851&amp;'C. Fund Source'!C851&amp;'C. Fund Source'!D851)</f>
        <v>5520005</v>
      </c>
      <c r="B851" t="str">
        <f>IF('C. Fund Source'!E851="","",'C. Fund Source'!E851)</f>
        <v>1190</v>
      </c>
      <c r="C851">
        <f>IF(A851="","",'C. Fund Source'!G851)</f>
        <v>1.21E-2</v>
      </c>
      <c r="D851" t="str">
        <f>IF(A851="","",IF(COUNTIFS('Tracking Log'!H:H,A851,'Tracking Log'!J:J,B851)&gt;0,"Y","N"))</f>
        <v>N</v>
      </c>
      <c r="E851" t="str">
        <f>IF(A851="","",IF(D851="N","Unit will be held to the lessor of the adopted rate or "&amp;TEXT(C851,"0.0000")&amp;" for "&amp;Year,VLOOKUP(A851&amp;"-"&amp;B851,'Tracking Support'!A:E,5,FALSE)))</f>
        <v>Unit will be held to the lessor of the adopted rate or 0.0121 for 2025</v>
      </c>
      <c r="F851" t="str">
        <f>IF(A851=$F$1,COUNTIF($A$2:A851,A851),"")</f>
        <v/>
      </c>
      <c r="G851" t="str">
        <f t="shared" si="43"/>
        <v/>
      </c>
      <c r="H851" t="str">
        <f t="shared" si="44"/>
        <v/>
      </c>
      <c r="I851" t="str">
        <f t="shared" si="45"/>
        <v/>
      </c>
    </row>
    <row r="852" spans="1:9" x14ac:dyDescent="0.25">
      <c r="A852" t="str">
        <f>IF('C. Fund Source'!B852="","",'C. Fund Source'!B852&amp;'C. Fund Source'!C852&amp;'C. Fund Source'!D852)</f>
        <v>5520006</v>
      </c>
      <c r="B852" t="str">
        <f>IF('C. Fund Source'!E852="","",'C. Fund Source'!E852)</f>
        <v>1190</v>
      </c>
      <c r="C852">
        <f>IF(A852="","",'C. Fund Source'!G852)</f>
        <v>2.8400000000000002E-2</v>
      </c>
      <c r="D852" t="str">
        <f>IF(A852="","",IF(COUNTIFS('Tracking Log'!H:H,A852,'Tracking Log'!J:J,B852)&gt;0,"Y","N"))</f>
        <v>N</v>
      </c>
      <c r="E852" t="str">
        <f>IF(A852="","",IF(D852="N","Unit will be held to the lessor of the adopted rate or "&amp;TEXT(C852,"0.0000")&amp;" for "&amp;Year,VLOOKUP(A852&amp;"-"&amp;B852,'Tracking Support'!A:E,5,FALSE)))</f>
        <v>Unit will be held to the lessor of the adopted rate or 0.0284 for 2025</v>
      </c>
      <c r="F852" t="str">
        <f>IF(A852=$F$1,COUNTIF($A$2:A852,A852),"")</f>
        <v/>
      </c>
      <c r="G852" t="str">
        <f t="shared" si="43"/>
        <v/>
      </c>
      <c r="H852" t="str">
        <f t="shared" si="44"/>
        <v/>
      </c>
      <c r="I852" t="str">
        <f t="shared" si="45"/>
        <v/>
      </c>
    </row>
    <row r="853" spans="1:9" x14ac:dyDescent="0.25">
      <c r="A853" t="str">
        <f>IF('C. Fund Source'!B853="","",'C. Fund Source'!B853&amp;'C. Fund Source'!C853&amp;'C. Fund Source'!D853)</f>
        <v>5520007</v>
      </c>
      <c r="B853" t="str">
        <f>IF('C. Fund Source'!E853="","",'C. Fund Source'!E853)</f>
        <v>1190</v>
      </c>
      <c r="C853">
        <f>IF(A853="","",'C. Fund Source'!G853)</f>
        <v>1.18E-2</v>
      </c>
      <c r="D853" t="str">
        <f>IF(A853="","",IF(COUNTIFS('Tracking Log'!H:H,A853,'Tracking Log'!J:J,B853)&gt;0,"Y","N"))</f>
        <v>N</v>
      </c>
      <c r="E853" t="str">
        <f>IF(A853="","",IF(D853="N","Unit will be held to the lessor of the adopted rate or "&amp;TEXT(C853,"0.0000")&amp;" for "&amp;Year,VLOOKUP(A853&amp;"-"&amp;B853,'Tracking Support'!A:E,5,FALSE)))</f>
        <v>Unit will be held to the lessor of the adopted rate or 0.0118 for 2025</v>
      </c>
      <c r="F853" t="str">
        <f>IF(A853=$F$1,COUNTIF($A$2:A853,A853),"")</f>
        <v/>
      </c>
      <c r="G853" t="str">
        <f t="shared" si="43"/>
        <v/>
      </c>
      <c r="H853" t="str">
        <f t="shared" si="44"/>
        <v/>
      </c>
      <c r="I853" t="str">
        <f t="shared" si="45"/>
        <v/>
      </c>
    </row>
    <row r="854" spans="1:9" x14ac:dyDescent="0.25">
      <c r="A854" t="str">
        <f>IF('C. Fund Source'!B854="","",'C. Fund Source'!B854&amp;'C. Fund Source'!C854&amp;'C. Fund Source'!D854)</f>
        <v>5520009</v>
      </c>
      <c r="B854" t="str">
        <f>IF('C. Fund Source'!E854="","",'C. Fund Source'!E854)</f>
        <v>1190</v>
      </c>
      <c r="C854">
        <f>IF(A854="","",'C. Fund Source'!G854)</f>
        <v>1.0200000000000001E-2</v>
      </c>
      <c r="D854" t="str">
        <f>IF(A854="","",IF(COUNTIFS('Tracking Log'!H:H,A854,'Tracking Log'!J:J,B854)&gt;0,"Y","N"))</f>
        <v>N</v>
      </c>
      <c r="E854" t="str">
        <f>IF(A854="","",IF(D854="N","Unit will be held to the lessor of the adopted rate or "&amp;TEXT(C854,"0.0000")&amp;" for "&amp;Year,VLOOKUP(A854&amp;"-"&amp;B854,'Tracking Support'!A:E,5,FALSE)))</f>
        <v>Unit will be held to the lessor of the adopted rate or 0.0102 for 2025</v>
      </c>
      <c r="F854" t="str">
        <f>IF(A854=$F$1,COUNTIF($A$2:A854,A854),"")</f>
        <v/>
      </c>
      <c r="G854" t="str">
        <f t="shared" si="43"/>
        <v/>
      </c>
      <c r="H854" t="str">
        <f t="shared" si="44"/>
        <v/>
      </c>
      <c r="I854" t="str">
        <f t="shared" si="45"/>
        <v/>
      </c>
    </row>
    <row r="855" spans="1:9" x14ac:dyDescent="0.25">
      <c r="A855" t="str">
        <f>IF('C. Fund Source'!B855="","",'C. Fund Source'!B855&amp;'C. Fund Source'!C855&amp;'C. Fund Source'!D855)</f>
        <v>5520010</v>
      </c>
      <c r="B855" t="str">
        <f>IF('C. Fund Source'!E855="","",'C. Fund Source'!E855)</f>
        <v>1190</v>
      </c>
      <c r="C855">
        <f>IF(A855="","",'C. Fund Source'!G855)</f>
        <v>3.04E-2</v>
      </c>
      <c r="D855" t="str">
        <f>IF(A855="","",IF(COUNTIFS('Tracking Log'!H:H,A855,'Tracking Log'!J:J,B855)&gt;0,"Y","N"))</f>
        <v>N</v>
      </c>
      <c r="E855" t="str">
        <f>IF(A855="","",IF(D855="N","Unit will be held to the lessor of the adopted rate or "&amp;TEXT(C855,"0.0000")&amp;" for "&amp;Year,VLOOKUP(A855&amp;"-"&amp;B855,'Tracking Support'!A:E,5,FALSE)))</f>
        <v>Unit will be held to the lessor of the adopted rate or 0.0304 for 2025</v>
      </c>
      <c r="F855" t="str">
        <f>IF(A855=$F$1,COUNTIF($A$2:A855,A855),"")</f>
        <v/>
      </c>
      <c r="G855" t="str">
        <f t="shared" si="43"/>
        <v/>
      </c>
      <c r="H855" t="str">
        <f t="shared" si="44"/>
        <v/>
      </c>
      <c r="I855" t="str">
        <f t="shared" si="45"/>
        <v/>
      </c>
    </row>
    <row r="856" spans="1:9" x14ac:dyDescent="0.25">
      <c r="A856" t="str">
        <f>IF('C. Fund Source'!B856="","",'C. Fund Source'!B856&amp;'C. Fund Source'!C856&amp;'C. Fund Source'!D856)</f>
        <v>5520011</v>
      </c>
      <c r="B856" t="str">
        <f>IF('C. Fund Source'!E856="","",'C. Fund Source'!E856)</f>
        <v>1190</v>
      </c>
      <c r="C856">
        <f>IF(A856="","",'C. Fund Source'!G856)</f>
        <v>3.3300000000000003E-2</v>
      </c>
      <c r="D856" t="str">
        <f>IF(A856="","",IF(COUNTIFS('Tracking Log'!H:H,A856,'Tracking Log'!J:J,B856)&gt;0,"Y","N"))</f>
        <v>N</v>
      </c>
      <c r="E856" t="str">
        <f>IF(A856="","",IF(D856="N","Unit will be held to the lessor of the adopted rate or "&amp;TEXT(C856,"0.0000")&amp;" for "&amp;Year,VLOOKUP(A856&amp;"-"&amp;B856,'Tracking Support'!A:E,5,FALSE)))</f>
        <v>Unit will be held to the lessor of the adopted rate or 0.0333 for 2025</v>
      </c>
      <c r="F856" t="str">
        <f>IF(A856=$F$1,COUNTIF($A$2:A856,A856),"")</f>
        <v/>
      </c>
      <c r="G856" t="str">
        <f t="shared" si="43"/>
        <v/>
      </c>
      <c r="H856" t="str">
        <f t="shared" si="44"/>
        <v/>
      </c>
      <c r="I856" t="str">
        <f t="shared" si="45"/>
        <v/>
      </c>
    </row>
    <row r="857" spans="1:9" x14ac:dyDescent="0.25">
      <c r="A857" t="str">
        <f>IF('C. Fund Source'!B857="","",'C. Fund Source'!B857&amp;'C. Fund Source'!C857&amp;'C. Fund Source'!D857)</f>
        <v>5520013</v>
      </c>
      <c r="B857" t="str">
        <f>IF('C. Fund Source'!E857="","",'C. Fund Source'!E857)</f>
        <v>1190</v>
      </c>
      <c r="C857">
        <f>IF(A857="","",'C. Fund Source'!G857)</f>
        <v>2.3099999999999999E-2</v>
      </c>
      <c r="D857" t="str">
        <f>IF(A857="","",IF(COUNTIFS('Tracking Log'!H:H,A857,'Tracking Log'!J:J,B857)&gt;0,"Y","N"))</f>
        <v>N</v>
      </c>
      <c r="E857" t="str">
        <f>IF(A857="","",IF(D857="N","Unit will be held to the lessor of the adopted rate or "&amp;TEXT(C857,"0.0000")&amp;" for "&amp;Year,VLOOKUP(A857&amp;"-"&amp;B857,'Tracking Support'!A:E,5,FALSE)))</f>
        <v>Unit will be held to the lessor of the adopted rate or 0.0231 for 2025</v>
      </c>
      <c r="F857" t="str">
        <f>IF(A857=$F$1,COUNTIF($A$2:A857,A857),"")</f>
        <v/>
      </c>
      <c r="G857" t="str">
        <f t="shared" si="43"/>
        <v/>
      </c>
      <c r="H857" t="str">
        <f t="shared" si="44"/>
        <v/>
      </c>
      <c r="I857" t="str">
        <f t="shared" si="45"/>
        <v/>
      </c>
    </row>
    <row r="858" spans="1:9" x14ac:dyDescent="0.25">
      <c r="A858" t="str">
        <f>IF('C. Fund Source'!B858="","",'C. Fund Source'!B858&amp;'C. Fund Source'!C858&amp;'C. Fund Source'!D858)</f>
        <v>5520014</v>
      </c>
      <c r="B858" t="str">
        <f>IF('C. Fund Source'!E858="","",'C. Fund Source'!E858)</f>
        <v>1190</v>
      </c>
      <c r="C858">
        <f>IF(A858="","",'C. Fund Source'!G858)</f>
        <v>1.4999999999999999E-2</v>
      </c>
      <c r="D858" t="str">
        <f>IF(A858="","",IF(COUNTIFS('Tracking Log'!H:H,A858,'Tracking Log'!J:J,B858)&gt;0,"Y","N"))</f>
        <v>N</v>
      </c>
      <c r="E858" t="str">
        <f>IF(A858="","",IF(D858="N","Unit will be held to the lessor of the adopted rate or "&amp;TEXT(C858,"0.0000")&amp;" for "&amp;Year,VLOOKUP(A858&amp;"-"&amp;B858,'Tracking Support'!A:E,5,FALSE)))</f>
        <v>Unit will be held to the lessor of the adopted rate or 0.0150 for 2025</v>
      </c>
      <c r="F858" t="str">
        <f>IF(A858=$F$1,COUNTIF($A$2:A858,A858),"")</f>
        <v/>
      </c>
      <c r="G858" t="str">
        <f t="shared" si="43"/>
        <v/>
      </c>
      <c r="H858" t="str">
        <f t="shared" si="44"/>
        <v/>
      </c>
      <c r="I858" t="str">
        <f t="shared" si="45"/>
        <v/>
      </c>
    </row>
    <row r="859" spans="1:9" x14ac:dyDescent="0.25">
      <c r="A859" t="str">
        <f>IF('C. Fund Source'!B859="","",'C. Fund Source'!B859&amp;'C. Fund Source'!C859&amp;'C. Fund Source'!D859)</f>
        <v>5530403</v>
      </c>
      <c r="B859" t="str">
        <f>IF('C. Fund Source'!E859="","",'C. Fund Source'!E859)</f>
        <v>2391</v>
      </c>
      <c r="C859">
        <f>IF(A859="","",'C. Fund Source'!G859)</f>
        <v>4.3999999999999997E-2</v>
      </c>
      <c r="D859" t="str">
        <f>IF(A859="","",IF(COUNTIFS('Tracking Log'!H:H,A859,'Tracking Log'!J:J,B859)&gt;0,"Y","N"))</f>
        <v>N</v>
      </c>
      <c r="E859" t="str">
        <f>IF(A859="","",IF(D859="N","Unit will be held to the lessor of the adopted rate or "&amp;TEXT(C859,"0.0000")&amp;" for "&amp;Year,VLOOKUP(A859&amp;"-"&amp;B859,'Tracking Support'!A:E,5,FALSE)))</f>
        <v>Unit will be held to the lessor of the adopted rate or 0.0440 for 2025</v>
      </c>
      <c r="F859" t="str">
        <f>IF(A859=$F$1,COUNTIF($A$2:A859,A859),"")</f>
        <v/>
      </c>
      <c r="G859" t="str">
        <f t="shared" si="43"/>
        <v/>
      </c>
      <c r="H859" t="str">
        <f t="shared" si="44"/>
        <v/>
      </c>
      <c r="I859" t="str">
        <f t="shared" si="45"/>
        <v/>
      </c>
    </row>
    <row r="860" spans="1:9" x14ac:dyDescent="0.25">
      <c r="A860" t="str">
        <f>IF('C. Fund Source'!B860="","",'C. Fund Source'!B860&amp;'C. Fund Source'!C860&amp;'C. Fund Source'!D860)</f>
        <v>5530509</v>
      </c>
      <c r="B860" t="str">
        <f>IF('C. Fund Source'!E860="","",'C. Fund Source'!E860)</f>
        <v>2391</v>
      </c>
      <c r="C860">
        <f>IF(A860="","",'C. Fund Source'!G860)</f>
        <v>0.05</v>
      </c>
      <c r="D860" t="str">
        <f>IF(A860="","",IF(COUNTIFS('Tracking Log'!H:H,A860,'Tracking Log'!J:J,B860)&gt;0,"Y","N"))</f>
        <v>N</v>
      </c>
      <c r="E860" t="str">
        <f>IF(A860="","",IF(D860="N","Unit will be held to the lessor of the adopted rate or "&amp;TEXT(C860,"0.0000")&amp;" for "&amp;Year,VLOOKUP(A860&amp;"-"&amp;B860,'Tracking Support'!A:E,5,FALSE)))</f>
        <v>Unit will be held to the lessor of the adopted rate or 0.0500 for 2025</v>
      </c>
      <c r="F860" t="str">
        <f>IF(A860=$F$1,COUNTIF($A$2:A860,A860),"")</f>
        <v/>
      </c>
      <c r="G860" t="str">
        <f t="shared" si="43"/>
        <v/>
      </c>
      <c r="H860" t="str">
        <f t="shared" si="44"/>
        <v/>
      </c>
      <c r="I860" t="str">
        <f t="shared" si="45"/>
        <v/>
      </c>
    </row>
    <row r="861" spans="1:9" x14ac:dyDescent="0.25">
      <c r="A861" t="str">
        <f>IF('C. Fund Source'!B861="","",'C. Fund Source'!B861&amp;'C. Fund Source'!C861&amp;'C. Fund Source'!D861)</f>
        <v>5530799</v>
      </c>
      <c r="B861" t="str">
        <f>IF('C. Fund Source'!E861="","",'C. Fund Source'!E861)</f>
        <v>1191</v>
      </c>
      <c r="C861">
        <f>IF(A861="","",'C. Fund Source'!G861)</f>
        <v>1.3899999999999999E-2</v>
      </c>
      <c r="D861" t="str">
        <f>IF(A861="","",IF(COUNTIFS('Tracking Log'!H:H,A861,'Tracking Log'!J:J,B861)&gt;0,"Y","N"))</f>
        <v>N</v>
      </c>
      <c r="E861" t="str">
        <f>IF(A861="","",IF(D861="N","Unit will be held to the lessor of the adopted rate or "&amp;TEXT(C861,"0.0000")&amp;" for "&amp;Year,VLOOKUP(A861&amp;"-"&amp;B861,'Tracking Support'!A:E,5,FALSE)))</f>
        <v>Unit will be held to the lessor of the adopted rate or 0.0139 for 2025</v>
      </c>
      <c r="F861" t="str">
        <f>IF(A861=$F$1,COUNTIF($A$2:A861,A861),"")</f>
        <v/>
      </c>
      <c r="G861" t="str">
        <f t="shared" si="43"/>
        <v/>
      </c>
      <c r="H861" t="str">
        <f t="shared" si="44"/>
        <v/>
      </c>
      <c r="I861" t="str">
        <f t="shared" si="45"/>
        <v/>
      </c>
    </row>
    <row r="862" spans="1:9" x14ac:dyDescent="0.25">
      <c r="A862" t="str">
        <f>IF('C. Fund Source'!B862="","",'C. Fund Source'!B862&amp;'C. Fund Source'!C862&amp;'C. Fund Source'!D862)</f>
        <v>5530799</v>
      </c>
      <c r="B862" t="str">
        <f>IF('C. Fund Source'!E862="","",'C. Fund Source'!E862)</f>
        <v>2391</v>
      </c>
      <c r="C862">
        <f>IF(A862="","",'C. Fund Source'!G862)</f>
        <v>0.05</v>
      </c>
      <c r="D862" t="str">
        <f>IF(A862="","",IF(COUNTIFS('Tracking Log'!H:H,A862,'Tracking Log'!J:J,B862)&gt;0,"Y","N"))</f>
        <v>N</v>
      </c>
      <c r="E862" t="str">
        <f>IF(A862="","",IF(D862="N","Unit will be held to the lessor of the adopted rate or "&amp;TEXT(C862,"0.0000")&amp;" for "&amp;Year,VLOOKUP(A862&amp;"-"&amp;B862,'Tracking Support'!A:E,5,FALSE)))</f>
        <v>Unit will be held to the lessor of the adopted rate or 0.0500 for 2025</v>
      </c>
      <c r="F862" t="str">
        <f>IF(A862=$F$1,COUNTIF($A$2:A862,A862),"")</f>
        <v/>
      </c>
      <c r="G862" t="str">
        <f t="shared" si="43"/>
        <v/>
      </c>
      <c r="H862" t="str">
        <f t="shared" si="44"/>
        <v/>
      </c>
      <c r="I862" t="str">
        <f t="shared" si="45"/>
        <v/>
      </c>
    </row>
    <row r="863" spans="1:9" x14ac:dyDescent="0.25">
      <c r="A863" t="str">
        <f>IF('C. Fund Source'!B863="","",'C. Fund Source'!B863&amp;'C. Fund Source'!C863&amp;'C. Fund Source'!D863)</f>
        <v>5530800</v>
      </c>
      <c r="B863" t="str">
        <f>IF('C. Fund Source'!E863="","",'C. Fund Source'!E863)</f>
        <v>2391</v>
      </c>
      <c r="C863">
        <f>IF(A863="","",'C. Fund Source'!G863)</f>
        <v>0.05</v>
      </c>
      <c r="D863" t="str">
        <f>IF(A863="","",IF(COUNTIFS('Tracking Log'!H:H,A863,'Tracking Log'!J:J,B863)&gt;0,"Y","N"))</f>
        <v>N</v>
      </c>
      <c r="E863" t="str">
        <f>IF(A863="","",IF(D863="N","Unit will be held to the lessor of the adopted rate or "&amp;TEXT(C863,"0.0000")&amp;" for "&amp;Year,VLOOKUP(A863&amp;"-"&amp;B863,'Tracking Support'!A:E,5,FALSE)))</f>
        <v>Unit will be held to the lessor of the adopted rate or 0.0500 for 2025</v>
      </c>
      <c r="F863" t="str">
        <f>IF(A863=$F$1,COUNTIF($A$2:A863,A863),"")</f>
        <v/>
      </c>
      <c r="G863" t="str">
        <f t="shared" si="43"/>
        <v/>
      </c>
      <c r="H863" t="str">
        <f t="shared" si="44"/>
        <v/>
      </c>
      <c r="I863" t="str">
        <f t="shared" si="45"/>
        <v/>
      </c>
    </row>
    <row r="864" spans="1:9" x14ac:dyDescent="0.25">
      <c r="A864" t="str">
        <f>IF('C. Fund Source'!B864="","",'C. Fund Source'!B864&amp;'C. Fund Source'!C864&amp;'C. Fund Source'!D864)</f>
        <v>5530970</v>
      </c>
      <c r="B864" t="str">
        <f>IF('C. Fund Source'!E864="","",'C. Fund Source'!E864)</f>
        <v>2391</v>
      </c>
      <c r="C864">
        <f>IF(A864="","",'C. Fund Source'!G864)</f>
        <v>1.67E-2</v>
      </c>
      <c r="D864" t="str">
        <f>IF(A864="","",IF(COUNTIFS('Tracking Log'!H:H,A864,'Tracking Log'!J:J,B864)&gt;0,"Y","N"))</f>
        <v>N</v>
      </c>
      <c r="E864" t="str">
        <f>IF(A864="","",IF(D864="N","Unit will be held to the lessor of the adopted rate or "&amp;TEXT(C864,"0.0000")&amp;" for "&amp;Year,VLOOKUP(A864&amp;"-"&amp;B864,'Tracking Support'!A:E,5,FALSE)))</f>
        <v>Unit will be held to the lessor of the adopted rate or 0.0167 for 2025</v>
      </c>
      <c r="F864" t="str">
        <f>IF(A864=$F$1,COUNTIF($A$2:A864,A864),"")</f>
        <v/>
      </c>
      <c r="G864" t="str">
        <f t="shared" si="43"/>
        <v/>
      </c>
      <c r="H864" t="str">
        <f t="shared" si="44"/>
        <v/>
      </c>
      <c r="I864" t="str">
        <f t="shared" si="45"/>
        <v/>
      </c>
    </row>
    <row r="865" spans="1:9" x14ac:dyDescent="0.25">
      <c r="A865" t="str">
        <f>IF('C. Fund Source'!B865="","",'C. Fund Source'!B865&amp;'C. Fund Source'!C865&amp;'C. Fund Source'!D865)</f>
        <v>5561085</v>
      </c>
      <c r="B865" t="str">
        <f>IF('C. Fund Source'!E865="","",'C. Fund Source'!E865)</f>
        <v>8691</v>
      </c>
      <c r="C865">
        <f>IF(A865="","",'C. Fund Source'!G865)</f>
        <v>3.0499999999999999E-2</v>
      </c>
      <c r="D865" t="str">
        <f>IF(A865="","",IF(COUNTIFS('Tracking Log'!H:H,A865,'Tracking Log'!J:J,B865)&gt;0,"Y","N"))</f>
        <v>N</v>
      </c>
      <c r="E865" t="str">
        <f>IF(A865="","",IF(D865="N","Unit will be held to the lessor of the adopted rate or "&amp;TEXT(C865,"0.0000")&amp;" for "&amp;Year,VLOOKUP(A865&amp;"-"&amp;B865,'Tracking Support'!A:E,5,FALSE)))</f>
        <v>Unit will be held to the lessor of the adopted rate or 0.0305 for 2025</v>
      </c>
      <c r="F865" t="str">
        <f>IF(A865=$F$1,COUNTIF($A$2:A865,A865),"")</f>
        <v/>
      </c>
      <c r="G865" t="str">
        <f t="shared" si="43"/>
        <v/>
      </c>
      <c r="H865" t="str">
        <f t="shared" si="44"/>
        <v/>
      </c>
      <c r="I865" t="str">
        <f t="shared" si="45"/>
        <v/>
      </c>
    </row>
    <row r="866" spans="1:9" x14ac:dyDescent="0.25">
      <c r="A866" t="str">
        <f>IF('C. Fund Source'!B866="","",'C. Fund Source'!B866&amp;'C. Fund Source'!C866&amp;'C. Fund Source'!D866)</f>
        <v>5570017</v>
      </c>
      <c r="B866" t="str">
        <f>IF('C. Fund Source'!E866="","",'C. Fund Source'!E866)</f>
        <v>2393</v>
      </c>
      <c r="C866">
        <f>IF(A866="","",'C. Fund Source'!G866)</f>
        <v>0</v>
      </c>
      <c r="D866" t="str">
        <f>IF(A866="","",IF(COUNTIFS('Tracking Log'!H:H,A866,'Tracking Log'!J:J,B866)&gt;0,"Y","N"))</f>
        <v>N</v>
      </c>
      <c r="E866" t="str">
        <f>IF(A866="","",IF(D866="N","Unit will be held to the lessor of the adopted rate or "&amp;TEXT(C866,"0.0000")&amp;" for "&amp;Year,VLOOKUP(A866&amp;"-"&amp;B866,'Tracking Support'!A:E,5,FALSE)))</f>
        <v>Unit will be held to the lessor of the adopted rate or 0.0000 for 2025</v>
      </c>
      <c r="F866" t="str">
        <f>IF(A866=$F$1,COUNTIF($A$2:A866,A866),"")</f>
        <v/>
      </c>
      <c r="G866" t="str">
        <f t="shared" si="43"/>
        <v/>
      </c>
      <c r="H866" t="str">
        <f t="shared" si="44"/>
        <v/>
      </c>
      <c r="I866" t="str">
        <f t="shared" si="45"/>
        <v/>
      </c>
    </row>
    <row r="867" spans="1:9" x14ac:dyDescent="0.25">
      <c r="A867" t="str">
        <f>IF('C. Fund Source'!B867="","",'C. Fund Source'!B867&amp;'C. Fund Source'!C867&amp;'C. Fund Source'!D867)</f>
        <v>5570325</v>
      </c>
      <c r="B867" t="str">
        <f>IF('C. Fund Source'!E867="","",'C. Fund Source'!E867)</f>
        <v>0990</v>
      </c>
      <c r="C867">
        <f>IF(A867="","",'C. Fund Source'!G867)</f>
        <v>0</v>
      </c>
      <c r="D867" t="str">
        <f>IF(A867="","",IF(COUNTIFS('Tracking Log'!H:H,A867,'Tracking Log'!J:J,B867)&gt;0,"Y","N"))</f>
        <v>N</v>
      </c>
      <c r="E867" t="str">
        <f>IF(A867="","",IF(D867="N","Unit will be held to the lessor of the adopted rate or "&amp;TEXT(C867,"0.0000")&amp;" for "&amp;Year,VLOOKUP(A867&amp;"-"&amp;B867,'Tracking Support'!A:E,5,FALSE)))</f>
        <v>Unit will be held to the lessor of the adopted rate or 0.0000 for 2025</v>
      </c>
      <c r="F867" t="str">
        <f>IF(A867=$F$1,COUNTIF($A$2:A867,A867),"")</f>
        <v/>
      </c>
      <c r="G867" t="str">
        <f t="shared" si="43"/>
        <v/>
      </c>
      <c r="H867" t="str">
        <f t="shared" si="44"/>
        <v/>
      </c>
      <c r="I867" t="str">
        <f t="shared" si="45"/>
        <v/>
      </c>
    </row>
    <row r="868" spans="1:9" x14ac:dyDescent="0.25">
      <c r="A868" t="str">
        <f>IF('C. Fund Source'!B868="","",'C. Fund Source'!B868&amp;'C. Fund Source'!C868&amp;'C. Fund Source'!D868)</f>
        <v>5610000</v>
      </c>
      <c r="B868" t="str">
        <f>IF('C. Fund Source'!E868="","",'C. Fund Source'!E868)</f>
        <v>0790</v>
      </c>
      <c r="C868">
        <f>IF(A868="","",'C. Fund Source'!G868)</f>
        <v>2.8000000000000001E-2</v>
      </c>
      <c r="D868" t="str">
        <f>IF(A868="","",IF(COUNTIFS('Tracking Log'!H:H,A868,'Tracking Log'!J:J,B868)&gt;0,"Y","N"))</f>
        <v>N</v>
      </c>
      <c r="E868" t="str">
        <f>IF(A868="","",IF(D868="N","Unit will be held to the lessor of the adopted rate or "&amp;TEXT(C868,"0.0000")&amp;" for "&amp;Year,VLOOKUP(A868&amp;"-"&amp;B868,'Tracking Support'!A:E,5,FALSE)))</f>
        <v>Unit will be held to the lessor of the adopted rate or 0.0280 for 2025</v>
      </c>
      <c r="F868" t="str">
        <f>IF(A868=$F$1,COUNTIF($A$2:A868,A868),"")</f>
        <v/>
      </c>
      <c r="G868" t="str">
        <f t="shared" si="43"/>
        <v/>
      </c>
      <c r="H868" t="str">
        <f t="shared" si="44"/>
        <v/>
      </c>
      <c r="I868" t="str">
        <f t="shared" si="45"/>
        <v/>
      </c>
    </row>
    <row r="869" spans="1:9" x14ac:dyDescent="0.25">
      <c r="A869" t="str">
        <f>IF('C. Fund Source'!B869="","",'C. Fund Source'!B869&amp;'C. Fund Source'!C869&amp;'C. Fund Source'!D869)</f>
        <v>5610000</v>
      </c>
      <c r="B869" t="str">
        <f>IF('C. Fund Source'!E869="","",'C. Fund Source'!E869)</f>
        <v>2391</v>
      </c>
      <c r="C869">
        <f>IF(A869="","",'C. Fund Source'!G869)</f>
        <v>0</v>
      </c>
      <c r="D869" t="str">
        <f>IF(A869="","",IF(COUNTIFS('Tracking Log'!H:H,A869,'Tracking Log'!J:J,B869)&gt;0,"Y","N"))</f>
        <v>N</v>
      </c>
      <c r="E869" t="str">
        <f>IF(A869="","",IF(D869="N","Unit will be held to the lessor of the adopted rate or "&amp;TEXT(C869,"0.0000")&amp;" for "&amp;Year,VLOOKUP(A869&amp;"-"&amp;B869,'Tracking Support'!A:E,5,FALSE)))</f>
        <v>Unit will be held to the lessor of the adopted rate or 0.0000 for 2025</v>
      </c>
      <c r="F869" t="str">
        <f>IF(A869=$F$1,COUNTIF($A$2:A869,A869),"")</f>
        <v/>
      </c>
      <c r="G869" t="str">
        <f t="shared" si="43"/>
        <v/>
      </c>
      <c r="H869" t="str">
        <f t="shared" si="44"/>
        <v/>
      </c>
      <c r="I869" t="str">
        <f t="shared" si="45"/>
        <v/>
      </c>
    </row>
    <row r="870" spans="1:9" x14ac:dyDescent="0.25">
      <c r="A870" t="str">
        <f>IF('C. Fund Source'!B870="","",'C. Fund Source'!B870&amp;'C. Fund Source'!C870&amp;'C. Fund Source'!D870)</f>
        <v>5620001</v>
      </c>
      <c r="B870" t="str">
        <f>IF('C. Fund Source'!E870="","",'C. Fund Source'!E870)</f>
        <v>1190</v>
      </c>
      <c r="C870">
        <f>IF(A870="","",'C. Fund Source'!G870)</f>
        <v>1.14E-2</v>
      </c>
      <c r="D870" t="str">
        <f>IF(A870="","",IF(COUNTIFS('Tracking Log'!H:H,A870,'Tracking Log'!J:J,B870)&gt;0,"Y","N"))</f>
        <v>N</v>
      </c>
      <c r="E870" t="str">
        <f>IF(A870="","",IF(D870="N","Unit will be held to the lessor of the adopted rate or "&amp;TEXT(C870,"0.0000")&amp;" for "&amp;Year,VLOOKUP(A870&amp;"-"&amp;B870,'Tracking Support'!A:E,5,FALSE)))</f>
        <v>Unit will be held to the lessor of the adopted rate or 0.0114 for 2025</v>
      </c>
      <c r="F870" t="str">
        <f>IF(A870=$F$1,COUNTIF($A$2:A870,A870),"")</f>
        <v/>
      </c>
      <c r="G870" t="str">
        <f t="shared" si="43"/>
        <v/>
      </c>
      <c r="H870" t="str">
        <f t="shared" si="44"/>
        <v/>
      </c>
      <c r="I870" t="str">
        <f t="shared" si="45"/>
        <v/>
      </c>
    </row>
    <row r="871" spans="1:9" x14ac:dyDescent="0.25">
      <c r="A871" t="str">
        <f>IF('C. Fund Source'!B871="","",'C. Fund Source'!B871&amp;'C. Fund Source'!C871&amp;'C. Fund Source'!D871)</f>
        <v>5620004</v>
      </c>
      <c r="B871" t="str">
        <f>IF('C. Fund Source'!E871="","",'C. Fund Source'!E871)</f>
        <v>1190</v>
      </c>
      <c r="C871">
        <f>IF(A871="","",'C. Fund Source'!G871)</f>
        <v>1.4500000000000001E-2</v>
      </c>
      <c r="D871" t="str">
        <f>IF(A871="","",IF(COUNTIFS('Tracking Log'!H:H,A871,'Tracking Log'!J:J,B871)&gt;0,"Y","N"))</f>
        <v>N</v>
      </c>
      <c r="E871" t="str">
        <f>IF(A871="","",IF(D871="N","Unit will be held to the lessor of the adopted rate or "&amp;TEXT(C871,"0.0000")&amp;" for "&amp;Year,VLOOKUP(A871&amp;"-"&amp;B871,'Tracking Support'!A:E,5,FALSE)))</f>
        <v>Unit will be held to the lessor of the adopted rate or 0.0145 for 2025</v>
      </c>
      <c r="F871" t="str">
        <f>IF(A871=$F$1,COUNTIF($A$2:A871,A871),"")</f>
        <v/>
      </c>
      <c r="G871" t="str">
        <f t="shared" si="43"/>
        <v/>
      </c>
      <c r="H871" t="str">
        <f t="shared" si="44"/>
        <v/>
      </c>
      <c r="I871" t="str">
        <f t="shared" si="45"/>
        <v/>
      </c>
    </row>
    <row r="872" spans="1:9" x14ac:dyDescent="0.25">
      <c r="A872" t="str">
        <f>IF('C. Fund Source'!B872="","",'C. Fund Source'!B872&amp;'C. Fund Source'!C872&amp;'C. Fund Source'!D872)</f>
        <v>5620006</v>
      </c>
      <c r="B872" t="str">
        <f>IF('C. Fund Source'!E872="","",'C. Fund Source'!E872)</f>
        <v>1190</v>
      </c>
      <c r="C872">
        <f>IF(A872="","",'C. Fund Source'!G872)</f>
        <v>2.87E-2</v>
      </c>
      <c r="D872" t="str">
        <f>IF(A872="","",IF(COUNTIFS('Tracking Log'!H:H,A872,'Tracking Log'!J:J,B872)&gt;0,"Y","N"))</f>
        <v>N</v>
      </c>
      <c r="E872" t="str">
        <f>IF(A872="","",IF(D872="N","Unit will be held to the lessor of the adopted rate or "&amp;TEXT(C872,"0.0000")&amp;" for "&amp;Year,VLOOKUP(A872&amp;"-"&amp;B872,'Tracking Support'!A:E,5,FALSE)))</f>
        <v>Unit will be held to the lessor of the adopted rate or 0.0287 for 2025</v>
      </c>
      <c r="F872" t="str">
        <f>IF(A872=$F$1,COUNTIF($A$2:A872,A872),"")</f>
        <v/>
      </c>
      <c r="G872" t="str">
        <f t="shared" si="43"/>
        <v/>
      </c>
      <c r="H872" t="str">
        <f t="shared" si="44"/>
        <v/>
      </c>
      <c r="I872" t="str">
        <f t="shared" si="45"/>
        <v/>
      </c>
    </row>
    <row r="873" spans="1:9" x14ac:dyDescent="0.25">
      <c r="A873" t="str">
        <f>IF('C. Fund Source'!B873="","",'C. Fund Source'!B873&amp;'C. Fund Source'!C873&amp;'C. Fund Source'!D873)</f>
        <v>5620007</v>
      </c>
      <c r="B873" t="str">
        <f>IF('C. Fund Source'!E873="","",'C. Fund Source'!E873)</f>
        <v>1190</v>
      </c>
      <c r="C873">
        <f>IF(A873="","",'C. Fund Source'!G873)</f>
        <v>1.3299999999999999E-2</v>
      </c>
      <c r="D873" t="str">
        <f>IF(A873="","",IF(COUNTIFS('Tracking Log'!H:H,A873,'Tracking Log'!J:J,B873)&gt;0,"Y","N"))</f>
        <v>N</v>
      </c>
      <c r="E873" t="str">
        <f>IF(A873="","",IF(D873="N","Unit will be held to the lessor of the adopted rate or "&amp;TEXT(C873,"0.0000")&amp;" for "&amp;Year,VLOOKUP(A873&amp;"-"&amp;B873,'Tracking Support'!A:E,5,FALSE)))</f>
        <v>Unit will be held to the lessor of the adopted rate or 0.0133 for 2025</v>
      </c>
      <c r="F873" t="str">
        <f>IF(A873=$F$1,COUNTIF($A$2:A873,A873),"")</f>
        <v/>
      </c>
      <c r="G873" t="str">
        <f t="shared" si="43"/>
        <v/>
      </c>
      <c r="H873" t="str">
        <f t="shared" si="44"/>
        <v/>
      </c>
      <c r="I873" t="str">
        <f t="shared" si="45"/>
        <v/>
      </c>
    </row>
    <row r="874" spans="1:9" x14ac:dyDescent="0.25">
      <c r="A874" t="str">
        <f>IF('C. Fund Source'!B874="","",'C. Fund Source'!B874&amp;'C. Fund Source'!C874&amp;'C. Fund Source'!D874)</f>
        <v>5620008</v>
      </c>
      <c r="B874" t="str">
        <f>IF('C. Fund Source'!E874="","",'C. Fund Source'!E874)</f>
        <v>1190</v>
      </c>
      <c r="C874">
        <f>IF(A874="","",'C. Fund Source'!G874)</f>
        <v>1.4500000000000001E-2</v>
      </c>
      <c r="D874" t="str">
        <f>IF(A874="","",IF(COUNTIFS('Tracking Log'!H:H,A874,'Tracking Log'!J:J,B874)&gt;0,"Y","N"))</f>
        <v>Y</v>
      </c>
      <c r="E874" t="str">
        <f>IF(A874="","",IF(D874="N","Unit will be held to the lessor of the adopted rate or "&amp;TEXT(C874,"0.0000")&amp;" for "&amp;Year,VLOOKUP(A874&amp;"-"&amp;B874,'Tracking Support'!A:E,5,FALSE)))</f>
        <v>Unit will be held to the lessor of the adopted rate or the Re-established rate of 0.0333 for 2025</v>
      </c>
      <c r="F874" t="str">
        <f>IF(A874=$F$1,COUNTIF($A$2:A874,A874),"")</f>
        <v/>
      </c>
      <c r="G874" t="str">
        <f t="shared" si="43"/>
        <v/>
      </c>
      <c r="H874" t="str">
        <f t="shared" si="44"/>
        <v/>
      </c>
      <c r="I874" t="str">
        <f t="shared" si="45"/>
        <v/>
      </c>
    </row>
    <row r="875" spans="1:9" x14ac:dyDescent="0.25">
      <c r="A875" t="str">
        <f>IF('C. Fund Source'!B875="","",'C. Fund Source'!B875&amp;'C. Fund Source'!C875&amp;'C. Fund Source'!D875)</f>
        <v>5630803</v>
      </c>
      <c r="B875" t="str">
        <f>IF('C. Fund Source'!E875="","",'C. Fund Source'!E875)</f>
        <v>2391</v>
      </c>
      <c r="C875">
        <f>IF(A875="","",'C. Fund Source'!G875)</f>
        <v>0.05</v>
      </c>
      <c r="D875" t="str">
        <f>IF(A875="","",IF(COUNTIFS('Tracking Log'!H:H,A875,'Tracking Log'!J:J,B875)&gt;0,"Y","N"))</f>
        <v>N</v>
      </c>
      <c r="E875" t="str">
        <f>IF(A875="","",IF(D875="N","Unit will be held to the lessor of the adopted rate or "&amp;TEXT(C875,"0.0000")&amp;" for "&amp;Year,VLOOKUP(A875&amp;"-"&amp;B875,'Tracking Support'!A:E,5,FALSE)))</f>
        <v>Unit will be held to the lessor of the adopted rate or 0.0500 for 2025</v>
      </c>
      <c r="F875" t="str">
        <f>IF(A875=$F$1,COUNTIF($A$2:A875,A875),"")</f>
        <v/>
      </c>
      <c r="G875" t="str">
        <f t="shared" si="43"/>
        <v/>
      </c>
      <c r="H875" t="str">
        <f t="shared" si="44"/>
        <v/>
      </c>
      <c r="I875" t="str">
        <f t="shared" si="45"/>
        <v/>
      </c>
    </row>
    <row r="876" spans="1:9" x14ac:dyDescent="0.25">
      <c r="A876" t="str">
        <f>IF('C. Fund Source'!B876="","",'C. Fund Source'!B876&amp;'C. Fund Source'!C876&amp;'C. Fund Source'!D876)</f>
        <v>5630804</v>
      </c>
      <c r="B876" t="str">
        <f>IF('C. Fund Source'!E876="","",'C. Fund Source'!E876)</f>
        <v>2391</v>
      </c>
      <c r="C876">
        <f>IF(A876="","",'C. Fund Source'!G876)</f>
        <v>2.5100000000000001E-2</v>
      </c>
      <c r="D876" t="str">
        <f>IF(A876="","",IF(COUNTIFS('Tracking Log'!H:H,A876,'Tracking Log'!J:J,B876)&gt;0,"Y","N"))</f>
        <v>N</v>
      </c>
      <c r="E876" t="str">
        <f>IF(A876="","",IF(D876="N","Unit will be held to the lessor of the adopted rate or "&amp;TEXT(C876,"0.0000")&amp;" for "&amp;Year,VLOOKUP(A876&amp;"-"&amp;B876,'Tracking Support'!A:E,5,FALSE)))</f>
        <v>Unit will be held to the lessor of the adopted rate or 0.0251 for 2025</v>
      </c>
      <c r="F876" t="str">
        <f>IF(A876=$F$1,COUNTIF($A$2:A876,A876),"")</f>
        <v/>
      </c>
      <c r="G876" t="str">
        <f t="shared" si="43"/>
        <v/>
      </c>
      <c r="H876" t="str">
        <f t="shared" si="44"/>
        <v/>
      </c>
      <c r="I876" t="str">
        <f t="shared" si="45"/>
        <v/>
      </c>
    </row>
    <row r="877" spans="1:9" x14ac:dyDescent="0.25">
      <c r="A877" t="str">
        <f>IF('C. Fund Source'!B877="","",'C. Fund Source'!B877&amp;'C. Fund Source'!C877&amp;'C. Fund Source'!D877)</f>
        <v>5630805</v>
      </c>
      <c r="B877" t="str">
        <f>IF('C. Fund Source'!E877="","",'C. Fund Source'!E877)</f>
        <v>2391</v>
      </c>
      <c r="C877">
        <f>IF(A877="","",'C. Fund Source'!G877)</f>
        <v>1.67E-2</v>
      </c>
      <c r="D877" t="str">
        <f>IF(A877="","",IF(COUNTIFS('Tracking Log'!H:H,A877,'Tracking Log'!J:J,B877)&gt;0,"Y","N"))</f>
        <v>N</v>
      </c>
      <c r="E877" t="str">
        <f>IF(A877="","",IF(D877="N","Unit will be held to the lessor of the adopted rate or "&amp;TEXT(C877,"0.0000")&amp;" for "&amp;Year,VLOOKUP(A877&amp;"-"&amp;B877,'Tracking Support'!A:E,5,FALSE)))</f>
        <v>Unit will be held to the lessor of the adopted rate or 0.0167 for 2025</v>
      </c>
      <c r="F877" t="str">
        <f>IF(A877=$F$1,COUNTIF($A$2:A877,A877),"")</f>
        <v/>
      </c>
      <c r="G877" t="str">
        <f t="shared" si="43"/>
        <v/>
      </c>
      <c r="H877" t="str">
        <f t="shared" si="44"/>
        <v/>
      </c>
      <c r="I877" t="str">
        <f t="shared" si="45"/>
        <v/>
      </c>
    </row>
    <row r="878" spans="1:9" x14ac:dyDescent="0.25">
      <c r="A878" t="str">
        <f>IF('C. Fund Source'!B878="","",'C. Fund Source'!B878&amp;'C. Fund Source'!C878&amp;'C. Fund Source'!D878)</f>
        <v>5710000</v>
      </c>
      <c r="B878" t="str">
        <f>IF('C. Fund Source'!E878="","",'C. Fund Source'!E878)</f>
        <v>0590</v>
      </c>
      <c r="C878">
        <f>IF(A878="","",'C. Fund Source'!G878)</f>
        <v>5.4000000000000003E-3</v>
      </c>
      <c r="D878" t="str">
        <f>IF(A878="","",IF(COUNTIFS('Tracking Log'!H:H,A878,'Tracking Log'!J:J,B878)&gt;0,"Y","N"))</f>
        <v>N</v>
      </c>
      <c r="E878" t="str">
        <f>IF(A878="","",IF(D878="N","Unit will be held to the lessor of the adopted rate or "&amp;TEXT(C878,"0.0000")&amp;" for "&amp;Year,VLOOKUP(A878&amp;"-"&amp;B878,'Tracking Support'!A:E,5,FALSE)))</f>
        <v>Unit will be held to the lessor of the adopted rate or 0.0054 for 2025</v>
      </c>
      <c r="F878" t="str">
        <f>IF(A878=$F$1,COUNTIF($A$2:A878,A878),"")</f>
        <v/>
      </c>
      <c r="G878" t="str">
        <f t="shared" si="43"/>
        <v/>
      </c>
      <c r="H878" t="str">
        <f t="shared" si="44"/>
        <v/>
      </c>
      <c r="I878" t="str">
        <f t="shared" si="45"/>
        <v/>
      </c>
    </row>
    <row r="879" spans="1:9" x14ac:dyDescent="0.25">
      <c r="A879" t="str">
        <f>IF('C. Fund Source'!B879="","",'C. Fund Source'!B879&amp;'C. Fund Source'!C879&amp;'C. Fund Source'!D879)</f>
        <v>5710000</v>
      </c>
      <c r="B879" t="str">
        <f>IF('C. Fund Source'!E879="","",'C. Fund Source'!E879)</f>
        <v>2391</v>
      </c>
      <c r="C879">
        <f>IF(A879="","",'C. Fund Source'!G879)</f>
        <v>2.9700000000000001E-2</v>
      </c>
      <c r="D879" t="str">
        <f>IF(A879="","",IF(COUNTIFS('Tracking Log'!H:H,A879,'Tracking Log'!J:J,B879)&gt;0,"Y","N"))</f>
        <v>N</v>
      </c>
      <c r="E879" t="str">
        <f>IF(A879="","",IF(D879="N","Unit will be held to the lessor of the adopted rate or "&amp;TEXT(C879,"0.0000")&amp;" for "&amp;Year,VLOOKUP(A879&amp;"-"&amp;B879,'Tracking Support'!A:E,5,FALSE)))</f>
        <v>Unit will be held to the lessor of the adopted rate or 0.0297 for 2025</v>
      </c>
      <c r="F879" t="str">
        <f>IF(A879=$F$1,COUNTIF($A$2:A879,A879),"")</f>
        <v/>
      </c>
      <c r="G879" t="str">
        <f t="shared" si="43"/>
        <v/>
      </c>
      <c r="H879" t="str">
        <f t="shared" si="44"/>
        <v/>
      </c>
      <c r="I879" t="str">
        <f t="shared" si="45"/>
        <v/>
      </c>
    </row>
    <row r="880" spans="1:9" x14ac:dyDescent="0.25">
      <c r="A880" t="str">
        <f>IF('C. Fund Source'!B880="","",'C. Fund Source'!B880&amp;'C. Fund Source'!C880&amp;'C. Fund Source'!D880)</f>
        <v>5720002</v>
      </c>
      <c r="B880" t="str">
        <f>IF('C. Fund Source'!E880="","",'C. Fund Source'!E880)</f>
        <v>1190</v>
      </c>
      <c r="C880">
        <f>IF(A880="","",'C. Fund Source'!G880)</f>
        <v>1.17E-2</v>
      </c>
      <c r="D880" t="str">
        <f>IF(A880="","",IF(COUNTIFS('Tracking Log'!H:H,A880,'Tracking Log'!J:J,B880)&gt;0,"Y","N"))</f>
        <v>N</v>
      </c>
      <c r="E880" t="str">
        <f>IF(A880="","",IF(D880="N","Unit will be held to the lessor of the adopted rate or "&amp;TEXT(C880,"0.0000")&amp;" for "&amp;Year,VLOOKUP(A880&amp;"-"&amp;B880,'Tracking Support'!A:E,5,FALSE)))</f>
        <v>Unit will be held to the lessor of the adopted rate or 0.0117 for 2025</v>
      </c>
      <c r="F880" t="str">
        <f>IF(A880=$F$1,COUNTIF($A$2:A880,A880),"")</f>
        <v/>
      </c>
      <c r="G880" t="str">
        <f t="shared" si="43"/>
        <v/>
      </c>
      <c r="H880" t="str">
        <f t="shared" si="44"/>
        <v/>
      </c>
      <c r="I880" t="str">
        <f t="shared" si="45"/>
        <v/>
      </c>
    </row>
    <row r="881" spans="1:9" x14ac:dyDescent="0.25">
      <c r="A881" t="str">
        <f>IF('C. Fund Source'!B881="","",'C. Fund Source'!B881&amp;'C. Fund Source'!C881&amp;'C. Fund Source'!D881)</f>
        <v>5720006</v>
      </c>
      <c r="B881" t="str">
        <f>IF('C. Fund Source'!E881="","",'C. Fund Source'!E881)</f>
        <v>1190</v>
      </c>
      <c r="C881">
        <f>IF(A881="","",'C. Fund Source'!G881)</f>
        <v>1.21E-2</v>
      </c>
      <c r="D881" t="str">
        <f>IF(A881="","",IF(COUNTIFS('Tracking Log'!H:H,A881,'Tracking Log'!J:J,B881)&gt;0,"Y","N"))</f>
        <v>N</v>
      </c>
      <c r="E881" t="str">
        <f>IF(A881="","",IF(D881="N","Unit will be held to the lessor of the adopted rate or "&amp;TEXT(C881,"0.0000")&amp;" for "&amp;Year,VLOOKUP(A881&amp;"-"&amp;B881,'Tracking Support'!A:E,5,FALSE)))</f>
        <v>Unit will be held to the lessor of the adopted rate or 0.0121 for 2025</v>
      </c>
      <c r="F881" t="str">
        <f>IF(A881=$F$1,COUNTIF($A$2:A881,A881),"")</f>
        <v/>
      </c>
      <c r="G881" t="str">
        <f t="shared" si="43"/>
        <v/>
      </c>
      <c r="H881" t="str">
        <f t="shared" si="44"/>
        <v/>
      </c>
      <c r="I881" t="str">
        <f t="shared" si="45"/>
        <v/>
      </c>
    </row>
    <row r="882" spans="1:9" x14ac:dyDescent="0.25">
      <c r="A882" t="str">
        <f>IF('C. Fund Source'!B882="","",'C. Fund Source'!B882&amp;'C. Fund Source'!C882&amp;'C. Fund Source'!D882)</f>
        <v>5720007</v>
      </c>
      <c r="B882" t="str">
        <f>IF('C. Fund Source'!E882="","",'C. Fund Source'!E882)</f>
        <v>1190</v>
      </c>
      <c r="C882">
        <f>IF(A882="","",'C. Fund Source'!G882)</f>
        <v>2.75E-2</v>
      </c>
      <c r="D882" t="str">
        <f>IF(A882="","",IF(COUNTIFS('Tracking Log'!H:H,A882,'Tracking Log'!J:J,B882)&gt;0,"Y","N"))</f>
        <v>N</v>
      </c>
      <c r="E882" t="str">
        <f>IF(A882="","",IF(D882="N","Unit will be held to the lessor of the adopted rate or "&amp;TEXT(C882,"0.0000")&amp;" for "&amp;Year,VLOOKUP(A882&amp;"-"&amp;B882,'Tracking Support'!A:E,5,FALSE)))</f>
        <v>Unit will be held to the lessor of the adopted rate or 0.0275 for 2025</v>
      </c>
      <c r="F882" t="str">
        <f>IF(A882=$F$1,COUNTIF($A$2:A882,A882),"")</f>
        <v/>
      </c>
      <c r="G882" t="str">
        <f t="shared" si="43"/>
        <v/>
      </c>
      <c r="H882" t="str">
        <f t="shared" si="44"/>
        <v/>
      </c>
      <c r="I882" t="str">
        <f t="shared" si="45"/>
        <v/>
      </c>
    </row>
    <row r="883" spans="1:9" x14ac:dyDescent="0.25">
      <c r="A883" t="str">
        <f>IF('C. Fund Source'!B883="","",'C. Fund Source'!B883&amp;'C. Fund Source'!C883&amp;'C. Fund Source'!D883)</f>
        <v>5720008</v>
      </c>
      <c r="B883" t="str">
        <f>IF('C. Fund Source'!E883="","",'C. Fund Source'!E883)</f>
        <v>1190</v>
      </c>
      <c r="C883">
        <f>IF(A883="","",'C. Fund Source'!G883)</f>
        <v>2.3699999999999999E-2</v>
      </c>
      <c r="D883" t="str">
        <f>IF(A883="","",IF(COUNTIFS('Tracking Log'!H:H,A883,'Tracking Log'!J:J,B883)&gt;0,"Y","N"))</f>
        <v>N</v>
      </c>
      <c r="E883" t="str">
        <f>IF(A883="","",IF(D883="N","Unit will be held to the lessor of the adopted rate or "&amp;TEXT(C883,"0.0000")&amp;" for "&amp;Year,VLOOKUP(A883&amp;"-"&amp;B883,'Tracking Support'!A:E,5,FALSE)))</f>
        <v>Unit will be held to the lessor of the adopted rate or 0.0237 for 2025</v>
      </c>
      <c r="F883" t="str">
        <f>IF(A883=$F$1,COUNTIF($A$2:A883,A883),"")</f>
        <v/>
      </c>
      <c r="G883" t="str">
        <f t="shared" si="43"/>
        <v/>
      </c>
      <c r="H883" t="str">
        <f t="shared" si="44"/>
        <v/>
      </c>
      <c r="I883" t="str">
        <f t="shared" si="45"/>
        <v/>
      </c>
    </row>
    <row r="884" spans="1:9" x14ac:dyDescent="0.25">
      <c r="A884" t="str">
        <f>IF('C. Fund Source'!B884="","",'C. Fund Source'!B884&amp;'C. Fund Source'!C884&amp;'C. Fund Source'!D884)</f>
        <v>5720009</v>
      </c>
      <c r="B884" t="str">
        <f>IF('C. Fund Source'!E884="","",'C. Fund Source'!E884)</f>
        <v>1190</v>
      </c>
      <c r="C884">
        <f>IF(A884="","",'C. Fund Source'!G884)</f>
        <v>1.4E-2</v>
      </c>
      <c r="D884" t="str">
        <f>IF(A884="","",IF(COUNTIFS('Tracking Log'!H:H,A884,'Tracking Log'!J:J,B884)&gt;0,"Y","N"))</f>
        <v>N</v>
      </c>
      <c r="E884" t="str">
        <f>IF(A884="","",IF(D884="N","Unit will be held to the lessor of the adopted rate or "&amp;TEXT(C884,"0.0000")&amp;" for "&amp;Year,VLOOKUP(A884&amp;"-"&amp;B884,'Tracking Support'!A:E,5,FALSE)))</f>
        <v>Unit will be held to the lessor of the adopted rate or 0.0140 for 2025</v>
      </c>
      <c r="F884" t="str">
        <f>IF(A884=$F$1,COUNTIF($A$2:A884,A884),"")</f>
        <v/>
      </c>
      <c r="G884" t="str">
        <f t="shared" si="43"/>
        <v/>
      </c>
      <c r="H884" t="str">
        <f t="shared" si="44"/>
        <v/>
      </c>
      <c r="I884" t="str">
        <f t="shared" si="45"/>
        <v/>
      </c>
    </row>
    <row r="885" spans="1:9" x14ac:dyDescent="0.25">
      <c r="A885" t="str">
        <f>IF('C. Fund Source'!B885="","",'C. Fund Source'!B885&amp;'C. Fund Source'!C885&amp;'C. Fund Source'!D885)</f>
        <v>5720010</v>
      </c>
      <c r="B885" t="str">
        <f>IF('C. Fund Source'!E885="","",'C. Fund Source'!E885)</f>
        <v>1190</v>
      </c>
      <c r="C885">
        <f>IF(A885="","",'C. Fund Source'!G885)</f>
        <v>0.02</v>
      </c>
      <c r="D885" t="str">
        <f>IF(A885="","",IF(COUNTIFS('Tracking Log'!H:H,A885,'Tracking Log'!J:J,B885)&gt;0,"Y","N"))</f>
        <v>N</v>
      </c>
      <c r="E885" t="str">
        <f>IF(A885="","",IF(D885="N","Unit will be held to the lessor of the adopted rate or "&amp;TEXT(C885,"0.0000")&amp;" for "&amp;Year,VLOOKUP(A885&amp;"-"&amp;B885,'Tracking Support'!A:E,5,FALSE)))</f>
        <v>Unit will be held to the lessor of the adopted rate or 0.0200 for 2025</v>
      </c>
      <c r="F885" t="str">
        <f>IF(A885=$F$1,COUNTIF($A$2:A885,A885),"")</f>
        <v/>
      </c>
      <c r="G885" t="str">
        <f t="shared" si="43"/>
        <v/>
      </c>
      <c r="H885" t="str">
        <f t="shared" si="44"/>
        <v/>
      </c>
      <c r="I885" t="str">
        <f t="shared" si="45"/>
        <v/>
      </c>
    </row>
    <row r="886" spans="1:9" x14ac:dyDescent="0.25">
      <c r="A886" t="str">
        <f>IF('C. Fund Source'!B886="","",'C. Fund Source'!B886&amp;'C. Fund Source'!C886&amp;'C. Fund Source'!D886)</f>
        <v>5730452</v>
      </c>
      <c r="B886" t="str">
        <f>IF('C. Fund Source'!E886="","",'C. Fund Source'!E886)</f>
        <v>1191</v>
      </c>
      <c r="C886">
        <f>IF(A886="","",'C. Fund Source'!G886)</f>
        <v>1.6299999999999999E-2</v>
      </c>
      <c r="D886" t="str">
        <f>IF(A886="","",IF(COUNTIFS('Tracking Log'!H:H,A886,'Tracking Log'!J:J,B886)&gt;0,"Y","N"))</f>
        <v>N</v>
      </c>
      <c r="E886" t="str">
        <f>IF(A886="","",IF(D886="N","Unit will be held to the lessor of the adopted rate or "&amp;TEXT(C886,"0.0000")&amp;" for "&amp;Year,VLOOKUP(A886&amp;"-"&amp;B886,'Tracking Support'!A:E,5,FALSE)))</f>
        <v>Unit will be held to the lessor of the adopted rate or 0.0163 for 2025</v>
      </c>
      <c r="F886" t="str">
        <f>IF(A886=$F$1,COUNTIF($A$2:A886,A886),"")</f>
        <v/>
      </c>
      <c r="G886" t="str">
        <f t="shared" si="43"/>
        <v/>
      </c>
      <c r="H886" t="str">
        <f t="shared" si="44"/>
        <v/>
      </c>
      <c r="I886" t="str">
        <f t="shared" si="45"/>
        <v/>
      </c>
    </row>
    <row r="887" spans="1:9" x14ac:dyDescent="0.25">
      <c r="A887" t="str">
        <f>IF('C. Fund Source'!B887="","",'C. Fund Source'!B887&amp;'C. Fund Source'!C887&amp;'C. Fund Source'!D887)</f>
        <v>5730452</v>
      </c>
      <c r="B887" t="str">
        <f>IF('C. Fund Source'!E887="","",'C. Fund Source'!E887)</f>
        <v>2391</v>
      </c>
      <c r="C887">
        <f>IF(A887="","",'C. Fund Source'!G887)</f>
        <v>0.05</v>
      </c>
      <c r="D887" t="str">
        <f>IF(A887="","",IF(COUNTIFS('Tracking Log'!H:H,A887,'Tracking Log'!J:J,B887)&gt;0,"Y","N"))</f>
        <v>N</v>
      </c>
      <c r="E887" t="str">
        <f>IF(A887="","",IF(D887="N","Unit will be held to the lessor of the adopted rate or "&amp;TEXT(C887,"0.0000")&amp;" for "&amp;Year,VLOOKUP(A887&amp;"-"&amp;B887,'Tracking Support'!A:E,5,FALSE)))</f>
        <v>Unit will be held to the lessor of the adopted rate or 0.0500 for 2025</v>
      </c>
      <c r="F887" t="str">
        <f>IF(A887=$F$1,COUNTIF($A$2:A887,A887),"")</f>
        <v/>
      </c>
      <c r="G887" t="str">
        <f t="shared" si="43"/>
        <v/>
      </c>
      <c r="H887" t="str">
        <f t="shared" si="44"/>
        <v/>
      </c>
      <c r="I887" t="str">
        <f t="shared" si="45"/>
        <v/>
      </c>
    </row>
    <row r="888" spans="1:9" x14ac:dyDescent="0.25">
      <c r="A888" t="str">
        <f>IF('C. Fund Source'!B888="","",'C. Fund Source'!B888&amp;'C. Fund Source'!C888&amp;'C. Fund Source'!D888)</f>
        <v>5730807</v>
      </c>
      <c r="B888" t="str">
        <f>IF('C. Fund Source'!E888="","",'C. Fund Source'!E888)</f>
        <v>2391</v>
      </c>
      <c r="C888">
        <f>IF(A888="","",'C. Fund Source'!G888)</f>
        <v>4.6699999999999998E-2</v>
      </c>
      <c r="D888" t="str">
        <f>IF(A888="","",IF(COUNTIFS('Tracking Log'!H:H,A888,'Tracking Log'!J:J,B888)&gt;0,"Y","N"))</f>
        <v>N</v>
      </c>
      <c r="E888" t="str">
        <f>IF(A888="","",IF(D888="N","Unit will be held to the lessor of the adopted rate or "&amp;TEXT(C888,"0.0000")&amp;" for "&amp;Year,VLOOKUP(A888&amp;"-"&amp;B888,'Tracking Support'!A:E,5,FALSE)))</f>
        <v>Unit will be held to the lessor of the adopted rate or 0.0467 for 2025</v>
      </c>
      <c r="F888" t="str">
        <f>IF(A888=$F$1,COUNTIF($A$2:A888,A888),"")</f>
        <v/>
      </c>
      <c r="G888" t="str">
        <f t="shared" si="43"/>
        <v/>
      </c>
      <c r="H888" t="str">
        <f t="shared" si="44"/>
        <v/>
      </c>
      <c r="I888" t="str">
        <f t="shared" si="45"/>
        <v/>
      </c>
    </row>
    <row r="889" spans="1:9" x14ac:dyDescent="0.25">
      <c r="A889" t="str">
        <f>IF('C. Fund Source'!B889="","",'C. Fund Source'!B889&amp;'C. Fund Source'!C889&amp;'C. Fund Source'!D889)</f>
        <v>5730808</v>
      </c>
      <c r="B889" t="str">
        <f>IF('C. Fund Source'!E889="","",'C. Fund Source'!E889)</f>
        <v>1191</v>
      </c>
      <c r="C889">
        <f>IF(A889="","",'C. Fund Source'!G889)</f>
        <v>3.3300000000000003E-2</v>
      </c>
      <c r="D889" t="str">
        <f>IF(A889="","",IF(COUNTIFS('Tracking Log'!H:H,A889,'Tracking Log'!J:J,B889)&gt;0,"Y","N"))</f>
        <v>N</v>
      </c>
      <c r="E889" t="str">
        <f>IF(A889="","",IF(D889="N","Unit will be held to the lessor of the adopted rate or "&amp;TEXT(C889,"0.0000")&amp;" for "&amp;Year,VLOOKUP(A889&amp;"-"&amp;B889,'Tracking Support'!A:E,5,FALSE)))</f>
        <v>Unit will be held to the lessor of the adopted rate or 0.0333 for 2025</v>
      </c>
      <c r="F889" t="str">
        <f>IF(A889=$F$1,COUNTIF($A$2:A889,A889),"")</f>
        <v/>
      </c>
      <c r="G889" t="str">
        <f t="shared" si="43"/>
        <v/>
      </c>
      <c r="H889" t="str">
        <f t="shared" si="44"/>
        <v/>
      </c>
      <c r="I889" t="str">
        <f t="shared" si="45"/>
        <v/>
      </c>
    </row>
    <row r="890" spans="1:9" x14ac:dyDescent="0.25">
      <c r="A890" t="str">
        <f>IF('C. Fund Source'!B890="","",'C. Fund Source'!B890&amp;'C. Fund Source'!C890&amp;'C. Fund Source'!D890)</f>
        <v>5730809</v>
      </c>
      <c r="B890" t="str">
        <f>IF('C. Fund Source'!E890="","",'C. Fund Source'!E890)</f>
        <v>2391</v>
      </c>
      <c r="C890">
        <f>IF(A890="","",'C. Fund Source'!G890)</f>
        <v>4.5199999999999997E-2</v>
      </c>
      <c r="D890" t="str">
        <f>IF(A890="","",IF(COUNTIFS('Tracking Log'!H:H,A890,'Tracking Log'!J:J,B890)&gt;0,"Y","N"))</f>
        <v>N</v>
      </c>
      <c r="E890" t="str">
        <f>IF(A890="","",IF(D890="N","Unit will be held to the lessor of the adopted rate or "&amp;TEXT(C890,"0.0000")&amp;" for "&amp;Year,VLOOKUP(A890&amp;"-"&amp;B890,'Tracking Support'!A:E,5,FALSE)))</f>
        <v>Unit will be held to the lessor of the adopted rate or 0.0452 for 2025</v>
      </c>
      <c r="F890" t="str">
        <f>IF(A890=$F$1,COUNTIF($A$2:A890,A890),"")</f>
        <v/>
      </c>
      <c r="G890" t="str">
        <f t="shared" si="43"/>
        <v/>
      </c>
      <c r="H890" t="str">
        <f t="shared" si="44"/>
        <v/>
      </c>
      <c r="I890" t="str">
        <f t="shared" si="45"/>
        <v/>
      </c>
    </row>
    <row r="891" spans="1:9" x14ac:dyDescent="0.25">
      <c r="A891" t="str">
        <f>IF('C. Fund Source'!B891="","",'C. Fund Source'!B891&amp;'C. Fund Source'!C891&amp;'C. Fund Source'!D891)</f>
        <v>5730810</v>
      </c>
      <c r="B891" t="str">
        <f>IF('C. Fund Source'!E891="","",'C. Fund Source'!E891)</f>
        <v>2391</v>
      </c>
      <c r="C891">
        <f>IF(A891="","",'C. Fund Source'!G891)</f>
        <v>0.05</v>
      </c>
      <c r="D891" t="str">
        <f>IF(A891="","",IF(COUNTIFS('Tracking Log'!H:H,A891,'Tracking Log'!J:J,B891)&gt;0,"Y","N"))</f>
        <v>N</v>
      </c>
      <c r="E891" t="str">
        <f>IF(A891="","",IF(D891="N","Unit will be held to the lessor of the adopted rate or "&amp;TEXT(C891,"0.0000")&amp;" for "&amp;Year,VLOOKUP(A891&amp;"-"&amp;B891,'Tracking Support'!A:E,5,FALSE)))</f>
        <v>Unit will be held to the lessor of the adopted rate or 0.0500 for 2025</v>
      </c>
      <c r="F891" t="str">
        <f>IF(A891=$F$1,COUNTIF($A$2:A891,A891),"")</f>
        <v/>
      </c>
      <c r="G891" t="str">
        <f t="shared" si="43"/>
        <v/>
      </c>
      <c r="H891" t="str">
        <f t="shared" si="44"/>
        <v/>
      </c>
      <c r="I891" t="str">
        <f t="shared" si="45"/>
        <v/>
      </c>
    </row>
    <row r="892" spans="1:9" x14ac:dyDescent="0.25">
      <c r="A892" t="str">
        <f>IF('C. Fund Source'!B892="","",'C. Fund Source'!B892&amp;'C. Fund Source'!C892&amp;'C. Fund Source'!D892)</f>
        <v>5730811</v>
      </c>
      <c r="B892" t="str">
        <f>IF('C. Fund Source'!E892="","",'C. Fund Source'!E892)</f>
        <v>2391</v>
      </c>
      <c r="C892">
        <f>IF(A892="","",'C. Fund Source'!G892)</f>
        <v>0</v>
      </c>
      <c r="D892" t="str">
        <f>IF(A892="","",IF(COUNTIFS('Tracking Log'!H:H,A892,'Tracking Log'!J:J,B892)&gt;0,"Y","N"))</f>
        <v>N</v>
      </c>
      <c r="E892" t="str">
        <f>IF(A892="","",IF(D892="N","Unit will be held to the lessor of the adopted rate or "&amp;TEXT(C892,"0.0000")&amp;" for "&amp;Year,VLOOKUP(A892&amp;"-"&amp;B892,'Tracking Support'!A:E,5,FALSE)))</f>
        <v>Unit will be held to the lessor of the adopted rate or 0.0000 for 2025</v>
      </c>
      <c r="F892" t="str">
        <f>IF(A892=$F$1,COUNTIF($A$2:A892,A892),"")</f>
        <v/>
      </c>
      <c r="G892" t="str">
        <f t="shared" si="43"/>
        <v/>
      </c>
      <c r="H892" t="str">
        <f t="shared" si="44"/>
        <v/>
      </c>
      <c r="I892" t="str">
        <f t="shared" si="45"/>
        <v/>
      </c>
    </row>
    <row r="893" spans="1:9" x14ac:dyDescent="0.25">
      <c r="A893" t="str">
        <f>IF('C. Fund Source'!B893="","",'C. Fund Source'!B893&amp;'C. Fund Source'!C893&amp;'C. Fund Source'!D893)</f>
        <v>5770054</v>
      </c>
      <c r="B893" t="str">
        <f>IF('C. Fund Source'!E893="","",'C. Fund Source'!E893)</f>
        <v>2393</v>
      </c>
      <c r="C893">
        <f>IF(A893="","",'C. Fund Source'!G893)</f>
        <v>0</v>
      </c>
      <c r="D893" t="str">
        <f>IF(A893="","",IF(COUNTIFS('Tracking Log'!H:H,A893,'Tracking Log'!J:J,B893)&gt;0,"Y","N"))</f>
        <v>N</v>
      </c>
      <c r="E893" t="str">
        <f>IF(A893="","",IF(D893="N","Unit will be held to the lessor of the adopted rate or "&amp;TEXT(C893,"0.0000")&amp;" for "&amp;Year,VLOOKUP(A893&amp;"-"&amp;B893,'Tracking Support'!A:E,5,FALSE)))</f>
        <v>Unit will be held to the lessor of the adopted rate or 0.0000 for 2025</v>
      </c>
      <c r="F893" t="str">
        <f>IF(A893=$F$1,COUNTIF($A$2:A893,A893),"")</f>
        <v/>
      </c>
      <c r="G893" t="str">
        <f t="shared" si="43"/>
        <v/>
      </c>
      <c r="H893" t="str">
        <f t="shared" si="44"/>
        <v/>
      </c>
      <c r="I893" t="str">
        <f t="shared" si="45"/>
        <v/>
      </c>
    </row>
    <row r="894" spans="1:9" x14ac:dyDescent="0.25">
      <c r="A894" t="str">
        <f>IF('C. Fund Source'!B894="","",'C. Fund Source'!B894&amp;'C. Fund Source'!C894&amp;'C. Fund Source'!D894)</f>
        <v>5810000</v>
      </c>
      <c r="B894" t="str">
        <f>IF('C. Fund Source'!E894="","",'C. Fund Source'!E894)</f>
        <v>0790</v>
      </c>
      <c r="C894">
        <f>IF(A894="","",'C. Fund Source'!G894)</f>
        <v>4.2099999999999999E-2</v>
      </c>
      <c r="D894" t="str">
        <f>IF(A894="","",IF(COUNTIFS('Tracking Log'!H:H,A894,'Tracking Log'!J:J,B894)&gt;0,"Y","N"))</f>
        <v>N</v>
      </c>
      <c r="E894" t="str">
        <f>IF(A894="","",IF(D894="N","Unit will be held to the lessor of the adopted rate or "&amp;TEXT(C894,"0.0000")&amp;" for "&amp;Year,VLOOKUP(A894&amp;"-"&amp;B894,'Tracking Support'!A:E,5,FALSE)))</f>
        <v>Unit will be held to the lessor of the adopted rate or 0.0421 for 2025</v>
      </c>
      <c r="F894" t="str">
        <f>IF(A894=$F$1,COUNTIF($A$2:A894,A894),"")</f>
        <v/>
      </c>
      <c r="G894" t="str">
        <f t="shared" si="43"/>
        <v/>
      </c>
      <c r="H894" t="str">
        <f t="shared" si="44"/>
        <v/>
      </c>
      <c r="I894" t="str">
        <f t="shared" si="45"/>
        <v/>
      </c>
    </row>
    <row r="895" spans="1:9" x14ac:dyDescent="0.25">
      <c r="A895" t="str">
        <f>IF('C. Fund Source'!B895="","",'C. Fund Source'!B895&amp;'C. Fund Source'!C895&amp;'C. Fund Source'!D895)</f>
        <v>5810000</v>
      </c>
      <c r="B895" t="str">
        <f>IF('C. Fund Source'!E895="","",'C. Fund Source'!E895)</f>
        <v>2391</v>
      </c>
      <c r="C895">
        <f>IF(A895="","",'C. Fund Source'!G895)</f>
        <v>1.3299999999999999E-2</v>
      </c>
      <c r="D895" t="str">
        <f>IF(A895="","",IF(COUNTIFS('Tracking Log'!H:H,A895,'Tracking Log'!J:J,B895)&gt;0,"Y","N"))</f>
        <v>N</v>
      </c>
      <c r="E895" t="str">
        <f>IF(A895="","",IF(D895="N","Unit will be held to the lessor of the adopted rate or "&amp;TEXT(C895,"0.0000")&amp;" for "&amp;Year,VLOOKUP(A895&amp;"-"&amp;B895,'Tracking Support'!A:E,5,FALSE)))</f>
        <v>Unit will be held to the lessor of the adopted rate or 0.0133 for 2025</v>
      </c>
      <c r="F895" t="str">
        <f>IF(A895=$F$1,COUNTIF($A$2:A895,A895),"")</f>
        <v/>
      </c>
      <c r="G895" t="str">
        <f t="shared" si="43"/>
        <v/>
      </c>
      <c r="H895" t="str">
        <f t="shared" si="44"/>
        <v/>
      </c>
      <c r="I895" t="str">
        <f t="shared" si="45"/>
        <v/>
      </c>
    </row>
    <row r="896" spans="1:9" x14ac:dyDescent="0.25">
      <c r="A896" t="str">
        <f>IF('C. Fund Source'!B896="","",'C. Fund Source'!B896&amp;'C. Fund Source'!C896&amp;'C. Fund Source'!D896)</f>
        <v>5830462</v>
      </c>
      <c r="B896" t="str">
        <f>IF('C. Fund Source'!E896="","",'C. Fund Source'!E896)</f>
        <v>2391</v>
      </c>
      <c r="C896">
        <f>IF(A896="","",'C. Fund Source'!G896)</f>
        <v>0.05</v>
      </c>
      <c r="D896" t="str">
        <f>IF(A896="","",IF(COUNTIFS('Tracking Log'!H:H,A896,'Tracking Log'!J:J,B896)&gt;0,"Y","N"))</f>
        <v>N</v>
      </c>
      <c r="E896" t="str">
        <f>IF(A896="","",IF(D896="N","Unit will be held to the lessor of the adopted rate or "&amp;TEXT(C896,"0.0000")&amp;" for "&amp;Year,VLOOKUP(A896&amp;"-"&amp;B896,'Tracking Support'!A:E,5,FALSE)))</f>
        <v>Unit will be held to the lessor of the adopted rate or 0.0500 for 2025</v>
      </c>
      <c r="F896" t="str">
        <f>IF(A896=$F$1,COUNTIF($A$2:A896,A896),"")</f>
        <v/>
      </c>
      <c r="G896" t="str">
        <f t="shared" si="43"/>
        <v/>
      </c>
      <c r="H896" t="str">
        <f t="shared" si="44"/>
        <v/>
      </c>
      <c r="I896" t="str">
        <f t="shared" si="45"/>
        <v/>
      </c>
    </row>
    <row r="897" spans="1:9" x14ac:dyDescent="0.25">
      <c r="A897" t="str">
        <f>IF('C. Fund Source'!B897="","",'C. Fund Source'!B897&amp;'C. Fund Source'!C897&amp;'C. Fund Source'!D897)</f>
        <v>5910000</v>
      </c>
      <c r="B897" t="str">
        <f>IF('C. Fund Source'!E897="","",'C. Fund Source'!E897)</f>
        <v>0790</v>
      </c>
      <c r="C897">
        <f>IF(A897="","",'C. Fund Source'!G897)</f>
        <v>5.7799999999999997E-2</v>
      </c>
      <c r="D897" t="str">
        <f>IF(A897="","",IF(COUNTIFS('Tracking Log'!H:H,A897,'Tracking Log'!J:J,B897)&gt;0,"Y","N"))</f>
        <v>N</v>
      </c>
      <c r="E897" t="str">
        <f>IF(A897="","",IF(D897="N","Unit will be held to the lessor of the adopted rate or "&amp;TEXT(C897,"0.0000")&amp;" for "&amp;Year,VLOOKUP(A897&amp;"-"&amp;B897,'Tracking Support'!A:E,5,FALSE)))</f>
        <v>Unit will be held to the lessor of the adopted rate or 0.0578 for 2025</v>
      </c>
      <c r="F897" t="str">
        <f>IF(A897=$F$1,COUNTIF($A$2:A897,A897),"")</f>
        <v/>
      </c>
      <c r="G897" t="str">
        <f t="shared" si="43"/>
        <v/>
      </c>
      <c r="H897" t="str">
        <f t="shared" si="44"/>
        <v/>
      </c>
      <c r="I897" t="str">
        <f t="shared" si="45"/>
        <v/>
      </c>
    </row>
    <row r="898" spans="1:9" x14ac:dyDescent="0.25">
      <c r="A898" t="str">
        <f>IF('C. Fund Source'!B898="","",'C. Fund Source'!B898&amp;'C. Fund Source'!C898&amp;'C. Fund Source'!D898)</f>
        <v>5910000</v>
      </c>
      <c r="B898" t="str">
        <f>IF('C. Fund Source'!E898="","",'C. Fund Source'!E898)</f>
        <v>2391</v>
      </c>
      <c r="C898">
        <f>IF(A898="","",'C. Fund Source'!G898)</f>
        <v>3.3300000000000003E-2</v>
      </c>
      <c r="D898" t="str">
        <f>IF(A898="","",IF(COUNTIFS('Tracking Log'!H:H,A898,'Tracking Log'!J:J,B898)&gt;0,"Y","N"))</f>
        <v>N</v>
      </c>
      <c r="E898" t="str">
        <f>IF(A898="","",IF(D898="N","Unit will be held to the lessor of the adopted rate or "&amp;TEXT(C898,"0.0000")&amp;" for "&amp;Year,VLOOKUP(A898&amp;"-"&amp;B898,'Tracking Support'!A:E,5,FALSE)))</f>
        <v>Unit will be held to the lessor of the adopted rate or 0.0333 for 2025</v>
      </c>
      <c r="F898" t="str">
        <f>IF(A898=$F$1,COUNTIF($A$2:A898,A898),"")</f>
        <v/>
      </c>
      <c r="G898" t="str">
        <f t="shared" si="43"/>
        <v/>
      </c>
      <c r="H898" t="str">
        <f t="shared" si="44"/>
        <v/>
      </c>
      <c r="I898" t="str">
        <f t="shared" si="45"/>
        <v/>
      </c>
    </row>
    <row r="899" spans="1:9" x14ac:dyDescent="0.25">
      <c r="A899" t="str">
        <f>IF('C. Fund Source'!B899="","",'C. Fund Source'!B899&amp;'C. Fund Source'!C899&amp;'C. Fund Source'!D899)</f>
        <v>5930812</v>
      </c>
      <c r="B899" t="str">
        <f>IF('C. Fund Source'!E899="","",'C. Fund Source'!E899)</f>
        <v>8792</v>
      </c>
      <c r="C899">
        <f>IF(A899="","",'C. Fund Source'!G899)</f>
        <v>3.3300000000000003E-2</v>
      </c>
      <c r="D899" t="str">
        <f>IF(A899="","",IF(COUNTIFS('Tracking Log'!H:H,A899,'Tracking Log'!J:J,B899)&gt;0,"Y","N"))</f>
        <v>N</v>
      </c>
      <c r="E899" t="str">
        <f>IF(A899="","",IF(D899="N","Unit will be held to the lessor of the adopted rate or "&amp;TEXT(C899,"0.0000")&amp;" for "&amp;Year,VLOOKUP(A899&amp;"-"&amp;B899,'Tracking Support'!A:E,5,FALSE)))</f>
        <v>Unit will be held to the lessor of the adopted rate or 0.0333 for 2025</v>
      </c>
      <c r="F899" t="str">
        <f>IF(A899=$F$1,COUNTIF($A$2:A899,A899),"")</f>
        <v/>
      </c>
      <c r="G899" t="str">
        <f t="shared" ref="G899:G962" si="46">IF(F899="","",B899)</f>
        <v/>
      </c>
      <c r="H899" t="str">
        <f t="shared" ref="H899:H962" si="47">IF(F899="","",C899)</f>
        <v/>
      </c>
      <c r="I899" t="str">
        <f t="shared" ref="I899:I962" si="48">IF(F899="","",E899)</f>
        <v/>
      </c>
    </row>
    <row r="900" spans="1:9" x14ac:dyDescent="0.25">
      <c r="A900" t="str">
        <f>IF('C. Fund Source'!B900="","",'C. Fund Source'!B900&amp;'C. Fund Source'!C900&amp;'C. Fund Source'!D900)</f>
        <v>5930813</v>
      </c>
      <c r="B900" t="str">
        <f>IF('C. Fund Source'!E900="","",'C. Fund Source'!E900)</f>
        <v>2391</v>
      </c>
      <c r="C900">
        <f>IF(A900="","",'C. Fund Source'!G900)</f>
        <v>4.53E-2</v>
      </c>
      <c r="D900" t="str">
        <f>IF(A900="","",IF(COUNTIFS('Tracking Log'!H:H,A900,'Tracking Log'!J:J,B900)&gt;0,"Y","N"))</f>
        <v>Y</v>
      </c>
      <c r="E900" t="str">
        <f>IF(A900="","",IF(D900="N","Unit will be held to the lessor of the adopted rate or "&amp;TEXT(C900,"0.0000")&amp;" for "&amp;Year,VLOOKUP(A900&amp;"-"&amp;B900,'Tracking Support'!A:E,5,FALSE)))</f>
        <v>Unit will be held to the lessor of the adopted rate or the Re-established rate of 0.0500 for 2025</v>
      </c>
      <c r="F900" t="str">
        <f>IF(A900=$F$1,COUNTIF($A$2:A900,A900),"")</f>
        <v/>
      </c>
      <c r="G900" t="str">
        <f t="shared" si="46"/>
        <v/>
      </c>
      <c r="H900" t="str">
        <f t="shared" si="47"/>
        <v/>
      </c>
      <c r="I900" t="str">
        <f t="shared" si="48"/>
        <v/>
      </c>
    </row>
    <row r="901" spans="1:9" x14ac:dyDescent="0.25">
      <c r="A901" t="str">
        <f>IF('C. Fund Source'!B901="","",'C. Fund Source'!B901&amp;'C. Fund Source'!C901&amp;'C. Fund Source'!D901)</f>
        <v>5930814</v>
      </c>
      <c r="B901" t="str">
        <f>IF('C. Fund Source'!E901="","",'C. Fund Source'!E901)</f>
        <v>2391</v>
      </c>
      <c r="C901">
        <f>IF(A901="","",'C. Fund Source'!G901)</f>
        <v>3.9199999999999999E-2</v>
      </c>
      <c r="D901" t="str">
        <f>IF(A901="","",IF(COUNTIFS('Tracking Log'!H:H,A901,'Tracking Log'!J:J,B901)&gt;0,"Y","N"))</f>
        <v>N</v>
      </c>
      <c r="E901" t="str">
        <f>IF(A901="","",IF(D901="N","Unit will be held to the lessor of the adopted rate or "&amp;TEXT(C901,"0.0000")&amp;" for "&amp;Year,VLOOKUP(A901&amp;"-"&amp;B901,'Tracking Support'!A:E,5,FALSE)))</f>
        <v>Unit will be held to the lessor of the adopted rate or 0.0392 for 2025</v>
      </c>
      <c r="F901" t="str">
        <f>IF(A901=$F$1,COUNTIF($A$2:A901,A901),"")</f>
        <v/>
      </c>
      <c r="G901" t="str">
        <f t="shared" si="46"/>
        <v/>
      </c>
      <c r="H901" t="str">
        <f t="shared" si="47"/>
        <v/>
      </c>
      <c r="I901" t="str">
        <f t="shared" si="48"/>
        <v/>
      </c>
    </row>
    <row r="902" spans="1:9" x14ac:dyDescent="0.25">
      <c r="A902" t="str">
        <f>IF('C. Fund Source'!B902="","",'C. Fund Source'!B902&amp;'C. Fund Source'!C902&amp;'C. Fund Source'!D902)</f>
        <v>5960992</v>
      </c>
      <c r="B902" t="str">
        <f>IF('C. Fund Source'!E902="","",'C. Fund Source'!E902)</f>
        <v>8691</v>
      </c>
      <c r="C902">
        <f>IF(A902="","",'C. Fund Source'!G902)</f>
        <v>1.89E-2</v>
      </c>
      <c r="D902" t="str">
        <f>IF(A902="","",IF(COUNTIFS('Tracking Log'!H:H,A902,'Tracking Log'!J:J,B902)&gt;0,"Y","N"))</f>
        <v>N</v>
      </c>
      <c r="E902" t="str">
        <f>IF(A902="","",IF(D902="N","Unit will be held to the lessor of the adopted rate or "&amp;TEXT(C902,"0.0000")&amp;" for "&amp;Year,VLOOKUP(A902&amp;"-"&amp;B902,'Tracking Support'!A:E,5,FALSE)))</f>
        <v>Unit will be held to the lessor of the adopted rate or 0.0189 for 2025</v>
      </c>
      <c r="F902" t="str">
        <f>IF(A902=$F$1,COUNTIF($A$2:A902,A902),"")</f>
        <v/>
      </c>
      <c r="G902" t="str">
        <f t="shared" si="46"/>
        <v/>
      </c>
      <c r="H902" t="str">
        <f t="shared" si="47"/>
        <v/>
      </c>
      <c r="I902" t="str">
        <f t="shared" si="48"/>
        <v/>
      </c>
    </row>
    <row r="903" spans="1:9" x14ac:dyDescent="0.25">
      <c r="A903" t="str">
        <f>IF('C. Fund Source'!B903="","",'C. Fund Source'!B903&amp;'C. Fund Source'!C903&amp;'C. Fund Source'!D903)</f>
        <v>5970021</v>
      </c>
      <c r="B903" t="str">
        <f>IF('C. Fund Source'!E903="","",'C. Fund Source'!E903)</f>
        <v>0990</v>
      </c>
      <c r="C903">
        <f>IF(A903="","",'C. Fund Source'!G903)</f>
        <v>2.8999999999999998E-3</v>
      </c>
      <c r="D903" t="str">
        <f>IF(A903="","",IF(COUNTIFS('Tracking Log'!H:H,A903,'Tracking Log'!J:J,B903)&gt;0,"Y","N"))</f>
        <v>N</v>
      </c>
      <c r="E903" t="str">
        <f>IF(A903="","",IF(D903="N","Unit will be held to the lessor of the adopted rate or "&amp;TEXT(C903,"0.0000")&amp;" for "&amp;Year,VLOOKUP(A903&amp;"-"&amp;B903,'Tracking Support'!A:E,5,FALSE)))</f>
        <v>Unit will be held to the lessor of the adopted rate or 0.0029 for 2025</v>
      </c>
      <c r="F903" t="str">
        <f>IF(A903=$F$1,COUNTIF($A$2:A903,A903),"")</f>
        <v/>
      </c>
      <c r="G903" t="str">
        <f t="shared" si="46"/>
        <v/>
      </c>
      <c r="H903" t="str">
        <f t="shared" si="47"/>
        <v/>
      </c>
      <c r="I903" t="str">
        <f t="shared" si="48"/>
        <v/>
      </c>
    </row>
    <row r="904" spans="1:9" x14ac:dyDescent="0.25">
      <c r="A904" t="str">
        <f>IF('C. Fund Source'!B904="","",'C. Fund Source'!B904&amp;'C. Fund Source'!C904&amp;'C. Fund Source'!D904)</f>
        <v>6010000</v>
      </c>
      <c r="B904" t="str">
        <f>IF('C. Fund Source'!E904="","",'C. Fund Source'!E904)</f>
        <v>0790</v>
      </c>
      <c r="C904">
        <f>IF(A904="","",'C. Fund Source'!G904)</f>
        <v>4.24E-2</v>
      </c>
      <c r="D904" t="str">
        <f>IF(A904="","",IF(COUNTIFS('Tracking Log'!H:H,A904,'Tracking Log'!J:J,B904)&gt;0,"Y","N"))</f>
        <v>N</v>
      </c>
      <c r="E904" t="str">
        <f>IF(A904="","",IF(D904="N","Unit will be held to the lessor of the adopted rate or "&amp;TEXT(C904,"0.0000")&amp;" for "&amp;Year,VLOOKUP(A904&amp;"-"&amp;B904,'Tracking Support'!A:E,5,FALSE)))</f>
        <v>Unit will be held to the lessor of the adopted rate or 0.0424 for 2025</v>
      </c>
      <c r="F904" t="str">
        <f>IF(A904=$F$1,COUNTIF($A$2:A904,A904),"")</f>
        <v/>
      </c>
      <c r="G904" t="str">
        <f t="shared" si="46"/>
        <v/>
      </c>
      <c r="H904" t="str">
        <f t="shared" si="47"/>
        <v/>
      </c>
      <c r="I904" t="str">
        <f t="shared" si="48"/>
        <v/>
      </c>
    </row>
    <row r="905" spans="1:9" x14ac:dyDescent="0.25">
      <c r="A905" t="str">
        <f>IF('C. Fund Source'!B905="","",'C. Fund Source'!B905&amp;'C. Fund Source'!C905&amp;'C. Fund Source'!D905)</f>
        <v>6010000</v>
      </c>
      <c r="B905" t="str">
        <f>IF('C. Fund Source'!E905="","",'C. Fund Source'!E905)</f>
        <v>2391</v>
      </c>
      <c r="C905">
        <f>IF(A905="","",'C. Fund Source'!G905)</f>
        <v>1.2800000000000001E-2</v>
      </c>
      <c r="D905" t="str">
        <f>IF(A905="","",IF(COUNTIFS('Tracking Log'!H:H,A905,'Tracking Log'!J:J,B905)&gt;0,"Y","N"))</f>
        <v>N</v>
      </c>
      <c r="E905" t="str">
        <f>IF(A905="","",IF(D905="N","Unit will be held to the lessor of the adopted rate or "&amp;TEXT(C905,"0.0000")&amp;" for "&amp;Year,VLOOKUP(A905&amp;"-"&amp;B905,'Tracking Support'!A:E,5,FALSE)))</f>
        <v>Unit will be held to the lessor of the adopted rate or 0.0128 for 2025</v>
      </c>
      <c r="F905" t="str">
        <f>IF(A905=$F$1,COUNTIF($A$2:A905,A905),"")</f>
        <v/>
      </c>
      <c r="G905" t="str">
        <f t="shared" si="46"/>
        <v/>
      </c>
      <c r="H905" t="str">
        <f t="shared" si="47"/>
        <v/>
      </c>
      <c r="I905" t="str">
        <f t="shared" si="48"/>
        <v/>
      </c>
    </row>
    <row r="906" spans="1:9" x14ac:dyDescent="0.25">
      <c r="A906" t="str">
        <f>IF('C. Fund Source'!B906="","",'C. Fund Source'!B906&amp;'C. Fund Source'!C906&amp;'C. Fund Source'!D906)</f>
        <v>6020001</v>
      </c>
      <c r="B906" t="str">
        <f>IF('C. Fund Source'!E906="","",'C. Fund Source'!E906)</f>
        <v>1190</v>
      </c>
      <c r="C906">
        <f>IF(A906="","",'C. Fund Source'!G906)</f>
        <v>3.3300000000000003E-2</v>
      </c>
      <c r="D906" t="str">
        <f>IF(A906="","",IF(COUNTIFS('Tracking Log'!H:H,A906,'Tracking Log'!J:J,B906)&gt;0,"Y","N"))</f>
        <v>N</v>
      </c>
      <c r="E906" t="str">
        <f>IF(A906="","",IF(D906="N","Unit will be held to the lessor of the adopted rate or "&amp;TEXT(C906,"0.0000")&amp;" for "&amp;Year,VLOOKUP(A906&amp;"-"&amp;B906,'Tracking Support'!A:E,5,FALSE)))</f>
        <v>Unit will be held to the lessor of the adopted rate or 0.0333 for 2025</v>
      </c>
      <c r="F906" t="str">
        <f>IF(A906=$F$1,COUNTIF($A$2:A906,A906),"")</f>
        <v/>
      </c>
      <c r="G906" t="str">
        <f t="shared" si="46"/>
        <v/>
      </c>
      <c r="H906" t="str">
        <f t="shared" si="47"/>
        <v/>
      </c>
      <c r="I906" t="str">
        <f t="shared" si="48"/>
        <v/>
      </c>
    </row>
    <row r="907" spans="1:9" x14ac:dyDescent="0.25">
      <c r="A907" t="str">
        <f>IF('C. Fund Source'!B907="","",'C. Fund Source'!B907&amp;'C. Fund Source'!C907&amp;'C. Fund Source'!D907)</f>
        <v>6020010</v>
      </c>
      <c r="B907" t="str">
        <f>IF('C. Fund Source'!E907="","",'C. Fund Source'!E907)</f>
        <v>1190</v>
      </c>
      <c r="C907">
        <f>IF(A907="","",'C. Fund Source'!G907)</f>
        <v>2.6599999999999999E-2</v>
      </c>
      <c r="D907" t="str">
        <f>IF(A907="","",IF(COUNTIFS('Tracking Log'!H:H,A907,'Tracking Log'!J:J,B907)&gt;0,"Y","N"))</f>
        <v>N</v>
      </c>
      <c r="E907" t="str">
        <f>IF(A907="","",IF(D907="N","Unit will be held to the lessor of the adopted rate or "&amp;TEXT(C907,"0.0000")&amp;" for "&amp;Year,VLOOKUP(A907&amp;"-"&amp;B907,'Tracking Support'!A:E,5,FALSE)))</f>
        <v>Unit will be held to the lessor of the adopted rate or 0.0266 for 2025</v>
      </c>
      <c r="F907" t="str">
        <f>IF(A907=$F$1,COUNTIF($A$2:A907,A907),"")</f>
        <v/>
      </c>
      <c r="G907" t="str">
        <f t="shared" si="46"/>
        <v/>
      </c>
      <c r="H907" t="str">
        <f t="shared" si="47"/>
        <v/>
      </c>
      <c r="I907" t="str">
        <f t="shared" si="48"/>
        <v/>
      </c>
    </row>
    <row r="908" spans="1:9" x14ac:dyDescent="0.25">
      <c r="A908" t="str">
        <f>IF('C. Fund Source'!B908="","",'C. Fund Source'!B908&amp;'C. Fund Source'!C908&amp;'C. Fund Source'!D908)</f>
        <v>6030817</v>
      </c>
      <c r="B908" t="str">
        <f>IF('C. Fund Source'!E908="","",'C. Fund Source'!E908)</f>
        <v>2391</v>
      </c>
      <c r="C908">
        <f>IF(A908="","",'C. Fund Source'!G908)</f>
        <v>4.9000000000000002E-2</v>
      </c>
      <c r="D908" t="str">
        <f>IF(A908="","",IF(COUNTIFS('Tracking Log'!H:H,A908,'Tracking Log'!J:J,B908)&gt;0,"Y","N"))</f>
        <v>N</v>
      </c>
      <c r="E908" t="str">
        <f>IF(A908="","",IF(D908="N","Unit will be held to the lessor of the adopted rate or "&amp;TEXT(C908,"0.0000")&amp;" for "&amp;Year,VLOOKUP(A908&amp;"-"&amp;B908,'Tracking Support'!A:E,5,FALSE)))</f>
        <v>Unit will be held to the lessor of the adopted rate or 0.0490 for 2025</v>
      </c>
      <c r="F908" t="str">
        <f>IF(A908=$F$1,COUNTIF($A$2:A908,A908),"")</f>
        <v/>
      </c>
      <c r="G908" t="str">
        <f t="shared" si="46"/>
        <v/>
      </c>
      <c r="H908" t="str">
        <f t="shared" si="47"/>
        <v/>
      </c>
      <c r="I908" t="str">
        <f t="shared" si="48"/>
        <v/>
      </c>
    </row>
    <row r="909" spans="1:9" x14ac:dyDescent="0.25">
      <c r="A909" t="str">
        <f>IF('C. Fund Source'!B909="","",'C. Fund Source'!B909&amp;'C. Fund Source'!C909&amp;'C. Fund Source'!D909)</f>
        <v>6030817</v>
      </c>
      <c r="B909" t="str">
        <f>IF('C. Fund Source'!E909="","",'C. Fund Source'!E909)</f>
        <v>8692</v>
      </c>
      <c r="C909">
        <f>IF(A909="","",'C. Fund Source'!G909)</f>
        <v>3.3300000000000003E-2</v>
      </c>
      <c r="D909" t="str">
        <f>IF(A909="","",IF(COUNTIFS('Tracking Log'!H:H,A909,'Tracking Log'!J:J,B909)&gt;0,"Y","N"))</f>
        <v>N</v>
      </c>
      <c r="E909" t="str">
        <f>IF(A909="","",IF(D909="N","Unit will be held to the lessor of the adopted rate or "&amp;TEXT(C909,"0.0000")&amp;" for "&amp;Year,VLOOKUP(A909&amp;"-"&amp;B909,'Tracking Support'!A:E,5,FALSE)))</f>
        <v>Unit will be held to the lessor of the adopted rate or 0.0333 for 2025</v>
      </c>
      <c r="F909" t="str">
        <f>IF(A909=$F$1,COUNTIF($A$2:A909,A909),"")</f>
        <v/>
      </c>
      <c r="G909" t="str">
        <f t="shared" si="46"/>
        <v/>
      </c>
      <c r="H909" t="str">
        <f t="shared" si="47"/>
        <v/>
      </c>
      <c r="I909" t="str">
        <f t="shared" si="48"/>
        <v/>
      </c>
    </row>
    <row r="910" spans="1:9" x14ac:dyDescent="0.25">
      <c r="A910" t="str">
        <f>IF('C. Fund Source'!B910="","",'C. Fund Source'!B910&amp;'C. Fund Source'!C910&amp;'C. Fund Source'!D910)</f>
        <v>6061186</v>
      </c>
      <c r="B910" t="str">
        <f>IF('C. Fund Source'!E910="","",'C. Fund Source'!E910)</f>
        <v>8692</v>
      </c>
      <c r="C910">
        <f>IF(A910="","",'C. Fund Source'!G910)</f>
        <v>2.98E-2</v>
      </c>
      <c r="D910" t="str">
        <f>IF(A910="","",IF(COUNTIFS('Tracking Log'!H:H,A910,'Tracking Log'!J:J,B910)&gt;0,"Y","N"))</f>
        <v>N</v>
      </c>
      <c r="E910" t="str">
        <f>IF(A910="","",IF(D910="N","Unit will be held to the lessor of the adopted rate or "&amp;TEXT(C910,"0.0000")&amp;" for "&amp;Year,VLOOKUP(A910&amp;"-"&amp;B910,'Tracking Support'!A:E,5,FALSE)))</f>
        <v>Unit will be held to the lessor of the adopted rate or 0.0298 for 2025</v>
      </c>
      <c r="F910" t="str">
        <f>IF(A910=$F$1,COUNTIF($A$2:A910,A910),"")</f>
        <v/>
      </c>
      <c r="G910" t="str">
        <f t="shared" si="46"/>
        <v/>
      </c>
      <c r="H910" t="str">
        <f t="shared" si="47"/>
        <v/>
      </c>
      <c r="I910" t="str">
        <f t="shared" si="48"/>
        <v/>
      </c>
    </row>
    <row r="911" spans="1:9" x14ac:dyDescent="0.25">
      <c r="A911" t="str">
        <f>IF('C. Fund Source'!B911="","",'C. Fund Source'!B911&amp;'C. Fund Source'!C911&amp;'C. Fund Source'!D911)</f>
        <v>6110000</v>
      </c>
      <c r="B911" t="str">
        <f>IF('C. Fund Source'!E911="","",'C. Fund Source'!E911)</f>
        <v>0790</v>
      </c>
      <c r="C911">
        <f>IF(A911="","",'C. Fund Source'!G911)</f>
        <v>3.2899999999999999E-2</v>
      </c>
      <c r="D911" t="str">
        <f>IF(A911="","",IF(COUNTIFS('Tracking Log'!H:H,A911,'Tracking Log'!J:J,B911)&gt;0,"Y","N"))</f>
        <v>N</v>
      </c>
      <c r="E911" t="str">
        <f>IF(A911="","",IF(D911="N","Unit will be held to the lessor of the adopted rate or "&amp;TEXT(C911,"0.0000")&amp;" for "&amp;Year,VLOOKUP(A911&amp;"-"&amp;B911,'Tracking Support'!A:E,5,FALSE)))</f>
        <v>Unit will be held to the lessor of the adopted rate or 0.0329 for 2025</v>
      </c>
      <c r="F911" t="str">
        <f>IF(A911=$F$1,COUNTIF($A$2:A911,A911),"")</f>
        <v/>
      </c>
      <c r="G911" t="str">
        <f t="shared" si="46"/>
        <v/>
      </c>
      <c r="H911" t="str">
        <f t="shared" si="47"/>
        <v/>
      </c>
      <c r="I911" t="str">
        <f t="shared" si="48"/>
        <v/>
      </c>
    </row>
    <row r="912" spans="1:9" x14ac:dyDescent="0.25">
      <c r="A912" t="str">
        <f>IF('C. Fund Source'!B912="","",'C. Fund Source'!B912&amp;'C. Fund Source'!C912&amp;'C. Fund Source'!D912)</f>
        <v>6110000</v>
      </c>
      <c r="B912" t="str">
        <f>IF('C. Fund Source'!E912="","",'C. Fund Source'!E912)</f>
        <v>2391</v>
      </c>
      <c r="C912">
        <f>IF(A912="","",'C. Fund Source'!G912)</f>
        <v>3.2000000000000001E-2</v>
      </c>
      <c r="D912" t="str">
        <f>IF(A912="","",IF(COUNTIFS('Tracking Log'!H:H,A912,'Tracking Log'!J:J,B912)&gt;0,"Y","N"))</f>
        <v>N</v>
      </c>
      <c r="E912" t="str">
        <f>IF(A912="","",IF(D912="N","Unit will be held to the lessor of the adopted rate or "&amp;TEXT(C912,"0.0000")&amp;" for "&amp;Year,VLOOKUP(A912&amp;"-"&amp;B912,'Tracking Support'!A:E,5,FALSE)))</f>
        <v>Unit will be held to the lessor of the adopted rate or 0.0320 for 2025</v>
      </c>
      <c r="F912" t="str">
        <f>IF(A912=$F$1,COUNTIF($A$2:A912,A912),"")</f>
        <v/>
      </c>
      <c r="G912" t="str">
        <f t="shared" si="46"/>
        <v/>
      </c>
      <c r="H912" t="str">
        <f t="shared" si="47"/>
        <v/>
      </c>
      <c r="I912" t="str">
        <f t="shared" si="48"/>
        <v/>
      </c>
    </row>
    <row r="913" spans="1:9" x14ac:dyDescent="0.25">
      <c r="A913" t="str">
        <f>IF('C. Fund Source'!B913="","",'C. Fund Source'!B913&amp;'C. Fund Source'!C913&amp;'C. Fund Source'!D913)</f>
        <v>6120001</v>
      </c>
      <c r="B913" t="str">
        <f>IF('C. Fund Source'!E913="","",'C. Fund Source'!E913)</f>
        <v>1190</v>
      </c>
      <c r="C913">
        <f>IF(A913="","",'C. Fund Source'!G913)</f>
        <v>3.3300000000000003E-2</v>
      </c>
      <c r="D913" t="str">
        <f>IF(A913="","",IF(COUNTIFS('Tracking Log'!H:H,A913,'Tracking Log'!J:J,B913)&gt;0,"Y","N"))</f>
        <v>N</v>
      </c>
      <c r="E913" t="str">
        <f>IF(A913="","",IF(D913="N","Unit will be held to the lessor of the adopted rate or "&amp;TEXT(C913,"0.0000")&amp;" for "&amp;Year,VLOOKUP(A913&amp;"-"&amp;B913,'Tracking Support'!A:E,5,FALSE)))</f>
        <v>Unit will be held to the lessor of the adopted rate or 0.0333 for 2025</v>
      </c>
      <c r="F913" t="str">
        <f>IF(A913=$F$1,COUNTIF($A$2:A913,A913),"")</f>
        <v/>
      </c>
      <c r="G913" t="str">
        <f t="shared" si="46"/>
        <v/>
      </c>
      <c r="H913" t="str">
        <f t="shared" si="47"/>
        <v/>
      </c>
      <c r="I913" t="str">
        <f t="shared" si="48"/>
        <v/>
      </c>
    </row>
    <row r="914" spans="1:9" x14ac:dyDescent="0.25">
      <c r="A914" t="str">
        <f>IF('C. Fund Source'!B914="","",'C. Fund Source'!B914&amp;'C. Fund Source'!C914&amp;'C. Fund Source'!D914)</f>
        <v>6120002</v>
      </c>
      <c r="B914" t="str">
        <f>IF('C. Fund Source'!E914="","",'C. Fund Source'!E914)</f>
        <v>1190</v>
      </c>
      <c r="C914">
        <f>IF(A914="","",'C. Fund Source'!G914)</f>
        <v>3.2500000000000001E-2</v>
      </c>
      <c r="D914" t="str">
        <f>IF(A914="","",IF(COUNTIFS('Tracking Log'!H:H,A914,'Tracking Log'!J:J,B914)&gt;0,"Y","N"))</f>
        <v>N</v>
      </c>
      <c r="E914" t="str">
        <f>IF(A914="","",IF(D914="N","Unit will be held to the lessor of the adopted rate or "&amp;TEXT(C914,"0.0000")&amp;" for "&amp;Year,VLOOKUP(A914&amp;"-"&amp;B914,'Tracking Support'!A:E,5,FALSE)))</f>
        <v>Unit will be held to the lessor of the adopted rate or 0.0325 for 2025</v>
      </c>
      <c r="F914" t="str">
        <f>IF(A914=$F$1,COUNTIF($A$2:A914,A914),"")</f>
        <v/>
      </c>
      <c r="G914" t="str">
        <f t="shared" si="46"/>
        <v/>
      </c>
      <c r="H914" t="str">
        <f t="shared" si="47"/>
        <v/>
      </c>
      <c r="I914" t="str">
        <f t="shared" si="48"/>
        <v/>
      </c>
    </row>
    <row r="915" spans="1:9" x14ac:dyDescent="0.25">
      <c r="A915" t="str">
        <f>IF('C. Fund Source'!B915="","",'C. Fund Source'!B915&amp;'C. Fund Source'!C915&amp;'C. Fund Source'!D915)</f>
        <v>6120005</v>
      </c>
      <c r="B915" t="str">
        <f>IF('C. Fund Source'!E915="","",'C. Fund Source'!E915)</f>
        <v>1190</v>
      </c>
      <c r="C915">
        <f>IF(A915="","",'C. Fund Source'!G915)</f>
        <v>3.2899999999999999E-2</v>
      </c>
      <c r="D915" t="str">
        <f>IF(A915="","",IF(COUNTIFS('Tracking Log'!H:H,A915,'Tracking Log'!J:J,B915)&gt;0,"Y","N"))</f>
        <v>N</v>
      </c>
      <c r="E915" t="str">
        <f>IF(A915="","",IF(D915="N","Unit will be held to the lessor of the adopted rate or "&amp;TEXT(C915,"0.0000")&amp;" for "&amp;Year,VLOOKUP(A915&amp;"-"&amp;B915,'Tracking Support'!A:E,5,FALSE)))</f>
        <v>Unit will be held to the lessor of the adopted rate or 0.0329 for 2025</v>
      </c>
      <c r="F915" t="str">
        <f>IF(A915=$F$1,COUNTIF($A$2:A915,A915),"")</f>
        <v/>
      </c>
      <c r="G915" t="str">
        <f t="shared" si="46"/>
        <v/>
      </c>
      <c r="H915" t="str">
        <f t="shared" si="47"/>
        <v/>
      </c>
      <c r="I915" t="str">
        <f t="shared" si="48"/>
        <v/>
      </c>
    </row>
    <row r="916" spans="1:9" x14ac:dyDescent="0.25">
      <c r="A916" t="str">
        <f>IF('C. Fund Source'!B916="","",'C. Fund Source'!B916&amp;'C. Fund Source'!C916&amp;'C. Fund Source'!D916)</f>
        <v>6120009</v>
      </c>
      <c r="B916" t="str">
        <f>IF('C. Fund Source'!E916="","",'C. Fund Source'!E916)</f>
        <v>1190</v>
      </c>
      <c r="C916">
        <f>IF(A916="","",'C. Fund Source'!G916)</f>
        <v>3.3300000000000003E-2</v>
      </c>
      <c r="D916" t="str">
        <f>IF(A916="","",IF(COUNTIFS('Tracking Log'!H:H,A916,'Tracking Log'!J:J,B916)&gt;0,"Y","N"))</f>
        <v>N</v>
      </c>
      <c r="E916" t="str">
        <f>IF(A916="","",IF(D916="N","Unit will be held to the lessor of the adopted rate or "&amp;TEXT(C916,"0.0000")&amp;" for "&amp;Year,VLOOKUP(A916&amp;"-"&amp;B916,'Tracking Support'!A:E,5,FALSE)))</f>
        <v>Unit will be held to the lessor of the adopted rate or 0.0333 for 2025</v>
      </c>
      <c r="F916" t="str">
        <f>IF(A916=$F$1,COUNTIF($A$2:A916,A916),"")</f>
        <v/>
      </c>
      <c r="G916" t="str">
        <f t="shared" si="46"/>
        <v/>
      </c>
      <c r="H916" t="str">
        <f t="shared" si="47"/>
        <v/>
      </c>
      <c r="I916" t="str">
        <f t="shared" si="48"/>
        <v/>
      </c>
    </row>
    <row r="917" spans="1:9" x14ac:dyDescent="0.25">
      <c r="A917" t="str">
        <f>IF('C. Fund Source'!B917="","",'C. Fund Source'!B917&amp;'C. Fund Source'!C917&amp;'C. Fund Source'!D917)</f>
        <v>6120011</v>
      </c>
      <c r="B917" t="str">
        <f>IF('C. Fund Source'!E917="","",'C. Fund Source'!E917)</f>
        <v>1190</v>
      </c>
      <c r="C917">
        <f>IF(A917="","",'C. Fund Source'!G917)</f>
        <v>2.9000000000000001E-2</v>
      </c>
      <c r="D917" t="str">
        <f>IF(A917="","",IF(COUNTIFS('Tracking Log'!H:H,A917,'Tracking Log'!J:J,B917)&gt;0,"Y","N"))</f>
        <v>N</v>
      </c>
      <c r="E917" t="str">
        <f>IF(A917="","",IF(D917="N","Unit will be held to the lessor of the adopted rate or "&amp;TEXT(C917,"0.0000")&amp;" for "&amp;Year,VLOOKUP(A917&amp;"-"&amp;B917,'Tracking Support'!A:E,5,FALSE)))</f>
        <v>Unit will be held to the lessor of the adopted rate or 0.0290 for 2025</v>
      </c>
      <c r="F917" t="str">
        <f>IF(A917=$F$1,COUNTIF($A$2:A917,A917),"")</f>
        <v/>
      </c>
      <c r="G917" t="str">
        <f t="shared" si="46"/>
        <v/>
      </c>
      <c r="H917" t="str">
        <f t="shared" si="47"/>
        <v/>
      </c>
      <c r="I917" t="str">
        <f t="shared" si="48"/>
        <v/>
      </c>
    </row>
    <row r="918" spans="1:9" x14ac:dyDescent="0.25">
      <c r="A918" t="str">
        <f>IF('C. Fund Source'!B918="","",'C. Fund Source'!B918&amp;'C. Fund Source'!C918&amp;'C. Fund Source'!D918)</f>
        <v>6120013</v>
      </c>
      <c r="B918" t="str">
        <f>IF('C. Fund Source'!E918="","",'C. Fund Source'!E918)</f>
        <v>1190</v>
      </c>
      <c r="C918">
        <f>IF(A918="","",'C. Fund Source'!G918)</f>
        <v>1.4999999999999999E-2</v>
      </c>
      <c r="D918" t="str">
        <f>IF(A918="","",IF(COUNTIFS('Tracking Log'!H:H,A918,'Tracking Log'!J:J,B918)&gt;0,"Y","N"))</f>
        <v>N</v>
      </c>
      <c r="E918" t="str">
        <f>IF(A918="","",IF(D918="N","Unit will be held to the lessor of the adopted rate or "&amp;TEXT(C918,"0.0000")&amp;" for "&amp;Year,VLOOKUP(A918&amp;"-"&amp;B918,'Tracking Support'!A:E,5,FALSE)))</f>
        <v>Unit will be held to the lessor of the adopted rate or 0.0150 for 2025</v>
      </c>
      <c r="F918" t="str">
        <f>IF(A918=$F$1,COUNTIF($A$2:A918,A918),"")</f>
        <v/>
      </c>
      <c r="G918" t="str">
        <f t="shared" si="46"/>
        <v/>
      </c>
      <c r="H918" t="str">
        <f t="shared" si="47"/>
        <v/>
      </c>
      <c r="I918" t="str">
        <f t="shared" si="48"/>
        <v/>
      </c>
    </row>
    <row r="919" spans="1:9" x14ac:dyDescent="0.25">
      <c r="A919" t="str">
        <f>IF('C. Fund Source'!B919="","",'C. Fund Source'!B919&amp;'C. Fund Source'!C919&amp;'C. Fund Source'!D919)</f>
        <v>6130821</v>
      </c>
      <c r="B919" t="str">
        <f>IF('C. Fund Source'!E919="","",'C. Fund Source'!E919)</f>
        <v>2391</v>
      </c>
      <c r="C919">
        <f>IF(A919="","",'C. Fund Source'!G919)</f>
        <v>2.0500000000000001E-2</v>
      </c>
      <c r="D919" t="str">
        <f>IF(A919="","",IF(COUNTIFS('Tracking Log'!H:H,A919,'Tracking Log'!J:J,B919)&gt;0,"Y","N"))</f>
        <v>N</v>
      </c>
      <c r="E919" t="str">
        <f>IF(A919="","",IF(D919="N","Unit will be held to the lessor of the adopted rate or "&amp;TEXT(C919,"0.0000")&amp;" for "&amp;Year,VLOOKUP(A919&amp;"-"&amp;B919,'Tracking Support'!A:E,5,FALSE)))</f>
        <v>Unit will be held to the lessor of the adopted rate or 0.0205 for 2025</v>
      </c>
      <c r="F919" t="str">
        <f>IF(A919=$F$1,COUNTIF($A$2:A919,A919),"")</f>
        <v/>
      </c>
      <c r="G919" t="str">
        <f t="shared" si="46"/>
        <v/>
      </c>
      <c r="H919" t="str">
        <f t="shared" si="47"/>
        <v/>
      </c>
      <c r="I919" t="str">
        <f t="shared" si="48"/>
        <v/>
      </c>
    </row>
    <row r="920" spans="1:9" x14ac:dyDescent="0.25">
      <c r="A920" t="str">
        <f>IF('C. Fund Source'!B920="","",'C. Fund Source'!B920&amp;'C. Fund Source'!C920&amp;'C. Fund Source'!D920)</f>
        <v>6130822</v>
      </c>
      <c r="B920" t="str">
        <f>IF('C. Fund Source'!E920="","",'C. Fund Source'!E920)</f>
        <v>2391</v>
      </c>
      <c r="C920">
        <f>IF(A920="","",'C. Fund Source'!G920)</f>
        <v>1.6E-2</v>
      </c>
      <c r="D920" t="str">
        <f>IF(A920="","",IF(COUNTIFS('Tracking Log'!H:H,A920,'Tracking Log'!J:J,B920)&gt;0,"Y","N"))</f>
        <v>N</v>
      </c>
      <c r="E920" t="str">
        <f>IF(A920="","",IF(D920="N","Unit will be held to the lessor of the adopted rate or "&amp;TEXT(C920,"0.0000")&amp;" for "&amp;Year,VLOOKUP(A920&amp;"-"&amp;B920,'Tracking Support'!A:E,5,FALSE)))</f>
        <v>Unit will be held to the lessor of the adopted rate or 0.0160 for 2025</v>
      </c>
      <c r="F920" t="str">
        <f>IF(A920=$F$1,COUNTIF($A$2:A920,A920),"")</f>
        <v/>
      </c>
      <c r="G920" t="str">
        <f t="shared" si="46"/>
        <v/>
      </c>
      <c r="H920" t="str">
        <f t="shared" si="47"/>
        <v/>
      </c>
      <c r="I920" t="str">
        <f t="shared" si="48"/>
        <v/>
      </c>
    </row>
    <row r="921" spans="1:9" x14ac:dyDescent="0.25">
      <c r="A921" t="str">
        <f>IF('C. Fund Source'!B921="","",'C. Fund Source'!B921&amp;'C. Fund Source'!C921&amp;'C. Fund Source'!D921)</f>
        <v>6130823</v>
      </c>
      <c r="B921" t="str">
        <f>IF('C. Fund Source'!E921="","",'C. Fund Source'!E921)</f>
        <v>1191</v>
      </c>
      <c r="C921">
        <f>IF(A921="","",'C. Fund Source'!G921)</f>
        <v>2.2000000000000001E-3</v>
      </c>
      <c r="D921" t="str">
        <f>IF(A921="","",IF(COUNTIFS('Tracking Log'!H:H,A921,'Tracking Log'!J:J,B921)&gt;0,"Y","N"))</f>
        <v>N</v>
      </c>
      <c r="E921" t="str">
        <f>IF(A921="","",IF(D921="N","Unit will be held to the lessor of the adopted rate or "&amp;TEXT(C921,"0.0000")&amp;" for "&amp;Year,VLOOKUP(A921&amp;"-"&amp;B921,'Tracking Support'!A:E,5,FALSE)))</f>
        <v>Unit will be held to the lessor of the adopted rate or 0.0022 for 2025</v>
      </c>
      <c r="F921" t="str">
        <f>IF(A921=$F$1,COUNTIF($A$2:A921,A921),"")</f>
        <v/>
      </c>
      <c r="G921" t="str">
        <f t="shared" si="46"/>
        <v/>
      </c>
      <c r="H921" t="str">
        <f t="shared" si="47"/>
        <v/>
      </c>
      <c r="I921" t="str">
        <f t="shared" si="48"/>
        <v/>
      </c>
    </row>
    <row r="922" spans="1:9" x14ac:dyDescent="0.25">
      <c r="A922" t="str">
        <f>IF('C. Fund Source'!B922="","",'C. Fund Source'!B922&amp;'C. Fund Source'!C922&amp;'C. Fund Source'!D922)</f>
        <v>6130823</v>
      </c>
      <c r="B922" t="str">
        <f>IF('C. Fund Source'!E922="","",'C. Fund Source'!E922)</f>
        <v>2391</v>
      </c>
      <c r="C922">
        <f>IF(A922="","",'C. Fund Source'!G922)</f>
        <v>1.5100000000000001E-2</v>
      </c>
      <c r="D922" t="str">
        <f>IF(A922="","",IF(COUNTIFS('Tracking Log'!H:H,A922,'Tracking Log'!J:J,B922)&gt;0,"Y","N"))</f>
        <v>N</v>
      </c>
      <c r="E922" t="str">
        <f>IF(A922="","",IF(D922="N","Unit will be held to the lessor of the adopted rate or "&amp;TEXT(C922,"0.0000")&amp;" for "&amp;Year,VLOOKUP(A922&amp;"-"&amp;B922,'Tracking Support'!A:E,5,FALSE)))</f>
        <v>Unit will be held to the lessor of the adopted rate or 0.0151 for 2025</v>
      </c>
      <c r="F922" t="str">
        <f>IF(A922=$F$1,COUNTIF($A$2:A922,A922),"")</f>
        <v/>
      </c>
      <c r="G922" t="str">
        <f t="shared" si="46"/>
        <v/>
      </c>
      <c r="H922" t="str">
        <f t="shared" si="47"/>
        <v/>
      </c>
      <c r="I922" t="str">
        <f t="shared" si="48"/>
        <v/>
      </c>
    </row>
    <row r="923" spans="1:9" x14ac:dyDescent="0.25">
      <c r="A923" t="str">
        <f>IF('C. Fund Source'!B923="","",'C. Fund Source'!B923&amp;'C. Fund Source'!C923&amp;'C. Fund Source'!D923)</f>
        <v>6161187</v>
      </c>
      <c r="B923" t="str">
        <f>IF('C. Fund Source'!E923="","",'C. Fund Source'!E923)</f>
        <v>8692</v>
      </c>
      <c r="C923">
        <f>IF(A923="","",'C. Fund Source'!G923)</f>
        <v>3.2500000000000001E-2</v>
      </c>
      <c r="D923" t="str">
        <f>IF(A923="","",IF(COUNTIFS('Tracking Log'!H:H,A923,'Tracking Log'!J:J,B923)&gt;0,"Y","N"))</f>
        <v>N</v>
      </c>
      <c r="E923" t="str">
        <f>IF(A923="","",IF(D923="N","Unit will be held to the lessor of the adopted rate or "&amp;TEXT(C923,"0.0000")&amp;" for "&amp;Year,VLOOKUP(A923&amp;"-"&amp;B923,'Tracking Support'!A:E,5,FALSE)))</f>
        <v>Unit will be held to the lessor of the adopted rate or 0.0325 for 2025</v>
      </c>
      <c r="F923" t="str">
        <f>IF(A923=$F$1,COUNTIF($A$2:A923,A923),"")</f>
        <v/>
      </c>
      <c r="G923" t="str">
        <f t="shared" si="46"/>
        <v/>
      </c>
      <c r="H923" t="str">
        <f t="shared" si="47"/>
        <v/>
      </c>
      <c r="I923" t="str">
        <f t="shared" si="48"/>
        <v/>
      </c>
    </row>
    <row r="924" spans="1:9" x14ac:dyDescent="0.25">
      <c r="A924" t="str">
        <f>IF('C. Fund Source'!B924="","",'C. Fund Source'!B924&amp;'C. Fund Source'!C924&amp;'C. Fund Source'!D924)</f>
        <v>6210000</v>
      </c>
      <c r="B924" t="str">
        <f>IF('C. Fund Source'!E924="","",'C. Fund Source'!E924)</f>
        <v>0790</v>
      </c>
      <c r="C924">
        <f>IF(A924="","",'C. Fund Source'!G924)</f>
        <v>5.2400000000000002E-2</v>
      </c>
      <c r="D924" t="str">
        <f>IF(A924="","",IF(COUNTIFS('Tracking Log'!H:H,A924,'Tracking Log'!J:J,B924)&gt;0,"Y","N"))</f>
        <v>N</v>
      </c>
      <c r="E924" t="str">
        <f>IF(A924="","",IF(D924="N","Unit will be held to the lessor of the adopted rate or "&amp;TEXT(C924,"0.0000")&amp;" for "&amp;Year,VLOOKUP(A924&amp;"-"&amp;B924,'Tracking Support'!A:E,5,FALSE)))</f>
        <v>Unit will be held to the lessor of the adopted rate or 0.0524 for 2025</v>
      </c>
      <c r="F924" t="str">
        <f>IF(A924=$F$1,COUNTIF($A$2:A924,A924),"")</f>
        <v/>
      </c>
      <c r="G924" t="str">
        <f t="shared" si="46"/>
        <v/>
      </c>
      <c r="H924" t="str">
        <f t="shared" si="47"/>
        <v/>
      </c>
      <c r="I924" t="str">
        <f t="shared" si="48"/>
        <v/>
      </c>
    </row>
    <row r="925" spans="1:9" x14ac:dyDescent="0.25">
      <c r="A925" t="str">
        <f>IF('C. Fund Source'!B925="","",'C. Fund Source'!B925&amp;'C. Fund Source'!C925&amp;'C. Fund Source'!D925)</f>
        <v>6210000</v>
      </c>
      <c r="B925" t="str">
        <f>IF('C. Fund Source'!E925="","",'C. Fund Source'!E925)</f>
        <v>2391</v>
      </c>
      <c r="C925">
        <f>IF(A925="","",'C. Fund Source'!G925)</f>
        <v>3.0599999999999999E-2</v>
      </c>
      <c r="D925" t="str">
        <f>IF(A925="","",IF(COUNTIFS('Tracking Log'!H:H,A925,'Tracking Log'!J:J,B925)&gt;0,"Y","N"))</f>
        <v>N</v>
      </c>
      <c r="E925" t="str">
        <f>IF(A925="","",IF(D925="N","Unit will be held to the lessor of the adopted rate or "&amp;TEXT(C925,"0.0000")&amp;" for "&amp;Year,VLOOKUP(A925&amp;"-"&amp;B925,'Tracking Support'!A:E,5,FALSE)))</f>
        <v>Unit will be held to the lessor of the adopted rate or 0.0306 for 2025</v>
      </c>
      <c r="F925" t="str">
        <f>IF(A925=$F$1,COUNTIF($A$2:A925,A925),"")</f>
        <v/>
      </c>
      <c r="G925" t="str">
        <f t="shared" si="46"/>
        <v/>
      </c>
      <c r="H925" t="str">
        <f t="shared" si="47"/>
        <v/>
      </c>
      <c r="I925" t="str">
        <f t="shared" si="48"/>
        <v/>
      </c>
    </row>
    <row r="926" spans="1:9" x14ac:dyDescent="0.25">
      <c r="A926" t="str">
        <f>IF('C. Fund Source'!B926="","",'C. Fund Source'!B926&amp;'C. Fund Source'!C926&amp;'C. Fund Source'!D926)</f>
        <v>6230411</v>
      </c>
      <c r="B926" t="str">
        <f>IF('C. Fund Source'!E926="","",'C. Fund Source'!E926)</f>
        <v>2391</v>
      </c>
      <c r="C926">
        <f>IF(A926="","",'C. Fund Source'!G926)</f>
        <v>0.05</v>
      </c>
      <c r="D926" t="str">
        <f>IF(A926="","",IF(COUNTIFS('Tracking Log'!H:H,A926,'Tracking Log'!J:J,B926)&gt;0,"Y","N"))</f>
        <v>N</v>
      </c>
      <c r="E926" t="str">
        <f>IF(A926="","",IF(D926="N","Unit will be held to the lessor of the adopted rate or "&amp;TEXT(C926,"0.0000")&amp;" for "&amp;Year,VLOOKUP(A926&amp;"-"&amp;B926,'Tracking Support'!A:E,5,FALSE)))</f>
        <v>Unit will be held to the lessor of the adopted rate or 0.0500 for 2025</v>
      </c>
      <c r="F926" t="str">
        <f>IF(A926=$F$1,COUNTIF($A$2:A926,A926),"")</f>
        <v/>
      </c>
      <c r="G926" t="str">
        <f t="shared" si="46"/>
        <v/>
      </c>
      <c r="H926" t="str">
        <f t="shared" si="47"/>
        <v/>
      </c>
      <c r="I926" t="str">
        <f t="shared" si="48"/>
        <v/>
      </c>
    </row>
    <row r="927" spans="1:9" x14ac:dyDescent="0.25">
      <c r="A927" t="str">
        <f>IF('C. Fund Source'!B927="","",'C. Fund Source'!B927&amp;'C. Fund Source'!C927&amp;'C. Fund Source'!D927)</f>
        <v>6230463</v>
      </c>
      <c r="B927" t="str">
        <f>IF('C. Fund Source'!E927="","",'C. Fund Source'!E927)</f>
        <v>2391</v>
      </c>
      <c r="C927">
        <f>IF(A927="","",'C. Fund Source'!G927)</f>
        <v>4.7E-2</v>
      </c>
      <c r="D927" t="str">
        <f>IF(A927="","",IF(COUNTIFS('Tracking Log'!H:H,A927,'Tracking Log'!J:J,B927)&gt;0,"Y","N"))</f>
        <v>N</v>
      </c>
      <c r="E927" t="str">
        <f>IF(A927="","",IF(D927="N","Unit will be held to the lessor of the adopted rate or "&amp;TEXT(C927,"0.0000")&amp;" for "&amp;Year,VLOOKUP(A927&amp;"-"&amp;B927,'Tracking Support'!A:E,5,FALSE)))</f>
        <v>Unit will be held to the lessor of the adopted rate or 0.0470 for 2025</v>
      </c>
      <c r="F927" t="str">
        <f>IF(A927=$F$1,COUNTIF($A$2:A927,A927),"")</f>
        <v/>
      </c>
      <c r="G927" t="str">
        <f t="shared" si="46"/>
        <v/>
      </c>
      <c r="H927" t="str">
        <f t="shared" si="47"/>
        <v/>
      </c>
      <c r="I927" t="str">
        <f t="shared" si="48"/>
        <v/>
      </c>
    </row>
    <row r="928" spans="1:9" x14ac:dyDescent="0.25">
      <c r="A928" t="str">
        <f>IF('C. Fund Source'!B928="","",'C. Fund Source'!B928&amp;'C. Fund Source'!C928&amp;'C. Fund Source'!D928)</f>
        <v>6260993</v>
      </c>
      <c r="B928" t="str">
        <f>IF('C. Fund Source'!E928="","",'C. Fund Source'!E928)</f>
        <v>2190</v>
      </c>
      <c r="C928">
        <f>IF(A928="","",'C. Fund Source'!G928)</f>
        <v>1E-3</v>
      </c>
      <c r="D928" t="str">
        <f>IF(A928="","",IF(COUNTIFS('Tracking Log'!H:H,A928,'Tracking Log'!J:J,B928)&gt;0,"Y","N"))</f>
        <v>N</v>
      </c>
      <c r="E928" t="str">
        <f>IF(A928="","",IF(D928="N","Unit will be held to the lessor of the adopted rate or "&amp;TEXT(C928,"0.0000")&amp;" for "&amp;Year,VLOOKUP(A928&amp;"-"&amp;B928,'Tracking Support'!A:E,5,FALSE)))</f>
        <v>Unit will be held to the lessor of the adopted rate or 0.0010 for 2025</v>
      </c>
      <c r="F928" t="str">
        <f>IF(A928=$F$1,COUNTIF($A$2:A928,A928),"")</f>
        <v/>
      </c>
      <c r="G928" t="str">
        <f t="shared" si="46"/>
        <v/>
      </c>
      <c r="H928" t="str">
        <f t="shared" si="47"/>
        <v/>
      </c>
      <c r="I928" t="str">
        <f t="shared" si="48"/>
        <v/>
      </c>
    </row>
    <row r="929" spans="1:9" x14ac:dyDescent="0.25">
      <c r="A929" t="str">
        <f>IF('C. Fund Source'!B929="","",'C. Fund Source'!B929&amp;'C. Fund Source'!C929&amp;'C. Fund Source'!D929)</f>
        <v>6310000</v>
      </c>
      <c r="B929" t="str">
        <f>IF('C. Fund Source'!E929="","",'C. Fund Source'!E929)</f>
        <v>0790</v>
      </c>
      <c r="C929">
        <f>IF(A929="","",'C. Fund Source'!G929)</f>
        <v>3.8199999999999998E-2</v>
      </c>
      <c r="D929" t="str">
        <f>IF(A929="","",IF(COUNTIFS('Tracking Log'!H:H,A929,'Tracking Log'!J:J,B929)&gt;0,"Y","N"))</f>
        <v>N</v>
      </c>
      <c r="E929" t="str">
        <f>IF(A929="","",IF(D929="N","Unit will be held to the lessor of the adopted rate or "&amp;TEXT(C929,"0.0000")&amp;" for "&amp;Year,VLOOKUP(A929&amp;"-"&amp;B929,'Tracking Support'!A:E,5,FALSE)))</f>
        <v>Unit will be held to the lessor of the adopted rate or 0.0382 for 2025</v>
      </c>
      <c r="F929" t="str">
        <f>IF(A929=$F$1,COUNTIF($A$2:A929,A929),"")</f>
        <v/>
      </c>
      <c r="G929" t="str">
        <f t="shared" si="46"/>
        <v/>
      </c>
      <c r="H929" t="str">
        <f t="shared" si="47"/>
        <v/>
      </c>
      <c r="I929" t="str">
        <f t="shared" si="48"/>
        <v/>
      </c>
    </row>
    <row r="930" spans="1:9" x14ac:dyDescent="0.25">
      <c r="A930" t="str">
        <f>IF('C. Fund Source'!B930="","",'C. Fund Source'!B930&amp;'C. Fund Source'!C930&amp;'C. Fund Source'!D930)</f>
        <v>6310000</v>
      </c>
      <c r="B930" t="str">
        <f>IF('C. Fund Source'!E930="","",'C. Fund Source'!E930)</f>
        <v>2391</v>
      </c>
      <c r="C930">
        <f>IF(A930="","",'C. Fund Source'!G930)</f>
        <v>1.4800000000000001E-2</v>
      </c>
      <c r="D930" t="str">
        <f>IF(A930="","",IF(COUNTIFS('Tracking Log'!H:H,A930,'Tracking Log'!J:J,B930)&gt;0,"Y","N"))</f>
        <v>Y</v>
      </c>
      <c r="E930" t="str">
        <f>IF(A930="","",IF(D930="N","Unit will be held to the lessor of the adopted rate or "&amp;TEXT(C930,"0.0000")&amp;" for "&amp;Year,VLOOKUP(A930&amp;"-"&amp;B930,'Tracking Support'!A:E,5,FALSE)))</f>
        <v>Unit will be held to the lessor of the adopted rate or the Re-established rate of 0.0333 for 2025</v>
      </c>
      <c r="F930" t="str">
        <f>IF(A930=$F$1,COUNTIF($A$2:A930,A930),"")</f>
        <v/>
      </c>
      <c r="G930" t="str">
        <f t="shared" si="46"/>
        <v/>
      </c>
      <c r="H930" t="str">
        <f t="shared" si="47"/>
        <v/>
      </c>
      <c r="I930" t="str">
        <f t="shared" si="48"/>
        <v/>
      </c>
    </row>
    <row r="931" spans="1:9" x14ac:dyDescent="0.25">
      <c r="A931" t="str">
        <f>IF('C. Fund Source'!B931="","",'C. Fund Source'!B931&amp;'C. Fund Source'!C931&amp;'C. Fund Source'!D931)</f>
        <v>6330455</v>
      </c>
      <c r="B931" t="str">
        <f>IF('C. Fund Source'!E931="","",'C. Fund Source'!E931)</f>
        <v>2391</v>
      </c>
      <c r="C931">
        <f>IF(A931="","",'C. Fund Source'!G931)</f>
        <v>3.5299999999999998E-2</v>
      </c>
      <c r="D931" t="str">
        <f>IF(A931="","",IF(COUNTIFS('Tracking Log'!H:H,A931,'Tracking Log'!J:J,B931)&gt;0,"Y","N"))</f>
        <v>N</v>
      </c>
      <c r="E931" t="str">
        <f>IF(A931="","",IF(D931="N","Unit will be held to the lessor of the adopted rate or "&amp;TEXT(C931,"0.0000")&amp;" for "&amp;Year,VLOOKUP(A931&amp;"-"&amp;B931,'Tracking Support'!A:E,5,FALSE)))</f>
        <v>Unit will be held to the lessor of the adopted rate or 0.0353 for 2025</v>
      </c>
      <c r="F931" t="str">
        <f>IF(A931=$F$1,COUNTIF($A$2:A931,A931),"")</f>
        <v/>
      </c>
      <c r="G931" t="str">
        <f t="shared" si="46"/>
        <v/>
      </c>
      <c r="H931" t="str">
        <f t="shared" si="47"/>
        <v/>
      </c>
      <c r="I931" t="str">
        <f t="shared" si="48"/>
        <v/>
      </c>
    </row>
    <row r="932" spans="1:9" x14ac:dyDescent="0.25">
      <c r="A932" t="str">
        <f>IF('C. Fund Source'!B932="","",'C. Fund Source'!B932&amp;'C. Fund Source'!C932&amp;'C. Fund Source'!D932)</f>
        <v>6330455</v>
      </c>
      <c r="B932" t="str">
        <f>IF('C. Fund Source'!E932="","",'C. Fund Source'!E932)</f>
        <v>8692</v>
      </c>
      <c r="C932">
        <f>IF(A932="","",'C. Fund Source'!G932)</f>
        <v>3.3300000000000003E-2</v>
      </c>
      <c r="D932" t="str">
        <f>IF(A932="","",IF(COUNTIFS('Tracking Log'!H:H,A932,'Tracking Log'!J:J,B932)&gt;0,"Y","N"))</f>
        <v>N</v>
      </c>
      <c r="E932" t="str">
        <f>IF(A932="","",IF(D932="N","Unit will be held to the lessor of the adopted rate or "&amp;TEXT(C932,"0.0000")&amp;" for "&amp;Year,VLOOKUP(A932&amp;"-"&amp;B932,'Tracking Support'!A:E,5,FALSE)))</f>
        <v>Unit will be held to the lessor of the adopted rate or 0.0333 for 2025</v>
      </c>
      <c r="F932" t="str">
        <f>IF(A932=$F$1,COUNTIF($A$2:A932,A932),"")</f>
        <v/>
      </c>
      <c r="G932" t="str">
        <f t="shared" si="46"/>
        <v/>
      </c>
      <c r="H932" t="str">
        <f t="shared" si="47"/>
        <v/>
      </c>
      <c r="I932" t="str">
        <f t="shared" si="48"/>
        <v/>
      </c>
    </row>
    <row r="933" spans="1:9" x14ac:dyDescent="0.25">
      <c r="A933" t="str">
        <f>IF('C. Fund Source'!B933="","",'C. Fund Source'!B933&amp;'C. Fund Source'!C933&amp;'C. Fund Source'!D933)</f>
        <v>6330825</v>
      </c>
      <c r="B933" t="str">
        <f>IF('C. Fund Source'!E933="","",'C. Fund Source'!E933)</f>
        <v>2391</v>
      </c>
      <c r="C933">
        <f>IF(A933="","",'C. Fund Source'!G933)</f>
        <v>2.8899999999999999E-2</v>
      </c>
      <c r="D933" t="str">
        <f>IF(A933="","",IF(COUNTIFS('Tracking Log'!H:H,A933,'Tracking Log'!J:J,B933)&gt;0,"Y","N"))</f>
        <v>N</v>
      </c>
      <c r="E933" t="str">
        <f>IF(A933="","",IF(D933="N","Unit will be held to the lessor of the adopted rate or "&amp;TEXT(C933,"0.0000")&amp;" for "&amp;Year,VLOOKUP(A933&amp;"-"&amp;B933,'Tracking Support'!A:E,5,FALSE)))</f>
        <v>Unit will be held to the lessor of the adopted rate or 0.0289 for 2025</v>
      </c>
      <c r="F933" t="str">
        <f>IF(A933=$F$1,COUNTIF($A$2:A933,A933),"")</f>
        <v/>
      </c>
      <c r="G933" t="str">
        <f t="shared" si="46"/>
        <v/>
      </c>
      <c r="H933" t="str">
        <f t="shared" si="47"/>
        <v/>
      </c>
      <c r="I933" t="str">
        <f t="shared" si="48"/>
        <v/>
      </c>
    </row>
    <row r="934" spans="1:9" x14ac:dyDescent="0.25">
      <c r="A934" t="str">
        <f>IF('C. Fund Source'!B934="","",'C. Fund Source'!B934&amp;'C. Fund Source'!C934&amp;'C. Fund Source'!D934)</f>
        <v>6330826</v>
      </c>
      <c r="B934" t="str">
        <f>IF('C. Fund Source'!E934="","",'C. Fund Source'!E934)</f>
        <v>2391</v>
      </c>
      <c r="C934">
        <f>IF(A934="","",'C. Fund Source'!G934)</f>
        <v>2.0799999999999999E-2</v>
      </c>
      <c r="D934" t="str">
        <f>IF(A934="","",IF(COUNTIFS('Tracking Log'!H:H,A934,'Tracking Log'!J:J,B934)&gt;0,"Y","N"))</f>
        <v>N</v>
      </c>
      <c r="E934" t="str">
        <f>IF(A934="","",IF(D934="N","Unit will be held to the lessor of the adopted rate or "&amp;TEXT(C934,"0.0000")&amp;" for "&amp;Year,VLOOKUP(A934&amp;"-"&amp;B934,'Tracking Support'!A:E,5,FALSE)))</f>
        <v>Unit will be held to the lessor of the adopted rate or 0.0208 for 2025</v>
      </c>
      <c r="F934" t="str">
        <f>IF(A934=$F$1,COUNTIF($A$2:A934,A934),"")</f>
        <v/>
      </c>
      <c r="G934" t="str">
        <f t="shared" si="46"/>
        <v/>
      </c>
      <c r="H934" t="str">
        <f t="shared" si="47"/>
        <v/>
      </c>
      <c r="I934" t="str">
        <f t="shared" si="48"/>
        <v/>
      </c>
    </row>
    <row r="935" spans="1:9" x14ac:dyDescent="0.25">
      <c r="A935" t="str">
        <f>IF('C. Fund Source'!B935="","",'C. Fund Source'!B935&amp;'C. Fund Source'!C935&amp;'C. Fund Source'!D935)</f>
        <v>6370007</v>
      </c>
      <c r="B935" t="str">
        <f>IF('C. Fund Source'!E935="","",'C. Fund Source'!E935)</f>
        <v>0990</v>
      </c>
      <c r="C935">
        <f>IF(A935="","",'C. Fund Source'!G935)</f>
        <v>0</v>
      </c>
      <c r="D935" t="str">
        <f>IF(A935="","",IF(COUNTIFS('Tracking Log'!H:H,A935,'Tracking Log'!J:J,B935)&gt;0,"Y","N"))</f>
        <v>N</v>
      </c>
      <c r="E935" t="str">
        <f>IF(A935="","",IF(D935="N","Unit will be held to the lessor of the adopted rate or "&amp;TEXT(C935,"0.0000")&amp;" for "&amp;Year,VLOOKUP(A935&amp;"-"&amp;B935,'Tracking Support'!A:E,5,FALSE)))</f>
        <v>Unit will be held to the lessor of the adopted rate or 0.0000 for 2025</v>
      </c>
      <c r="F935" t="str">
        <f>IF(A935=$F$1,COUNTIF($A$2:A935,A935),"")</f>
        <v/>
      </c>
      <c r="G935" t="str">
        <f t="shared" si="46"/>
        <v/>
      </c>
      <c r="H935" t="str">
        <f t="shared" si="47"/>
        <v/>
      </c>
      <c r="I935" t="str">
        <f t="shared" si="48"/>
        <v/>
      </c>
    </row>
    <row r="936" spans="1:9" x14ac:dyDescent="0.25">
      <c r="A936" t="str">
        <f>IF('C. Fund Source'!B936="","",'C. Fund Source'!B936&amp;'C. Fund Source'!C936&amp;'C. Fund Source'!D936)</f>
        <v>6410000</v>
      </c>
      <c r="B936" t="str">
        <f>IF('C. Fund Source'!E936="","",'C. Fund Source'!E936)</f>
        <v>0790</v>
      </c>
      <c r="C936">
        <f>IF(A936="","",'C. Fund Source'!G936)</f>
        <v>5.5E-2</v>
      </c>
      <c r="D936" t="str">
        <f>IF(A936="","",IF(COUNTIFS('Tracking Log'!H:H,A936,'Tracking Log'!J:J,B936)&gt;0,"Y","N"))</f>
        <v>N</v>
      </c>
      <c r="E936" t="str">
        <f>IF(A936="","",IF(D936="N","Unit will be held to the lessor of the adopted rate or "&amp;TEXT(C936,"0.0000")&amp;" for "&amp;Year,VLOOKUP(A936&amp;"-"&amp;B936,'Tracking Support'!A:E,5,FALSE)))</f>
        <v>Unit will be held to the lessor of the adopted rate or 0.0550 for 2025</v>
      </c>
      <c r="F936" t="str">
        <f>IF(A936=$F$1,COUNTIF($A$2:A936,A936),"")</f>
        <v/>
      </c>
      <c r="G936" t="str">
        <f t="shared" si="46"/>
        <v/>
      </c>
      <c r="H936" t="str">
        <f t="shared" si="47"/>
        <v/>
      </c>
      <c r="I936" t="str">
        <f t="shared" si="48"/>
        <v/>
      </c>
    </row>
    <row r="937" spans="1:9" x14ac:dyDescent="0.25">
      <c r="A937" t="str">
        <f>IF('C. Fund Source'!B937="","",'C. Fund Source'!B937&amp;'C. Fund Source'!C937&amp;'C. Fund Source'!D937)</f>
        <v>6410000</v>
      </c>
      <c r="B937" t="str">
        <f>IF('C. Fund Source'!E937="","",'C. Fund Source'!E937)</f>
        <v>2391</v>
      </c>
      <c r="C937">
        <f>IF(A937="","",'C. Fund Source'!G937)</f>
        <v>1.9699999999999999E-2</v>
      </c>
      <c r="D937" t="str">
        <f>IF(A937="","",IF(COUNTIFS('Tracking Log'!H:H,A937,'Tracking Log'!J:J,B937)&gt;0,"Y","N"))</f>
        <v>N</v>
      </c>
      <c r="E937" t="str">
        <f>IF(A937="","",IF(D937="N","Unit will be held to the lessor of the adopted rate or "&amp;TEXT(C937,"0.0000")&amp;" for "&amp;Year,VLOOKUP(A937&amp;"-"&amp;B937,'Tracking Support'!A:E,5,FALSE)))</f>
        <v>Unit will be held to the lessor of the adopted rate or 0.0197 for 2025</v>
      </c>
      <c r="F937" t="str">
        <f>IF(A937=$F$1,COUNTIF($A$2:A937,A937),"")</f>
        <v/>
      </c>
      <c r="G937" t="str">
        <f t="shared" si="46"/>
        <v/>
      </c>
      <c r="H937" t="str">
        <f t="shared" si="47"/>
        <v/>
      </c>
      <c r="I937" t="str">
        <f t="shared" si="48"/>
        <v/>
      </c>
    </row>
    <row r="938" spans="1:9" x14ac:dyDescent="0.25">
      <c r="A938" t="str">
        <f>IF('C. Fund Source'!B938="","",'C. Fund Source'!B938&amp;'C. Fund Source'!C938&amp;'C. Fund Source'!D938)</f>
        <v>6420001</v>
      </c>
      <c r="B938" t="str">
        <f>IF('C. Fund Source'!E938="","",'C. Fund Source'!E938)</f>
        <v>1190</v>
      </c>
      <c r="C938">
        <f>IF(A938="","",'C. Fund Source'!G938)</f>
        <v>3.3300000000000003E-2</v>
      </c>
      <c r="D938" t="str">
        <f>IF(A938="","",IF(COUNTIFS('Tracking Log'!H:H,A938,'Tracking Log'!J:J,B938)&gt;0,"Y","N"))</f>
        <v>N</v>
      </c>
      <c r="E938" t="str">
        <f>IF(A938="","",IF(D938="N","Unit will be held to the lessor of the adopted rate or "&amp;TEXT(C938,"0.0000")&amp;" for "&amp;Year,VLOOKUP(A938&amp;"-"&amp;B938,'Tracking Support'!A:E,5,FALSE)))</f>
        <v>Unit will be held to the lessor of the adopted rate or 0.0333 for 2025</v>
      </c>
      <c r="F938" t="str">
        <f>IF(A938=$F$1,COUNTIF($A$2:A938,A938),"")</f>
        <v/>
      </c>
      <c r="G938" t="str">
        <f t="shared" si="46"/>
        <v/>
      </c>
      <c r="H938" t="str">
        <f t="shared" si="47"/>
        <v/>
      </c>
      <c r="I938" t="str">
        <f t="shared" si="48"/>
        <v/>
      </c>
    </row>
    <row r="939" spans="1:9" x14ac:dyDescent="0.25">
      <c r="A939" t="str">
        <f>IF('C. Fund Source'!B939="","",'C. Fund Source'!B939&amp;'C. Fund Source'!C939&amp;'C. Fund Source'!D939)</f>
        <v>6420003</v>
      </c>
      <c r="B939" t="str">
        <f>IF('C. Fund Source'!E939="","",'C. Fund Source'!E939)</f>
        <v>1190</v>
      </c>
      <c r="C939">
        <f>IF(A939="","",'C. Fund Source'!G939)</f>
        <v>1.12E-2</v>
      </c>
      <c r="D939" t="str">
        <f>IF(A939="","",IF(COUNTIFS('Tracking Log'!H:H,A939,'Tracking Log'!J:J,B939)&gt;0,"Y","N"))</f>
        <v>N</v>
      </c>
      <c r="E939" t="str">
        <f>IF(A939="","",IF(D939="N","Unit will be held to the lessor of the adopted rate or "&amp;TEXT(C939,"0.0000")&amp;" for "&amp;Year,VLOOKUP(A939&amp;"-"&amp;B939,'Tracking Support'!A:E,5,FALSE)))</f>
        <v>Unit will be held to the lessor of the adopted rate or 0.0112 for 2025</v>
      </c>
      <c r="F939" t="str">
        <f>IF(A939=$F$1,COUNTIF($A$2:A939,A939),"")</f>
        <v/>
      </c>
      <c r="G939" t="str">
        <f t="shared" si="46"/>
        <v/>
      </c>
      <c r="H939" t="str">
        <f t="shared" si="47"/>
        <v/>
      </c>
      <c r="I939" t="str">
        <f t="shared" si="48"/>
        <v/>
      </c>
    </row>
    <row r="940" spans="1:9" x14ac:dyDescent="0.25">
      <c r="A940" t="str">
        <f>IF('C. Fund Source'!B940="","",'C. Fund Source'!B940&amp;'C. Fund Source'!C940&amp;'C. Fund Source'!D940)</f>
        <v>6420004</v>
      </c>
      <c r="B940" t="str">
        <f>IF('C. Fund Source'!E940="","",'C. Fund Source'!E940)</f>
        <v>1190</v>
      </c>
      <c r="C940">
        <f>IF(A940="","",'C. Fund Source'!G940)</f>
        <v>3.3300000000000003E-2</v>
      </c>
      <c r="D940" t="str">
        <f>IF(A940="","",IF(COUNTIFS('Tracking Log'!H:H,A940,'Tracking Log'!J:J,B940)&gt;0,"Y","N"))</f>
        <v>N</v>
      </c>
      <c r="E940" t="str">
        <f>IF(A940="","",IF(D940="N","Unit will be held to the lessor of the adopted rate or "&amp;TEXT(C940,"0.0000")&amp;" for "&amp;Year,VLOOKUP(A940&amp;"-"&amp;B940,'Tracking Support'!A:E,5,FALSE)))</f>
        <v>Unit will be held to the lessor of the adopted rate or 0.0333 for 2025</v>
      </c>
      <c r="F940" t="str">
        <f>IF(A940=$F$1,COUNTIF($A$2:A940,A940),"")</f>
        <v/>
      </c>
      <c r="G940" t="str">
        <f t="shared" si="46"/>
        <v/>
      </c>
      <c r="H940" t="str">
        <f t="shared" si="47"/>
        <v/>
      </c>
      <c r="I940" t="str">
        <f t="shared" si="48"/>
        <v/>
      </c>
    </row>
    <row r="941" spans="1:9" x14ac:dyDescent="0.25">
      <c r="A941" t="str">
        <f>IF('C. Fund Source'!B941="","",'C. Fund Source'!B941&amp;'C. Fund Source'!C941&amp;'C. Fund Source'!D941)</f>
        <v>6420005</v>
      </c>
      <c r="B941" t="str">
        <f>IF('C. Fund Source'!E941="","",'C. Fund Source'!E941)</f>
        <v>1190</v>
      </c>
      <c r="C941">
        <f>IF(A941="","",'C. Fund Source'!G941)</f>
        <v>3.3099999999999997E-2</v>
      </c>
      <c r="D941" t="str">
        <f>IF(A941="","",IF(COUNTIFS('Tracking Log'!H:H,A941,'Tracking Log'!J:J,B941)&gt;0,"Y","N"))</f>
        <v>N</v>
      </c>
      <c r="E941" t="str">
        <f>IF(A941="","",IF(D941="N","Unit will be held to the lessor of the adopted rate or "&amp;TEXT(C941,"0.0000")&amp;" for "&amp;Year,VLOOKUP(A941&amp;"-"&amp;B941,'Tracking Support'!A:E,5,FALSE)))</f>
        <v>Unit will be held to the lessor of the adopted rate or 0.0331 for 2025</v>
      </c>
      <c r="F941" t="str">
        <f>IF(A941=$F$1,COUNTIF($A$2:A941,A941),"")</f>
        <v/>
      </c>
      <c r="G941" t="str">
        <f t="shared" si="46"/>
        <v/>
      </c>
      <c r="H941" t="str">
        <f t="shared" si="47"/>
        <v/>
      </c>
      <c r="I941" t="str">
        <f t="shared" si="48"/>
        <v/>
      </c>
    </row>
    <row r="942" spans="1:9" x14ac:dyDescent="0.25">
      <c r="A942" t="str">
        <f>IF('C. Fund Source'!B942="","",'C. Fund Source'!B942&amp;'C. Fund Source'!C942&amp;'C. Fund Source'!D942)</f>
        <v>6420006</v>
      </c>
      <c r="B942" t="str">
        <f>IF('C. Fund Source'!E942="","",'C. Fund Source'!E942)</f>
        <v>1190</v>
      </c>
      <c r="C942">
        <f>IF(A942="","",'C. Fund Source'!G942)</f>
        <v>8.8000000000000005E-3</v>
      </c>
      <c r="D942" t="str">
        <f>IF(A942="","",IF(COUNTIFS('Tracking Log'!H:H,A942,'Tracking Log'!J:J,B942)&gt;0,"Y","N"))</f>
        <v>N</v>
      </c>
      <c r="E942" t="str">
        <f>IF(A942="","",IF(D942="N","Unit will be held to the lessor of the adopted rate or "&amp;TEXT(C942,"0.0000")&amp;" for "&amp;Year,VLOOKUP(A942&amp;"-"&amp;B942,'Tracking Support'!A:E,5,FALSE)))</f>
        <v>Unit will be held to the lessor of the adopted rate or 0.0088 for 2025</v>
      </c>
      <c r="F942" t="str">
        <f>IF(A942=$F$1,COUNTIF($A$2:A942,A942),"")</f>
        <v/>
      </c>
      <c r="G942" t="str">
        <f t="shared" si="46"/>
        <v/>
      </c>
      <c r="H942" t="str">
        <f t="shared" si="47"/>
        <v/>
      </c>
      <c r="I942" t="str">
        <f t="shared" si="48"/>
        <v/>
      </c>
    </row>
    <row r="943" spans="1:9" x14ac:dyDescent="0.25">
      <c r="A943" t="str">
        <f>IF('C. Fund Source'!B943="","",'C. Fund Source'!B943&amp;'C. Fund Source'!C943&amp;'C. Fund Source'!D943)</f>
        <v>6420007</v>
      </c>
      <c r="B943" t="str">
        <f>IF('C. Fund Source'!E943="","",'C. Fund Source'!E943)</f>
        <v>1190</v>
      </c>
      <c r="C943">
        <f>IF(A943="","",'C. Fund Source'!G943)</f>
        <v>3.3300000000000003E-2</v>
      </c>
      <c r="D943" t="str">
        <f>IF(A943="","",IF(COUNTIFS('Tracking Log'!H:H,A943,'Tracking Log'!J:J,B943)&gt;0,"Y","N"))</f>
        <v>N</v>
      </c>
      <c r="E943" t="str">
        <f>IF(A943="","",IF(D943="N","Unit will be held to the lessor of the adopted rate or "&amp;TEXT(C943,"0.0000")&amp;" for "&amp;Year,VLOOKUP(A943&amp;"-"&amp;B943,'Tracking Support'!A:E,5,FALSE)))</f>
        <v>Unit will be held to the lessor of the adopted rate or 0.0333 for 2025</v>
      </c>
      <c r="F943" t="str">
        <f>IF(A943=$F$1,COUNTIF($A$2:A943,A943),"")</f>
        <v/>
      </c>
      <c r="G943" t="str">
        <f t="shared" si="46"/>
        <v/>
      </c>
      <c r="H943" t="str">
        <f t="shared" si="47"/>
        <v/>
      </c>
      <c r="I943" t="str">
        <f t="shared" si="48"/>
        <v/>
      </c>
    </row>
    <row r="944" spans="1:9" x14ac:dyDescent="0.25">
      <c r="A944" t="str">
        <f>IF('C. Fund Source'!B944="","",'C. Fund Source'!B944&amp;'C. Fund Source'!C944&amp;'C. Fund Source'!D944)</f>
        <v>6420008</v>
      </c>
      <c r="B944" t="str">
        <f>IF('C. Fund Source'!E944="","",'C. Fund Source'!E944)</f>
        <v>1190</v>
      </c>
      <c r="C944">
        <f>IF(A944="","",'C. Fund Source'!G944)</f>
        <v>3.3300000000000003E-2</v>
      </c>
      <c r="D944" t="str">
        <f>IF(A944="","",IF(COUNTIFS('Tracking Log'!H:H,A944,'Tracking Log'!J:J,B944)&gt;0,"Y","N"))</f>
        <v>N</v>
      </c>
      <c r="E944" t="str">
        <f>IF(A944="","",IF(D944="N","Unit will be held to the lessor of the adopted rate or "&amp;TEXT(C944,"0.0000")&amp;" for "&amp;Year,VLOOKUP(A944&amp;"-"&amp;B944,'Tracking Support'!A:E,5,FALSE)))</f>
        <v>Unit will be held to the lessor of the adopted rate or 0.0333 for 2025</v>
      </c>
      <c r="F944" t="str">
        <f>IF(A944=$F$1,COUNTIF($A$2:A944,A944),"")</f>
        <v/>
      </c>
      <c r="G944" t="str">
        <f t="shared" si="46"/>
        <v/>
      </c>
      <c r="H944" t="str">
        <f t="shared" si="47"/>
        <v/>
      </c>
      <c r="I944" t="str">
        <f t="shared" si="48"/>
        <v/>
      </c>
    </row>
    <row r="945" spans="1:9" x14ac:dyDescent="0.25">
      <c r="A945" t="str">
        <f>IF('C. Fund Source'!B945="","",'C. Fund Source'!B945&amp;'C. Fund Source'!C945&amp;'C. Fund Source'!D945)</f>
        <v>6420009</v>
      </c>
      <c r="B945" t="str">
        <f>IF('C. Fund Source'!E945="","",'C. Fund Source'!E945)</f>
        <v>1190</v>
      </c>
      <c r="C945">
        <f>IF(A945="","",'C. Fund Source'!G945)</f>
        <v>3.3300000000000003E-2</v>
      </c>
      <c r="D945" t="str">
        <f>IF(A945="","",IF(COUNTIFS('Tracking Log'!H:H,A945,'Tracking Log'!J:J,B945)&gt;0,"Y","N"))</f>
        <v>N</v>
      </c>
      <c r="E945" t="str">
        <f>IF(A945="","",IF(D945="N","Unit will be held to the lessor of the adopted rate or "&amp;TEXT(C945,"0.0000")&amp;" for "&amp;Year,VLOOKUP(A945&amp;"-"&amp;B945,'Tracking Support'!A:E,5,FALSE)))</f>
        <v>Unit will be held to the lessor of the adopted rate or 0.0333 for 2025</v>
      </c>
      <c r="F945" t="str">
        <f>IF(A945=$F$1,COUNTIF($A$2:A945,A945),"")</f>
        <v/>
      </c>
      <c r="G945" t="str">
        <f t="shared" si="46"/>
        <v/>
      </c>
      <c r="H945" t="str">
        <f t="shared" si="47"/>
        <v/>
      </c>
      <c r="I945" t="str">
        <f t="shared" si="48"/>
        <v/>
      </c>
    </row>
    <row r="946" spans="1:9" x14ac:dyDescent="0.25">
      <c r="A946" t="str">
        <f>IF('C. Fund Source'!B946="","",'C. Fund Source'!B946&amp;'C. Fund Source'!C946&amp;'C. Fund Source'!D946)</f>
        <v>6420010</v>
      </c>
      <c r="B946" t="str">
        <f>IF('C. Fund Source'!E946="","",'C. Fund Source'!E946)</f>
        <v>1190</v>
      </c>
      <c r="C946">
        <f>IF(A946="","",'C. Fund Source'!G946)</f>
        <v>1.24E-2</v>
      </c>
      <c r="D946" t="str">
        <f>IF(A946="","",IF(COUNTIFS('Tracking Log'!H:H,A946,'Tracking Log'!J:J,B946)&gt;0,"Y","N"))</f>
        <v>N</v>
      </c>
      <c r="E946" t="str">
        <f>IF(A946="","",IF(D946="N","Unit will be held to the lessor of the adopted rate or "&amp;TEXT(C946,"0.0000")&amp;" for "&amp;Year,VLOOKUP(A946&amp;"-"&amp;B946,'Tracking Support'!A:E,5,FALSE)))</f>
        <v>Unit will be held to the lessor of the adopted rate or 0.0124 for 2025</v>
      </c>
      <c r="F946" t="str">
        <f>IF(A946=$F$1,COUNTIF($A$2:A946,A946),"")</f>
        <v/>
      </c>
      <c r="G946" t="str">
        <f t="shared" si="46"/>
        <v/>
      </c>
      <c r="H946" t="str">
        <f t="shared" si="47"/>
        <v/>
      </c>
      <c r="I946" t="str">
        <f t="shared" si="48"/>
        <v/>
      </c>
    </row>
    <row r="947" spans="1:9" x14ac:dyDescent="0.25">
      <c r="A947" t="str">
        <f>IF('C. Fund Source'!B947="","",'C. Fund Source'!B947&amp;'C. Fund Source'!C947&amp;'C. Fund Source'!D947)</f>
        <v>6420011</v>
      </c>
      <c r="B947" t="str">
        <f>IF('C. Fund Source'!E947="","",'C. Fund Source'!E947)</f>
        <v>1190</v>
      </c>
      <c r="C947">
        <f>IF(A947="","",'C. Fund Source'!G947)</f>
        <v>9.7000000000000003E-3</v>
      </c>
      <c r="D947" t="str">
        <f>IF(A947="","",IF(COUNTIFS('Tracking Log'!H:H,A947,'Tracking Log'!J:J,B947)&gt;0,"Y","N"))</f>
        <v>Y</v>
      </c>
      <c r="E947" t="str">
        <f>IF(A947="","",IF(D947="N","Unit will be held to the lessor of the adopted rate or "&amp;TEXT(C947,"0.0000")&amp;" for "&amp;Year,VLOOKUP(A947&amp;"-"&amp;B947,'Tracking Support'!A:E,5,FALSE)))</f>
        <v>Unit will be held to the lessor of the adopted rate or the Re-established rate of 0.0333 for 2025</v>
      </c>
      <c r="F947" t="str">
        <f>IF(A947=$F$1,COUNTIF($A$2:A947,A947),"")</f>
        <v/>
      </c>
      <c r="G947" t="str">
        <f t="shared" si="46"/>
        <v/>
      </c>
      <c r="H947" t="str">
        <f t="shared" si="47"/>
        <v/>
      </c>
      <c r="I947" t="str">
        <f t="shared" si="48"/>
        <v/>
      </c>
    </row>
    <row r="948" spans="1:9" x14ac:dyDescent="0.25">
      <c r="A948" t="str">
        <f>IF('C. Fund Source'!B948="","",'C. Fund Source'!B948&amp;'C. Fund Source'!C948&amp;'C. Fund Source'!D948)</f>
        <v>6420012</v>
      </c>
      <c r="B948" t="str">
        <f>IF('C. Fund Source'!E948="","",'C. Fund Source'!E948)</f>
        <v>1190</v>
      </c>
      <c r="C948">
        <f>IF(A948="","",'C. Fund Source'!G948)</f>
        <v>2.7099999999999999E-2</v>
      </c>
      <c r="D948" t="str">
        <f>IF(A948="","",IF(COUNTIFS('Tracking Log'!H:H,A948,'Tracking Log'!J:J,B948)&gt;0,"Y","N"))</f>
        <v>N</v>
      </c>
      <c r="E948" t="str">
        <f>IF(A948="","",IF(D948="N","Unit will be held to the lessor of the adopted rate or "&amp;TEXT(C948,"0.0000")&amp;" for "&amp;Year,VLOOKUP(A948&amp;"-"&amp;B948,'Tracking Support'!A:E,5,FALSE)))</f>
        <v>Unit will be held to the lessor of the adopted rate or 0.0271 for 2025</v>
      </c>
      <c r="F948" t="str">
        <f>IF(A948=$F$1,COUNTIF($A$2:A948,A948),"")</f>
        <v/>
      </c>
      <c r="G948" t="str">
        <f t="shared" si="46"/>
        <v/>
      </c>
      <c r="H948" t="str">
        <f t="shared" si="47"/>
        <v/>
      </c>
      <c r="I948" t="str">
        <f t="shared" si="48"/>
        <v/>
      </c>
    </row>
    <row r="949" spans="1:9" x14ac:dyDescent="0.25">
      <c r="A949" t="str">
        <f>IF('C. Fund Source'!B949="","",'C. Fund Source'!B949&amp;'C. Fund Source'!C949&amp;'C. Fund Source'!D949)</f>
        <v>6430204</v>
      </c>
      <c r="B949" t="str">
        <f>IF('C. Fund Source'!E949="","",'C. Fund Source'!E949)</f>
        <v>2391</v>
      </c>
      <c r="C949">
        <f>IF(A949="","",'C. Fund Source'!G949)</f>
        <v>0.04</v>
      </c>
      <c r="D949" t="str">
        <f>IF(A949="","",IF(COUNTIFS('Tracking Log'!H:H,A949,'Tracking Log'!J:J,B949)&gt;0,"Y","N"))</f>
        <v>N</v>
      </c>
      <c r="E949" t="str">
        <f>IF(A949="","",IF(D949="N","Unit will be held to the lessor of the adopted rate or "&amp;TEXT(C949,"0.0000")&amp;" for "&amp;Year,VLOOKUP(A949&amp;"-"&amp;B949,'Tracking Support'!A:E,5,FALSE)))</f>
        <v>Unit will be held to the lessor of the adopted rate or 0.0400 for 2025</v>
      </c>
      <c r="F949" t="str">
        <f>IF(A949=$F$1,COUNTIF($A$2:A949,A949),"")</f>
        <v/>
      </c>
      <c r="G949" t="str">
        <f t="shared" si="46"/>
        <v/>
      </c>
      <c r="H949" t="str">
        <f t="shared" si="47"/>
        <v/>
      </c>
      <c r="I949" t="str">
        <f t="shared" si="48"/>
        <v/>
      </c>
    </row>
    <row r="950" spans="1:9" x14ac:dyDescent="0.25">
      <c r="A950" t="str">
        <f>IF('C. Fund Source'!B950="","",'C. Fund Source'!B950&amp;'C. Fund Source'!C950&amp;'C. Fund Source'!D950)</f>
        <v>6430204</v>
      </c>
      <c r="B950" t="str">
        <f>IF('C. Fund Source'!E950="","",'C. Fund Source'!E950)</f>
        <v>8692</v>
      </c>
      <c r="C950">
        <f>IF(A950="","",'C. Fund Source'!G950)</f>
        <v>3.2599999999999997E-2</v>
      </c>
      <c r="D950" t="str">
        <f>IF(A950="","",IF(COUNTIFS('Tracking Log'!H:H,A950,'Tracking Log'!J:J,B950)&gt;0,"Y","N"))</f>
        <v>N</v>
      </c>
      <c r="E950" t="str">
        <f>IF(A950="","",IF(D950="N","Unit will be held to the lessor of the adopted rate or "&amp;TEXT(C950,"0.0000")&amp;" for "&amp;Year,VLOOKUP(A950&amp;"-"&amp;B950,'Tracking Support'!A:E,5,FALSE)))</f>
        <v>Unit will be held to the lessor of the adopted rate or 0.0326 for 2025</v>
      </c>
      <c r="F950" t="str">
        <f>IF(A950=$F$1,COUNTIF($A$2:A950,A950),"")</f>
        <v/>
      </c>
      <c r="G950" t="str">
        <f t="shared" si="46"/>
        <v/>
      </c>
      <c r="H950" t="str">
        <f t="shared" si="47"/>
        <v/>
      </c>
      <c r="I950" t="str">
        <f t="shared" si="48"/>
        <v/>
      </c>
    </row>
    <row r="951" spans="1:9" x14ac:dyDescent="0.25">
      <c r="A951" t="str">
        <f>IF('C. Fund Source'!B951="","",'C. Fund Source'!B951&amp;'C. Fund Source'!C951&amp;'C. Fund Source'!D951)</f>
        <v>6430303</v>
      </c>
      <c r="B951" t="str">
        <f>IF('C. Fund Source'!E951="","",'C. Fund Source'!E951)</f>
        <v>2391</v>
      </c>
      <c r="C951">
        <f>IF(A951="","",'C. Fund Source'!G951)</f>
        <v>4.3099999999999999E-2</v>
      </c>
      <c r="D951" t="str">
        <f>IF(A951="","",IF(COUNTIFS('Tracking Log'!H:H,A951,'Tracking Log'!J:J,B951)&gt;0,"Y","N"))</f>
        <v>Y</v>
      </c>
      <c r="E951" t="str">
        <f>IF(A951="","",IF(D951="N","Unit will be held to the lessor of the adopted rate or "&amp;TEXT(C951,"0.0000")&amp;" for "&amp;Year,VLOOKUP(A951&amp;"-"&amp;B951,'Tracking Support'!A:E,5,FALSE)))</f>
        <v>Unit will be held to the lessor of the adopted rate or the Re-established rate of 0.0500 for 2025</v>
      </c>
      <c r="F951" t="str">
        <f>IF(A951=$F$1,COUNTIF($A$2:A951,A951),"")</f>
        <v/>
      </c>
      <c r="G951" t="str">
        <f t="shared" si="46"/>
        <v/>
      </c>
      <c r="H951" t="str">
        <f t="shared" si="47"/>
        <v/>
      </c>
      <c r="I951" t="str">
        <f t="shared" si="48"/>
        <v/>
      </c>
    </row>
    <row r="952" spans="1:9" x14ac:dyDescent="0.25">
      <c r="A952" t="str">
        <f>IF('C. Fund Source'!B952="","",'C. Fund Source'!B952&amp;'C. Fund Source'!C952&amp;'C. Fund Source'!D952)</f>
        <v>6430510</v>
      </c>
      <c r="B952" t="str">
        <f>IF('C. Fund Source'!E952="","",'C. Fund Source'!E952)</f>
        <v>2390</v>
      </c>
      <c r="C952">
        <f>IF(A952="","",'C. Fund Source'!G952)</f>
        <v>5.7999999999999996E-3</v>
      </c>
      <c r="D952" t="str">
        <f>IF(A952="","",IF(COUNTIFS('Tracking Log'!H:H,A952,'Tracking Log'!J:J,B952)&gt;0,"Y","N"))</f>
        <v>N</v>
      </c>
      <c r="E952" t="str">
        <f>IF(A952="","",IF(D952="N","Unit will be held to the lessor of the adopted rate or "&amp;TEXT(C952,"0.0000")&amp;" for "&amp;Year,VLOOKUP(A952&amp;"-"&amp;B952,'Tracking Support'!A:E,5,FALSE)))</f>
        <v>Unit will be held to the lessor of the adopted rate or 0.0058 for 2025</v>
      </c>
      <c r="F952" t="str">
        <f>IF(A952=$F$1,COUNTIF($A$2:A952,A952),"")</f>
        <v/>
      </c>
      <c r="G952" t="str">
        <f t="shared" si="46"/>
        <v/>
      </c>
      <c r="H952" t="str">
        <f t="shared" si="47"/>
        <v/>
      </c>
      <c r="I952" t="str">
        <f t="shared" si="48"/>
        <v/>
      </c>
    </row>
    <row r="953" spans="1:9" x14ac:dyDescent="0.25">
      <c r="A953" t="str">
        <f>IF('C. Fund Source'!B953="","",'C. Fund Source'!B953&amp;'C. Fund Source'!C953&amp;'C. Fund Source'!D953)</f>
        <v>6430510</v>
      </c>
      <c r="B953" t="str">
        <f>IF('C. Fund Source'!E953="","",'C. Fund Source'!E953)</f>
        <v>2391</v>
      </c>
      <c r="C953">
        <f>IF(A953="","",'C. Fund Source'!G953)</f>
        <v>0.04</v>
      </c>
      <c r="D953" t="str">
        <f>IF(A953="","",IF(COUNTIFS('Tracking Log'!H:H,A953,'Tracking Log'!J:J,B953)&gt;0,"Y","N"))</f>
        <v>N</v>
      </c>
      <c r="E953" t="str">
        <f>IF(A953="","",IF(D953="N","Unit will be held to the lessor of the adopted rate or "&amp;TEXT(C953,"0.0000")&amp;" for "&amp;Year,VLOOKUP(A953&amp;"-"&amp;B953,'Tracking Support'!A:E,5,FALSE)))</f>
        <v>Unit will be held to the lessor of the adopted rate or 0.0400 for 2025</v>
      </c>
      <c r="F953" t="str">
        <f>IF(A953=$F$1,COUNTIF($A$2:A953,A953),"")</f>
        <v/>
      </c>
      <c r="G953" t="str">
        <f t="shared" si="46"/>
        <v/>
      </c>
      <c r="H953" t="str">
        <f t="shared" si="47"/>
        <v/>
      </c>
      <c r="I953" t="str">
        <f t="shared" si="48"/>
        <v/>
      </c>
    </row>
    <row r="954" spans="1:9" x14ac:dyDescent="0.25">
      <c r="A954" t="str">
        <f>IF('C. Fund Source'!B954="","",'C. Fund Source'!B954&amp;'C. Fund Source'!C954&amp;'C. Fund Source'!D954)</f>
        <v>6430827</v>
      </c>
      <c r="B954" t="str">
        <f>IF('C. Fund Source'!E954="","",'C. Fund Source'!E954)</f>
        <v>2391</v>
      </c>
      <c r="C954">
        <f>IF(A954="","",'C. Fund Source'!G954)</f>
        <v>0.05</v>
      </c>
      <c r="D954" t="str">
        <f>IF(A954="","",IF(COUNTIFS('Tracking Log'!H:H,A954,'Tracking Log'!J:J,B954)&gt;0,"Y","N"))</f>
        <v>N</v>
      </c>
      <c r="E954" t="str">
        <f>IF(A954="","",IF(D954="N","Unit will be held to the lessor of the adopted rate or "&amp;TEXT(C954,"0.0000")&amp;" for "&amp;Year,VLOOKUP(A954&amp;"-"&amp;B954,'Tracking Support'!A:E,5,FALSE)))</f>
        <v>Unit will be held to the lessor of the adopted rate or 0.0500 for 2025</v>
      </c>
      <c r="F954" t="str">
        <f>IF(A954=$F$1,COUNTIF($A$2:A954,A954),"")</f>
        <v/>
      </c>
      <c r="G954" t="str">
        <f t="shared" si="46"/>
        <v/>
      </c>
      <c r="H954" t="str">
        <f t="shared" si="47"/>
        <v/>
      </c>
      <c r="I954" t="str">
        <f t="shared" si="48"/>
        <v/>
      </c>
    </row>
    <row r="955" spans="1:9" x14ac:dyDescent="0.25">
      <c r="A955" t="str">
        <f>IF('C. Fund Source'!B955="","",'C. Fund Source'!B955&amp;'C. Fund Source'!C955&amp;'C. Fund Source'!D955)</f>
        <v>6430828</v>
      </c>
      <c r="B955" t="str">
        <f>IF('C. Fund Source'!E955="","",'C. Fund Source'!E955)</f>
        <v>2391</v>
      </c>
      <c r="C955">
        <f>IF(A955="","",'C. Fund Source'!G955)</f>
        <v>0.04</v>
      </c>
      <c r="D955" t="str">
        <f>IF(A955="","",IF(COUNTIFS('Tracking Log'!H:H,A955,'Tracking Log'!J:J,B955)&gt;0,"Y","N"))</f>
        <v>N</v>
      </c>
      <c r="E955" t="str">
        <f>IF(A955="","",IF(D955="N","Unit will be held to the lessor of the adopted rate or "&amp;TEXT(C955,"0.0000")&amp;" for "&amp;Year,VLOOKUP(A955&amp;"-"&amp;B955,'Tracking Support'!A:E,5,FALSE)))</f>
        <v>Unit will be held to the lessor of the adopted rate or 0.0400 for 2025</v>
      </c>
      <c r="F955" t="str">
        <f>IF(A955=$F$1,COUNTIF($A$2:A955,A955),"")</f>
        <v/>
      </c>
      <c r="G955" t="str">
        <f t="shared" si="46"/>
        <v/>
      </c>
      <c r="H955" t="str">
        <f t="shared" si="47"/>
        <v/>
      </c>
      <c r="I955" t="str">
        <f t="shared" si="48"/>
        <v/>
      </c>
    </row>
    <row r="956" spans="1:9" x14ac:dyDescent="0.25">
      <c r="A956" t="str">
        <f>IF('C. Fund Source'!B956="","",'C. Fund Source'!B956&amp;'C. Fund Source'!C956&amp;'C. Fund Source'!D956)</f>
        <v>6430828</v>
      </c>
      <c r="B956" t="str">
        <f>IF('C. Fund Source'!E956="","",'C. Fund Source'!E956)</f>
        <v>6290</v>
      </c>
      <c r="C956">
        <f>IF(A956="","",'C. Fund Source'!G956)</f>
        <v>2E-3</v>
      </c>
      <c r="D956" t="str">
        <f>IF(A956="","",IF(COUNTIFS('Tracking Log'!H:H,A956,'Tracking Log'!J:J,B956)&gt;0,"Y","N"))</f>
        <v>N</v>
      </c>
      <c r="E956" t="str">
        <f>IF(A956="","",IF(D956="N","Unit will be held to the lessor of the adopted rate or "&amp;TEXT(C956,"0.0000")&amp;" for "&amp;Year,VLOOKUP(A956&amp;"-"&amp;B956,'Tracking Support'!A:E,5,FALSE)))</f>
        <v>Unit will be held to the lessor of the adopted rate or 0.0020 for 2025</v>
      </c>
      <c r="F956" t="str">
        <f>IF(A956=$F$1,COUNTIF($A$2:A956,A956),"")</f>
        <v/>
      </c>
      <c r="G956" t="str">
        <f t="shared" si="46"/>
        <v/>
      </c>
      <c r="H956" t="str">
        <f t="shared" si="47"/>
        <v/>
      </c>
      <c r="I956" t="str">
        <f t="shared" si="48"/>
        <v/>
      </c>
    </row>
    <row r="957" spans="1:9" x14ac:dyDescent="0.25">
      <c r="A957" t="str">
        <f>IF('C. Fund Source'!B957="","",'C. Fund Source'!B957&amp;'C. Fund Source'!C957&amp;'C. Fund Source'!D957)</f>
        <v>6430829</v>
      </c>
      <c r="B957" t="str">
        <f>IF('C. Fund Source'!E957="","",'C. Fund Source'!E957)</f>
        <v>2391</v>
      </c>
      <c r="C957">
        <f>IF(A957="","",'C. Fund Source'!G957)</f>
        <v>3.6999999999999998E-2</v>
      </c>
      <c r="D957" t="str">
        <f>IF(A957="","",IF(COUNTIFS('Tracking Log'!H:H,A957,'Tracking Log'!J:J,B957)&gt;0,"Y","N"))</f>
        <v>N</v>
      </c>
      <c r="E957" t="str">
        <f>IF(A957="","",IF(D957="N","Unit will be held to the lessor of the adopted rate or "&amp;TEXT(C957,"0.0000")&amp;" for "&amp;Year,VLOOKUP(A957&amp;"-"&amp;B957,'Tracking Support'!A:E,5,FALSE)))</f>
        <v>Unit will be held to the lessor of the adopted rate or 0.0370 for 2025</v>
      </c>
      <c r="F957" t="str">
        <f>IF(A957=$F$1,COUNTIF($A$2:A957,A957),"")</f>
        <v/>
      </c>
      <c r="G957" t="str">
        <f t="shared" si="46"/>
        <v/>
      </c>
      <c r="H957" t="str">
        <f t="shared" si="47"/>
        <v/>
      </c>
      <c r="I957" t="str">
        <f t="shared" si="48"/>
        <v/>
      </c>
    </row>
    <row r="958" spans="1:9" x14ac:dyDescent="0.25">
      <c r="A958" t="str">
        <f>IF('C. Fund Source'!B958="","",'C. Fund Source'!B958&amp;'C. Fund Source'!C958&amp;'C. Fund Source'!D958)</f>
        <v>6430830</v>
      </c>
      <c r="B958" t="str">
        <f>IF('C. Fund Source'!E958="","",'C. Fund Source'!E958)</f>
        <v>2391</v>
      </c>
      <c r="C958">
        <f>IF(A958="","",'C. Fund Source'!G958)</f>
        <v>0.04</v>
      </c>
      <c r="D958" t="str">
        <f>IF(A958="","",IF(COUNTIFS('Tracking Log'!H:H,A958,'Tracking Log'!J:J,B958)&gt;0,"Y","N"))</f>
        <v>N</v>
      </c>
      <c r="E958" t="str">
        <f>IF(A958="","",IF(D958="N","Unit will be held to the lessor of the adopted rate or "&amp;TEXT(C958,"0.0000")&amp;" for "&amp;Year,VLOOKUP(A958&amp;"-"&amp;B958,'Tracking Support'!A:E,5,FALSE)))</f>
        <v>Unit will be held to the lessor of the adopted rate or 0.0400 for 2025</v>
      </c>
      <c r="F958" t="str">
        <f>IF(A958=$F$1,COUNTIF($A$2:A958,A958),"")</f>
        <v/>
      </c>
      <c r="G958" t="str">
        <f t="shared" si="46"/>
        <v/>
      </c>
      <c r="H958" t="str">
        <f t="shared" si="47"/>
        <v/>
      </c>
      <c r="I958" t="str">
        <f t="shared" si="48"/>
        <v/>
      </c>
    </row>
    <row r="959" spans="1:9" x14ac:dyDescent="0.25">
      <c r="A959" t="str">
        <f>IF('C. Fund Source'!B959="","",'C. Fund Source'!B959&amp;'C. Fund Source'!C959&amp;'C. Fund Source'!D959)</f>
        <v>6430831</v>
      </c>
      <c r="B959" t="str">
        <f>IF('C. Fund Source'!E959="","",'C. Fund Source'!E959)</f>
        <v>1191</v>
      </c>
      <c r="C959">
        <f>IF(A959="","",'C. Fund Source'!G959)</f>
        <v>2.4299999999999999E-2</v>
      </c>
      <c r="D959" t="str">
        <f>IF(A959="","",IF(COUNTIFS('Tracking Log'!H:H,A959,'Tracking Log'!J:J,B959)&gt;0,"Y","N"))</f>
        <v>N</v>
      </c>
      <c r="E959" t="str">
        <f>IF(A959="","",IF(D959="N","Unit will be held to the lessor of the adopted rate or "&amp;TEXT(C959,"0.0000")&amp;" for "&amp;Year,VLOOKUP(A959&amp;"-"&amp;B959,'Tracking Support'!A:E,5,FALSE)))</f>
        <v>Unit will be held to the lessor of the adopted rate or 0.0243 for 2025</v>
      </c>
      <c r="F959" t="str">
        <f>IF(A959=$F$1,COUNTIF($A$2:A959,A959),"")</f>
        <v/>
      </c>
      <c r="G959" t="str">
        <f t="shared" si="46"/>
        <v/>
      </c>
      <c r="H959" t="str">
        <f t="shared" si="47"/>
        <v/>
      </c>
      <c r="I959" t="str">
        <f t="shared" si="48"/>
        <v/>
      </c>
    </row>
    <row r="960" spans="1:9" x14ac:dyDescent="0.25">
      <c r="A960" t="str">
        <f>IF('C. Fund Source'!B960="","",'C. Fund Source'!B960&amp;'C. Fund Source'!C960&amp;'C. Fund Source'!D960)</f>
        <v>6430831</v>
      </c>
      <c r="B960" t="str">
        <f>IF('C. Fund Source'!E960="","",'C. Fund Source'!E960)</f>
        <v>2391</v>
      </c>
      <c r="C960">
        <f>IF(A960="","",'C. Fund Source'!G960)</f>
        <v>3.7499999999999999E-2</v>
      </c>
      <c r="D960" t="str">
        <f>IF(A960="","",IF(COUNTIFS('Tracking Log'!H:H,A960,'Tracking Log'!J:J,B960)&gt;0,"Y","N"))</f>
        <v>N</v>
      </c>
      <c r="E960" t="str">
        <f>IF(A960="","",IF(D960="N","Unit will be held to the lessor of the adopted rate or "&amp;TEXT(C960,"0.0000")&amp;" for "&amp;Year,VLOOKUP(A960&amp;"-"&amp;B960,'Tracking Support'!A:E,5,FALSE)))</f>
        <v>Unit will be held to the lessor of the adopted rate or 0.0375 for 2025</v>
      </c>
      <c r="F960" t="str">
        <f>IF(A960=$F$1,COUNTIF($A$2:A960,A960),"")</f>
        <v/>
      </c>
      <c r="G960" t="str">
        <f t="shared" si="46"/>
        <v/>
      </c>
      <c r="H960" t="str">
        <f t="shared" si="47"/>
        <v/>
      </c>
      <c r="I960" t="str">
        <f t="shared" si="48"/>
        <v/>
      </c>
    </row>
    <row r="961" spans="1:9" x14ac:dyDescent="0.25">
      <c r="A961" t="str">
        <f>IF('C. Fund Source'!B961="","",'C. Fund Source'!B961&amp;'C. Fund Source'!C961&amp;'C. Fund Source'!D961)</f>
        <v>6430832</v>
      </c>
      <c r="B961" t="str">
        <f>IF('C. Fund Source'!E961="","",'C. Fund Source'!E961)</f>
        <v>2391</v>
      </c>
      <c r="C961">
        <f>IF(A961="","",'C. Fund Source'!G961)</f>
        <v>0.04</v>
      </c>
      <c r="D961" t="str">
        <f>IF(A961="","",IF(COUNTIFS('Tracking Log'!H:H,A961,'Tracking Log'!J:J,B961)&gt;0,"Y","N"))</f>
        <v>N</v>
      </c>
      <c r="E961" t="str">
        <f>IF(A961="","",IF(D961="N","Unit will be held to the lessor of the adopted rate or "&amp;TEXT(C961,"0.0000")&amp;" for "&amp;Year,VLOOKUP(A961&amp;"-"&amp;B961,'Tracking Support'!A:E,5,FALSE)))</f>
        <v>Unit will be held to the lessor of the adopted rate or 0.0400 for 2025</v>
      </c>
      <c r="F961" t="str">
        <f>IF(A961=$F$1,COUNTIF($A$2:A961,A961),"")</f>
        <v/>
      </c>
      <c r="G961" t="str">
        <f t="shared" si="46"/>
        <v/>
      </c>
      <c r="H961" t="str">
        <f t="shared" si="47"/>
        <v/>
      </c>
      <c r="I961" t="str">
        <f t="shared" si="48"/>
        <v/>
      </c>
    </row>
    <row r="962" spans="1:9" x14ac:dyDescent="0.25">
      <c r="A962" t="str">
        <f>IF('C. Fund Source'!B962="","",'C. Fund Source'!B962&amp;'C. Fund Source'!C962&amp;'C. Fund Source'!D962)</f>
        <v>6430833</v>
      </c>
      <c r="B962" t="str">
        <f>IF('C. Fund Source'!E962="","",'C. Fund Source'!E962)</f>
        <v>2391</v>
      </c>
      <c r="C962">
        <f>IF(A962="","",'C. Fund Source'!G962)</f>
        <v>0.04</v>
      </c>
      <c r="D962" t="str">
        <f>IF(A962="","",IF(COUNTIFS('Tracking Log'!H:H,A962,'Tracking Log'!J:J,B962)&gt;0,"Y","N"))</f>
        <v>N</v>
      </c>
      <c r="E962" t="str">
        <f>IF(A962="","",IF(D962="N","Unit will be held to the lessor of the adopted rate or "&amp;TEXT(C962,"0.0000")&amp;" for "&amp;Year,VLOOKUP(A962&amp;"-"&amp;B962,'Tracking Support'!A:E,5,FALSE)))</f>
        <v>Unit will be held to the lessor of the adopted rate or 0.0400 for 2025</v>
      </c>
      <c r="F962" t="str">
        <f>IF(A962=$F$1,COUNTIF($A$2:A962,A962),"")</f>
        <v/>
      </c>
      <c r="G962" t="str">
        <f t="shared" si="46"/>
        <v/>
      </c>
      <c r="H962" t="str">
        <f t="shared" si="47"/>
        <v/>
      </c>
      <c r="I962" t="str">
        <f t="shared" si="48"/>
        <v/>
      </c>
    </row>
    <row r="963" spans="1:9" x14ac:dyDescent="0.25">
      <c r="A963" t="str">
        <f>IF('C. Fund Source'!B963="","",'C. Fund Source'!B963&amp;'C. Fund Source'!C963&amp;'C. Fund Source'!D963)</f>
        <v>6460975</v>
      </c>
      <c r="B963" t="str">
        <f>IF('C. Fund Source'!E963="","",'C. Fund Source'!E963)</f>
        <v>8691</v>
      </c>
      <c r="C963">
        <f>IF(A963="","",'C. Fund Source'!G963)</f>
        <v>3.2000000000000001E-2</v>
      </c>
      <c r="D963" t="str">
        <f>IF(A963="","",IF(COUNTIFS('Tracking Log'!H:H,A963,'Tracking Log'!J:J,B963)&gt;0,"Y","N"))</f>
        <v>N</v>
      </c>
      <c r="E963" t="str">
        <f>IF(A963="","",IF(D963="N","Unit will be held to the lessor of the adopted rate or "&amp;TEXT(C963,"0.0000")&amp;" for "&amp;Year,VLOOKUP(A963&amp;"-"&amp;B963,'Tracking Support'!A:E,5,FALSE)))</f>
        <v>Unit will be held to the lessor of the adopted rate or 0.0320 for 2025</v>
      </c>
      <c r="F963" t="str">
        <f>IF(A963=$F$1,COUNTIF($A$2:A963,A963),"")</f>
        <v/>
      </c>
      <c r="G963" t="str">
        <f t="shared" ref="G963:G1026" si="49">IF(F963="","",B963)</f>
        <v/>
      </c>
      <c r="H963" t="str">
        <f t="shared" ref="H963:H1026" si="50">IF(F963="","",C963)</f>
        <v/>
      </c>
      <c r="I963" t="str">
        <f t="shared" ref="I963:I1026" si="51">IF(F963="","",E963)</f>
        <v/>
      </c>
    </row>
    <row r="964" spans="1:9" x14ac:dyDescent="0.25">
      <c r="A964" t="str">
        <f>IF('C. Fund Source'!B964="","",'C. Fund Source'!B964&amp;'C. Fund Source'!C964&amp;'C. Fund Source'!D964)</f>
        <v>6461084</v>
      </c>
      <c r="B964" t="str">
        <f>IF('C. Fund Source'!E964="","",'C. Fund Source'!E964)</f>
        <v>8190</v>
      </c>
      <c r="C964">
        <f>IF(A964="","",'C. Fund Source'!G964)</f>
        <v>3.0999999999999999E-3</v>
      </c>
      <c r="D964" t="str">
        <f>IF(A964="","",IF(COUNTIFS('Tracking Log'!H:H,A964,'Tracking Log'!J:J,B964)&gt;0,"Y","N"))</f>
        <v>N</v>
      </c>
      <c r="E964" t="str">
        <f>IF(A964="","",IF(D964="N","Unit will be held to the lessor of the adopted rate or "&amp;TEXT(C964,"0.0000")&amp;" for "&amp;Year,VLOOKUP(A964&amp;"-"&amp;B964,'Tracking Support'!A:E,5,FALSE)))</f>
        <v>Unit will be held to the lessor of the adopted rate or 0.0031 for 2025</v>
      </c>
      <c r="F964" t="str">
        <f>IF(A964=$F$1,COUNTIF($A$2:A964,A964),"")</f>
        <v/>
      </c>
      <c r="G964" t="str">
        <f t="shared" si="49"/>
        <v/>
      </c>
      <c r="H964" t="str">
        <f t="shared" si="50"/>
        <v/>
      </c>
      <c r="I964" t="str">
        <f t="shared" si="51"/>
        <v/>
      </c>
    </row>
    <row r="965" spans="1:9" x14ac:dyDescent="0.25">
      <c r="A965" t="str">
        <f>IF('C. Fund Source'!B965="","",'C. Fund Source'!B965&amp;'C. Fund Source'!C965&amp;'C. Fund Source'!D965)</f>
        <v>6470025</v>
      </c>
      <c r="B965" t="str">
        <f>IF('C. Fund Source'!E965="","",'C. Fund Source'!E965)</f>
        <v>2393</v>
      </c>
      <c r="C965">
        <f>IF(A965="","",'C. Fund Source'!G965)</f>
        <v>3.3300000000000003E-2</v>
      </c>
      <c r="D965" t="str">
        <f>IF(A965="","",IF(COUNTIFS('Tracking Log'!H:H,A965,'Tracking Log'!J:J,B965)&gt;0,"Y","N"))</f>
        <v>N</v>
      </c>
      <c r="E965" t="str">
        <f>IF(A965="","",IF(D965="N","Unit will be held to the lessor of the adopted rate or "&amp;TEXT(C965,"0.0000")&amp;" for "&amp;Year,VLOOKUP(A965&amp;"-"&amp;B965,'Tracking Support'!A:E,5,FALSE)))</f>
        <v>Unit will be held to the lessor of the adopted rate or 0.0333 for 2025</v>
      </c>
      <c r="F965" t="str">
        <f>IF(A965=$F$1,COUNTIF($A$2:A965,A965),"")</f>
        <v/>
      </c>
      <c r="G965" t="str">
        <f t="shared" si="49"/>
        <v/>
      </c>
      <c r="H965" t="str">
        <f t="shared" si="50"/>
        <v/>
      </c>
      <c r="I965" t="str">
        <f t="shared" si="51"/>
        <v/>
      </c>
    </row>
    <row r="966" spans="1:9" x14ac:dyDescent="0.25">
      <c r="A966" t="str">
        <f>IF('C. Fund Source'!B966="","",'C. Fund Source'!B966&amp;'C. Fund Source'!C966&amp;'C. Fund Source'!D966)</f>
        <v>6470026</v>
      </c>
      <c r="B966" t="str">
        <f>IF('C. Fund Source'!E966="","",'C. Fund Source'!E966)</f>
        <v>2393</v>
      </c>
      <c r="C966">
        <f>IF(A966="","",'C. Fund Source'!G966)</f>
        <v>3.3300000000000003E-2</v>
      </c>
      <c r="D966" t="str">
        <f>IF(A966="","",IF(COUNTIFS('Tracking Log'!H:H,A966,'Tracking Log'!J:J,B966)&gt;0,"Y","N"))</f>
        <v>N</v>
      </c>
      <c r="E966" t="str">
        <f>IF(A966="","",IF(D966="N","Unit will be held to the lessor of the adopted rate or "&amp;TEXT(C966,"0.0000")&amp;" for "&amp;Year,VLOOKUP(A966&amp;"-"&amp;B966,'Tracking Support'!A:E,5,FALSE)))</f>
        <v>Unit will be held to the lessor of the adopted rate or 0.0333 for 2025</v>
      </c>
      <c r="F966" t="str">
        <f>IF(A966=$F$1,COUNTIF($A$2:A966,A966),"")</f>
        <v/>
      </c>
      <c r="G966" t="str">
        <f t="shared" si="49"/>
        <v/>
      </c>
      <c r="H966" t="str">
        <f t="shared" si="50"/>
        <v/>
      </c>
      <c r="I966" t="str">
        <f t="shared" si="51"/>
        <v/>
      </c>
    </row>
    <row r="967" spans="1:9" x14ac:dyDescent="0.25">
      <c r="A967" t="str">
        <f>IF('C. Fund Source'!B967="","",'C. Fund Source'!B967&amp;'C. Fund Source'!C967&amp;'C. Fund Source'!D967)</f>
        <v>6470027</v>
      </c>
      <c r="B967" t="str">
        <f>IF('C. Fund Source'!E967="","",'C. Fund Source'!E967)</f>
        <v>2393</v>
      </c>
      <c r="C967">
        <f>IF(A967="","",'C. Fund Source'!G967)</f>
        <v>3.3300000000000003E-2</v>
      </c>
      <c r="D967" t="str">
        <f>IF(A967="","",IF(COUNTIFS('Tracking Log'!H:H,A967,'Tracking Log'!J:J,B967)&gt;0,"Y","N"))</f>
        <v>N</v>
      </c>
      <c r="E967" t="str">
        <f>IF(A967="","",IF(D967="N","Unit will be held to the lessor of the adopted rate or "&amp;TEXT(C967,"0.0000")&amp;" for "&amp;Year,VLOOKUP(A967&amp;"-"&amp;B967,'Tracking Support'!A:E,5,FALSE)))</f>
        <v>Unit will be held to the lessor of the adopted rate or 0.0333 for 2025</v>
      </c>
      <c r="F967" t="str">
        <f>IF(A967=$F$1,COUNTIF($A$2:A967,A967),"")</f>
        <v/>
      </c>
      <c r="G967" t="str">
        <f t="shared" si="49"/>
        <v/>
      </c>
      <c r="H967" t="str">
        <f t="shared" si="50"/>
        <v/>
      </c>
      <c r="I967" t="str">
        <f t="shared" si="51"/>
        <v/>
      </c>
    </row>
    <row r="968" spans="1:9" x14ac:dyDescent="0.25">
      <c r="A968" t="str">
        <f>IF('C. Fund Source'!B968="","",'C. Fund Source'!B968&amp;'C. Fund Source'!C968&amp;'C. Fund Source'!D968)</f>
        <v>6470059</v>
      </c>
      <c r="B968" t="str">
        <f>IF('C. Fund Source'!E968="","",'C. Fund Source'!E968)</f>
        <v>0990</v>
      </c>
      <c r="C968">
        <f>IF(A968="","",'C. Fund Source'!G968)</f>
        <v>3.3300000000000003E-2</v>
      </c>
      <c r="D968" t="str">
        <f>IF(A968="","",IF(COUNTIFS('Tracking Log'!H:H,A968,'Tracking Log'!J:J,B968)&gt;0,"Y","N"))</f>
        <v>N</v>
      </c>
      <c r="E968" t="str">
        <f>IF(A968="","",IF(D968="N","Unit will be held to the lessor of the adopted rate or "&amp;TEXT(C968,"0.0000")&amp;" for "&amp;Year,VLOOKUP(A968&amp;"-"&amp;B968,'Tracking Support'!A:E,5,FALSE)))</f>
        <v>Unit will be held to the lessor of the adopted rate or 0.0333 for 2025</v>
      </c>
      <c r="F968" t="str">
        <f>IF(A968=$F$1,COUNTIF($A$2:A968,A968),"")</f>
        <v/>
      </c>
      <c r="G968" t="str">
        <f t="shared" si="49"/>
        <v/>
      </c>
      <c r="H968" t="str">
        <f t="shared" si="50"/>
        <v/>
      </c>
      <c r="I968" t="str">
        <f t="shared" si="51"/>
        <v/>
      </c>
    </row>
    <row r="969" spans="1:9" x14ac:dyDescent="0.25">
      <c r="A969" t="str">
        <f>IF('C. Fund Source'!B969="","",'C. Fund Source'!B969&amp;'C. Fund Source'!C969&amp;'C. Fund Source'!D969)</f>
        <v>6470099</v>
      </c>
      <c r="B969" t="str">
        <f>IF('C. Fund Source'!E969="","",'C. Fund Source'!E969)</f>
        <v>2393</v>
      </c>
      <c r="C969">
        <f>IF(A969="","",'C. Fund Source'!G969)</f>
        <v>2.9600000000000001E-2</v>
      </c>
      <c r="D969" t="str">
        <f>IF(A969="","",IF(COUNTIFS('Tracking Log'!H:H,A969,'Tracking Log'!J:J,B969)&gt;0,"Y","N"))</f>
        <v>N</v>
      </c>
      <c r="E969" t="str">
        <f>IF(A969="","",IF(D969="N","Unit will be held to the lessor of the adopted rate or "&amp;TEXT(C969,"0.0000")&amp;" for "&amp;Year,VLOOKUP(A969&amp;"-"&amp;B969,'Tracking Support'!A:E,5,FALSE)))</f>
        <v>Unit will be held to the lessor of the adopted rate or 0.0296 for 2025</v>
      </c>
      <c r="F969" t="str">
        <f>IF(A969=$F$1,COUNTIF($A$2:A969,A969),"")</f>
        <v/>
      </c>
      <c r="G969" t="str">
        <f t="shared" si="49"/>
        <v/>
      </c>
      <c r="H969" t="str">
        <f t="shared" si="50"/>
        <v/>
      </c>
      <c r="I969" t="str">
        <f t="shared" si="51"/>
        <v/>
      </c>
    </row>
    <row r="970" spans="1:9" x14ac:dyDescent="0.25">
      <c r="A970" t="str">
        <f>IF('C. Fund Source'!B970="","",'C. Fund Source'!B970&amp;'C. Fund Source'!C970&amp;'C. Fund Source'!D970)</f>
        <v>6510000</v>
      </c>
      <c r="B970" t="str">
        <f>IF('C. Fund Source'!E970="","",'C. Fund Source'!E970)</f>
        <v>0790</v>
      </c>
      <c r="C970">
        <f>IF(A970="","",'C. Fund Source'!G970)</f>
        <v>8.8999999999999996E-2</v>
      </c>
      <c r="D970" t="str">
        <f>IF(A970="","",IF(COUNTIFS('Tracking Log'!H:H,A970,'Tracking Log'!J:J,B970)&gt;0,"Y","N"))</f>
        <v>N</v>
      </c>
      <c r="E970" t="str">
        <f>IF(A970="","",IF(D970="N","Unit will be held to the lessor of the adopted rate or "&amp;TEXT(C970,"0.0000")&amp;" for "&amp;Year,VLOOKUP(A970&amp;"-"&amp;B970,'Tracking Support'!A:E,5,FALSE)))</f>
        <v>Unit will be held to the lessor of the adopted rate or 0.0890 for 2025</v>
      </c>
      <c r="F970" t="str">
        <f>IF(A970=$F$1,COUNTIF($A$2:A970,A970),"")</f>
        <v/>
      </c>
      <c r="G970" t="str">
        <f t="shared" si="49"/>
        <v/>
      </c>
      <c r="H970" t="str">
        <f t="shared" si="50"/>
        <v/>
      </c>
      <c r="I970" t="str">
        <f t="shared" si="51"/>
        <v/>
      </c>
    </row>
    <row r="971" spans="1:9" x14ac:dyDescent="0.25">
      <c r="A971" t="str">
        <f>IF('C. Fund Source'!B971="","",'C. Fund Source'!B971&amp;'C. Fund Source'!C971&amp;'C. Fund Source'!D971)</f>
        <v>6510000</v>
      </c>
      <c r="B971" t="str">
        <f>IF('C. Fund Source'!E971="","",'C. Fund Source'!E971)</f>
        <v>2391</v>
      </c>
      <c r="C971">
        <f>IF(A971="","",'C. Fund Source'!G971)</f>
        <v>1.89E-2</v>
      </c>
      <c r="D971" t="str">
        <f>IF(A971="","",IF(COUNTIFS('Tracking Log'!H:H,A971,'Tracking Log'!J:J,B971)&gt;0,"Y","N"))</f>
        <v>N</v>
      </c>
      <c r="E971" t="str">
        <f>IF(A971="","",IF(D971="N","Unit will be held to the lessor of the adopted rate or "&amp;TEXT(C971,"0.0000")&amp;" for "&amp;Year,VLOOKUP(A971&amp;"-"&amp;B971,'Tracking Support'!A:E,5,FALSE)))</f>
        <v>Unit will be held to the lessor of the adopted rate or 0.0189 for 2025</v>
      </c>
      <c r="F971" t="str">
        <f>IF(A971=$F$1,COUNTIF($A$2:A971,A971),"")</f>
        <v/>
      </c>
      <c r="G971" t="str">
        <f t="shared" si="49"/>
        <v/>
      </c>
      <c r="H971" t="str">
        <f t="shared" si="50"/>
        <v/>
      </c>
      <c r="I971" t="str">
        <f t="shared" si="51"/>
        <v/>
      </c>
    </row>
    <row r="972" spans="1:9" x14ac:dyDescent="0.25">
      <c r="A972" t="str">
        <f>IF('C. Fund Source'!B972="","",'C. Fund Source'!B972&amp;'C. Fund Source'!C972&amp;'C. Fund Source'!D972)</f>
        <v>6520002</v>
      </c>
      <c r="B972" t="str">
        <f>IF('C. Fund Source'!E972="","",'C. Fund Source'!E972)</f>
        <v>1190</v>
      </c>
      <c r="C972">
        <f>IF(A972="","",'C. Fund Source'!G972)</f>
        <v>3.3099999999999997E-2</v>
      </c>
      <c r="D972" t="str">
        <f>IF(A972="","",IF(COUNTIFS('Tracking Log'!H:H,A972,'Tracking Log'!J:J,B972)&gt;0,"Y","N"))</f>
        <v>N</v>
      </c>
      <c r="E972" t="str">
        <f>IF(A972="","",IF(D972="N","Unit will be held to the lessor of the adopted rate or "&amp;TEXT(C972,"0.0000")&amp;" for "&amp;Year,VLOOKUP(A972&amp;"-"&amp;B972,'Tracking Support'!A:E,5,FALSE)))</f>
        <v>Unit will be held to the lessor of the adopted rate or 0.0331 for 2025</v>
      </c>
      <c r="F972" t="str">
        <f>IF(A972=$F$1,COUNTIF($A$2:A972,A972),"")</f>
        <v/>
      </c>
      <c r="G972" t="str">
        <f t="shared" si="49"/>
        <v/>
      </c>
      <c r="H972" t="str">
        <f t="shared" si="50"/>
        <v/>
      </c>
      <c r="I972" t="str">
        <f t="shared" si="51"/>
        <v/>
      </c>
    </row>
    <row r="973" spans="1:9" x14ac:dyDescent="0.25">
      <c r="A973" t="str">
        <f>IF('C. Fund Source'!B973="","",'C. Fund Source'!B973&amp;'C. Fund Source'!C973&amp;'C. Fund Source'!D973)</f>
        <v>6520004</v>
      </c>
      <c r="B973" t="str">
        <f>IF('C. Fund Source'!E973="","",'C. Fund Source'!E973)</f>
        <v>1190</v>
      </c>
      <c r="C973">
        <f>IF(A973="","",'C. Fund Source'!G973)</f>
        <v>3.3300000000000003E-2</v>
      </c>
      <c r="D973" t="str">
        <f>IF(A973="","",IF(COUNTIFS('Tracking Log'!H:H,A973,'Tracking Log'!J:J,B973)&gt;0,"Y","N"))</f>
        <v>N</v>
      </c>
      <c r="E973" t="str">
        <f>IF(A973="","",IF(D973="N","Unit will be held to the lessor of the adopted rate or "&amp;TEXT(C973,"0.0000")&amp;" for "&amp;Year,VLOOKUP(A973&amp;"-"&amp;B973,'Tracking Support'!A:E,5,FALSE)))</f>
        <v>Unit will be held to the lessor of the adopted rate or 0.0333 for 2025</v>
      </c>
      <c r="F973" t="str">
        <f>IF(A973=$F$1,COUNTIF($A$2:A973,A973),"")</f>
        <v/>
      </c>
      <c r="G973" t="str">
        <f t="shared" si="49"/>
        <v/>
      </c>
      <c r="H973" t="str">
        <f t="shared" si="50"/>
        <v/>
      </c>
      <c r="I973" t="str">
        <f t="shared" si="51"/>
        <v/>
      </c>
    </row>
    <row r="974" spans="1:9" x14ac:dyDescent="0.25">
      <c r="A974" t="str">
        <f>IF('C. Fund Source'!B974="","",'C. Fund Source'!B974&amp;'C. Fund Source'!C974&amp;'C. Fund Source'!D974)</f>
        <v>6520009</v>
      </c>
      <c r="B974" t="str">
        <f>IF('C. Fund Source'!E974="","",'C. Fund Source'!E974)</f>
        <v>1190</v>
      </c>
      <c r="C974">
        <f>IF(A974="","",'C. Fund Source'!G974)</f>
        <v>1.84E-2</v>
      </c>
      <c r="D974" t="str">
        <f>IF(A974="","",IF(COUNTIFS('Tracking Log'!H:H,A974,'Tracking Log'!J:J,B974)&gt;0,"Y","N"))</f>
        <v>N</v>
      </c>
      <c r="E974" t="str">
        <f>IF(A974="","",IF(D974="N","Unit will be held to the lessor of the adopted rate or "&amp;TEXT(C974,"0.0000")&amp;" for "&amp;Year,VLOOKUP(A974&amp;"-"&amp;B974,'Tracking Support'!A:E,5,FALSE)))</f>
        <v>Unit will be held to the lessor of the adopted rate or 0.0184 for 2025</v>
      </c>
      <c r="F974" t="str">
        <f>IF(A974=$F$1,COUNTIF($A$2:A974,A974),"")</f>
        <v/>
      </c>
      <c r="G974" t="str">
        <f t="shared" si="49"/>
        <v/>
      </c>
      <c r="H974" t="str">
        <f t="shared" si="50"/>
        <v/>
      </c>
      <c r="I974" t="str">
        <f t="shared" si="51"/>
        <v/>
      </c>
    </row>
    <row r="975" spans="1:9" x14ac:dyDescent="0.25">
      <c r="A975" t="str">
        <f>IF('C. Fund Source'!B975="","",'C. Fund Source'!B975&amp;'C. Fund Source'!C975&amp;'C. Fund Source'!D975)</f>
        <v>6520010</v>
      </c>
      <c r="B975" t="str">
        <f>IF('C. Fund Source'!E975="","",'C. Fund Source'!E975)</f>
        <v>1190</v>
      </c>
      <c r="C975">
        <f>IF(A975="","",'C. Fund Source'!G975)</f>
        <v>1.8700000000000001E-2</v>
      </c>
      <c r="D975" t="str">
        <f>IF(A975="","",IF(COUNTIFS('Tracking Log'!H:H,A975,'Tracking Log'!J:J,B975)&gt;0,"Y","N"))</f>
        <v>N</v>
      </c>
      <c r="E975" t="str">
        <f>IF(A975="","",IF(D975="N","Unit will be held to the lessor of the adopted rate or "&amp;TEXT(C975,"0.0000")&amp;" for "&amp;Year,VLOOKUP(A975&amp;"-"&amp;B975,'Tracking Support'!A:E,5,FALSE)))</f>
        <v>Unit will be held to the lessor of the adopted rate or 0.0187 for 2025</v>
      </c>
      <c r="F975" t="str">
        <f>IF(A975=$F$1,COUNTIF($A$2:A975,A975),"")</f>
        <v/>
      </c>
      <c r="G975" t="str">
        <f t="shared" si="49"/>
        <v/>
      </c>
      <c r="H975" t="str">
        <f t="shared" si="50"/>
        <v/>
      </c>
      <c r="I975" t="str">
        <f t="shared" si="51"/>
        <v/>
      </c>
    </row>
    <row r="976" spans="1:9" x14ac:dyDescent="0.25">
      <c r="A976" t="str">
        <f>IF('C. Fund Source'!B976="","",'C. Fund Source'!B976&amp;'C. Fund Source'!C976&amp;'C. Fund Source'!D976)</f>
        <v>6530419</v>
      </c>
      <c r="B976" t="str">
        <f>IF('C. Fund Source'!E976="","",'C. Fund Source'!E976)</f>
        <v>2391</v>
      </c>
      <c r="C976">
        <f>IF(A976="","",'C. Fund Source'!G976)</f>
        <v>4.3299999999999998E-2</v>
      </c>
      <c r="D976" t="str">
        <f>IF(A976="","",IF(COUNTIFS('Tracking Log'!H:H,A976,'Tracking Log'!J:J,B976)&gt;0,"Y","N"))</f>
        <v>N</v>
      </c>
      <c r="E976" t="str">
        <f>IF(A976="","",IF(D976="N","Unit will be held to the lessor of the adopted rate or "&amp;TEXT(C976,"0.0000")&amp;" for "&amp;Year,VLOOKUP(A976&amp;"-"&amp;B976,'Tracking Support'!A:E,5,FALSE)))</f>
        <v>Unit will be held to the lessor of the adopted rate or 0.0433 for 2025</v>
      </c>
      <c r="F976" t="str">
        <f>IF(A976=$F$1,COUNTIF($A$2:A976,A976),"")</f>
        <v/>
      </c>
      <c r="G976" t="str">
        <f t="shared" si="49"/>
        <v/>
      </c>
      <c r="H976" t="str">
        <f t="shared" si="50"/>
        <v/>
      </c>
      <c r="I976" t="str">
        <f t="shared" si="51"/>
        <v/>
      </c>
    </row>
    <row r="977" spans="1:9" x14ac:dyDescent="0.25">
      <c r="A977" t="str">
        <f>IF('C. Fund Source'!B977="","",'C. Fund Source'!B977&amp;'C. Fund Source'!C977&amp;'C. Fund Source'!D977)</f>
        <v>6530835</v>
      </c>
      <c r="B977" t="str">
        <f>IF('C. Fund Source'!E977="","",'C. Fund Source'!E977)</f>
        <v>2391</v>
      </c>
      <c r="C977">
        <f>IF(A977="","",'C. Fund Source'!G977)</f>
        <v>0.05</v>
      </c>
      <c r="D977" t="str">
        <f>IF(A977="","",IF(COUNTIFS('Tracking Log'!H:H,A977,'Tracking Log'!J:J,B977)&gt;0,"Y","N"))</f>
        <v>N</v>
      </c>
      <c r="E977" t="str">
        <f>IF(A977="","",IF(D977="N","Unit will be held to the lessor of the adopted rate or "&amp;TEXT(C977,"0.0000")&amp;" for "&amp;Year,VLOOKUP(A977&amp;"-"&amp;B977,'Tracking Support'!A:E,5,FALSE)))</f>
        <v>Unit will be held to the lessor of the adopted rate or 0.0500 for 2025</v>
      </c>
      <c r="F977" t="str">
        <f>IF(A977=$F$1,COUNTIF($A$2:A977,A977),"")</f>
        <v/>
      </c>
      <c r="G977" t="str">
        <f t="shared" si="49"/>
        <v/>
      </c>
      <c r="H977" t="str">
        <f t="shared" si="50"/>
        <v/>
      </c>
      <c r="I977" t="str">
        <f t="shared" si="51"/>
        <v/>
      </c>
    </row>
    <row r="978" spans="1:9" x14ac:dyDescent="0.25">
      <c r="A978" t="str">
        <f>IF('C. Fund Source'!B978="","",'C. Fund Source'!B978&amp;'C. Fund Source'!C978&amp;'C. Fund Source'!D978)</f>
        <v>6530837</v>
      </c>
      <c r="B978" t="str">
        <f>IF('C. Fund Source'!E978="","",'C. Fund Source'!E978)</f>
        <v>2391</v>
      </c>
      <c r="C978">
        <f>IF(A978="","",'C. Fund Source'!G978)</f>
        <v>1.7500000000000002E-2</v>
      </c>
      <c r="D978" t="str">
        <f>IF(A978="","",IF(COUNTIFS('Tracking Log'!H:H,A978,'Tracking Log'!J:J,B978)&gt;0,"Y","N"))</f>
        <v>N</v>
      </c>
      <c r="E978" t="str">
        <f>IF(A978="","",IF(D978="N","Unit will be held to the lessor of the adopted rate or "&amp;TEXT(C978,"0.0000")&amp;" for "&amp;Year,VLOOKUP(A978&amp;"-"&amp;B978,'Tracking Support'!A:E,5,FALSE)))</f>
        <v>Unit will be held to the lessor of the adopted rate or 0.0175 for 2025</v>
      </c>
      <c r="F978" t="str">
        <f>IF(A978=$F$1,COUNTIF($A$2:A978,A978),"")</f>
        <v/>
      </c>
      <c r="G978" t="str">
        <f t="shared" si="49"/>
        <v/>
      </c>
      <c r="H978" t="str">
        <f t="shared" si="50"/>
        <v/>
      </c>
      <c r="I978" t="str">
        <f t="shared" si="51"/>
        <v/>
      </c>
    </row>
    <row r="979" spans="1:9" x14ac:dyDescent="0.25">
      <c r="A979" t="str">
        <f>IF('C. Fund Source'!B979="","",'C. Fund Source'!B979&amp;'C. Fund Source'!C979&amp;'C. Fund Source'!D979)</f>
        <v>6530838</v>
      </c>
      <c r="B979" t="str">
        <f>IF('C. Fund Source'!E979="","",'C. Fund Source'!E979)</f>
        <v>2391</v>
      </c>
      <c r="C979">
        <f>IF(A979="","",'C. Fund Source'!G979)</f>
        <v>0.03</v>
      </c>
      <c r="D979" t="str">
        <f>IF(A979="","",IF(COUNTIFS('Tracking Log'!H:H,A979,'Tracking Log'!J:J,B979)&gt;0,"Y","N"))</f>
        <v>N</v>
      </c>
      <c r="E979" t="str">
        <f>IF(A979="","",IF(D979="N","Unit will be held to the lessor of the adopted rate or "&amp;TEXT(C979,"0.0000")&amp;" for "&amp;Year,VLOOKUP(A979&amp;"-"&amp;B979,'Tracking Support'!A:E,5,FALSE)))</f>
        <v>Unit will be held to the lessor of the adopted rate or 0.0300 for 2025</v>
      </c>
      <c r="F979" t="str">
        <f>IF(A979=$F$1,COUNTIF($A$2:A979,A979),"")</f>
        <v/>
      </c>
      <c r="G979" t="str">
        <f t="shared" si="49"/>
        <v/>
      </c>
      <c r="H979" t="str">
        <f t="shared" si="50"/>
        <v/>
      </c>
      <c r="I979" t="str">
        <f t="shared" si="51"/>
        <v/>
      </c>
    </row>
    <row r="980" spans="1:9" x14ac:dyDescent="0.25">
      <c r="A980" t="str">
        <f>IF('C. Fund Source'!B980="","",'C. Fund Source'!B980&amp;'C. Fund Source'!C980&amp;'C. Fund Source'!D980)</f>
        <v>6610000</v>
      </c>
      <c r="B980" t="str">
        <f>IF('C. Fund Source'!E980="","",'C. Fund Source'!E980)</f>
        <v>0790</v>
      </c>
      <c r="C980">
        <f>IF(A980="","",'C. Fund Source'!G980)</f>
        <v>2.29E-2</v>
      </c>
      <c r="D980" t="str">
        <f>IF(A980="","",IF(COUNTIFS('Tracking Log'!H:H,A980,'Tracking Log'!J:J,B980)&gt;0,"Y","N"))</f>
        <v>N</v>
      </c>
      <c r="E980" t="str">
        <f>IF(A980="","",IF(D980="N","Unit will be held to the lessor of the adopted rate or "&amp;TEXT(C980,"0.0000")&amp;" for "&amp;Year,VLOOKUP(A980&amp;"-"&amp;B980,'Tracking Support'!A:E,5,FALSE)))</f>
        <v>Unit will be held to the lessor of the adopted rate or 0.0229 for 2025</v>
      </c>
      <c r="F980" t="str">
        <f>IF(A980=$F$1,COUNTIF($A$2:A980,A980),"")</f>
        <v/>
      </c>
      <c r="G980" t="str">
        <f t="shared" si="49"/>
        <v/>
      </c>
      <c r="H980" t="str">
        <f t="shared" si="50"/>
        <v/>
      </c>
      <c r="I980" t="str">
        <f t="shared" si="51"/>
        <v/>
      </c>
    </row>
    <row r="981" spans="1:9" x14ac:dyDescent="0.25">
      <c r="A981" t="str">
        <f>IF('C. Fund Source'!B981="","",'C. Fund Source'!B981&amp;'C. Fund Source'!C981&amp;'C. Fund Source'!D981)</f>
        <v>6610000</v>
      </c>
      <c r="B981" t="str">
        <f>IF('C. Fund Source'!E981="","",'C. Fund Source'!E981)</f>
        <v>1092</v>
      </c>
      <c r="C981">
        <f>IF(A981="","",'C. Fund Source'!G981)</f>
        <v>4.4999999999999997E-3</v>
      </c>
      <c r="D981" t="str">
        <f>IF(A981="","",IF(COUNTIFS('Tracking Log'!H:H,A981,'Tracking Log'!J:J,B981)&gt;0,"Y","N"))</f>
        <v>N</v>
      </c>
      <c r="E981" t="str">
        <f>IF(A981="","",IF(D981="N","Unit will be held to the lessor of the adopted rate or "&amp;TEXT(C981,"0.0000")&amp;" for "&amp;Year,VLOOKUP(A981&amp;"-"&amp;B981,'Tracking Support'!A:E,5,FALSE)))</f>
        <v>Unit will be held to the lessor of the adopted rate or 0.0045 for 2025</v>
      </c>
      <c r="F981" t="str">
        <f>IF(A981=$F$1,COUNTIF($A$2:A981,A981),"")</f>
        <v/>
      </c>
      <c r="G981" t="str">
        <f t="shared" si="49"/>
        <v/>
      </c>
      <c r="H981" t="str">
        <f t="shared" si="50"/>
        <v/>
      </c>
      <c r="I981" t="str">
        <f t="shared" si="51"/>
        <v/>
      </c>
    </row>
    <row r="982" spans="1:9" x14ac:dyDescent="0.25">
      <c r="A982" t="str">
        <f>IF('C. Fund Source'!B982="","",'C. Fund Source'!B982&amp;'C. Fund Source'!C982&amp;'C. Fund Source'!D982)</f>
        <v>6610000</v>
      </c>
      <c r="B982" t="str">
        <f>IF('C. Fund Source'!E982="","",'C. Fund Source'!E982)</f>
        <v>2391</v>
      </c>
      <c r="C982">
        <f>IF(A982="","",'C. Fund Source'!G982)</f>
        <v>1.5900000000000001E-2</v>
      </c>
      <c r="D982" t="str">
        <f>IF(A982="","",IF(COUNTIFS('Tracking Log'!H:H,A982,'Tracking Log'!J:J,B982)&gt;0,"Y","N"))</f>
        <v>N</v>
      </c>
      <c r="E982" t="str">
        <f>IF(A982="","",IF(D982="N","Unit will be held to the lessor of the adopted rate or "&amp;TEXT(C982,"0.0000")&amp;" for "&amp;Year,VLOOKUP(A982&amp;"-"&amp;B982,'Tracking Support'!A:E,5,FALSE)))</f>
        <v>Unit will be held to the lessor of the adopted rate or 0.0159 for 2025</v>
      </c>
      <c r="F982" t="str">
        <f>IF(A982=$F$1,COUNTIF($A$2:A982,A982),"")</f>
        <v/>
      </c>
      <c r="G982" t="str">
        <f t="shared" si="49"/>
        <v/>
      </c>
      <c r="H982" t="str">
        <f t="shared" si="50"/>
        <v/>
      </c>
      <c r="I982" t="str">
        <f t="shared" si="51"/>
        <v/>
      </c>
    </row>
    <row r="983" spans="1:9" x14ac:dyDescent="0.25">
      <c r="A983" t="str">
        <f>IF('C. Fund Source'!B983="","",'C. Fund Source'!B983&amp;'C. Fund Source'!C983&amp;'C. Fund Source'!D983)</f>
        <v>6620009</v>
      </c>
      <c r="B983" t="str">
        <f>IF('C. Fund Source'!E983="","",'C. Fund Source'!E983)</f>
        <v>1190</v>
      </c>
      <c r="C983">
        <f>IF(A983="","",'C. Fund Source'!G983)</f>
        <v>1.6400000000000001E-2</v>
      </c>
      <c r="D983" t="str">
        <f>IF(A983="","",IF(COUNTIFS('Tracking Log'!H:H,A983,'Tracking Log'!J:J,B983)&gt;0,"Y","N"))</f>
        <v>N</v>
      </c>
      <c r="E983" t="str">
        <f>IF(A983="","",IF(D983="N","Unit will be held to the lessor of the adopted rate or "&amp;TEXT(C983,"0.0000")&amp;" for "&amp;Year,VLOOKUP(A983&amp;"-"&amp;B983,'Tracking Support'!A:E,5,FALSE)))</f>
        <v>Unit will be held to the lessor of the adopted rate or 0.0164 for 2025</v>
      </c>
      <c r="F983" t="str">
        <f>IF(A983=$F$1,COUNTIF($A$2:A983,A983),"")</f>
        <v/>
      </c>
      <c r="G983" t="str">
        <f t="shared" si="49"/>
        <v/>
      </c>
      <c r="H983" t="str">
        <f t="shared" si="50"/>
        <v/>
      </c>
      <c r="I983" t="str">
        <f t="shared" si="51"/>
        <v/>
      </c>
    </row>
    <row r="984" spans="1:9" x14ac:dyDescent="0.25">
      <c r="A984" t="str">
        <f>IF('C. Fund Source'!B984="","",'C. Fund Source'!B984&amp;'C. Fund Source'!C984&amp;'C. Fund Source'!D984)</f>
        <v>6620011</v>
      </c>
      <c r="B984" t="str">
        <f>IF('C. Fund Source'!E984="","",'C. Fund Source'!E984)</f>
        <v>1190</v>
      </c>
      <c r="C984">
        <f>IF(A984="","",'C. Fund Source'!G984)</f>
        <v>1.44E-2</v>
      </c>
      <c r="D984" t="str">
        <f>IF(A984="","",IF(COUNTIFS('Tracking Log'!H:H,A984,'Tracking Log'!J:J,B984)&gt;0,"Y","N"))</f>
        <v>N</v>
      </c>
      <c r="E984" t="str">
        <f>IF(A984="","",IF(D984="N","Unit will be held to the lessor of the adopted rate or "&amp;TEXT(C984,"0.0000")&amp;" for "&amp;Year,VLOOKUP(A984&amp;"-"&amp;B984,'Tracking Support'!A:E,5,FALSE)))</f>
        <v>Unit will be held to the lessor of the adopted rate or 0.0144 for 2025</v>
      </c>
      <c r="F984" t="str">
        <f>IF(A984=$F$1,COUNTIF($A$2:A984,A984),"")</f>
        <v/>
      </c>
      <c r="G984" t="str">
        <f t="shared" si="49"/>
        <v/>
      </c>
      <c r="H984" t="str">
        <f t="shared" si="50"/>
        <v/>
      </c>
      <c r="I984" t="str">
        <f t="shared" si="51"/>
        <v/>
      </c>
    </row>
    <row r="985" spans="1:9" x14ac:dyDescent="0.25">
      <c r="A985" t="str">
        <f>IF('C. Fund Source'!B985="","",'C. Fund Source'!B985&amp;'C. Fund Source'!C985&amp;'C. Fund Source'!D985)</f>
        <v>6620012</v>
      </c>
      <c r="B985" t="str">
        <f>IF('C. Fund Source'!E985="","",'C. Fund Source'!E985)</f>
        <v>1190</v>
      </c>
      <c r="C985">
        <f>IF(A985="","",'C. Fund Source'!G985)</f>
        <v>1.2800000000000001E-2</v>
      </c>
      <c r="D985" t="str">
        <f>IF(A985="","",IF(COUNTIFS('Tracking Log'!H:H,A985,'Tracking Log'!J:J,B985)&gt;0,"Y","N"))</f>
        <v>N</v>
      </c>
      <c r="E985" t="str">
        <f>IF(A985="","",IF(D985="N","Unit will be held to the lessor of the adopted rate or "&amp;TEXT(C985,"0.0000")&amp;" for "&amp;Year,VLOOKUP(A985&amp;"-"&amp;B985,'Tracking Support'!A:E,5,FALSE)))</f>
        <v>Unit will be held to the lessor of the adopted rate or 0.0128 for 2025</v>
      </c>
      <c r="F985" t="str">
        <f>IF(A985=$F$1,COUNTIF($A$2:A985,A985),"")</f>
        <v/>
      </c>
      <c r="G985" t="str">
        <f t="shared" si="49"/>
        <v/>
      </c>
      <c r="H985" t="str">
        <f t="shared" si="50"/>
        <v/>
      </c>
      <c r="I985" t="str">
        <f t="shared" si="51"/>
        <v/>
      </c>
    </row>
    <row r="986" spans="1:9" x14ac:dyDescent="0.25">
      <c r="A986" t="str">
        <f>IF('C. Fund Source'!B986="","",'C. Fund Source'!B986&amp;'C. Fund Source'!C986&amp;'C. Fund Source'!D986)</f>
        <v>6630839</v>
      </c>
      <c r="B986" t="str">
        <f>IF('C. Fund Source'!E986="","",'C. Fund Source'!E986)</f>
        <v>2391</v>
      </c>
      <c r="C986">
        <f>IF(A986="","",'C. Fund Source'!G986)</f>
        <v>0.05</v>
      </c>
      <c r="D986" t="str">
        <f>IF(A986="","",IF(COUNTIFS('Tracking Log'!H:H,A986,'Tracking Log'!J:J,B986)&gt;0,"Y","N"))</f>
        <v>N</v>
      </c>
      <c r="E986" t="str">
        <f>IF(A986="","",IF(D986="N","Unit will be held to the lessor of the adopted rate or "&amp;TEXT(C986,"0.0000")&amp;" for "&amp;Year,VLOOKUP(A986&amp;"-"&amp;B986,'Tracking Support'!A:E,5,FALSE)))</f>
        <v>Unit will be held to the lessor of the adopted rate or 0.0500 for 2025</v>
      </c>
      <c r="F986" t="str">
        <f>IF(A986=$F$1,COUNTIF($A$2:A986,A986),"")</f>
        <v/>
      </c>
      <c r="G986" t="str">
        <f t="shared" si="49"/>
        <v/>
      </c>
      <c r="H986" t="str">
        <f t="shared" si="50"/>
        <v/>
      </c>
      <c r="I986" t="str">
        <f t="shared" si="51"/>
        <v/>
      </c>
    </row>
    <row r="987" spans="1:9" x14ac:dyDescent="0.25">
      <c r="A987" t="str">
        <f>IF('C. Fund Source'!B987="","",'C. Fund Source'!B987&amp;'C. Fund Source'!C987&amp;'C. Fund Source'!D987)</f>
        <v>6630841</v>
      </c>
      <c r="B987" t="str">
        <f>IF('C. Fund Source'!E987="","",'C. Fund Source'!E987)</f>
        <v>2391</v>
      </c>
      <c r="C987">
        <f>IF(A987="","",'C. Fund Source'!G987)</f>
        <v>1.35E-2</v>
      </c>
      <c r="D987" t="str">
        <f>IF(A987="","",IF(COUNTIFS('Tracking Log'!H:H,A987,'Tracking Log'!J:J,B987)&gt;0,"Y","N"))</f>
        <v>N</v>
      </c>
      <c r="E987" t="str">
        <f>IF(A987="","",IF(D987="N","Unit will be held to the lessor of the adopted rate or "&amp;TEXT(C987,"0.0000")&amp;" for "&amp;Year,VLOOKUP(A987&amp;"-"&amp;B987,'Tracking Support'!A:E,5,FALSE)))</f>
        <v>Unit will be held to the lessor of the adopted rate or 0.0135 for 2025</v>
      </c>
      <c r="F987" t="str">
        <f>IF(A987=$F$1,COUNTIF($A$2:A987,A987),"")</f>
        <v/>
      </c>
      <c r="G987" t="str">
        <f t="shared" si="49"/>
        <v/>
      </c>
      <c r="H987" t="str">
        <f t="shared" si="50"/>
        <v/>
      </c>
      <c r="I987" t="str">
        <f t="shared" si="51"/>
        <v/>
      </c>
    </row>
    <row r="988" spans="1:9" x14ac:dyDescent="0.25">
      <c r="A988" t="str">
        <f>IF('C. Fund Source'!B988="","",'C. Fund Source'!B988&amp;'C. Fund Source'!C988&amp;'C. Fund Source'!D988)</f>
        <v>6630842</v>
      </c>
      <c r="B988" t="str">
        <f>IF('C. Fund Source'!E988="","",'C. Fund Source'!E988)</f>
        <v>2391</v>
      </c>
      <c r="C988">
        <f>IF(A988="","",'C. Fund Source'!G988)</f>
        <v>0.05</v>
      </c>
      <c r="D988" t="str">
        <f>IF(A988="","",IF(COUNTIFS('Tracking Log'!H:H,A988,'Tracking Log'!J:J,B988)&gt;0,"Y","N"))</f>
        <v>N</v>
      </c>
      <c r="E988" t="str">
        <f>IF(A988="","",IF(D988="N","Unit will be held to the lessor of the adopted rate or "&amp;TEXT(C988,"0.0000")&amp;" for "&amp;Year,VLOOKUP(A988&amp;"-"&amp;B988,'Tracking Support'!A:E,5,FALSE)))</f>
        <v>Unit will be held to the lessor of the adopted rate or 0.0500 for 2025</v>
      </c>
      <c r="F988" t="str">
        <f>IF(A988=$F$1,COUNTIF($A$2:A988,A988),"")</f>
        <v/>
      </c>
      <c r="G988" t="str">
        <f t="shared" si="49"/>
        <v/>
      </c>
      <c r="H988" t="str">
        <f t="shared" si="50"/>
        <v/>
      </c>
      <c r="I988" t="str">
        <f t="shared" si="51"/>
        <v/>
      </c>
    </row>
    <row r="989" spans="1:9" x14ac:dyDescent="0.25">
      <c r="A989" t="str">
        <f>IF('C. Fund Source'!B989="","",'C. Fund Source'!B989&amp;'C. Fund Source'!C989&amp;'C. Fund Source'!D989)</f>
        <v>6710000</v>
      </c>
      <c r="B989" t="str">
        <f>IF('C. Fund Source'!E989="","",'C. Fund Source'!E989)</f>
        <v>0590</v>
      </c>
      <c r="C989">
        <f>IF(A989="","",'C. Fund Source'!G989)</f>
        <v>0</v>
      </c>
      <c r="D989" t="str">
        <f>IF(A989="","",IF(COUNTIFS('Tracking Log'!H:H,A989,'Tracking Log'!J:J,B989)&gt;0,"Y","N"))</f>
        <v>N</v>
      </c>
      <c r="E989" t="str">
        <f>IF(A989="","",IF(D989="N","Unit will be held to the lessor of the adopted rate or "&amp;TEXT(C989,"0.0000")&amp;" for "&amp;Year,VLOOKUP(A989&amp;"-"&amp;B989,'Tracking Support'!A:E,5,FALSE)))</f>
        <v>Unit will be held to the lessor of the adopted rate or 0.0000 for 2025</v>
      </c>
      <c r="F989" t="str">
        <f>IF(A989=$F$1,COUNTIF($A$2:A989,A989),"")</f>
        <v/>
      </c>
      <c r="G989" t="str">
        <f t="shared" si="49"/>
        <v/>
      </c>
      <c r="H989" t="str">
        <f t="shared" si="50"/>
        <v/>
      </c>
      <c r="I989" t="str">
        <f t="shared" si="51"/>
        <v/>
      </c>
    </row>
    <row r="990" spans="1:9" x14ac:dyDescent="0.25">
      <c r="A990" t="str">
        <f>IF('C. Fund Source'!B990="","",'C. Fund Source'!B990&amp;'C. Fund Source'!C990&amp;'C. Fund Source'!D990)</f>
        <v>6710000</v>
      </c>
      <c r="B990" t="str">
        <f>IF('C. Fund Source'!E990="","",'C. Fund Source'!E990)</f>
        <v>0790</v>
      </c>
      <c r="C990">
        <f>IF(A990="","",'C. Fund Source'!G990)</f>
        <v>5.2900000000000003E-2</v>
      </c>
      <c r="D990" t="str">
        <f>IF(A990="","",IF(COUNTIFS('Tracking Log'!H:H,A990,'Tracking Log'!J:J,B990)&gt;0,"Y","N"))</f>
        <v>N</v>
      </c>
      <c r="E990" t="str">
        <f>IF(A990="","",IF(D990="N","Unit will be held to the lessor of the adopted rate or "&amp;TEXT(C990,"0.0000")&amp;" for "&amp;Year,VLOOKUP(A990&amp;"-"&amp;B990,'Tracking Support'!A:E,5,FALSE)))</f>
        <v>Unit will be held to the lessor of the adopted rate or 0.0529 for 2025</v>
      </c>
      <c r="F990" t="str">
        <f>IF(A990=$F$1,COUNTIF($A$2:A990,A990),"")</f>
        <v/>
      </c>
      <c r="G990" t="str">
        <f t="shared" si="49"/>
        <v/>
      </c>
      <c r="H990" t="str">
        <f t="shared" si="50"/>
        <v/>
      </c>
      <c r="I990" t="str">
        <f t="shared" si="51"/>
        <v/>
      </c>
    </row>
    <row r="991" spans="1:9" x14ac:dyDescent="0.25">
      <c r="A991" t="str">
        <f>IF('C. Fund Source'!B991="","",'C. Fund Source'!B991&amp;'C. Fund Source'!C991&amp;'C. Fund Source'!D991)</f>
        <v>6710000</v>
      </c>
      <c r="B991" t="str">
        <f>IF('C. Fund Source'!E991="","",'C. Fund Source'!E991)</f>
        <v>1192</v>
      </c>
      <c r="C991">
        <f>IF(A991="","",'C. Fund Source'!G991)</f>
        <v>0</v>
      </c>
      <c r="D991" t="str">
        <f>IF(A991="","",IF(COUNTIFS('Tracking Log'!H:H,A991,'Tracking Log'!J:J,B991)&gt;0,"Y","N"))</f>
        <v>N</v>
      </c>
      <c r="E991" t="str">
        <f>IF(A991="","",IF(D991="N","Unit will be held to the lessor of the adopted rate or "&amp;TEXT(C991,"0.0000")&amp;" for "&amp;Year,VLOOKUP(A991&amp;"-"&amp;B991,'Tracking Support'!A:E,5,FALSE)))</f>
        <v>Unit will be held to the lessor of the adopted rate or 0.0000 for 2025</v>
      </c>
      <c r="F991" t="str">
        <f>IF(A991=$F$1,COUNTIF($A$2:A991,A991),"")</f>
        <v/>
      </c>
      <c r="G991" t="str">
        <f t="shared" si="49"/>
        <v/>
      </c>
      <c r="H991" t="str">
        <f t="shared" si="50"/>
        <v/>
      </c>
      <c r="I991" t="str">
        <f t="shared" si="51"/>
        <v/>
      </c>
    </row>
    <row r="992" spans="1:9" x14ac:dyDescent="0.25">
      <c r="A992" t="str">
        <f>IF('C. Fund Source'!B992="","",'C. Fund Source'!B992&amp;'C. Fund Source'!C992&amp;'C. Fund Source'!D992)</f>
        <v>6710000</v>
      </c>
      <c r="B992" t="str">
        <f>IF('C. Fund Source'!E992="","",'C. Fund Source'!E992)</f>
        <v>2391</v>
      </c>
      <c r="C992">
        <f>IF(A992="","",'C. Fund Source'!G992)</f>
        <v>1.4999999999999999E-2</v>
      </c>
      <c r="D992" t="str">
        <f>IF(A992="","",IF(COUNTIFS('Tracking Log'!H:H,A992,'Tracking Log'!J:J,B992)&gt;0,"Y","N"))</f>
        <v>N</v>
      </c>
      <c r="E992" t="str">
        <f>IF(A992="","",IF(D992="N","Unit will be held to the lessor of the adopted rate or "&amp;TEXT(C992,"0.0000")&amp;" for "&amp;Year,VLOOKUP(A992&amp;"-"&amp;B992,'Tracking Support'!A:E,5,FALSE)))</f>
        <v>Unit will be held to the lessor of the adopted rate or 0.0150 for 2025</v>
      </c>
      <c r="F992" t="str">
        <f>IF(A992=$F$1,COUNTIF($A$2:A992,A992),"")</f>
        <v/>
      </c>
      <c r="G992" t="str">
        <f t="shared" si="49"/>
        <v/>
      </c>
      <c r="H992" t="str">
        <f t="shared" si="50"/>
        <v/>
      </c>
      <c r="I992" t="str">
        <f t="shared" si="51"/>
        <v/>
      </c>
    </row>
    <row r="993" spans="1:9" x14ac:dyDescent="0.25">
      <c r="A993" t="str">
        <f>IF('C. Fund Source'!B993="","",'C. Fund Source'!B993&amp;'C. Fund Source'!C993&amp;'C. Fund Source'!D993)</f>
        <v>6720002</v>
      </c>
      <c r="B993" t="str">
        <f>IF('C. Fund Source'!E993="","",'C. Fund Source'!E993)</f>
        <v>1190</v>
      </c>
      <c r="C993">
        <f>IF(A993="","",'C. Fund Source'!G993)</f>
        <v>3.3300000000000003E-2</v>
      </c>
      <c r="D993" t="str">
        <f>IF(A993="","",IF(COUNTIFS('Tracking Log'!H:H,A993,'Tracking Log'!J:J,B993)&gt;0,"Y","N"))</f>
        <v>N</v>
      </c>
      <c r="E993" t="str">
        <f>IF(A993="","",IF(D993="N","Unit will be held to the lessor of the adopted rate or "&amp;TEXT(C993,"0.0000")&amp;" for "&amp;Year,VLOOKUP(A993&amp;"-"&amp;B993,'Tracking Support'!A:E,5,FALSE)))</f>
        <v>Unit will be held to the lessor of the adopted rate or 0.0333 for 2025</v>
      </c>
      <c r="F993" t="str">
        <f>IF(A993=$F$1,COUNTIF($A$2:A993,A993),"")</f>
        <v/>
      </c>
      <c r="G993" t="str">
        <f t="shared" si="49"/>
        <v/>
      </c>
      <c r="H993" t="str">
        <f t="shared" si="50"/>
        <v/>
      </c>
      <c r="I993" t="str">
        <f t="shared" si="51"/>
        <v/>
      </c>
    </row>
    <row r="994" spans="1:9" x14ac:dyDescent="0.25">
      <c r="A994" t="str">
        <f>IF('C. Fund Source'!B994="","",'C. Fund Source'!B994&amp;'C. Fund Source'!C994&amp;'C. Fund Source'!D994)</f>
        <v>6720005</v>
      </c>
      <c r="B994" t="str">
        <f>IF('C. Fund Source'!E994="","",'C. Fund Source'!E994)</f>
        <v>1190</v>
      </c>
      <c r="C994">
        <f>IF(A994="","",'C. Fund Source'!G994)</f>
        <v>3.3300000000000003E-2</v>
      </c>
      <c r="D994" t="str">
        <f>IF(A994="","",IF(COUNTIFS('Tracking Log'!H:H,A994,'Tracking Log'!J:J,B994)&gt;0,"Y","N"))</f>
        <v>N</v>
      </c>
      <c r="E994" t="str">
        <f>IF(A994="","",IF(D994="N","Unit will be held to the lessor of the adopted rate or "&amp;TEXT(C994,"0.0000")&amp;" for "&amp;Year,VLOOKUP(A994&amp;"-"&amp;B994,'Tracking Support'!A:E,5,FALSE)))</f>
        <v>Unit will be held to the lessor of the adopted rate or 0.0333 for 2025</v>
      </c>
      <c r="F994" t="str">
        <f>IF(A994=$F$1,COUNTIF($A$2:A994,A994),"")</f>
        <v/>
      </c>
      <c r="G994" t="str">
        <f t="shared" si="49"/>
        <v/>
      </c>
      <c r="H994" t="str">
        <f t="shared" si="50"/>
        <v/>
      </c>
      <c r="I994" t="str">
        <f t="shared" si="51"/>
        <v/>
      </c>
    </row>
    <row r="995" spans="1:9" x14ac:dyDescent="0.25">
      <c r="A995" t="str">
        <f>IF('C. Fund Source'!B995="","",'C. Fund Source'!B995&amp;'C. Fund Source'!C995&amp;'C. Fund Source'!D995)</f>
        <v>6720007</v>
      </c>
      <c r="B995" t="str">
        <f>IF('C. Fund Source'!E995="","",'C. Fund Source'!E995)</f>
        <v>1190</v>
      </c>
      <c r="C995">
        <f>IF(A995="","",'C. Fund Source'!G995)</f>
        <v>3.3300000000000003E-2</v>
      </c>
      <c r="D995" t="str">
        <f>IF(A995="","",IF(COUNTIFS('Tracking Log'!H:H,A995,'Tracking Log'!J:J,B995)&gt;0,"Y","N"))</f>
        <v>N</v>
      </c>
      <c r="E995" t="str">
        <f>IF(A995="","",IF(D995="N","Unit will be held to the lessor of the adopted rate or "&amp;TEXT(C995,"0.0000")&amp;" for "&amp;Year,VLOOKUP(A995&amp;"-"&amp;B995,'Tracking Support'!A:E,5,FALSE)))</f>
        <v>Unit will be held to the lessor of the adopted rate or 0.0333 for 2025</v>
      </c>
      <c r="F995" t="str">
        <f>IF(A995=$F$1,COUNTIF($A$2:A995,A995),"")</f>
        <v/>
      </c>
      <c r="G995" t="str">
        <f t="shared" si="49"/>
        <v/>
      </c>
      <c r="H995" t="str">
        <f t="shared" si="50"/>
        <v/>
      </c>
      <c r="I995" t="str">
        <f t="shared" si="51"/>
        <v/>
      </c>
    </row>
    <row r="996" spans="1:9" x14ac:dyDescent="0.25">
      <c r="A996" t="str">
        <f>IF('C. Fund Source'!B996="","",'C. Fund Source'!B996&amp;'C. Fund Source'!C996&amp;'C. Fund Source'!D996)</f>
        <v>6720008</v>
      </c>
      <c r="B996" t="str">
        <f>IF('C. Fund Source'!E996="","",'C. Fund Source'!E996)</f>
        <v>1190</v>
      </c>
      <c r="C996">
        <f>IF(A996="","",'C. Fund Source'!G996)</f>
        <v>1.17E-2</v>
      </c>
      <c r="D996" t="str">
        <f>IF(A996="","",IF(COUNTIFS('Tracking Log'!H:H,A996,'Tracking Log'!J:J,B996)&gt;0,"Y","N"))</f>
        <v>N</v>
      </c>
      <c r="E996" t="str">
        <f>IF(A996="","",IF(D996="N","Unit will be held to the lessor of the adopted rate or "&amp;TEXT(C996,"0.0000")&amp;" for "&amp;Year,VLOOKUP(A996&amp;"-"&amp;B996,'Tracking Support'!A:E,5,FALSE)))</f>
        <v>Unit will be held to the lessor of the adopted rate or 0.0117 for 2025</v>
      </c>
      <c r="F996" t="str">
        <f>IF(A996=$F$1,COUNTIF($A$2:A996,A996),"")</f>
        <v/>
      </c>
      <c r="G996" t="str">
        <f t="shared" si="49"/>
        <v/>
      </c>
      <c r="H996" t="str">
        <f t="shared" si="50"/>
        <v/>
      </c>
      <c r="I996" t="str">
        <f t="shared" si="51"/>
        <v/>
      </c>
    </row>
    <row r="997" spans="1:9" x14ac:dyDescent="0.25">
      <c r="A997" t="str">
        <f>IF('C. Fund Source'!B997="","",'C. Fund Source'!B997&amp;'C. Fund Source'!C997&amp;'C. Fund Source'!D997)</f>
        <v>6720011</v>
      </c>
      <c r="B997" t="str">
        <f>IF('C. Fund Source'!E997="","",'C. Fund Source'!E997)</f>
        <v>1190</v>
      </c>
      <c r="C997">
        <f>IF(A997="","",'C. Fund Source'!G997)</f>
        <v>3.3300000000000003E-2</v>
      </c>
      <c r="D997" t="str">
        <f>IF(A997="","",IF(COUNTIFS('Tracking Log'!H:H,A997,'Tracking Log'!J:J,B997)&gt;0,"Y","N"))</f>
        <v>N</v>
      </c>
      <c r="E997" t="str">
        <f>IF(A997="","",IF(D997="N","Unit will be held to the lessor of the adopted rate or "&amp;TEXT(C997,"0.0000")&amp;" for "&amp;Year,VLOOKUP(A997&amp;"-"&amp;B997,'Tracking Support'!A:E,5,FALSE)))</f>
        <v>Unit will be held to the lessor of the adopted rate or 0.0333 for 2025</v>
      </c>
      <c r="F997" t="str">
        <f>IF(A997=$F$1,COUNTIF($A$2:A997,A997),"")</f>
        <v/>
      </c>
      <c r="G997" t="str">
        <f t="shared" si="49"/>
        <v/>
      </c>
      <c r="H997" t="str">
        <f t="shared" si="50"/>
        <v/>
      </c>
      <c r="I997" t="str">
        <f t="shared" si="51"/>
        <v/>
      </c>
    </row>
    <row r="998" spans="1:9" x14ac:dyDescent="0.25">
      <c r="A998" t="str">
        <f>IF('C. Fund Source'!B998="","",'C. Fund Source'!B998&amp;'C. Fund Source'!C998&amp;'C. Fund Source'!D998)</f>
        <v>6720013</v>
      </c>
      <c r="B998" t="str">
        <f>IF('C. Fund Source'!E998="","",'C. Fund Source'!E998)</f>
        <v>1190</v>
      </c>
      <c r="C998">
        <f>IF(A998="","",'C. Fund Source'!G998)</f>
        <v>3.3300000000000003E-2</v>
      </c>
      <c r="D998" t="str">
        <f>IF(A998="","",IF(COUNTIFS('Tracking Log'!H:H,A998,'Tracking Log'!J:J,B998)&gt;0,"Y","N"))</f>
        <v>N</v>
      </c>
      <c r="E998" t="str">
        <f>IF(A998="","",IF(D998="N","Unit will be held to the lessor of the adopted rate or "&amp;TEXT(C998,"0.0000")&amp;" for "&amp;Year,VLOOKUP(A998&amp;"-"&amp;B998,'Tracking Support'!A:E,5,FALSE)))</f>
        <v>Unit will be held to the lessor of the adopted rate or 0.0333 for 2025</v>
      </c>
      <c r="F998" t="str">
        <f>IF(A998=$F$1,COUNTIF($A$2:A998,A998),"")</f>
        <v/>
      </c>
      <c r="G998" t="str">
        <f t="shared" si="49"/>
        <v/>
      </c>
      <c r="H998" t="str">
        <f t="shared" si="50"/>
        <v/>
      </c>
      <c r="I998" t="str">
        <f t="shared" si="51"/>
        <v/>
      </c>
    </row>
    <row r="999" spans="1:9" x14ac:dyDescent="0.25">
      <c r="A999" t="str">
        <f>IF('C. Fund Source'!B999="","",'C. Fund Source'!B999&amp;'C. Fund Source'!C999&amp;'C. Fund Source'!D999)</f>
        <v>6730404</v>
      </c>
      <c r="B999" t="str">
        <f>IF('C. Fund Source'!E999="","",'C. Fund Source'!E999)</f>
        <v>2391</v>
      </c>
      <c r="C999">
        <f>IF(A999="","",'C. Fund Source'!G999)</f>
        <v>0.05</v>
      </c>
      <c r="D999" t="str">
        <f>IF(A999="","",IF(COUNTIFS('Tracking Log'!H:H,A999,'Tracking Log'!J:J,B999)&gt;0,"Y","N"))</f>
        <v>N</v>
      </c>
      <c r="E999" t="str">
        <f>IF(A999="","",IF(D999="N","Unit will be held to the lessor of the adopted rate or "&amp;TEXT(C999,"0.0000")&amp;" for "&amp;Year,VLOOKUP(A999&amp;"-"&amp;B999,'Tracking Support'!A:E,5,FALSE)))</f>
        <v>Unit will be held to the lessor of the adopted rate or 0.0500 for 2025</v>
      </c>
      <c r="F999" t="str">
        <f>IF(A999=$F$1,COUNTIF($A$2:A999,A999),"")</f>
        <v/>
      </c>
      <c r="G999" t="str">
        <f t="shared" si="49"/>
        <v/>
      </c>
      <c r="H999" t="str">
        <f t="shared" si="50"/>
        <v/>
      </c>
      <c r="I999" t="str">
        <f t="shared" si="51"/>
        <v/>
      </c>
    </row>
    <row r="1000" spans="1:9" x14ac:dyDescent="0.25">
      <c r="A1000" t="str">
        <f>IF('C. Fund Source'!B1000="","",'C. Fund Source'!B1000&amp;'C. Fund Source'!C1000&amp;'C. Fund Source'!D1000)</f>
        <v>6730843</v>
      </c>
      <c r="B1000" t="str">
        <f>IF('C. Fund Source'!E1000="","",'C. Fund Source'!E1000)</f>
        <v>2391</v>
      </c>
      <c r="C1000">
        <f>IF(A1000="","",'C. Fund Source'!G1000)</f>
        <v>0</v>
      </c>
      <c r="D1000" t="str">
        <f>IF(A1000="","",IF(COUNTIFS('Tracking Log'!H:H,A1000,'Tracking Log'!J:J,B1000)&gt;0,"Y","N"))</f>
        <v>N</v>
      </c>
      <c r="E1000" t="str">
        <f>IF(A1000="","",IF(D1000="N","Unit will be held to the lessor of the adopted rate or "&amp;TEXT(C1000,"0.0000")&amp;" for "&amp;Year,VLOOKUP(A1000&amp;"-"&amp;B1000,'Tracking Support'!A:E,5,FALSE)))</f>
        <v>Unit will be held to the lessor of the adopted rate or 0.0000 for 2025</v>
      </c>
      <c r="F1000" t="str">
        <f>IF(A1000=$F$1,COUNTIF($A$2:A1000,A1000),"")</f>
        <v/>
      </c>
      <c r="G1000" t="str">
        <f t="shared" si="49"/>
        <v/>
      </c>
      <c r="H1000" t="str">
        <f t="shared" si="50"/>
        <v/>
      </c>
      <c r="I1000" t="str">
        <f t="shared" si="51"/>
        <v/>
      </c>
    </row>
    <row r="1001" spans="1:9" x14ac:dyDescent="0.25">
      <c r="A1001" t="str">
        <f>IF('C. Fund Source'!B1001="","",'C. Fund Source'!B1001&amp;'C. Fund Source'!C1001&amp;'C. Fund Source'!D1001)</f>
        <v>6730844</v>
      </c>
      <c r="B1001" t="str">
        <f>IF('C. Fund Source'!E1001="","",'C. Fund Source'!E1001)</f>
        <v>2391</v>
      </c>
      <c r="C1001">
        <f>IF(A1001="","",'C. Fund Source'!G1001)</f>
        <v>0.05</v>
      </c>
      <c r="D1001" t="str">
        <f>IF(A1001="","",IF(COUNTIFS('Tracking Log'!H:H,A1001,'Tracking Log'!J:J,B1001)&gt;0,"Y","N"))</f>
        <v>N</v>
      </c>
      <c r="E1001" t="str">
        <f>IF(A1001="","",IF(D1001="N","Unit will be held to the lessor of the adopted rate or "&amp;TEXT(C1001,"0.0000")&amp;" for "&amp;Year,VLOOKUP(A1001&amp;"-"&amp;B1001,'Tracking Support'!A:E,5,FALSE)))</f>
        <v>Unit will be held to the lessor of the adopted rate or 0.0500 for 2025</v>
      </c>
      <c r="F1001" t="str">
        <f>IF(A1001=$F$1,COUNTIF($A$2:A1001,A1001),"")</f>
        <v/>
      </c>
      <c r="G1001" t="str">
        <f t="shared" si="49"/>
        <v/>
      </c>
      <c r="H1001" t="str">
        <f t="shared" si="50"/>
        <v/>
      </c>
      <c r="I1001" t="str">
        <f t="shared" si="51"/>
        <v/>
      </c>
    </row>
    <row r="1002" spans="1:9" x14ac:dyDescent="0.25">
      <c r="A1002" t="str">
        <f>IF('C. Fund Source'!B1002="","",'C. Fund Source'!B1002&amp;'C. Fund Source'!C1002&amp;'C. Fund Source'!D1002)</f>
        <v>6730845</v>
      </c>
      <c r="B1002" t="str">
        <f>IF('C. Fund Source'!E1002="","",'C. Fund Source'!E1002)</f>
        <v>2391</v>
      </c>
      <c r="C1002">
        <f>IF(A1002="","",'C. Fund Source'!G1002)</f>
        <v>4.9099999999999998E-2</v>
      </c>
      <c r="D1002" t="str">
        <f>IF(A1002="","",IF(COUNTIFS('Tracking Log'!H:H,A1002,'Tracking Log'!J:J,B1002)&gt;0,"Y","N"))</f>
        <v>N</v>
      </c>
      <c r="E1002" t="str">
        <f>IF(A1002="","",IF(D1002="N","Unit will be held to the lessor of the adopted rate or "&amp;TEXT(C1002,"0.0000")&amp;" for "&amp;Year,VLOOKUP(A1002&amp;"-"&amp;B1002,'Tracking Support'!A:E,5,FALSE)))</f>
        <v>Unit will be held to the lessor of the adopted rate or 0.0491 for 2025</v>
      </c>
      <c r="F1002" t="str">
        <f>IF(A1002=$F$1,COUNTIF($A$2:A1002,A1002),"")</f>
        <v/>
      </c>
      <c r="G1002" t="str">
        <f t="shared" si="49"/>
        <v/>
      </c>
      <c r="H1002" t="str">
        <f t="shared" si="50"/>
        <v/>
      </c>
      <c r="I1002" t="str">
        <f t="shared" si="51"/>
        <v/>
      </c>
    </row>
    <row r="1003" spans="1:9" x14ac:dyDescent="0.25">
      <c r="A1003" t="str">
        <f>IF('C. Fund Source'!B1003="","",'C. Fund Source'!B1003&amp;'C. Fund Source'!C1003&amp;'C. Fund Source'!D1003)</f>
        <v>6760337</v>
      </c>
      <c r="B1003" t="str">
        <f>IF('C. Fund Source'!E1003="","",'C. Fund Source'!E1003)</f>
        <v>8190</v>
      </c>
      <c r="C1003">
        <f>IF(A1003="","",'C. Fund Source'!G1003)</f>
        <v>3.0999999999999999E-3</v>
      </c>
      <c r="D1003" t="str">
        <f>IF(A1003="","",IF(COUNTIFS('Tracking Log'!H:H,A1003,'Tracking Log'!J:J,B1003)&gt;0,"Y","N"))</f>
        <v>N</v>
      </c>
      <c r="E1003" t="str">
        <f>IF(A1003="","",IF(D1003="N","Unit will be held to the lessor of the adopted rate or "&amp;TEXT(C1003,"0.0000")&amp;" for "&amp;Year,VLOOKUP(A1003&amp;"-"&amp;B1003,'Tracking Support'!A:E,5,FALSE)))</f>
        <v>Unit will be held to the lessor of the adopted rate or 0.0031 for 2025</v>
      </c>
      <c r="F1003" t="str">
        <f>IF(A1003=$F$1,COUNTIF($A$2:A1003,A1003),"")</f>
        <v/>
      </c>
      <c r="G1003" t="str">
        <f t="shared" si="49"/>
        <v/>
      </c>
      <c r="H1003" t="str">
        <f t="shared" si="50"/>
        <v/>
      </c>
      <c r="I1003" t="str">
        <f t="shared" si="51"/>
        <v/>
      </c>
    </row>
    <row r="1004" spans="1:9" x14ac:dyDescent="0.25">
      <c r="A1004" t="str">
        <f>IF('C. Fund Source'!B1004="","",'C. Fund Source'!B1004&amp;'C. Fund Source'!C1004&amp;'C. Fund Source'!D1004)</f>
        <v>6760977</v>
      </c>
      <c r="B1004" t="str">
        <f>IF('C. Fund Source'!E1004="","",'C. Fund Source'!E1004)</f>
        <v>8691</v>
      </c>
      <c r="C1004">
        <f>IF(A1004="","",'C. Fund Source'!G1004)</f>
        <v>3.2099999999999997E-2</v>
      </c>
      <c r="D1004" t="str">
        <f>IF(A1004="","",IF(COUNTIFS('Tracking Log'!H:H,A1004,'Tracking Log'!J:J,B1004)&gt;0,"Y","N"))</f>
        <v>N</v>
      </c>
      <c r="E1004" t="str">
        <f>IF(A1004="","",IF(D1004="N","Unit will be held to the lessor of the adopted rate or "&amp;TEXT(C1004,"0.0000")&amp;" for "&amp;Year,VLOOKUP(A1004&amp;"-"&amp;B1004,'Tracking Support'!A:E,5,FALSE)))</f>
        <v>Unit will be held to the lessor of the adopted rate or 0.0321 for 2025</v>
      </c>
      <c r="F1004" t="str">
        <f>IF(A1004=$F$1,COUNTIF($A$2:A1004,A1004),"")</f>
        <v/>
      </c>
      <c r="G1004" t="str">
        <f t="shared" si="49"/>
        <v/>
      </c>
      <c r="H1004" t="str">
        <f t="shared" si="50"/>
        <v/>
      </c>
      <c r="I1004" t="str">
        <f t="shared" si="51"/>
        <v/>
      </c>
    </row>
    <row r="1005" spans="1:9" x14ac:dyDescent="0.25">
      <c r="A1005" t="str">
        <f>IF('C. Fund Source'!B1005="","",'C. Fund Source'!B1005&amp;'C. Fund Source'!C1005&amp;'C. Fund Source'!D1005)</f>
        <v>6770030</v>
      </c>
      <c r="B1005" t="str">
        <f>IF('C. Fund Source'!E1005="","",'C. Fund Source'!E1005)</f>
        <v>2393</v>
      </c>
      <c r="C1005">
        <f>IF(A1005="","",'C. Fund Source'!G1005)</f>
        <v>3.1699999999999999E-2</v>
      </c>
      <c r="D1005" t="str">
        <f>IF(A1005="","",IF(COUNTIFS('Tracking Log'!H:H,A1005,'Tracking Log'!J:J,B1005)&gt;0,"Y","N"))</f>
        <v>N</v>
      </c>
      <c r="E1005" t="str">
        <f>IF(A1005="","",IF(D1005="N","Unit will be held to the lessor of the adopted rate or "&amp;TEXT(C1005,"0.0000")&amp;" for "&amp;Year,VLOOKUP(A1005&amp;"-"&amp;B1005,'Tracking Support'!A:E,5,FALSE)))</f>
        <v>Unit will be held to the lessor of the adopted rate or 0.0317 for 2025</v>
      </c>
      <c r="F1005" t="str">
        <f>IF(A1005=$F$1,COUNTIF($A$2:A1005,A1005),"")</f>
        <v/>
      </c>
      <c r="G1005" t="str">
        <f t="shared" si="49"/>
        <v/>
      </c>
      <c r="H1005" t="str">
        <f t="shared" si="50"/>
        <v/>
      </c>
      <c r="I1005" t="str">
        <f t="shared" si="51"/>
        <v/>
      </c>
    </row>
    <row r="1006" spans="1:9" x14ac:dyDescent="0.25">
      <c r="A1006" t="str">
        <f>IF('C. Fund Source'!B1006="","",'C. Fund Source'!B1006&amp;'C. Fund Source'!C1006&amp;'C. Fund Source'!D1006)</f>
        <v>6810000</v>
      </c>
      <c r="B1006" t="str">
        <f>IF('C. Fund Source'!E1006="","",'C. Fund Source'!E1006)</f>
        <v>0790</v>
      </c>
      <c r="C1006">
        <f>IF(A1006="","",'C. Fund Source'!G1006)</f>
        <v>3.5000000000000003E-2</v>
      </c>
      <c r="D1006" t="str">
        <f>IF(A1006="","",IF(COUNTIFS('Tracking Log'!H:H,A1006,'Tracking Log'!J:J,B1006)&gt;0,"Y","N"))</f>
        <v>N</v>
      </c>
      <c r="E1006" t="str">
        <f>IF(A1006="","",IF(D1006="N","Unit will be held to the lessor of the adopted rate or "&amp;TEXT(C1006,"0.0000")&amp;" for "&amp;Year,VLOOKUP(A1006&amp;"-"&amp;B1006,'Tracking Support'!A:E,5,FALSE)))</f>
        <v>Unit will be held to the lessor of the adopted rate or 0.0350 for 2025</v>
      </c>
      <c r="F1006" t="str">
        <f>IF(A1006=$F$1,COUNTIF($A$2:A1006,A1006),"")</f>
        <v/>
      </c>
      <c r="G1006" t="str">
        <f t="shared" si="49"/>
        <v/>
      </c>
      <c r="H1006" t="str">
        <f t="shared" si="50"/>
        <v/>
      </c>
      <c r="I1006" t="str">
        <f t="shared" si="51"/>
        <v/>
      </c>
    </row>
    <row r="1007" spans="1:9" x14ac:dyDescent="0.25">
      <c r="A1007" t="str">
        <f>IF('C. Fund Source'!B1007="","",'C. Fund Source'!B1007&amp;'C. Fund Source'!C1007&amp;'C. Fund Source'!D1007)</f>
        <v>6810000</v>
      </c>
      <c r="B1007" t="str">
        <f>IF('C. Fund Source'!E1007="","",'C. Fund Source'!E1007)</f>
        <v>2391</v>
      </c>
      <c r="C1007">
        <f>IF(A1007="","",'C. Fund Source'!G1007)</f>
        <v>3.1699999999999999E-2</v>
      </c>
      <c r="D1007" t="str">
        <f>IF(A1007="","",IF(COUNTIFS('Tracking Log'!H:H,A1007,'Tracking Log'!J:J,B1007)&gt;0,"Y","N"))</f>
        <v>N</v>
      </c>
      <c r="E1007" t="str">
        <f>IF(A1007="","",IF(D1007="N","Unit will be held to the lessor of the adopted rate or "&amp;TEXT(C1007,"0.0000")&amp;" for "&amp;Year,VLOOKUP(A1007&amp;"-"&amp;B1007,'Tracking Support'!A:E,5,FALSE)))</f>
        <v>Unit will be held to the lessor of the adopted rate or 0.0317 for 2025</v>
      </c>
      <c r="F1007" t="str">
        <f>IF(A1007=$F$1,COUNTIF($A$2:A1007,A1007),"")</f>
        <v/>
      </c>
      <c r="G1007" t="str">
        <f t="shared" si="49"/>
        <v/>
      </c>
      <c r="H1007" t="str">
        <f t="shared" si="50"/>
        <v/>
      </c>
      <c r="I1007" t="str">
        <f t="shared" si="51"/>
        <v/>
      </c>
    </row>
    <row r="1008" spans="1:9" x14ac:dyDescent="0.25">
      <c r="A1008" t="str">
        <f>IF('C. Fund Source'!B1008="","",'C. Fund Source'!B1008&amp;'C. Fund Source'!C1008&amp;'C. Fund Source'!D1008)</f>
        <v>6820011</v>
      </c>
      <c r="B1008" t="str">
        <f>IF('C. Fund Source'!E1008="","",'C. Fund Source'!E1008)</f>
        <v>1190</v>
      </c>
      <c r="C1008">
        <f>IF(A1008="","",'C. Fund Source'!G1008)</f>
        <v>3.3300000000000003E-2</v>
      </c>
      <c r="D1008" t="str">
        <f>IF(A1008="","",IF(COUNTIFS('Tracking Log'!H:H,A1008,'Tracking Log'!J:J,B1008)&gt;0,"Y","N"))</f>
        <v>N</v>
      </c>
      <c r="E1008" t="str">
        <f>IF(A1008="","",IF(D1008="N","Unit will be held to the lessor of the adopted rate or "&amp;TEXT(C1008,"0.0000")&amp;" for "&amp;Year,VLOOKUP(A1008&amp;"-"&amp;B1008,'Tracking Support'!A:E,5,FALSE)))</f>
        <v>Unit will be held to the lessor of the adopted rate or 0.0333 for 2025</v>
      </c>
      <c r="F1008" t="str">
        <f>IF(A1008=$F$1,COUNTIF($A$2:A1008,A1008),"")</f>
        <v/>
      </c>
      <c r="G1008" t="str">
        <f t="shared" si="49"/>
        <v/>
      </c>
      <c r="H1008" t="str">
        <f t="shared" si="50"/>
        <v/>
      </c>
      <c r="I1008" t="str">
        <f t="shared" si="51"/>
        <v/>
      </c>
    </row>
    <row r="1009" spans="1:9" x14ac:dyDescent="0.25">
      <c r="A1009" t="str">
        <f>IF('C. Fund Source'!B1009="","",'C. Fund Source'!B1009&amp;'C. Fund Source'!C1009&amp;'C. Fund Source'!D1009)</f>
        <v>6830425</v>
      </c>
      <c r="B1009" t="str">
        <f>IF('C. Fund Source'!E1009="","",'C. Fund Source'!E1009)</f>
        <v>2391</v>
      </c>
      <c r="C1009">
        <f>IF(A1009="","",'C. Fund Source'!G1009)</f>
        <v>4.7E-2</v>
      </c>
      <c r="D1009" t="str">
        <f>IF(A1009="","",IF(COUNTIFS('Tracking Log'!H:H,A1009,'Tracking Log'!J:J,B1009)&gt;0,"Y","N"))</f>
        <v>N</v>
      </c>
      <c r="E1009" t="str">
        <f>IF(A1009="","",IF(D1009="N","Unit will be held to the lessor of the adopted rate or "&amp;TEXT(C1009,"0.0000")&amp;" for "&amp;Year,VLOOKUP(A1009&amp;"-"&amp;B1009,'Tracking Support'!A:E,5,FALSE)))</f>
        <v>Unit will be held to the lessor of the adopted rate or 0.0470 for 2025</v>
      </c>
      <c r="F1009" t="str">
        <f>IF(A1009=$F$1,COUNTIF($A$2:A1009,A1009),"")</f>
        <v/>
      </c>
      <c r="G1009" t="str">
        <f t="shared" si="49"/>
        <v/>
      </c>
      <c r="H1009" t="str">
        <f t="shared" si="50"/>
        <v/>
      </c>
      <c r="I1009" t="str">
        <f t="shared" si="51"/>
        <v/>
      </c>
    </row>
    <row r="1010" spans="1:9" x14ac:dyDescent="0.25">
      <c r="A1010" t="str">
        <f>IF('C. Fund Source'!B1010="","",'C. Fund Source'!B1010&amp;'C. Fund Source'!C1010&amp;'C. Fund Source'!D1010)</f>
        <v>6830446</v>
      </c>
      <c r="B1010" t="str">
        <f>IF('C. Fund Source'!E1010="","",'C. Fund Source'!E1010)</f>
        <v>2391</v>
      </c>
      <c r="C1010">
        <f>IF(A1010="","",'C. Fund Source'!G1010)</f>
        <v>4.3400000000000001E-2</v>
      </c>
      <c r="D1010" t="str">
        <f>IF(A1010="","",IF(COUNTIFS('Tracking Log'!H:H,A1010,'Tracking Log'!J:J,B1010)&gt;0,"Y","N"))</f>
        <v>N</v>
      </c>
      <c r="E1010" t="str">
        <f>IF(A1010="","",IF(D1010="N","Unit will be held to the lessor of the adopted rate or "&amp;TEXT(C1010,"0.0000")&amp;" for "&amp;Year,VLOOKUP(A1010&amp;"-"&amp;B1010,'Tracking Support'!A:E,5,FALSE)))</f>
        <v>Unit will be held to the lessor of the adopted rate or 0.0434 for 2025</v>
      </c>
      <c r="F1010" t="str">
        <f>IF(A1010=$F$1,COUNTIF($A$2:A1010,A1010),"")</f>
        <v/>
      </c>
      <c r="G1010" t="str">
        <f t="shared" si="49"/>
        <v/>
      </c>
      <c r="H1010" t="str">
        <f t="shared" si="50"/>
        <v/>
      </c>
      <c r="I1010" t="str">
        <f t="shared" si="51"/>
        <v/>
      </c>
    </row>
    <row r="1011" spans="1:9" x14ac:dyDescent="0.25">
      <c r="A1011" t="str">
        <f>IF('C. Fund Source'!B1011="","",'C. Fund Source'!B1011&amp;'C. Fund Source'!C1011&amp;'C. Fund Source'!D1011)</f>
        <v>6830591</v>
      </c>
      <c r="B1011" t="str">
        <f>IF('C. Fund Source'!E1011="","",'C. Fund Source'!E1011)</f>
        <v>2391</v>
      </c>
      <c r="C1011">
        <f>IF(A1011="","",'C. Fund Source'!G1011)</f>
        <v>4.0500000000000001E-2</v>
      </c>
      <c r="D1011" t="str">
        <f>IF(A1011="","",IF(COUNTIFS('Tracking Log'!H:H,A1011,'Tracking Log'!J:J,B1011)&gt;0,"Y","N"))</f>
        <v>N</v>
      </c>
      <c r="E1011" t="str">
        <f>IF(A1011="","",IF(D1011="N","Unit will be held to the lessor of the adopted rate or "&amp;TEXT(C1011,"0.0000")&amp;" for "&amp;Year,VLOOKUP(A1011&amp;"-"&amp;B1011,'Tracking Support'!A:E,5,FALSE)))</f>
        <v>Unit will be held to the lessor of the adopted rate or 0.0405 for 2025</v>
      </c>
      <c r="F1011" t="str">
        <f>IF(A1011=$F$1,COUNTIF($A$2:A1011,A1011),"")</f>
        <v/>
      </c>
      <c r="G1011" t="str">
        <f t="shared" si="49"/>
        <v/>
      </c>
      <c r="H1011" t="str">
        <f t="shared" si="50"/>
        <v/>
      </c>
      <c r="I1011" t="str">
        <f t="shared" si="51"/>
        <v/>
      </c>
    </row>
    <row r="1012" spans="1:9" x14ac:dyDescent="0.25">
      <c r="A1012" t="str">
        <f>IF('C. Fund Source'!B1012="","",'C. Fund Source'!B1012&amp;'C. Fund Source'!C1012&amp;'C. Fund Source'!D1012)</f>
        <v>6830847</v>
      </c>
      <c r="B1012" t="str">
        <f>IF('C. Fund Source'!E1012="","",'C. Fund Source'!E1012)</f>
        <v>1191</v>
      </c>
      <c r="C1012">
        <f>IF(A1012="","",'C. Fund Source'!G1012)</f>
        <v>0.03</v>
      </c>
      <c r="D1012" t="str">
        <f>IF(A1012="","",IF(COUNTIFS('Tracking Log'!H:H,A1012,'Tracking Log'!J:J,B1012)&gt;0,"Y","N"))</f>
        <v>N</v>
      </c>
      <c r="E1012" t="str">
        <f>IF(A1012="","",IF(D1012="N","Unit will be held to the lessor of the adopted rate or "&amp;TEXT(C1012,"0.0000")&amp;" for "&amp;Year,VLOOKUP(A1012&amp;"-"&amp;B1012,'Tracking Support'!A:E,5,FALSE)))</f>
        <v>Unit will be held to the lessor of the adopted rate or 0.0300 for 2025</v>
      </c>
      <c r="F1012" t="str">
        <f>IF(A1012=$F$1,COUNTIF($A$2:A1012,A1012),"")</f>
        <v/>
      </c>
      <c r="G1012" t="str">
        <f t="shared" si="49"/>
        <v/>
      </c>
      <c r="H1012" t="str">
        <f t="shared" si="50"/>
        <v/>
      </c>
      <c r="I1012" t="str">
        <f t="shared" si="51"/>
        <v/>
      </c>
    </row>
    <row r="1013" spans="1:9" x14ac:dyDescent="0.25">
      <c r="A1013" t="str">
        <f>IF('C. Fund Source'!B1013="","",'C. Fund Source'!B1013&amp;'C. Fund Source'!C1013&amp;'C. Fund Source'!D1013)</f>
        <v>6830847</v>
      </c>
      <c r="B1013" t="str">
        <f>IF('C. Fund Source'!E1013="","",'C. Fund Source'!E1013)</f>
        <v>2391</v>
      </c>
      <c r="C1013">
        <f>IF(A1013="","",'C. Fund Source'!G1013)</f>
        <v>0.05</v>
      </c>
      <c r="D1013" t="str">
        <f>IF(A1013="","",IF(COUNTIFS('Tracking Log'!H:H,A1013,'Tracking Log'!J:J,B1013)&gt;0,"Y","N"))</f>
        <v>N</v>
      </c>
      <c r="E1013" t="str">
        <f>IF(A1013="","",IF(D1013="N","Unit will be held to the lessor of the adopted rate or "&amp;TEXT(C1013,"0.0000")&amp;" for "&amp;Year,VLOOKUP(A1013&amp;"-"&amp;B1013,'Tracking Support'!A:E,5,FALSE)))</f>
        <v>Unit will be held to the lessor of the adopted rate or 0.0500 for 2025</v>
      </c>
      <c r="F1013" t="str">
        <f>IF(A1013=$F$1,COUNTIF($A$2:A1013,A1013),"")</f>
        <v/>
      </c>
      <c r="G1013" t="str">
        <f t="shared" si="49"/>
        <v/>
      </c>
      <c r="H1013" t="str">
        <f t="shared" si="50"/>
        <v/>
      </c>
      <c r="I1013" t="str">
        <f t="shared" si="51"/>
        <v/>
      </c>
    </row>
    <row r="1014" spans="1:9" x14ac:dyDescent="0.25">
      <c r="A1014" t="str">
        <f>IF('C. Fund Source'!B1014="","",'C. Fund Source'!B1014&amp;'C. Fund Source'!C1014&amp;'C. Fund Source'!D1014)</f>
        <v>6830849</v>
      </c>
      <c r="B1014" t="str">
        <f>IF('C. Fund Source'!E1014="","",'C. Fund Source'!E1014)</f>
        <v>2391</v>
      </c>
      <c r="C1014">
        <f>IF(A1014="","",'C. Fund Source'!G1014)</f>
        <v>2.46E-2</v>
      </c>
      <c r="D1014" t="str">
        <f>IF(A1014="","",IF(COUNTIFS('Tracking Log'!H:H,A1014,'Tracking Log'!J:J,B1014)&gt;0,"Y","N"))</f>
        <v>N</v>
      </c>
      <c r="E1014" t="str">
        <f>IF(A1014="","",IF(D1014="N","Unit will be held to the lessor of the adopted rate or "&amp;TEXT(C1014,"0.0000")&amp;" for "&amp;Year,VLOOKUP(A1014&amp;"-"&amp;B1014,'Tracking Support'!A:E,5,FALSE)))</f>
        <v>Unit will be held to the lessor of the adopted rate or 0.0246 for 2025</v>
      </c>
      <c r="F1014" t="str">
        <f>IF(A1014=$F$1,COUNTIF($A$2:A1014,A1014),"")</f>
        <v/>
      </c>
      <c r="G1014" t="str">
        <f t="shared" si="49"/>
        <v/>
      </c>
      <c r="H1014" t="str">
        <f t="shared" si="50"/>
        <v/>
      </c>
      <c r="I1014" t="str">
        <f t="shared" si="51"/>
        <v/>
      </c>
    </row>
    <row r="1015" spans="1:9" x14ac:dyDescent="0.25">
      <c r="A1015" t="str">
        <f>IF('C. Fund Source'!B1015="","",'C. Fund Source'!B1015&amp;'C. Fund Source'!C1015&amp;'C. Fund Source'!D1015)</f>
        <v>6830851</v>
      </c>
      <c r="B1015" t="str">
        <f>IF('C. Fund Source'!E1015="","",'C. Fund Source'!E1015)</f>
        <v>2391</v>
      </c>
      <c r="C1015">
        <f>IF(A1015="","",'C. Fund Source'!G1015)</f>
        <v>2.6700000000000002E-2</v>
      </c>
      <c r="D1015" t="str">
        <f>IF(A1015="","",IF(COUNTIFS('Tracking Log'!H:H,A1015,'Tracking Log'!J:J,B1015)&gt;0,"Y","N"))</f>
        <v>N</v>
      </c>
      <c r="E1015" t="str">
        <f>IF(A1015="","",IF(D1015="N","Unit will be held to the lessor of the adopted rate or "&amp;TEXT(C1015,"0.0000")&amp;" for "&amp;Year,VLOOKUP(A1015&amp;"-"&amp;B1015,'Tracking Support'!A:E,5,FALSE)))</f>
        <v>Unit will be held to the lessor of the adopted rate or 0.0267 for 2025</v>
      </c>
      <c r="F1015" t="str">
        <f>IF(A1015=$F$1,COUNTIF($A$2:A1015,A1015),"")</f>
        <v/>
      </c>
      <c r="G1015" t="str">
        <f t="shared" si="49"/>
        <v/>
      </c>
      <c r="H1015" t="str">
        <f t="shared" si="50"/>
        <v/>
      </c>
      <c r="I1015" t="str">
        <f t="shared" si="51"/>
        <v/>
      </c>
    </row>
    <row r="1016" spans="1:9" x14ac:dyDescent="0.25">
      <c r="A1016" t="str">
        <f>IF('C. Fund Source'!B1016="","",'C. Fund Source'!B1016&amp;'C. Fund Source'!C1016&amp;'C. Fund Source'!D1016)</f>
        <v>6830852</v>
      </c>
      <c r="B1016" t="str">
        <f>IF('C. Fund Source'!E1016="","",'C. Fund Source'!E1016)</f>
        <v>2391</v>
      </c>
      <c r="C1016">
        <f>IF(A1016="","",'C. Fund Source'!G1016)</f>
        <v>1.11E-2</v>
      </c>
      <c r="D1016" t="str">
        <f>IF(A1016="","",IF(COUNTIFS('Tracking Log'!H:H,A1016,'Tracking Log'!J:J,B1016)&gt;0,"Y","N"))</f>
        <v>N</v>
      </c>
      <c r="E1016" t="str">
        <f>IF(A1016="","",IF(D1016="N","Unit will be held to the lessor of the adopted rate or "&amp;TEXT(C1016,"0.0000")&amp;" for "&amp;Year,VLOOKUP(A1016&amp;"-"&amp;B1016,'Tracking Support'!A:E,5,FALSE)))</f>
        <v>Unit will be held to the lessor of the adopted rate or 0.0111 for 2025</v>
      </c>
      <c r="F1016" t="str">
        <f>IF(A1016=$F$1,COUNTIF($A$2:A1016,A1016),"")</f>
        <v/>
      </c>
      <c r="G1016" t="str">
        <f t="shared" si="49"/>
        <v/>
      </c>
      <c r="H1016" t="str">
        <f t="shared" si="50"/>
        <v/>
      </c>
      <c r="I1016" t="str">
        <f t="shared" si="51"/>
        <v/>
      </c>
    </row>
    <row r="1017" spans="1:9" x14ac:dyDescent="0.25">
      <c r="A1017" t="str">
        <f>IF('C. Fund Source'!B1017="","",'C. Fund Source'!B1017&amp;'C. Fund Source'!C1017&amp;'C. Fund Source'!D1017)</f>
        <v>6830853</v>
      </c>
      <c r="B1017" t="str">
        <f>IF('C. Fund Source'!E1017="","",'C. Fund Source'!E1017)</f>
        <v>2391</v>
      </c>
      <c r="C1017">
        <f>IF(A1017="","",'C. Fund Source'!G1017)</f>
        <v>2.81E-2</v>
      </c>
      <c r="D1017" t="str">
        <f>IF(A1017="","",IF(COUNTIFS('Tracking Log'!H:H,A1017,'Tracking Log'!J:J,B1017)&gt;0,"Y","N"))</f>
        <v>N</v>
      </c>
      <c r="E1017" t="str">
        <f>IF(A1017="","",IF(D1017="N","Unit will be held to the lessor of the adopted rate or "&amp;TEXT(C1017,"0.0000")&amp;" for "&amp;Year,VLOOKUP(A1017&amp;"-"&amp;B1017,'Tracking Support'!A:E,5,FALSE)))</f>
        <v>Unit will be held to the lessor of the adopted rate or 0.0281 for 2025</v>
      </c>
      <c r="F1017" t="str">
        <f>IF(A1017=$F$1,COUNTIF($A$2:A1017,A1017),"")</f>
        <v/>
      </c>
      <c r="G1017" t="str">
        <f t="shared" si="49"/>
        <v/>
      </c>
      <c r="H1017" t="str">
        <f t="shared" si="50"/>
        <v/>
      </c>
      <c r="I1017" t="str">
        <f t="shared" si="51"/>
        <v/>
      </c>
    </row>
    <row r="1018" spans="1:9" x14ac:dyDescent="0.25">
      <c r="A1018" t="str">
        <f>IF('C. Fund Source'!B1018="","",'C. Fund Source'!B1018&amp;'C. Fund Source'!C1018&amp;'C. Fund Source'!D1018)</f>
        <v>6830853</v>
      </c>
      <c r="B1018" t="str">
        <f>IF('C. Fund Source'!E1018="","",'C. Fund Source'!E1018)</f>
        <v>8692</v>
      </c>
      <c r="C1018">
        <f>IF(A1018="","",'C. Fund Source'!G1018)</f>
        <v>2.2499999999999999E-2</v>
      </c>
      <c r="D1018" t="str">
        <f>IF(A1018="","",IF(COUNTIFS('Tracking Log'!H:H,A1018,'Tracking Log'!J:J,B1018)&gt;0,"Y","N"))</f>
        <v>N</v>
      </c>
      <c r="E1018" t="str">
        <f>IF(A1018="","",IF(D1018="N","Unit will be held to the lessor of the adopted rate or "&amp;TEXT(C1018,"0.0000")&amp;" for "&amp;Year,VLOOKUP(A1018&amp;"-"&amp;B1018,'Tracking Support'!A:E,5,FALSE)))</f>
        <v>Unit will be held to the lessor of the adopted rate or 0.0225 for 2025</v>
      </c>
      <c r="F1018" t="str">
        <f>IF(A1018=$F$1,COUNTIF($A$2:A1018,A1018),"")</f>
        <v/>
      </c>
      <c r="G1018" t="str">
        <f t="shared" si="49"/>
        <v/>
      </c>
      <c r="H1018" t="str">
        <f t="shared" si="50"/>
        <v/>
      </c>
      <c r="I1018" t="str">
        <f t="shared" si="51"/>
        <v/>
      </c>
    </row>
    <row r="1019" spans="1:9" x14ac:dyDescent="0.25">
      <c r="A1019" t="str">
        <f>IF('C. Fund Source'!B1019="","",'C. Fund Source'!B1019&amp;'C. Fund Source'!C1019&amp;'C. Fund Source'!D1019)</f>
        <v>6910000</v>
      </c>
      <c r="B1019" t="str">
        <f>IF('C. Fund Source'!E1019="","",'C. Fund Source'!E1019)</f>
        <v>0790</v>
      </c>
      <c r="C1019">
        <f>IF(A1019="","",'C. Fund Source'!G1019)</f>
        <v>0.04</v>
      </c>
      <c r="D1019" t="str">
        <f>IF(A1019="","",IF(COUNTIFS('Tracking Log'!H:H,A1019,'Tracking Log'!J:J,B1019)&gt;0,"Y","N"))</f>
        <v>N</v>
      </c>
      <c r="E1019" t="str">
        <f>IF(A1019="","",IF(D1019="N","Unit will be held to the lessor of the adopted rate or "&amp;TEXT(C1019,"0.0000")&amp;" for "&amp;Year,VLOOKUP(A1019&amp;"-"&amp;B1019,'Tracking Support'!A:E,5,FALSE)))</f>
        <v>Unit will be held to the lessor of the adopted rate or 0.0400 for 2025</v>
      </c>
      <c r="F1019" t="str">
        <f>IF(A1019=$F$1,COUNTIF($A$2:A1019,A1019),"")</f>
        <v/>
      </c>
      <c r="G1019" t="str">
        <f t="shared" si="49"/>
        <v/>
      </c>
      <c r="H1019" t="str">
        <f t="shared" si="50"/>
        <v/>
      </c>
      <c r="I1019" t="str">
        <f t="shared" si="51"/>
        <v/>
      </c>
    </row>
    <row r="1020" spans="1:9" x14ac:dyDescent="0.25">
      <c r="A1020" t="str">
        <f>IF('C. Fund Source'!B1020="","",'C. Fund Source'!B1020&amp;'C. Fund Source'!C1020&amp;'C. Fund Source'!D1020)</f>
        <v>6910000</v>
      </c>
      <c r="B1020" t="str">
        <f>IF('C. Fund Source'!E1020="","",'C. Fund Source'!E1020)</f>
        <v>2391</v>
      </c>
      <c r="C1020">
        <f>IF(A1020="","",'C. Fund Source'!G1020)</f>
        <v>1.7000000000000001E-2</v>
      </c>
      <c r="D1020" t="str">
        <f>IF(A1020="","",IF(COUNTIFS('Tracking Log'!H:H,A1020,'Tracking Log'!J:J,B1020)&gt;0,"Y","N"))</f>
        <v>N</v>
      </c>
      <c r="E1020" t="str">
        <f>IF(A1020="","",IF(D1020="N","Unit will be held to the lessor of the adopted rate or "&amp;TEXT(C1020,"0.0000")&amp;" for "&amp;Year,VLOOKUP(A1020&amp;"-"&amp;B1020,'Tracking Support'!A:E,5,FALSE)))</f>
        <v>Unit will be held to the lessor of the adopted rate or 0.0170 for 2025</v>
      </c>
      <c r="F1020" t="str">
        <f>IF(A1020=$F$1,COUNTIF($A$2:A1020,A1020),"")</f>
        <v/>
      </c>
      <c r="G1020" t="str">
        <f t="shared" si="49"/>
        <v/>
      </c>
      <c r="H1020" t="str">
        <f t="shared" si="50"/>
        <v/>
      </c>
      <c r="I1020" t="str">
        <f t="shared" si="51"/>
        <v/>
      </c>
    </row>
    <row r="1021" spans="1:9" x14ac:dyDescent="0.25">
      <c r="A1021" t="str">
        <f>IF('C. Fund Source'!B1021="","",'C. Fund Source'!B1021&amp;'C. Fund Source'!C1021&amp;'C. Fund Source'!D1021)</f>
        <v>6930447</v>
      </c>
      <c r="B1021" t="str">
        <f>IF('C. Fund Source'!E1021="","",'C. Fund Source'!E1021)</f>
        <v>1191</v>
      </c>
      <c r="C1021">
        <f>IF(A1021="","",'C. Fund Source'!G1021)</f>
        <v>1.4999999999999999E-2</v>
      </c>
      <c r="D1021" t="str">
        <f>IF(A1021="","",IF(COUNTIFS('Tracking Log'!H:H,A1021,'Tracking Log'!J:J,B1021)&gt;0,"Y","N"))</f>
        <v>N</v>
      </c>
      <c r="E1021" t="str">
        <f>IF(A1021="","",IF(D1021="N","Unit will be held to the lessor of the adopted rate or "&amp;TEXT(C1021,"0.0000")&amp;" for "&amp;Year,VLOOKUP(A1021&amp;"-"&amp;B1021,'Tracking Support'!A:E,5,FALSE)))</f>
        <v>Unit will be held to the lessor of the adopted rate or 0.0150 for 2025</v>
      </c>
      <c r="F1021" t="str">
        <f>IF(A1021=$F$1,COUNTIF($A$2:A1021,A1021),"")</f>
        <v/>
      </c>
      <c r="G1021" t="str">
        <f t="shared" si="49"/>
        <v/>
      </c>
      <c r="H1021" t="str">
        <f t="shared" si="50"/>
        <v/>
      </c>
      <c r="I1021" t="str">
        <f t="shared" si="51"/>
        <v/>
      </c>
    </row>
    <row r="1022" spans="1:9" x14ac:dyDescent="0.25">
      <c r="A1022" t="str">
        <f>IF('C. Fund Source'!B1022="","",'C. Fund Source'!B1022&amp;'C. Fund Source'!C1022&amp;'C. Fund Source'!D1022)</f>
        <v>6930447</v>
      </c>
      <c r="B1022" t="str">
        <f>IF('C. Fund Source'!E1022="","",'C. Fund Source'!E1022)</f>
        <v>2391</v>
      </c>
      <c r="C1022">
        <f>IF(A1022="","",'C. Fund Source'!G1022)</f>
        <v>3.32E-2</v>
      </c>
      <c r="D1022" t="str">
        <f>IF(A1022="","",IF(COUNTIFS('Tracking Log'!H:H,A1022,'Tracking Log'!J:J,B1022)&gt;0,"Y","N"))</f>
        <v>N</v>
      </c>
      <c r="E1022" t="str">
        <f>IF(A1022="","",IF(D1022="N","Unit will be held to the lessor of the adopted rate or "&amp;TEXT(C1022,"0.0000")&amp;" for "&amp;Year,VLOOKUP(A1022&amp;"-"&amp;B1022,'Tracking Support'!A:E,5,FALSE)))</f>
        <v>Unit will be held to the lessor of the adopted rate or 0.0332 for 2025</v>
      </c>
      <c r="F1022" t="str">
        <f>IF(A1022=$F$1,COUNTIF($A$2:A1022,A1022),"")</f>
        <v/>
      </c>
      <c r="G1022" t="str">
        <f t="shared" si="49"/>
        <v/>
      </c>
      <c r="H1022" t="str">
        <f t="shared" si="50"/>
        <v/>
      </c>
      <c r="I1022" t="str">
        <f t="shared" si="51"/>
        <v/>
      </c>
    </row>
    <row r="1023" spans="1:9" x14ac:dyDescent="0.25">
      <c r="A1023" t="str">
        <f>IF('C. Fund Source'!B1023="","",'C. Fund Source'!B1023&amp;'C. Fund Source'!C1023&amp;'C. Fund Source'!D1023)</f>
        <v>6930856</v>
      </c>
      <c r="B1023" t="str">
        <f>IF('C. Fund Source'!E1023="","",'C. Fund Source'!E1023)</f>
        <v>2391</v>
      </c>
      <c r="C1023">
        <f>IF(A1023="","",'C. Fund Source'!G1023)</f>
        <v>0.05</v>
      </c>
      <c r="D1023" t="str">
        <f>IF(A1023="","",IF(COUNTIFS('Tracking Log'!H:H,A1023,'Tracking Log'!J:J,B1023)&gt;0,"Y","N"))</f>
        <v>N</v>
      </c>
      <c r="E1023" t="str">
        <f>IF(A1023="","",IF(D1023="N","Unit will be held to the lessor of the adopted rate or "&amp;TEXT(C1023,"0.0000")&amp;" for "&amp;Year,VLOOKUP(A1023&amp;"-"&amp;B1023,'Tracking Support'!A:E,5,FALSE)))</f>
        <v>Unit will be held to the lessor of the adopted rate or 0.0500 for 2025</v>
      </c>
      <c r="F1023" t="str">
        <f>IF(A1023=$F$1,COUNTIF($A$2:A1023,A1023),"")</f>
        <v/>
      </c>
      <c r="G1023" t="str">
        <f t="shared" si="49"/>
        <v/>
      </c>
      <c r="H1023" t="str">
        <f t="shared" si="50"/>
        <v/>
      </c>
      <c r="I1023" t="str">
        <f t="shared" si="51"/>
        <v/>
      </c>
    </row>
    <row r="1024" spans="1:9" x14ac:dyDescent="0.25">
      <c r="A1024" t="str">
        <f>IF('C. Fund Source'!B1024="","",'C. Fund Source'!B1024&amp;'C. Fund Source'!C1024&amp;'C. Fund Source'!D1024)</f>
        <v>6930857</v>
      </c>
      <c r="B1024" t="str">
        <f>IF('C. Fund Source'!E1024="","",'C. Fund Source'!E1024)</f>
        <v>2391</v>
      </c>
      <c r="C1024">
        <f>IF(A1024="","",'C. Fund Source'!G1024)</f>
        <v>3.6799999999999999E-2</v>
      </c>
      <c r="D1024" t="str">
        <f>IF(A1024="","",IF(COUNTIFS('Tracking Log'!H:H,A1024,'Tracking Log'!J:J,B1024)&gt;0,"Y","N"))</f>
        <v>N</v>
      </c>
      <c r="E1024" t="str">
        <f>IF(A1024="","",IF(D1024="N","Unit will be held to the lessor of the adopted rate or "&amp;TEXT(C1024,"0.0000")&amp;" for "&amp;Year,VLOOKUP(A1024&amp;"-"&amp;B1024,'Tracking Support'!A:E,5,FALSE)))</f>
        <v>Unit will be held to the lessor of the adopted rate or 0.0368 for 2025</v>
      </c>
      <c r="F1024" t="str">
        <f>IF(A1024=$F$1,COUNTIF($A$2:A1024,A1024),"")</f>
        <v/>
      </c>
      <c r="G1024" t="str">
        <f t="shared" si="49"/>
        <v/>
      </c>
      <c r="H1024" t="str">
        <f t="shared" si="50"/>
        <v/>
      </c>
      <c r="I1024" t="str">
        <f t="shared" si="51"/>
        <v/>
      </c>
    </row>
    <row r="1025" spans="1:9" x14ac:dyDescent="0.25">
      <c r="A1025" t="str">
        <f>IF('C. Fund Source'!B1025="","",'C. Fund Source'!B1025&amp;'C. Fund Source'!C1025&amp;'C. Fund Source'!D1025)</f>
        <v>7010000</v>
      </c>
      <c r="B1025" t="str">
        <f>IF('C. Fund Source'!E1025="","",'C. Fund Source'!E1025)</f>
        <v>0790</v>
      </c>
      <c r="C1025">
        <f>IF(A1025="","",'C. Fund Source'!G1025)</f>
        <v>2.07E-2</v>
      </c>
      <c r="D1025" t="str">
        <f>IF(A1025="","",IF(COUNTIFS('Tracking Log'!H:H,A1025,'Tracking Log'!J:J,B1025)&gt;0,"Y","N"))</f>
        <v>N</v>
      </c>
      <c r="E1025" t="str">
        <f>IF(A1025="","",IF(D1025="N","Unit will be held to the lessor of the adopted rate or "&amp;TEXT(C1025,"0.0000")&amp;" for "&amp;Year,VLOOKUP(A1025&amp;"-"&amp;B1025,'Tracking Support'!A:E,5,FALSE)))</f>
        <v>Unit will be held to the lessor of the adopted rate or 0.0207 for 2025</v>
      </c>
      <c r="F1025" t="str">
        <f>IF(A1025=$F$1,COUNTIF($A$2:A1025,A1025),"")</f>
        <v/>
      </c>
      <c r="G1025" t="str">
        <f t="shared" si="49"/>
        <v/>
      </c>
      <c r="H1025" t="str">
        <f t="shared" si="50"/>
        <v/>
      </c>
      <c r="I1025" t="str">
        <f t="shared" si="51"/>
        <v/>
      </c>
    </row>
    <row r="1026" spans="1:9" x14ac:dyDescent="0.25">
      <c r="A1026" t="str">
        <f>IF('C. Fund Source'!B1026="","",'C. Fund Source'!B1026&amp;'C. Fund Source'!C1026&amp;'C. Fund Source'!D1026)</f>
        <v>7010000</v>
      </c>
      <c r="B1026" t="str">
        <f>IF('C. Fund Source'!E1026="","",'C. Fund Source'!E1026)</f>
        <v>2391</v>
      </c>
      <c r="C1026">
        <f>IF(A1026="","",'C. Fund Source'!G1026)</f>
        <v>3.3300000000000003E-2</v>
      </c>
      <c r="D1026" t="str">
        <f>IF(A1026="","",IF(COUNTIFS('Tracking Log'!H:H,A1026,'Tracking Log'!J:J,B1026)&gt;0,"Y","N"))</f>
        <v>N</v>
      </c>
      <c r="E1026" t="str">
        <f>IF(A1026="","",IF(D1026="N","Unit will be held to the lessor of the adopted rate or "&amp;TEXT(C1026,"0.0000")&amp;" for "&amp;Year,VLOOKUP(A1026&amp;"-"&amp;B1026,'Tracking Support'!A:E,5,FALSE)))</f>
        <v>Unit will be held to the lessor of the adopted rate or 0.0333 for 2025</v>
      </c>
      <c r="F1026" t="str">
        <f>IF(A1026=$F$1,COUNTIF($A$2:A1026,A1026),"")</f>
        <v/>
      </c>
      <c r="G1026" t="str">
        <f t="shared" si="49"/>
        <v/>
      </c>
      <c r="H1026" t="str">
        <f t="shared" si="50"/>
        <v/>
      </c>
      <c r="I1026" t="str">
        <f t="shared" si="51"/>
        <v/>
      </c>
    </row>
    <row r="1027" spans="1:9" x14ac:dyDescent="0.25">
      <c r="A1027" t="str">
        <f>IF('C. Fund Source'!B1027="","",'C. Fund Source'!B1027&amp;'C. Fund Source'!C1027&amp;'C. Fund Source'!D1027)</f>
        <v>7020001</v>
      </c>
      <c r="B1027" t="str">
        <f>IF('C. Fund Source'!E1027="","",'C. Fund Source'!E1027)</f>
        <v>1190</v>
      </c>
      <c r="C1027">
        <f>IF(A1027="","",'C. Fund Source'!G1027)</f>
        <v>5.4000000000000003E-3</v>
      </c>
      <c r="D1027" t="str">
        <f>IF(A1027="","",IF(COUNTIFS('Tracking Log'!H:H,A1027,'Tracking Log'!J:J,B1027)&gt;0,"Y","N"))</f>
        <v>N</v>
      </c>
      <c r="E1027" t="str">
        <f>IF(A1027="","",IF(D1027="N","Unit will be held to the lessor of the adopted rate or "&amp;TEXT(C1027,"0.0000")&amp;" for "&amp;Year,VLOOKUP(A1027&amp;"-"&amp;B1027,'Tracking Support'!A:E,5,FALSE)))</f>
        <v>Unit will be held to the lessor of the adopted rate or 0.0054 for 2025</v>
      </c>
      <c r="F1027" t="str">
        <f>IF(A1027=$F$1,COUNTIF($A$2:A1027,A1027),"")</f>
        <v/>
      </c>
      <c r="G1027" t="str">
        <f t="shared" ref="G1027:G1090" si="52">IF(F1027="","",B1027)</f>
        <v/>
      </c>
      <c r="H1027" t="str">
        <f t="shared" ref="H1027:H1090" si="53">IF(F1027="","",C1027)</f>
        <v/>
      </c>
      <c r="I1027" t="str">
        <f t="shared" ref="I1027:I1090" si="54">IF(F1027="","",E1027)</f>
        <v/>
      </c>
    </row>
    <row r="1028" spans="1:9" x14ac:dyDescent="0.25">
      <c r="A1028" t="str">
        <f>IF('C. Fund Source'!B1028="","",'C. Fund Source'!B1028&amp;'C. Fund Source'!C1028&amp;'C. Fund Source'!D1028)</f>
        <v>7020006</v>
      </c>
      <c r="B1028" t="str">
        <f>IF('C. Fund Source'!E1028="","",'C. Fund Source'!E1028)</f>
        <v>1190</v>
      </c>
      <c r="C1028">
        <f>IF(A1028="","",'C. Fund Source'!G1028)</f>
        <v>1.4999999999999999E-2</v>
      </c>
      <c r="D1028" t="str">
        <f>IF(A1028="","",IF(COUNTIFS('Tracking Log'!H:H,A1028,'Tracking Log'!J:J,B1028)&gt;0,"Y","N"))</f>
        <v>N</v>
      </c>
      <c r="E1028" t="str">
        <f>IF(A1028="","",IF(D1028="N","Unit will be held to the lessor of the adopted rate or "&amp;TEXT(C1028,"0.0000")&amp;" for "&amp;Year,VLOOKUP(A1028&amp;"-"&amp;B1028,'Tracking Support'!A:E,5,FALSE)))</f>
        <v>Unit will be held to the lessor of the adopted rate or 0.0150 for 2025</v>
      </c>
      <c r="F1028" t="str">
        <f>IF(A1028=$F$1,COUNTIF($A$2:A1028,A1028),"")</f>
        <v/>
      </c>
      <c r="G1028" t="str">
        <f t="shared" si="52"/>
        <v/>
      </c>
      <c r="H1028" t="str">
        <f t="shared" si="53"/>
        <v/>
      </c>
      <c r="I1028" t="str">
        <f t="shared" si="54"/>
        <v/>
      </c>
    </row>
    <row r="1029" spans="1:9" x14ac:dyDescent="0.25">
      <c r="A1029" t="str">
        <f>IF('C. Fund Source'!B1029="","",'C. Fund Source'!B1029&amp;'C. Fund Source'!C1029&amp;'C. Fund Source'!D1029)</f>
        <v>7020009</v>
      </c>
      <c r="B1029" t="str">
        <f>IF('C. Fund Source'!E1029="","",'C. Fund Source'!E1029)</f>
        <v>1190</v>
      </c>
      <c r="C1029">
        <f>IF(A1029="","",'C. Fund Source'!G1029)</f>
        <v>1.7600000000000001E-2</v>
      </c>
      <c r="D1029" t="str">
        <f>IF(A1029="","",IF(COUNTIFS('Tracking Log'!H:H,A1029,'Tracking Log'!J:J,B1029)&gt;0,"Y","N"))</f>
        <v>N</v>
      </c>
      <c r="E1029" t="str">
        <f>IF(A1029="","",IF(D1029="N","Unit will be held to the lessor of the adopted rate or "&amp;TEXT(C1029,"0.0000")&amp;" for "&amp;Year,VLOOKUP(A1029&amp;"-"&amp;B1029,'Tracking Support'!A:E,5,FALSE)))</f>
        <v>Unit will be held to the lessor of the adopted rate or 0.0176 for 2025</v>
      </c>
      <c r="F1029" t="str">
        <f>IF(A1029=$F$1,COUNTIF($A$2:A1029,A1029),"")</f>
        <v/>
      </c>
      <c r="G1029" t="str">
        <f t="shared" si="52"/>
        <v/>
      </c>
      <c r="H1029" t="str">
        <f t="shared" si="53"/>
        <v/>
      </c>
      <c r="I1029" t="str">
        <f t="shared" si="54"/>
        <v/>
      </c>
    </row>
    <row r="1030" spans="1:9" x14ac:dyDescent="0.25">
      <c r="A1030" t="str">
        <f>IF('C. Fund Source'!B1030="","",'C. Fund Source'!B1030&amp;'C. Fund Source'!C1030&amp;'C. Fund Source'!D1030)</f>
        <v>7030420</v>
      </c>
      <c r="B1030" t="str">
        <f>IF('C. Fund Source'!E1030="","",'C. Fund Source'!E1030)</f>
        <v>2391</v>
      </c>
      <c r="C1030">
        <f>IF(A1030="","",'C. Fund Source'!G1030)</f>
        <v>4.3999999999999997E-2</v>
      </c>
      <c r="D1030" t="str">
        <f>IF(A1030="","",IF(COUNTIFS('Tracking Log'!H:H,A1030,'Tracking Log'!J:J,B1030)&gt;0,"Y","N"))</f>
        <v>N</v>
      </c>
      <c r="E1030" t="str">
        <f>IF(A1030="","",IF(D1030="N","Unit will be held to the lessor of the adopted rate or "&amp;TEXT(C1030,"0.0000")&amp;" for "&amp;Year,VLOOKUP(A1030&amp;"-"&amp;B1030,'Tracking Support'!A:E,5,FALSE)))</f>
        <v>Unit will be held to the lessor of the adopted rate or 0.0440 for 2025</v>
      </c>
      <c r="F1030" t="str">
        <f>IF(A1030=$F$1,COUNTIF($A$2:A1030,A1030),"")</f>
        <v/>
      </c>
      <c r="G1030" t="str">
        <f t="shared" si="52"/>
        <v/>
      </c>
      <c r="H1030" t="str">
        <f t="shared" si="53"/>
        <v/>
      </c>
      <c r="I1030" t="str">
        <f t="shared" si="54"/>
        <v/>
      </c>
    </row>
    <row r="1031" spans="1:9" x14ac:dyDescent="0.25">
      <c r="A1031" t="str">
        <f>IF('C. Fund Source'!B1031="","",'C. Fund Source'!B1031&amp;'C. Fund Source'!C1031&amp;'C. Fund Source'!D1031)</f>
        <v>7110000</v>
      </c>
      <c r="B1031" t="str">
        <f>IF('C. Fund Source'!E1031="","",'C. Fund Source'!E1031)</f>
        <v>0790</v>
      </c>
      <c r="C1031">
        <f>IF(A1031="","",'C. Fund Source'!G1031)</f>
        <v>9.4999999999999998E-3</v>
      </c>
      <c r="D1031" t="str">
        <f>IF(A1031="","",IF(COUNTIFS('Tracking Log'!H:H,A1031,'Tracking Log'!J:J,B1031)&gt;0,"Y","N"))</f>
        <v>N</v>
      </c>
      <c r="E1031" t="str">
        <f>IF(A1031="","",IF(D1031="N","Unit will be held to the lessor of the adopted rate or "&amp;TEXT(C1031,"0.0000")&amp;" for "&amp;Year,VLOOKUP(A1031&amp;"-"&amp;B1031,'Tracking Support'!A:E,5,FALSE)))</f>
        <v>Unit will be held to the lessor of the adopted rate or 0.0095 for 2025</v>
      </c>
      <c r="F1031" t="str">
        <f>IF(A1031=$F$1,COUNTIF($A$2:A1031,A1031),"")</f>
        <v/>
      </c>
      <c r="G1031" t="str">
        <f t="shared" si="52"/>
        <v/>
      </c>
      <c r="H1031" t="str">
        <f t="shared" si="53"/>
        <v/>
      </c>
      <c r="I1031" t="str">
        <f t="shared" si="54"/>
        <v/>
      </c>
    </row>
    <row r="1032" spans="1:9" x14ac:dyDescent="0.25">
      <c r="A1032" t="str">
        <f>IF('C. Fund Source'!B1032="","",'C. Fund Source'!B1032&amp;'C. Fund Source'!C1032&amp;'C. Fund Source'!D1032)</f>
        <v>7110000</v>
      </c>
      <c r="B1032" t="str">
        <f>IF('C. Fund Source'!E1032="","",'C. Fund Source'!E1032)</f>
        <v>0792</v>
      </c>
      <c r="C1032">
        <f>IF(A1032="","",'C. Fund Source'!G1032)</f>
        <v>3.3300000000000003E-2</v>
      </c>
      <c r="D1032" t="str">
        <f>IF(A1032="","",IF(COUNTIFS('Tracking Log'!H:H,A1032,'Tracking Log'!J:J,B1032)&gt;0,"Y","N"))</f>
        <v>N</v>
      </c>
      <c r="E1032" t="str">
        <f>IF(A1032="","",IF(D1032="N","Unit will be held to the lessor of the adopted rate or "&amp;TEXT(C1032,"0.0000")&amp;" for "&amp;Year,VLOOKUP(A1032&amp;"-"&amp;B1032,'Tracking Support'!A:E,5,FALSE)))</f>
        <v>Unit will be held to the lessor of the adopted rate or 0.0333 for 2025</v>
      </c>
      <c r="F1032" t="str">
        <f>IF(A1032=$F$1,COUNTIF($A$2:A1032,A1032),"")</f>
        <v/>
      </c>
      <c r="G1032" t="str">
        <f t="shared" si="52"/>
        <v/>
      </c>
      <c r="H1032" t="str">
        <f t="shared" si="53"/>
        <v/>
      </c>
      <c r="I1032" t="str">
        <f t="shared" si="54"/>
        <v/>
      </c>
    </row>
    <row r="1033" spans="1:9" x14ac:dyDescent="0.25">
      <c r="A1033" t="str">
        <f>IF('C. Fund Source'!B1033="","",'C. Fund Source'!B1033&amp;'C. Fund Source'!C1033&amp;'C. Fund Source'!D1033)</f>
        <v>7110000</v>
      </c>
      <c r="B1033" t="str">
        <f>IF('C. Fund Source'!E1033="","",'C. Fund Source'!E1033)</f>
        <v>2391</v>
      </c>
      <c r="C1033">
        <f>IF(A1033="","",'C. Fund Source'!G1033)</f>
        <v>3.3300000000000003E-2</v>
      </c>
      <c r="D1033" t="str">
        <f>IF(A1033="","",IF(COUNTIFS('Tracking Log'!H:H,A1033,'Tracking Log'!J:J,B1033)&gt;0,"Y","N"))</f>
        <v>N</v>
      </c>
      <c r="E1033" t="str">
        <f>IF(A1033="","",IF(D1033="N","Unit will be held to the lessor of the adopted rate or "&amp;TEXT(C1033,"0.0000")&amp;" for "&amp;Year,VLOOKUP(A1033&amp;"-"&amp;B1033,'Tracking Support'!A:E,5,FALSE)))</f>
        <v>Unit will be held to the lessor of the adopted rate or 0.0333 for 2025</v>
      </c>
      <c r="F1033" t="str">
        <f>IF(A1033=$F$1,COUNTIF($A$2:A1033,A1033),"")</f>
        <v/>
      </c>
      <c r="G1033" t="str">
        <f t="shared" si="52"/>
        <v/>
      </c>
      <c r="H1033" t="str">
        <f t="shared" si="53"/>
        <v/>
      </c>
      <c r="I1033" t="str">
        <f t="shared" si="54"/>
        <v/>
      </c>
    </row>
    <row r="1034" spans="1:9" x14ac:dyDescent="0.25">
      <c r="A1034" t="str">
        <f>IF('C. Fund Source'!B1034="","",'C. Fund Source'!B1034&amp;'C. Fund Source'!C1034&amp;'C. Fund Source'!D1034)</f>
        <v>7120001</v>
      </c>
      <c r="B1034" t="str">
        <f>IF('C. Fund Source'!E1034="","",'C. Fund Source'!E1034)</f>
        <v>8692</v>
      </c>
      <c r="C1034">
        <f>IF(A1034="","",'C. Fund Source'!G1034)</f>
        <v>3.0800000000000001E-2</v>
      </c>
      <c r="D1034" t="str">
        <f>IF(A1034="","",IF(COUNTIFS('Tracking Log'!H:H,A1034,'Tracking Log'!J:J,B1034)&gt;0,"Y","N"))</f>
        <v>N</v>
      </c>
      <c r="E1034" t="str">
        <f>IF(A1034="","",IF(D1034="N","Unit will be held to the lessor of the adopted rate or "&amp;TEXT(C1034,"0.0000")&amp;" for "&amp;Year,VLOOKUP(A1034&amp;"-"&amp;B1034,'Tracking Support'!A:E,5,FALSE)))</f>
        <v>Unit will be held to the lessor of the adopted rate or 0.0308 for 2025</v>
      </c>
      <c r="F1034" t="str">
        <f>IF(A1034=$F$1,COUNTIF($A$2:A1034,A1034),"")</f>
        <v/>
      </c>
      <c r="G1034" t="str">
        <f t="shared" si="52"/>
        <v/>
      </c>
      <c r="H1034" t="str">
        <f t="shared" si="53"/>
        <v/>
      </c>
      <c r="I1034" t="str">
        <f t="shared" si="54"/>
        <v/>
      </c>
    </row>
    <row r="1035" spans="1:9" x14ac:dyDescent="0.25">
      <c r="A1035" t="str">
        <f>IF('C. Fund Source'!B1035="","",'C. Fund Source'!B1035&amp;'C. Fund Source'!C1035&amp;'C. Fund Source'!D1035)</f>
        <v>7120002</v>
      </c>
      <c r="B1035" t="str">
        <f>IF('C. Fund Source'!E1035="","",'C. Fund Source'!E1035)</f>
        <v>8692</v>
      </c>
      <c r="C1035">
        <f>IF(A1035="","",'C. Fund Source'!G1035)</f>
        <v>2.69E-2</v>
      </c>
      <c r="D1035" t="str">
        <f>IF(A1035="","",IF(COUNTIFS('Tracking Log'!H:H,A1035,'Tracking Log'!J:J,B1035)&gt;0,"Y","N"))</f>
        <v>N</v>
      </c>
      <c r="E1035" t="str">
        <f>IF(A1035="","",IF(D1035="N","Unit will be held to the lessor of the adopted rate or "&amp;TEXT(C1035,"0.0000")&amp;" for "&amp;Year,VLOOKUP(A1035&amp;"-"&amp;B1035,'Tracking Support'!A:E,5,FALSE)))</f>
        <v>Unit will be held to the lessor of the adopted rate or 0.0269 for 2025</v>
      </c>
      <c r="F1035" t="str">
        <f>IF(A1035=$F$1,COUNTIF($A$2:A1035,A1035),"")</f>
        <v/>
      </c>
      <c r="G1035" t="str">
        <f t="shared" si="52"/>
        <v/>
      </c>
      <c r="H1035" t="str">
        <f t="shared" si="53"/>
        <v/>
      </c>
      <c r="I1035" t="str">
        <f t="shared" si="54"/>
        <v/>
      </c>
    </row>
    <row r="1036" spans="1:9" x14ac:dyDescent="0.25">
      <c r="A1036" t="str">
        <f>IF('C. Fund Source'!B1036="","",'C. Fund Source'!B1036&amp;'C. Fund Source'!C1036&amp;'C. Fund Source'!D1036)</f>
        <v>7120006</v>
      </c>
      <c r="B1036" t="str">
        <f>IF('C. Fund Source'!E1036="","",'C. Fund Source'!E1036)</f>
        <v>8692</v>
      </c>
      <c r="C1036">
        <f>IF(A1036="","",'C. Fund Source'!G1036)</f>
        <v>3.3300000000000003E-2</v>
      </c>
      <c r="D1036" t="str">
        <f>IF(A1036="","",IF(COUNTIFS('Tracking Log'!H:H,A1036,'Tracking Log'!J:J,B1036)&gt;0,"Y","N"))</f>
        <v>N</v>
      </c>
      <c r="E1036" t="str">
        <f>IF(A1036="","",IF(D1036="N","Unit will be held to the lessor of the adopted rate or "&amp;TEXT(C1036,"0.0000")&amp;" for "&amp;Year,VLOOKUP(A1036&amp;"-"&amp;B1036,'Tracking Support'!A:E,5,FALSE)))</f>
        <v>Unit will be held to the lessor of the adopted rate or 0.0333 for 2025</v>
      </c>
      <c r="F1036" t="str">
        <f>IF(A1036=$F$1,COUNTIF($A$2:A1036,A1036),"")</f>
        <v/>
      </c>
      <c r="G1036" t="str">
        <f t="shared" si="52"/>
        <v/>
      </c>
      <c r="H1036" t="str">
        <f t="shared" si="53"/>
        <v/>
      </c>
      <c r="I1036" t="str">
        <f t="shared" si="54"/>
        <v/>
      </c>
    </row>
    <row r="1037" spans="1:9" x14ac:dyDescent="0.25">
      <c r="A1037" t="str">
        <f>IF('C. Fund Source'!B1037="","",'C. Fund Source'!B1037&amp;'C. Fund Source'!C1037&amp;'C. Fund Source'!D1037)</f>
        <v>7120008</v>
      </c>
      <c r="B1037" t="str">
        <f>IF('C. Fund Source'!E1037="","",'C. Fund Source'!E1037)</f>
        <v>1190</v>
      </c>
      <c r="C1037">
        <f>IF(A1037="","",'C. Fund Source'!G1037)</f>
        <v>0.03</v>
      </c>
      <c r="D1037" t="str">
        <f>IF(A1037="","",IF(COUNTIFS('Tracking Log'!H:H,A1037,'Tracking Log'!J:J,B1037)&gt;0,"Y","N"))</f>
        <v>N</v>
      </c>
      <c r="E1037" t="str">
        <f>IF(A1037="","",IF(D1037="N","Unit will be held to the lessor of the adopted rate or "&amp;TEXT(C1037,"0.0000")&amp;" for "&amp;Year,VLOOKUP(A1037&amp;"-"&amp;B1037,'Tracking Support'!A:E,5,FALSE)))</f>
        <v>Unit will be held to the lessor of the adopted rate or 0.0300 for 2025</v>
      </c>
      <c r="F1037" t="str">
        <f>IF(A1037=$F$1,COUNTIF($A$2:A1037,A1037),"")</f>
        <v/>
      </c>
      <c r="G1037" t="str">
        <f t="shared" si="52"/>
        <v/>
      </c>
      <c r="H1037" t="str">
        <f t="shared" si="53"/>
        <v/>
      </c>
      <c r="I1037" t="str">
        <f t="shared" si="54"/>
        <v/>
      </c>
    </row>
    <row r="1038" spans="1:9" x14ac:dyDescent="0.25">
      <c r="A1038" t="str">
        <f>IF('C. Fund Source'!B1038="","",'C. Fund Source'!B1038&amp;'C. Fund Source'!C1038&amp;'C. Fund Source'!D1038)</f>
        <v>7120010</v>
      </c>
      <c r="B1038" t="str">
        <f>IF('C. Fund Source'!E1038="","",'C. Fund Source'!E1038)</f>
        <v>8692</v>
      </c>
      <c r="C1038">
        <f>IF(A1038="","",'C. Fund Source'!G1038)</f>
        <v>3.3300000000000003E-2</v>
      </c>
      <c r="D1038" t="str">
        <f>IF(A1038="","",IF(COUNTIFS('Tracking Log'!H:H,A1038,'Tracking Log'!J:J,B1038)&gt;0,"Y","N"))</f>
        <v>N</v>
      </c>
      <c r="E1038" t="str">
        <f>IF(A1038="","",IF(D1038="N","Unit will be held to the lessor of the adopted rate or "&amp;TEXT(C1038,"0.0000")&amp;" for "&amp;Year,VLOOKUP(A1038&amp;"-"&amp;B1038,'Tracking Support'!A:E,5,FALSE)))</f>
        <v>Unit will be held to the lessor of the adopted rate or 0.0333 for 2025</v>
      </c>
      <c r="F1038" t="str">
        <f>IF(A1038=$F$1,COUNTIF($A$2:A1038,A1038),"")</f>
        <v/>
      </c>
      <c r="G1038" t="str">
        <f t="shared" si="52"/>
        <v/>
      </c>
      <c r="H1038" t="str">
        <f t="shared" si="53"/>
        <v/>
      </c>
      <c r="I1038" t="str">
        <f t="shared" si="54"/>
        <v/>
      </c>
    </row>
    <row r="1039" spans="1:9" x14ac:dyDescent="0.25">
      <c r="A1039" t="str">
        <f>IF('C. Fund Source'!B1039="","",'C. Fund Source'!B1039&amp;'C. Fund Source'!C1039&amp;'C. Fund Source'!D1039)</f>
        <v>7120012</v>
      </c>
      <c r="B1039" t="str">
        <f>IF('C. Fund Source'!E1039="","",'C. Fund Source'!E1039)</f>
        <v>8692</v>
      </c>
      <c r="C1039">
        <f>IF(A1039="","",'C. Fund Source'!G1039)</f>
        <v>3.3099999999999997E-2</v>
      </c>
      <c r="D1039" t="str">
        <f>IF(A1039="","",IF(COUNTIFS('Tracking Log'!H:H,A1039,'Tracking Log'!J:J,B1039)&gt;0,"Y","N"))</f>
        <v>N</v>
      </c>
      <c r="E1039" t="str">
        <f>IF(A1039="","",IF(D1039="N","Unit will be held to the lessor of the adopted rate or "&amp;TEXT(C1039,"0.0000")&amp;" for "&amp;Year,VLOOKUP(A1039&amp;"-"&amp;B1039,'Tracking Support'!A:E,5,FALSE)))</f>
        <v>Unit will be held to the lessor of the adopted rate or 0.0331 for 2025</v>
      </c>
      <c r="F1039" t="str">
        <f>IF(A1039=$F$1,COUNTIF($A$2:A1039,A1039),"")</f>
        <v/>
      </c>
      <c r="G1039" t="str">
        <f t="shared" si="52"/>
        <v/>
      </c>
      <c r="H1039" t="str">
        <f t="shared" si="53"/>
        <v/>
      </c>
      <c r="I1039" t="str">
        <f t="shared" si="54"/>
        <v/>
      </c>
    </row>
    <row r="1040" spans="1:9" x14ac:dyDescent="0.25">
      <c r="A1040" t="str">
        <f>IF('C. Fund Source'!B1040="","",'C. Fund Source'!B1040&amp;'C. Fund Source'!C1040&amp;'C. Fund Source'!D1040)</f>
        <v>7120013</v>
      </c>
      <c r="B1040" t="str">
        <f>IF('C. Fund Source'!E1040="","",'C. Fund Source'!E1040)</f>
        <v>1190</v>
      </c>
      <c r="C1040">
        <f>IF(A1040="","",'C. Fund Source'!G1040)</f>
        <v>3.3300000000000003E-2</v>
      </c>
      <c r="D1040" t="str">
        <f>IF(A1040="","",IF(COUNTIFS('Tracking Log'!H:H,A1040,'Tracking Log'!J:J,B1040)&gt;0,"Y","N"))</f>
        <v>N</v>
      </c>
      <c r="E1040" t="str">
        <f>IF(A1040="","",IF(D1040="N","Unit will be held to the lessor of the adopted rate or "&amp;TEXT(C1040,"0.0000")&amp;" for "&amp;Year,VLOOKUP(A1040&amp;"-"&amp;B1040,'Tracking Support'!A:E,5,FALSE)))</f>
        <v>Unit will be held to the lessor of the adopted rate or 0.0333 for 2025</v>
      </c>
      <c r="F1040" t="str">
        <f>IF(A1040=$F$1,COUNTIF($A$2:A1040,A1040),"")</f>
        <v/>
      </c>
      <c r="G1040" t="str">
        <f t="shared" si="52"/>
        <v/>
      </c>
      <c r="H1040" t="str">
        <f t="shared" si="53"/>
        <v/>
      </c>
      <c r="I1040" t="str">
        <f t="shared" si="54"/>
        <v/>
      </c>
    </row>
    <row r="1041" spans="1:9" x14ac:dyDescent="0.25">
      <c r="A1041" t="str">
        <f>IF('C. Fund Source'!B1041="","",'C. Fund Source'!B1041&amp;'C. Fund Source'!C1041&amp;'C. Fund Source'!D1041)</f>
        <v>7130103</v>
      </c>
      <c r="B1041" t="str">
        <f>IF('C. Fund Source'!E1041="","",'C. Fund Source'!E1041)</f>
        <v>2391</v>
      </c>
      <c r="C1041">
        <f>IF(A1041="","",'C. Fund Source'!G1041)</f>
        <v>2.8199999999999999E-2</v>
      </c>
      <c r="D1041" t="str">
        <f>IF(A1041="","",IF(COUNTIFS('Tracking Log'!H:H,A1041,'Tracking Log'!J:J,B1041)&gt;0,"Y","N"))</f>
        <v>N</v>
      </c>
      <c r="E1041" t="str">
        <f>IF(A1041="","",IF(D1041="N","Unit will be held to the lessor of the adopted rate or "&amp;TEXT(C1041,"0.0000")&amp;" for "&amp;Year,VLOOKUP(A1041&amp;"-"&amp;B1041,'Tracking Support'!A:E,5,FALSE)))</f>
        <v>Unit will be held to the lessor of the adopted rate or 0.0282 for 2025</v>
      </c>
      <c r="F1041" t="str">
        <f>IF(A1041=$F$1,COUNTIF($A$2:A1041,A1041),"")</f>
        <v/>
      </c>
      <c r="G1041" t="str">
        <f t="shared" si="52"/>
        <v/>
      </c>
      <c r="H1041" t="str">
        <f t="shared" si="53"/>
        <v/>
      </c>
      <c r="I1041" t="str">
        <f t="shared" si="54"/>
        <v/>
      </c>
    </row>
    <row r="1042" spans="1:9" x14ac:dyDescent="0.25">
      <c r="A1042" t="str">
        <f>IF('C. Fund Source'!B1042="","",'C. Fund Source'!B1042&amp;'C. Fund Source'!C1042&amp;'C. Fund Source'!D1042)</f>
        <v>7130117</v>
      </c>
      <c r="B1042" t="str">
        <f>IF('C. Fund Source'!E1042="","",'C. Fund Source'!E1042)</f>
        <v>2391</v>
      </c>
      <c r="C1042">
        <f>IF(A1042="","",'C. Fund Source'!G1042)</f>
        <v>0.05</v>
      </c>
      <c r="D1042" t="str">
        <f>IF(A1042="","",IF(COUNTIFS('Tracking Log'!H:H,A1042,'Tracking Log'!J:J,B1042)&gt;0,"Y","N"))</f>
        <v>N</v>
      </c>
      <c r="E1042" t="str">
        <f>IF(A1042="","",IF(D1042="N","Unit will be held to the lessor of the adopted rate or "&amp;TEXT(C1042,"0.0000")&amp;" for "&amp;Year,VLOOKUP(A1042&amp;"-"&amp;B1042,'Tracking Support'!A:E,5,FALSE)))</f>
        <v>Unit will be held to the lessor of the adopted rate or 0.0500 for 2025</v>
      </c>
      <c r="F1042" t="str">
        <f>IF(A1042=$F$1,COUNTIF($A$2:A1042,A1042),"")</f>
        <v/>
      </c>
      <c r="G1042" t="str">
        <f t="shared" si="52"/>
        <v/>
      </c>
      <c r="H1042" t="str">
        <f t="shared" si="53"/>
        <v/>
      </c>
      <c r="I1042" t="str">
        <f t="shared" si="54"/>
        <v/>
      </c>
    </row>
    <row r="1043" spans="1:9" x14ac:dyDescent="0.25">
      <c r="A1043" t="str">
        <f>IF('C. Fund Source'!B1043="","",'C. Fund Source'!B1043&amp;'C. Fund Source'!C1043&amp;'C. Fund Source'!D1043)</f>
        <v>7130117</v>
      </c>
      <c r="B1043" t="str">
        <f>IF('C. Fund Source'!E1043="","",'C. Fund Source'!E1043)</f>
        <v>6290</v>
      </c>
      <c r="C1043">
        <f>IF(A1043="","",'C. Fund Source'!G1043)</f>
        <v>0</v>
      </c>
      <c r="D1043" t="str">
        <f>IF(A1043="","",IF(COUNTIFS('Tracking Log'!H:H,A1043,'Tracking Log'!J:J,B1043)&gt;0,"Y","N"))</f>
        <v>N</v>
      </c>
      <c r="E1043" t="str">
        <f>IF(A1043="","",IF(D1043="N","Unit will be held to the lessor of the adopted rate or "&amp;TEXT(C1043,"0.0000")&amp;" for "&amp;Year,VLOOKUP(A1043&amp;"-"&amp;B1043,'Tracking Support'!A:E,5,FALSE)))</f>
        <v>Unit will be held to the lessor of the adopted rate or 0.0000 for 2025</v>
      </c>
      <c r="F1043" t="str">
        <f>IF(A1043=$F$1,COUNTIF($A$2:A1043,A1043),"")</f>
        <v/>
      </c>
      <c r="G1043" t="str">
        <f t="shared" si="52"/>
        <v/>
      </c>
      <c r="H1043" t="str">
        <f t="shared" si="53"/>
        <v/>
      </c>
      <c r="I1043" t="str">
        <f t="shared" si="54"/>
        <v/>
      </c>
    </row>
    <row r="1044" spans="1:9" x14ac:dyDescent="0.25">
      <c r="A1044" t="str">
        <f>IF('C. Fund Source'!B1044="","",'C. Fund Source'!B1044&amp;'C. Fund Source'!C1044&amp;'C. Fund Source'!D1044)</f>
        <v>7130862</v>
      </c>
      <c r="B1044" t="str">
        <f>IF('C. Fund Source'!E1044="","",'C. Fund Source'!E1044)</f>
        <v>2391</v>
      </c>
      <c r="C1044">
        <f>IF(A1044="","",'C. Fund Source'!G1044)</f>
        <v>4.2099999999999999E-2</v>
      </c>
      <c r="D1044" t="str">
        <f>IF(A1044="","",IF(COUNTIFS('Tracking Log'!H:H,A1044,'Tracking Log'!J:J,B1044)&gt;0,"Y","N"))</f>
        <v>N</v>
      </c>
      <c r="E1044" t="str">
        <f>IF(A1044="","",IF(D1044="N","Unit will be held to the lessor of the adopted rate or "&amp;TEXT(C1044,"0.0000")&amp;" for "&amp;Year,VLOOKUP(A1044&amp;"-"&amp;B1044,'Tracking Support'!A:E,5,FALSE)))</f>
        <v>Unit will be held to the lessor of the adopted rate or 0.0421 for 2025</v>
      </c>
      <c r="F1044" t="str">
        <f>IF(A1044=$F$1,COUNTIF($A$2:A1044,A1044),"")</f>
        <v/>
      </c>
      <c r="G1044" t="str">
        <f t="shared" si="52"/>
        <v/>
      </c>
      <c r="H1044" t="str">
        <f t="shared" si="53"/>
        <v/>
      </c>
      <c r="I1044" t="str">
        <f t="shared" si="54"/>
        <v/>
      </c>
    </row>
    <row r="1045" spans="1:9" x14ac:dyDescent="0.25">
      <c r="A1045" t="str">
        <f>IF('C. Fund Source'!B1045="","",'C. Fund Source'!B1045&amp;'C. Fund Source'!C1045&amp;'C. Fund Source'!D1045)</f>
        <v>7130863</v>
      </c>
      <c r="B1045" t="str">
        <f>IF('C. Fund Source'!E1045="","",'C. Fund Source'!E1045)</f>
        <v>2391</v>
      </c>
      <c r="C1045">
        <f>IF(A1045="","",'C. Fund Source'!G1045)</f>
        <v>0.05</v>
      </c>
      <c r="D1045" t="str">
        <f>IF(A1045="","",IF(COUNTIFS('Tracking Log'!H:H,A1045,'Tracking Log'!J:J,B1045)&gt;0,"Y","N"))</f>
        <v>N</v>
      </c>
      <c r="E1045" t="str">
        <f>IF(A1045="","",IF(D1045="N","Unit will be held to the lessor of the adopted rate or "&amp;TEXT(C1045,"0.0000")&amp;" for "&amp;Year,VLOOKUP(A1045&amp;"-"&amp;B1045,'Tracking Support'!A:E,5,FALSE)))</f>
        <v>Unit will be held to the lessor of the adopted rate or 0.0500 for 2025</v>
      </c>
      <c r="F1045" t="str">
        <f>IF(A1045=$F$1,COUNTIF($A$2:A1045,A1045),"")</f>
        <v/>
      </c>
      <c r="G1045" t="str">
        <f t="shared" si="52"/>
        <v/>
      </c>
      <c r="H1045" t="str">
        <f t="shared" si="53"/>
        <v/>
      </c>
      <c r="I1045" t="str">
        <f t="shared" si="54"/>
        <v/>
      </c>
    </row>
    <row r="1046" spans="1:9" x14ac:dyDescent="0.25">
      <c r="A1046" t="str">
        <f>IF('C. Fund Source'!B1046="","",'C. Fund Source'!B1046&amp;'C. Fund Source'!C1046&amp;'C. Fund Source'!D1046)</f>
        <v>7130864</v>
      </c>
      <c r="B1046" t="str">
        <f>IF('C. Fund Source'!E1046="","",'C. Fund Source'!E1046)</f>
        <v>2391</v>
      </c>
      <c r="C1046">
        <f>IF(A1046="","",'C. Fund Source'!G1046)</f>
        <v>0.05</v>
      </c>
      <c r="D1046" t="str">
        <f>IF(A1046="","",IF(COUNTIFS('Tracking Log'!H:H,A1046,'Tracking Log'!J:J,B1046)&gt;0,"Y","N"))</f>
        <v>N</v>
      </c>
      <c r="E1046" t="str">
        <f>IF(A1046="","",IF(D1046="N","Unit will be held to the lessor of the adopted rate or "&amp;TEXT(C1046,"0.0000")&amp;" for "&amp;Year,VLOOKUP(A1046&amp;"-"&amp;B1046,'Tracking Support'!A:E,5,FALSE)))</f>
        <v>Unit will be held to the lessor of the adopted rate or 0.0500 for 2025</v>
      </c>
      <c r="F1046" t="str">
        <f>IF(A1046=$F$1,COUNTIF($A$2:A1046,A1046),"")</f>
        <v/>
      </c>
      <c r="G1046" t="str">
        <f t="shared" si="52"/>
        <v/>
      </c>
      <c r="H1046" t="str">
        <f t="shared" si="53"/>
        <v/>
      </c>
      <c r="I1046" t="str">
        <f t="shared" si="54"/>
        <v/>
      </c>
    </row>
    <row r="1047" spans="1:9" x14ac:dyDescent="0.25">
      <c r="A1047" t="str">
        <f>IF('C. Fund Source'!B1047="","",'C. Fund Source'!B1047&amp;'C. Fund Source'!C1047&amp;'C. Fund Source'!D1047)</f>
        <v>7130865</v>
      </c>
      <c r="B1047" t="str">
        <f>IF('C. Fund Source'!E1047="","",'C. Fund Source'!E1047)</f>
        <v>2391</v>
      </c>
      <c r="C1047">
        <f>IF(A1047="","",'C. Fund Source'!G1047)</f>
        <v>4.2200000000000001E-2</v>
      </c>
      <c r="D1047" t="str">
        <f>IF(A1047="","",IF(COUNTIFS('Tracking Log'!H:H,A1047,'Tracking Log'!J:J,B1047)&gt;0,"Y","N"))</f>
        <v>N</v>
      </c>
      <c r="E1047" t="str">
        <f>IF(A1047="","",IF(D1047="N","Unit will be held to the lessor of the adopted rate or "&amp;TEXT(C1047,"0.0000")&amp;" for "&amp;Year,VLOOKUP(A1047&amp;"-"&amp;B1047,'Tracking Support'!A:E,5,FALSE)))</f>
        <v>Unit will be held to the lessor of the adopted rate or 0.0422 for 2025</v>
      </c>
      <c r="F1047" t="str">
        <f>IF(A1047=$F$1,COUNTIF($A$2:A1047,A1047),"")</f>
        <v/>
      </c>
      <c r="G1047" t="str">
        <f t="shared" si="52"/>
        <v/>
      </c>
      <c r="H1047" t="str">
        <f t="shared" si="53"/>
        <v/>
      </c>
      <c r="I1047" t="str">
        <f t="shared" si="54"/>
        <v/>
      </c>
    </row>
    <row r="1048" spans="1:9" x14ac:dyDescent="0.25">
      <c r="A1048" t="str">
        <f>IF('C. Fund Source'!B1048="","",'C. Fund Source'!B1048&amp;'C. Fund Source'!C1048&amp;'C. Fund Source'!D1048)</f>
        <v>7130866</v>
      </c>
      <c r="B1048" t="str">
        <f>IF('C. Fund Source'!E1048="","",'C. Fund Source'!E1048)</f>
        <v>2391</v>
      </c>
      <c r="C1048">
        <f>IF(A1048="","",'C. Fund Source'!G1048)</f>
        <v>3.3599999999999998E-2</v>
      </c>
      <c r="D1048" t="str">
        <f>IF(A1048="","",IF(COUNTIFS('Tracking Log'!H:H,A1048,'Tracking Log'!J:J,B1048)&gt;0,"Y","N"))</f>
        <v>N</v>
      </c>
      <c r="E1048" t="str">
        <f>IF(A1048="","",IF(D1048="N","Unit will be held to the lessor of the adopted rate or "&amp;TEXT(C1048,"0.0000")&amp;" for "&amp;Year,VLOOKUP(A1048&amp;"-"&amp;B1048,'Tracking Support'!A:E,5,FALSE)))</f>
        <v>Unit will be held to the lessor of the adopted rate or 0.0336 for 2025</v>
      </c>
      <c r="F1048" t="str">
        <f>IF(A1048=$F$1,COUNTIF($A$2:A1048,A1048),"")</f>
        <v/>
      </c>
      <c r="G1048" t="str">
        <f t="shared" si="52"/>
        <v/>
      </c>
      <c r="H1048" t="str">
        <f t="shared" si="53"/>
        <v/>
      </c>
      <c r="I1048" t="str">
        <f t="shared" si="54"/>
        <v/>
      </c>
    </row>
    <row r="1049" spans="1:9" x14ac:dyDescent="0.25">
      <c r="A1049" t="str">
        <f>IF('C. Fund Source'!B1049="","",'C. Fund Source'!B1049&amp;'C. Fund Source'!C1049&amp;'C. Fund Source'!D1049)</f>
        <v>7130867</v>
      </c>
      <c r="B1049" t="str">
        <f>IF('C. Fund Source'!E1049="","",'C. Fund Source'!E1049)</f>
        <v>2391</v>
      </c>
      <c r="C1049">
        <f>IF(A1049="","",'C. Fund Source'!G1049)</f>
        <v>0.05</v>
      </c>
      <c r="D1049" t="str">
        <f>IF(A1049="","",IF(COUNTIFS('Tracking Log'!H:H,A1049,'Tracking Log'!J:J,B1049)&gt;0,"Y","N"))</f>
        <v>N</v>
      </c>
      <c r="E1049" t="str">
        <f>IF(A1049="","",IF(D1049="N","Unit will be held to the lessor of the adopted rate or "&amp;TEXT(C1049,"0.0000")&amp;" for "&amp;Year,VLOOKUP(A1049&amp;"-"&amp;B1049,'Tracking Support'!A:E,5,FALSE)))</f>
        <v>Unit will be held to the lessor of the adopted rate or 0.0500 for 2025</v>
      </c>
      <c r="F1049" t="str">
        <f>IF(A1049=$F$1,COUNTIF($A$2:A1049,A1049),"")</f>
        <v/>
      </c>
      <c r="G1049" t="str">
        <f t="shared" si="52"/>
        <v/>
      </c>
      <c r="H1049" t="str">
        <f t="shared" si="53"/>
        <v/>
      </c>
      <c r="I1049" t="str">
        <f t="shared" si="54"/>
        <v/>
      </c>
    </row>
    <row r="1050" spans="1:9" x14ac:dyDescent="0.25">
      <c r="A1050" t="str">
        <f>IF('C. Fund Source'!B1050="","",'C. Fund Source'!B1050&amp;'C. Fund Source'!C1050&amp;'C. Fund Source'!D1050)</f>
        <v>7130867</v>
      </c>
      <c r="B1050" t="str">
        <f>IF('C. Fund Source'!E1050="","",'C. Fund Source'!E1050)</f>
        <v>8692</v>
      </c>
      <c r="C1050">
        <f>IF(A1050="","",'C. Fund Source'!G1050)</f>
        <v>2.92E-2</v>
      </c>
      <c r="D1050" t="str">
        <f>IF(A1050="","",IF(COUNTIFS('Tracking Log'!H:H,A1050,'Tracking Log'!J:J,B1050)&gt;0,"Y","N"))</f>
        <v>N</v>
      </c>
      <c r="E1050" t="str">
        <f>IF(A1050="","",IF(D1050="N","Unit will be held to the lessor of the adopted rate or "&amp;TEXT(C1050,"0.0000")&amp;" for "&amp;Year,VLOOKUP(A1050&amp;"-"&amp;B1050,'Tracking Support'!A:E,5,FALSE)))</f>
        <v>Unit will be held to the lessor of the adopted rate or 0.0292 for 2025</v>
      </c>
      <c r="F1050" t="str">
        <f>IF(A1050=$F$1,COUNTIF($A$2:A1050,A1050),"")</f>
        <v/>
      </c>
      <c r="G1050" t="str">
        <f t="shared" si="52"/>
        <v/>
      </c>
      <c r="H1050" t="str">
        <f t="shared" si="53"/>
        <v/>
      </c>
      <c r="I1050" t="str">
        <f t="shared" si="54"/>
        <v/>
      </c>
    </row>
    <row r="1051" spans="1:9" x14ac:dyDescent="0.25">
      <c r="A1051" t="str">
        <f>IF('C. Fund Source'!B1051="","",'C. Fund Source'!B1051&amp;'C. Fund Source'!C1051&amp;'C. Fund Source'!D1051)</f>
        <v>7160665</v>
      </c>
      <c r="B1051" t="str">
        <f>IF('C. Fund Source'!E1051="","",'C. Fund Source'!E1051)</f>
        <v>8692</v>
      </c>
      <c r="C1051">
        <f>IF(A1051="","",'C. Fund Source'!G1051)</f>
        <v>3.3300000000000003E-2</v>
      </c>
      <c r="D1051" t="str">
        <f>IF(A1051="","",IF(COUNTIFS('Tracking Log'!H:H,A1051,'Tracking Log'!J:J,B1051)&gt;0,"Y","N"))</f>
        <v>N</v>
      </c>
      <c r="E1051" t="str">
        <f>IF(A1051="","",IF(D1051="N","Unit will be held to the lessor of the adopted rate or "&amp;TEXT(C1051,"0.0000")&amp;" for "&amp;Year,VLOOKUP(A1051&amp;"-"&amp;B1051,'Tracking Support'!A:E,5,FALSE)))</f>
        <v>Unit will be held to the lessor of the adopted rate or 0.0333 for 2025</v>
      </c>
      <c r="F1051" t="str">
        <f>IF(A1051=$F$1,COUNTIF($A$2:A1051,A1051),"")</f>
        <v/>
      </c>
      <c r="G1051" t="str">
        <f t="shared" si="52"/>
        <v/>
      </c>
      <c r="H1051" t="str">
        <f t="shared" si="53"/>
        <v/>
      </c>
      <c r="I1051" t="str">
        <f t="shared" si="54"/>
        <v/>
      </c>
    </row>
    <row r="1052" spans="1:9" x14ac:dyDescent="0.25">
      <c r="A1052" t="str">
        <f>IF('C. Fund Source'!B1052="","",'C. Fund Source'!B1052&amp;'C. Fund Source'!C1052&amp;'C. Fund Source'!D1052)</f>
        <v>7160866</v>
      </c>
      <c r="B1052" t="str">
        <f>IF('C. Fund Source'!E1052="","",'C. Fund Source'!E1052)</f>
        <v>8190</v>
      </c>
      <c r="C1052">
        <f>IF(A1052="","",'C. Fund Source'!G1052)</f>
        <v>1.2999999999999999E-2</v>
      </c>
      <c r="D1052" t="str">
        <f>IF(A1052="","",IF(COUNTIFS('Tracking Log'!H:H,A1052,'Tracking Log'!J:J,B1052)&gt;0,"Y","N"))</f>
        <v>N</v>
      </c>
      <c r="E1052" t="str">
        <f>IF(A1052="","",IF(D1052="N","Unit will be held to the lessor of the adopted rate or "&amp;TEXT(C1052,"0.0000")&amp;" for "&amp;Year,VLOOKUP(A1052&amp;"-"&amp;B1052,'Tracking Support'!A:E,5,FALSE)))</f>
        <v>Unit will be held to the lessor of the adopted rate or 0.0130 for 2025</v>
      </c>
      <c r="F1052" t="str">
        <f>IF(A1052=$F$1,COUNTIF($A$2:A1052,A1052),"")</f>
        <v/>
      </c>
      <c r="G1052" t="str">
        <f t="shared" si="52"/>
        <v/>
      </c>
      <c r="H1052" t="str">
        <f t="shared" si="53"/>
        <v/>
      </c>
      <c r="I1052" t="str">
        <f t="shared" si="54"/>
        <v/>
      </c>
    </row>
    <row r="1053" spans="1:9" x14ac:dyDescent="0.25">
      <c r="A1053" t="str">
        <f>IF('C. Fund Source'!B1053="","",'C. Fund Source'!B1053&amp;'C. Fund Source'!C1053&amp;'C. Fund Source'!D1053)</f>
        <v>7160867</v>
      </c>
      <c r="B1053" t="str">
        <f>IF('C. Fund Source'!E1053="","",'C. Fund Source'!E1053)</f>
        <v>8090</v>
      </c>
      <c r="C1053">
        <f>IF(A1053="","",'C. Fund Source'!G1053)</f>
        <v>0</v>
      </c>
      <c r="D1053" t="str">
        <f>IF(A1053="","",IF(COUNTIFS('Tracking Log'!H:H,A1053,'Tracking Log'!J:J,B1053)&gt;0,"Y","N"))</f>
        <v>N</v>
      </c>
      <c r="E1053" t="str">
        <f>IF(A1053="","",IF(D1053="N","Unit will be held to the lessor of the adopted rate or "&amp;TEXT(C1053,"0.0000")&amp;" for "&amp;Year,VLOOKUP(A1053&amp;"-"&amp;B1053,'Tracking Support'!A:E,5,FALSE)))</f>
        <v>Unit will be held to the lessor of the adopted rate or 0.0000 for 2025</v>
      </c>
      <c r="F1053" t="str">
        <f>IF(A1053=$F$1,COUNTIF($A$2:A1053,A1053),"")</f>
        <v/>
      </c>
      <c r="G1053" t="str">
        <f t="shared" si="52"/>
        <v/>
      </c>
      <c r="H1053" t="str">
        <f t="shared" si="53"/>
        <v/>
      </c>
      <c r="I1053" t="str">
        <f t="shared" si="54"/>
        <v/>
      </c>
    </row>
    <row r="1054" spans="1:9" x14ac:dyDescent="0.25">
      <c r="A1054" t="str">
        <f>IF('C. Fund Source'!B1054="","",'C. Fund Source'!B1054&amp;'C. Fund Source'!C1054&amp;'C. Fund Source'!D1054)</f>
        <v>7210000</v>
      </c>
      <c r="B1054" t="str">
        <f>IF('C. Fund Source'!E1054="","",'C. Fund Source'!E1054)</f>
        <v>0790</v>
      </c>
      <c r="C1054">
        <f>IF(A1054="","",'C. Fund Source'!G1054)</f>
        <v>4.99E-2</v>
      </c>
      <c r="D1054" t="str">
        <f>IF(A1054="","",IF(COUNTIFS('Tracking Log'!H:H,A1054,'Tracking Log'!J:J,B1054)&gt;0,"Y","N"))</f>
        <v>N</v>
      </c>
      <c r="E1054" t="str">
        <f>IF(A1054="","",IF(D1054="N","Unit will be held to the lessor of the adopted rate or "&amp;TEXT(C1054,"0.0000")&amp;" for "&amp;Year,VLOOKUP(A1054&amp;"-"&amp;B1054,'Tracking Support'!A:E,5,FALSE)))</f>
        <v>Unit will be held to the lessor of the adopted rate or 0.0499 for 2025</v>
      </c>
      <c r="F1054" t="str">
        <f>IF(A1054=$F$1,COUNTIF($A$2:A1054,A1054),"")</f>
        <v/>
      </c>
      <c r="G1054" t="str">
        <f t="shared" si="52"/>
        <v/>
      </c>
      <c r="H1054" t="str">
        <f t="shared" si="53"/>
        <v/>
      </c>
      <c r="I1054" t="str">
        <f t="shared" si="54"/>
        <v/>
      </c>
    </row>
    <row r="1055" spans="1:9" x14ac:dyDescent="0.25">
      <c r="A1055" t="str">
        <f>IF('C. Fund Source'!B1055="","",'C. Fund Source'!B1055&amp;'C. Fund Source'!C1055&amp;'C. Fund Source'!D1055)</f>
        <v>7210000</v>
      </c>
      <c r="B1055" t="str">
        <f>IF('C. Fund Source'!E1055="","",'C. Fund Source'!E1055)</f>
        <v>2391</v>
      </c>
      <c r="C1055">
        <f>IF(A1055="","",'C. Fund Source'!G1055)</f>
        <v>1.8200000000000001E-2</v>
      </c>
      <c r="D1055" t="str">
        <f>IF(A1055="","",IF(COUNTIFS('Tracking Log'!H:H,A1055,'Tracking Log'!J:J,B1055)&gt;0,"Y","N"))</f>
        <v>N</v>
      </c>
      <c r="E1055" t="str">
        <f>IF(A1055="","",IF(D1055="N","Unit will be held to the lessor of the adopted rate or "&amp;TEXT(C1055,"0.0000")&amp;" for "&amp;Year,VLOOKUP(A1055&amp;"-"&amp;B1055,'Tracking Support'!A:E,5,FALSE)))</f>
        <v>Unit will be held to the lessor of the adopted rate or 0.0182 for 2025</v>
      </c>
      <c r="F1055" t="str">
        <f>IF(A1055=$F$1,COUNTIF($A$2:A1055,A1055),"")</f>
        <v/>
      </c>
      <c r="G1055" t="str">
        <f t="shared" si="52"/>
        <v/>
      </c>
      <c r="H1055" t="str">
        <f t="shared" si="53"/>
        <v/>
      </c>
      <c r="I1055" t="str">
        <f t="shared" si="54"/>
        <v/>
      </c>
    </row>
    <row r="1056" spans="1:9" x14ac:dyDescent="0.25">
      <c r="A1056" t="str">
        <f>IF('C. Fund Source'!B1056="","",'C. Fund Source'!B1056&amp;'C. Fund Source'!C1056&amp;'C. Fund Source'!D1056)</f>
        <v>7230435</v>
      </c>
      <c r="B1056" t="str">
        <f>IF('C. Fund Source'!E1056="","",'C. Fund Source'!E1056)</f>
        <v>1191</v>
      </c>
      <c r="C1056">
        <f>IF(A1056="","",'C. Fund Source'!G1056)</f>
        <v>0</v>
      </c>
      <c r="D1056" t="str">
        <f>IF(A1056="","",IF(COUNTIFS('Tracking Log'!H:H,A1056,'Tracking Log'!J:J,B1056)&gt;0,"Y","N"))</f>
        <v>N</v>
      </c>
      <c r="E1056" t="str">
        <f>IF(A1056="","",IF(D1056="N","Unit will be held to the lessor of the adopted rate or "&amp;TEXT(C1056,"0.0000")&amp;" for "&amp;Year,VLOOKUP(A1056&amp;"-"&amp;B1056,'Tracking Support'!A:E,5,FALSE)))</f>
        <v>Unit will be held to the lessor of the adopted rate or 0.0000 for 2025</v>
      </c>
      <c r="F1056" t="str">
        <f>IF(A1056=$F$1,COUNTIF($A$2:A1056,A1056),"")</f>
        <v/>
      </c>
      <c r="G1056" t="str">
        <f t="shared" si="52"/>
        <v/>
      </c>
      <c r="H1056" t="str">
        <f t="shared" si="53"/>
        <v/>
      </c>
      <c r="I1056" t="str">
        <f t="shared" si="54"/>
        <v/>
      </c>
    </row>
    <row r="1057" spans="1:9" x14ac:dyDescent="0.25">
      <c r="A1057" t="str">
        <f>IF('C. Fund Source'!B1057="","",'C. Fund Source'!B1057&amp;'C. Fund Source'!C1057&amp;'C. Fund Source'!D1057)</f>
        <v>7230435</v>
      </c>
      <c r="B1057" t="str">
        <f>IF('C. Fund Source'!E1057="","",'C. Fund Source'!E1057)</f>
        <v>2391</v>
      </c>
      <c r="C1057">
        <f>IF(A1057="","",'C. Fund Source'!G1057)</f>
        <v>3.5099999999999999E-2</v>
      </c>
      <c r="D1057" t="str">
        <f>IF(A1057="","",IF(COUNTIFS('Tracking Log'!H:H,A1057,'Tracking Log'!J:J,B1057)&gt;0,"Y","N"))</f>
        <v>N</v>
      </c>
      <c r="E1057" t="str">
        <f>IF(A1057="","",IF(D1057="N","Unit will be held to the lessor of the adopted rate or "&amp;TEXT(C1057,"0.0000")&amp;" for "&amp;Year,VLOOKUP(A1057&amp;"-"&amp;B1057,'Tracking Support'!A:E,5,FALSE)))</f>
        <v>Unit will be held to the lessor of the adopted rate or 0.0351 for 2025</v>
      </c>
      <c r="F1057" t="str">
        <f>IF(A1057=$F$1,COUNTIF($A$2:A1057,A1057),"")</f>
        <v/>
      </c>
      <c r="G1057" t="str">
        <f t="shared" si="52"/>
        <v/>
      </c>
      <c r="H1057" t="str">
        <f t="shared" si="53"/>
        <v/>
      </c>
      <c r="I1057" t="str">
        <f t="shared" si="54"/>
        <v/>
      </c>
    </row>
    <row r="1058" spans="1:9" x14ac:dyDescent="0.25">
      <c r="A1058" t="str">
        <f>IF('C. Fund Source'!B1058="","",'C. Fund Source'!B1058&amp;'C. Fund Source'!C1058&amp;'C. Fund Source'!D1058)</f>
        <v>7230868</v>
      </c>
      <c r="B1058" t="str">
        <f>IF('C. Fund Source'!E1058="","",'C. Fund Source'!E1058)</f>
        <v>2391</v>
      </c>
      <c r="C1058">
        <f>IF(A1058="","",'C. Fund Source'!G1058)</f>
        <v>4.7E-2</v>
      </c>
      <c r="D1058" t="str">
        <f>IF(A1058="","",IF(COUNTIFS('Tracking Log'!H:H,A1058,'Tracking Log'!J:J,B1058)&gt;0,"Y","N"))</f>
        <v>N</v>
      </c>
      <c r="E1058" t="str">
        <f>IF(A1058="","",IF(D1058="N","Unit will be held to the lessor of the adopted rate or "&amp;TEXT(C1058,"0.0000")&amp;" for "&amp;Year,VLOOKUP(A1058&amp;"-"&amp;B1058,'Tracking Support'!A:E,5,FALSE)))</f>
        <v>Unit will be held to the lessor of the adopted rate or 0.0470 for 2025</v>
      </c>
      <c r="F1058" t="str">
        <f>IF(A1058=$F$1,COUNTIF($A$2:A1058,A1058),"")</f>
        <v/>
      </c>
      <c r="G1058" t="str">
        <f t="shared" si="52"/>
        <v/>
      </c>
      <c r="H1058" t="str">
        <f t="shared" si="53"/>
        <v/>
      </c>
      <c r="I1058" t="str">
        <f t="shared" si="54"/>
        <v/>
      </c>
    </row>
    <row r="1059" spans="1:9" x14ac:dyDescent="0.25">
      <c r="A1059" t="str">
        <f>IF('C. Fund Source'!B1059="","",'C. Fund Source'!B1059&amp;'C. Fund Source'!C1059&amp;'C. Fund Source'!D1059)</f>
        <v>7310000</v>
      </c>
      <c r="B1059" t="str">
        <f>IF('C. Fund Source'!E1059="","",'C. Fund Source'!E1059)</f>
        <v>0790</v>
      </c>
      <c r="C1059">
        <f>IF(A1059="","",'C. Fund Source'!G1059)</f>
        <v>2.3099999999999999E-2</v>
      </c>
      <c r="D1059" t="str">
        <f>IF(A1059="","",IF(COUNTIFS('Tracking Log'!H:H,A1059,'Tracking Log'!J:J,B1059)&gt;0,"Y","N"))</f>
        <v>N</v>
      </c>
      <c r="E1059" t="str">
        <f>IF(A1059="","",IF(D1059="N","Unit will be held to the lessor of the adopted rate or "&amp;TEXT(C1059,"0.0000")&amp;" for "&amp;Year,VLOOKUP(A1059&amp;"-"&amp;B1059,'Tracking Support'!A:E,5,FALSE)))</f>
        <v>Unit will be held to the lessor of the adopted rate or 0.0231 for 2025</v>
      </c>
      <c r="F1059" t="str">
        <f>IF(A1059=$F$1,COUNTIF($A$2:A1059,A1059),"")</f>
        <v/>
      </c>
      <c r="G1059" t="str">
        <f t="shared" si="52"/>
        <v/>
      </c>
      <c r="H1059" t="str">
        <f t="shared" si="53"/>
        <v/>
      </c>
      <c r="I1059" t="str">
        <f t="shared" si="54"/>
        <v/>
      </c>
    </row>
    <row r="1060" spans="1:9" x14ac:dyDescent="0.25">
      <c r="A1060" t="str">
        <f>IF('C. Fund Source'!B1060="","",'C. Fund Source'!B1060&amp;'C. Fund Source'!C1060&amp;'C. Fund Source'!D1060)</f>
        <v>7310000</v>
      </c>
      <c r="B1060" t="str">
        <f>IF('C. Fund Source'!E1060="","",'C. Fund Source'!E1060)</f>
        <v>2391</v>
      </c>
      <c r="C1060">
        <f>IF(A1060="","",'C. Fund Source'!G1060)</f>
        <v>3.3300000000000003E-2</v>
      </c>
      <c r="D1060" t="str">
        <f>IF(A1060="","",IF(COUNTIFS('Tracking Log'!H:H,A1060,'Tracking Log'!J:J,B1060)&gt;0,"Y","N"))</f>
        <v>N</v>
      </c>
      <c r="E1060" t="str">
        <f>IF(A1060="","",IF(D1060="N","Unit will be held to the lessor of the adopted rate or "&amp;TEXT(C1060,"0.0000")&amp;" for "&amp;Year,VLOOKUP(A1060&amp;"-"&amp;B1060,'Tracking Support'!A:E,5,FALSE)))</f>
        <v>Unit will be held to the lessor of the adopted rate or 0.0333 for 2025</v>
      </c>
      <c r="F1060" t="str">
        <f>IF(A1060=$F$1,COUNTIF($A$2:A1060,A1060),"")</f>
        <v/>
      </c>
      <c r="G1060" t="str">
        <f t="shared" si="52"/>
        <v/>
      </c>
      <c r="H1060" t="str">
        <f t="shared" si="53"/>
        <v/>
      </c>
      <c r="I1060" t="str">
        <f t="shared" si="54"/>
        <v/>
      </c>
    </row>
    <row r="1061" spans="1:9" x14ac:dyDescent="0.25">
      <c r="A1061" t="str">
        <f>IF('C. Fund Source'!B1061="","",'C. Fund Source'!B1061&amp;'C. Fund Source'!C1061&amp;'C. Fund Source'!D1061)</f>
        <v>7320002</v>
      </c>
      <c r="B1061" t="str">
        <f>IF('C. Fund Source'!E1061="","",'C. Fund Source'!E1061)</f>
        <v>1190</v>
      </c>
      <c r="C1061">
        <f>IF(A1061="","",'C. Fund Source'!G1061)</f>
        <v>3.3300000000000003E-2</v>
      </c>
      <c r="D1061" t="str">
        <f>IF(A1061="","",IF(COUNTIFS('Tracking Log'!H:H,A1061,'Tracking Log'!J:J,B1061)&gt;0,"Y","N"))</f>
        <v>N</v>
      </c>
      <c r="E1061" t="str">
        <f>IF(A1061="","",IF(D1061="N","Unit will be held to the lessor of the adopted rate or "&amp;TEXT(C1061,"0.0000")&amp;" for "&amp;Year,VLOOKUP(A1061&amp;"-"&amp;B1061,'Tracking Support'!A:E,5,FALSE)))</f>
        <v>Unit will be held to the lessor of the adopted rate or 0.0333 for 2025</v>
      </c>
      <c r="F1061" t="str">
        <f>IF(A1061=$F$1,COUNTIF($A$2:A1061,A1061),"")</f>
        <v/>
      </c>
      <c r="G1061" t="str">
        <f t="shared" si="52"/>
        <v/>
      </c>
      <c r="H1061" t="str">
        <f t="shared" si="53"/>
        <v/>
      </c>
      <c r="I1061" t="str">
        <f t="shared" si="54"/>
        <v/>
      </c>
    </row>
    <row r="1062" spans="1:9" x14ac:dyDescent="0.25">
      <c r="A1062" t="str">
        <f>IF('C. Fund Source'!B1062="","",'C. Fund Source'!B1062&amp;'C. Fund Source'!C1062&amp;'C. Fund Source'!D1062)</f>
        <v>7320003</v>
      </c>
      <c r="B1062" t="str">
        <f>IF('C. Fund Source'!E1062="","",'C. Fund Source'!E1062)</f>
        <v>1190</v>
      </c>
      <c r="C1062">
        <f>IF(A1062="","",'C. Fund Source'!G1062)</f>
        <v>3.3099999999999997E-2</v>
      </c>
      <c r="D1062" t="str">
        <f>IF(A1062="","",IF(COUNTIFS('Tracking Log'!H:H,A1062,'Tracking Log'!J:J,B1062)&gt;0,"Y","N"))</f>
        <v>N</v>
      </c>
      <c r="E1062" t="str">
        <f>IF(A1062="","",IF(D1062="N","Unit will be held to the lessor of the adopted rate or "&amp;TEXT(C1062,"0.0000")&amp;" for "&amp;Year,VLOOKUP(A1062&amp;"-"&amp;B1062,'Tracking Support'!A:E,5,FALSE)))</f>
        <v>Unit will be held to the lessor of the adopted rate or 0.0331 for 2025</v>
      </c>
      <c r="F1062" t="str">
        <f>IF(A1062=$F$1,COUNTIF($A$2:A1062,A1062),"")</f>
        <v/>
      </c>
      <c r="G1062" t="str">
        <f t="shared" si="52"/>
        <v/>
      </c>
      <c r="H1062" t="str">
        <f t="shared" si="53"/>
        <v/>
      </c>
      <c r="I1062" t="str">
        <f t="shared" si="54"/>
        <v/>
      </c>
    </row>
    <row r="1063" spans="1:9" x14ac:dyDescent="0.25">
      <c r="A1063" t="str">
        <f>IF('C. Fund Source'!B1063="","",'C. Fund Source'!B1063&amp;'C. Fund Source'!C1063&amp;'C. Fund Source'!D1063)</f>
        <v>7320005</v>
      </c>
      <c r="B1063" t="str">
        <f>IF('C. Fund Source'!E1063="","",'C. Fund Source'!E1063)</f>
        <v>1190</v>
      </c>
      <c r="C1063">
        <f>IF(A1063="","",'C. Fund Source'!G1063)</f>
        <v>3.3300000000000003E-2</v>
      </c>
      <c r="D1063" t="str">
        <f>IF(A1063="","",IF(COUNTIFS('Tracking Log'!H:H,A1063,'Tracking Log'!J:J,B1063)&gt;0,"Y","N"))</f>
        <v>N</v>
      </c>
      <c r="E1063" t="str">
        <f>IF(A1063="","",IF(D1063="N","Unit will be held to the lessor of the adopted rate or "&amp;TEXT(C1063,"0.0000")&amp;" for "&amp;Year,VLOOKUP(A1063&amp;"-"&amp;B1063,'Tracking Support'!A:E,5,FALSE)))</f>
        <v>Unit will be held to the lessor of the adopted rate or 0.0333 for 2025</v>
      </c>
      <c r="F1063" t="str">
        <f>IF(A1063=$F$1,COUNTIF($A$2:A1063,A1063),"")</f>
        <v/>
      </c>
      <c r="G1063" t="str">
        <f t="shared" si="52"/>
        <v/>
      </c>
      <c r="H1063" t="str">
        <f t="shared" si="53"/>
        <v/>
      </c>
      <c r="I1063" t="str">
        <f t="shared" si="54"/>
        <v/>
      </c>
    </row>
    <row r="1064" spans="1:9" x14ac:dyDescent="0.25">
      <c r="A1064" t="str">
        <f>IF('C. Fund Source'!B1064="","",'C. Fund Source'!B1064&amp;'C. Fund Source'!C1064&amp;'C. Fund Source'!D1064)</f>
        <v>7320006</v>
      </c>
      <c r="B1064" t="str">
        <f>IF('C. Fund Source'!E1064="","",'C. Fund Source'!E1064)</f>
        <v>1190</v>
      </c>
      <c r="C1064">
        <f>IF(A1064="","",'C. Fund Source'!G1064)</f>
        <v>3.3300000000000003E-2</v>
      </c>
      <c r="D1064" t="str">
        <f>IF(A1064="","",IF(COUNTIFS('Tracking Log'!H:H,A1064,'Tracking Log'!J:J,B1064)&gt;0,"Y","N"))</f>
        <v>N</v>
      </c>
      <c r="E1064" t="str">
        <f>IF(A1064="","",IF(D1064="N","Unit will be held to the lessor of the adopted rate or "&amp;TEXT(C1064,"0.0000")&amp;" for "&amp;Year,VLOOKUP(A1064&amp;"-"&amp;B1064,'Tracking Support'!A:E,5,FALSE)))</f>
        <v>Unit will be held to the lessor of the adopted rate or 0.0333 for 2025</v>
      </c>
      <c r="F1064" t="str">
        <f>IF(A1064=$F$1,COUNTIF($A$2:A1064,A1064),"")</f>
        <v/>
      </c>
      <c r="G1064" t="str">
        <f t="shared" si="52"/>
        <v/>
      </c>
      <c r="H1064" t="str">
        <f t="shared" si="53"/>
        <v/>
      </c>
      <c r="I1064" t="str">
        <f t="shared" si="54"/>
        <v/>
      </c>
    </row>
    <row r="1065" spans="1:9" x14ac:dyDescent="0.25">
      <c r="A1065" t="str">
        <f>IF('C. Fund Source'!B1065="","",'C. Fund Source'!B1065&amp;'C. Fund Source'!C1065&amp;'C. Fund Source'!D1065)</f>
        <v>7320008</v>
      </c>
      <c r="B1065" t="str">
        <f>IF('C. Fund Source'!E1065="","",'C. Fund Source'!E1065)</f>
        <v>1190</v>
      </c>
      <c r="C1065">
        <f>IF(A1065="","",'C. Fund Source'!G1065)</f>
        <v>3.3300000000000003E-2</v>
      </c>
      <c r="D1065" t="str">
        <f>IF(A1065="","",IF(COUNTIFS('Tracking Log'!H:H,A1065,'Tracking Log'!J:J,B1065)&gt;0,"Y","N"))</f>
        <v>N</v>
      </c>
      <c r="E1065" t="str">
        <f>IF(A1065="","",IF(D1065="N","Unit will be held to the lessor of the adopted rate or "&amp;TEXT(C1065,"0.0000")&amp;" for "&amp;Year,VLOOKUP(A1065&amp;"-"&amp;B1065,'Tracking Support'!A:E,5,FALSE)))</f>
        <v>Unit will be held to the lessor of the adopted rate or 0.0333 for 2025</v>
      </c>
      <c r="F1065" t="str">
        <f>IF(A1065=$F$1,COUNTIF($A$2:A1065,A1065),"")</f>
        <v/>
      </c>
      <c r="G1065" t="str">
        <f t="shared" si="52"/>
        <v/>
      </c>
      <c r="H1065" t="str">
        <f t="shared" si="53"/>
        <v/>
      </c>
      <c r="I1065" t="str">
        <f t="shared" si="54"/>
        <v/>
      </c>
    </row>
    <row r="1066" spans="1:9" x14ac:dyDescent="0.25">
      <c r="A1066" t="str">
        <f>IF('C. Fund Source'!B1066="","",'C. Fund Source'!B1066&amp;'C. Fund Source'!C1066&amp;'C. Fund Source'!D1066)</f>
        <v>7320009</v>
      </c>
      <c r="B1066" t="str">
        <f>IF('C. Fund Source'!E1066="","",'C. Fund Source'!E1066)</f>
        <v>1190</v>
      </c>
      <c r="C1066">
        <f>IF(A1066="","",'C. Fund Source'!G1066)</f>
        <v>1.17E-2</v>
      </c>
      <c r="D1066" t="str">
        <f>IF(A1066="","",IF(COUNTIFS('Tracking Log'!H:H,A1066,'Tracking Log'!J:J,B1066)&gt;0,"Y","N"))</f>
        <v>N</v>
      </c>
      <c r="E1066" t="str">
        <f>IF(A1066="","",IF(D1066="N","Unit will be held to the lessor of the adopted rate or "&amp;TEXT(C1066,"0.0000")&amp;" for "&amp;Year,VLOOKUP(A1066&amp;"-"&amp;B1066,'Tracking Support'!A:E,5,FALSE)))</f>
        <v>Unit will be held to the lessor of the adopted rate or 0.0117 for 2025</v>
      </c>
      <c r="F1066" t="str">
        <f>IF(A1066=$F$1,COUNTIF($A$2:A1066,A1066),"")</f>
        <v/>
      </c>
      <c r="G1066" t="str">
        <f t="shared" si="52"/>
        <v/>
      </c>
      <c r="H1066" t="str">
        <f t="shared" si="53"/>
        <v/>
      </c>
      <c r="I1066" t="str">
        <f t="shared" si="54"/>
        <v/>
      </c>
    </row>
    <row r="1067" spans="1:9" x14ac:dyDescent="0.25">
      <c r="A1067" t="str">
        <f>IF('C. Fund Source'!B1067="","",'C. Fund Source'!B1067&amp;'C. Fund Source'!C1067&amp;'C. Fund Source'!D1067)</f>
        <v>7320010</v>
      </c>
      <c r="B1067" t="str">
        <f>IF('C. Fund Source'!E1067="","",'C. Fund Source'!E1067)</f>
        <v>1190</v>
      </c>
      <c r="C1067">
        <f>IF(A1067="","",'C. Fund Source'!G1067)</f>
        <v>1.24E-2</v>
      </c>
      <c r="D1067" t="str">
        <f>IF(A1067="","",IF(COUNTIFS('Tracking Log'!H:H,A1067,'Tracking Log'!J:J,B1067)&gt;0,"Y","N"))</f>
        <v>N</v>
      </c>
      <c r="E1067" t="str">
        <f>IF(A1067="","",IF(D1067="N","Unit will be held to the lessor of the adopted rate or "&amp;TEXT(C1067,"0.0000")&amp;" for "&amp;Year,VLOOKUP(A1067&amp;"-"&amp;B1067,'Tracking Support'!A:E,5,FALSE)))</f>
        <v>Unit will be held to the lessor of the adopted rate or 0.0124 for 2025</v>
      </c>
      <c r="F1067" t="str">
        <f>IF(A1067=$F$1,COUNTIF($A$2:A1067,A1067),"")</f>
        <v/>
      </c>
      <c r="G1067" t="str">
        <f t="shared" si="52"/>
        <v/>
      </c>
      <c r="H1067" t="str">
        <f t="shared" si="53"/>
        <v/>
      </c>
      <c r="I1067" t="str">
        <f t="shared" si="54"/>
        <v/>
      </c>
    </row>
    <row r="1068" spans="1:9" x14ac:dyDescent="0.25">
      <c r="A1068" t="str">
        <f>IF('C. Fund Source'!B1068="","",'C. Fund Source'!B1068&amp;'C. Fund Source'!C1068&amp;'C. Fund Source'!D1068)</f>
        <v>7320011</v>
      </c>
      <c r="B1068" t="str">
        <f>IF('C. Fund Source'!E1068="","",'C. Fund Source'!E1068)</f>
        <v>1190</v>
      </c>
      <c r="C1068">
        <f>IF(A1068="","",'C. Fund Source'!G1068)</f>
        <v>8.3999999999999995E-3</v>
      </c>
      <c r="D1068" t="str">
        <f>IF(A1068="","",IF(COUNTIFS('Tracking Log'!H:H,A1068,'Tracking Log'!J:J,B1068)&gt;0,"Y","N"))</f>
        <v>N</v>
      </c>
      <c r="E1068" t="str">
        <f>IF(A1068="","",IF(D1068="N","Unit will be held to the lessor of the adopted rate or "&amp;TEXT(C1068,"0.0000")&amp;" for "&amp;Year,VLOOKUP(A1068&amp;"-"&amp;B1068,'Tracking Support'!A:E,5,FALSE)))</f>
        <v>Unit will be held to the lessor of the adopted rate or 0.0084 for 2025</v>
      </c>
      <c r="F1068" t="str">
        <f>IF(A1068=$F$1,COUNTIF($A$2:A1068,A1068),"")</f>
        <v/>
      </c>
      <c r="G1068" t="str">
        <f t="shared" si="52"/>
        <v/>
      </c>
      <c r="H1068" t="str">
        <f t="shared" si="53"/>
        <v/>
      </c>
      <c r="I1068" t="str">
        <f t="shared" si="54"/>
        <v/>
      </c>
    </row>
    <row r="1069" spans="1:9" x14ac:dyDescent="0.25">
      <c r="A1069" t="str">
        <f>IF('C. Fund Source'!B1069="","",'C. Fund Source'!B1069&amp;'C. Fund Source'!C1069&amp;'C. Fund Source'!D1069)</f>
        <v>7330308</v>
      </c>
      <c r="B1069" t="str">
        <f>IF('C. Fund Source'!E1069="","",'C. Fund Source'!E1069)</f>
        <v>2391</v>
      </c>
      <c r="C1069">
        <f>IF(A1069="","",'C. Fund Source'!G1069)</f>
        <v>0.05</v>
      </c>
      <c r="D1069" t="str">
        <f>IF(A1069="","",IF(COUNTIFS('Tracking Log'!H:H,A1069,'Tracking Log'!J:J,B1069)&gt;0,"Y","N"))</f>
        <v>N</v>
      </c>
      <c r="E1069" t="str">
        <f>IF(A1069="","",IF(D1069="N","Unit will be held to the lessor of the adopted rate or "&amp;TEXT(C1069,"0.0000")&amp;" for "&amp;Year,VLOOKUP(A1069&amp;"-"&amp;B1069,'Tracking Support'!A:E,5,FALSE)))</f>
        <v>Unit will be held to the lessor of the adopted rate or 0.0500 for 2025</v>
      </c>
      <c r="F1069" t="str">
        <f>IF(A1069=$F$1,COUNTIF($A$2:A1069,A1069),"")</f>
        <v/>
      </c>
      <c r="G1069" t="str">
        <f t="shared" si="52"/>
        <v/>
      </c>
      <c r="H1069" t="str">
        <f t="shared" si="53"/>
        <v/>
      </c>
      <c r="I1069" t="str">
        <f t="shared" si="54"/>
        <v/>
      </c>
    </row>
    <row r="1070" spans="1:9" x14ac:dyDescent="0.25">
      <c r="A1070" t="str">
        <f>IF('C. Fund Source'!B1070="","",'C. Fund Source'!B1070&amp;'C. Fund Source'!C1070&amp;'C. Fund Source'!D1070)</f>
        <v>7330583</v>
      </c>
      <c r="B1070" t="str">
        <f>IF('C. Fund Source'!E1070="","",'C. Fund Source'!E1070)</f>
        <v>1191</v>
      </c>
      <c r="C1070">
        <f>IF(A1070="","",'C. Fund Source'!G1070)</f>
        <v>1.5599999999999999E-2</v>
      </c>
      <c r="D1070" t="str">
        <f>IF(A1070="","",IF(COUNTIFS('Tracking Log'!H:H,A1070,'Tracking Log'!J:J,B1070)&gt;0,"Y","N"))</f>
        <v>N</v>
      </c>
      <c r="E1070" t="str">
        <f>IF(A1070="","",IF(D1070="N","Unit will be held to the lessor of the adopted rate or "&amp;TEXT(C1070,"0.0000")&amp;" for "&amp;Year,VLOOKUP(A1070&amp;"-"&amp;B1070,'Tracking Support'!A:E,5,FALSE)))</f>
        <v>Unit will be held to the lessor of the adopted rate or 0.0156 for 2025</v>
      </c>
      <c r="F1070" t="str">
        <f>IF(A1070=$F$1,COUNTIF($A$2:A1070,A1070),"")</f>
        <v/>
      </c>
      <c r="G1070" t="str">
        <f t="shared" si="52"/>
        <v/>
      </c>
      <c r="H1070" t="str">
        <f t="shared" si="53"/>
        <v/>
      </c>
      <c r="I1070" t="str">
        <f t="shared" si="54"/>
        <v/>
      </c>
    </row>
    <row r="1071" spans="1:9" x14ac:dyDescent="0.25">
      <c r="A1071" t="str">
        <f>IF('C. Fund Source'!B1071="","",'C. Fund Source'!B1071&amp;'C. Fund Source'!C1071&amp;'C. Fund Source'!D1071)</f>
        <v>7330703</v>
      </c>
      <c r="B1071" t="str">
        <f>IF('C. Fund Source'!E1071="","",'C. Fund Source'!E1071)</f>
        <v>2391</v>
      </c>
      <c r="C1071">
        <f>IF(A1071="","",'C. Fund Source'!G1071)</f>
        <v>2.3E-2</v>
      </c>
      <c r="D1071" t="str">
        <f>IF(A1071="","",IF(COUNTIFS('Tracking Log'!H:H,A1071,'Tracking Log'!J:J,B1071)&gt;0,"Y","N"))</f>
        <v>N</v>
      </c>
      <c r="E1071" t="str">
        <f>IF(A1071="","",IF(D1071="N","Unit will be held to the lessor of the adopted rate or "&amp;TEXT(C1071,"0.0000")&amp;" for "&amp;Year,VLOOKUP(A1071&amp;"-"&amp;B1071,'Tracking Support'!A:E,5,FALSE)))</f>
        <v>Unit will be held to the lessor of the adopted rate or 0.0230 for 2025</v>
      </c>
      <c r="F1071" t="str">
        <f>IF(A1071=$F$1,COUNTIF($A$2:A1071,A1071),"")</f>
        <v/>
      </c>
      <c r="G1071" t="str">
        <f t="shared" si="52"/>
        <v/>
      </c>
      <c r="H1071" t="str">
        <f t="shared" si="53"/>
        <v/>
      </c>
      <c r="I1071" t="str">
        <f t="shared" si="54"/>
        <v/>
      </c>
    </row>
    <row r="1072" spans="1:9" x14ac:dyDescent="0.25">
      <c r="A1072" t="str">
        <f>IF('C. Fund Source'!B1072="","",'C. Fund Source'!B1072&amp;'C. Fund Source'!C1072&amp;'C. Fund Source'!D1072)</f>
        <v>7330869</v>
      </c>
      <c r="B1072" t="str">
        <f>IF('C. Fund Source'!E1072="","",'C. Fund Source'!E1072)</f>
        <v>2391</v>
      </c>
      <c r="C1072">
        <f>IF(A1072="","",'C. Fund Source'!G1072)</f>
        <v>1.41E-2</v>
      </c>
      <c r="D1072" t="str">
        <f>IF(A1072="","",IF(COUNTIFS('Tracking Log'!H:H,A1072,'Tracking Log'!J:J,B1072)&gt;0,"Y","N"))</f>
        <v>N</v>
      </c>
      <c r="E1072" t="str">
        <f>IF(A1072="","",IF(D1072="N","Unit will be held to the lessor of the adopted rate or "&amp;TEXT(C1072,"0.0000")&amp;" for "&amp;Year,VLOOKUP(A1072&amp;"-"&amp;B1072,'Tracking Support'!A:E,5,FALSE)))</f>
        <v>Unit will be held to the lessor of the adopted rate or 0.0141 for 2025</v>
      </c>
      <c r="F1072" t="str">
        <f>IF(A1072=$F$1,COUNTIF($A$2:A1072,A1072),"")</f>
        <v/>
      </c>
      <c r="G1072" t="str">
        <f t="shared" si="52"/>
        <v/>
      </c>
      <c r="H1072" t="str">
        <f t="shared" si="53"/>
        <v/>
      </c>
      <c r="I1072" t="str">
        <f t="shared" si="54"/>
        <v/>
      </c>
    </row>
    <row r="1073" spans="1:9" x14ac:dyDescent="0.25">
      <c r="A1073" t="str">
        <f>IF('C. Fund Source'!B1073="","",'C. Fund Source'!B1073&amp;'C. Fund Source'!C1073&amp;'C. Fund Source'!D1073)</f>
        <v>7330972</v>
      </c>
      <c r="B1073" t="str">
        <f>IF('C. Fund Source'!E1073="","",'C. Fund Source'!E1073)</f>
        <v>1191</v>
      </c>
      <c r="C1073">
        <f>IF(A1073="","",'C. Fund Source'!G1073)</f>
        <v>6.1999999999999998E-3</v>
      </c>
      <c r="D1073" t="str">
        <f>IF(A1073="","",IF(COUNTIFS('Tracking Log'!H:H,A1073,'Tracking Log'!J:J,B1073)&gt;0,"Y","N"))</f>
        <v>N</v>
      </c>
      <c r="E1073" t="str">
        <f>IF(A1073="","",IF(D1073="N","Unit will be held to the lessor of the adopted rate or "&amp;TEXT(C1073,"0.0000")&amp;" for "&amp;Year,VLOOKUP(A1073&amp;"-"&amp;B1073,'Tracking Support'!A:E,5,FALSE)))</f>
        <v>Unit will be held to the lessor of the adopted rate or 0.0062 for 2025</v>
      </c>
      <c r="F1073" t="str">
        <f>IF(A1073=$F$1,COUNTIF($A$2:A1073,A1073),"")</f>
        <v/>
      </c>
      <c r="G1073" t="str">
        <f t="shared" si="52"/>
        <v/>
      </c>
      <c r="H1073" t="str">
        <f t="shared" si="53"/>
        <v/>
      </c>
      <c r="I1073" t="str">
        <f t="shared" si="54"/>
        <v/>
      </c>
    </row>
    <row r="1074" spans="1:9" x14ac:dyDescent="0.25">
      <c r="A1074" t="str">
        <f>IF('C. Fund Source'!B1074="","",'C. Fund Source'!B1074&amp;'C. Fund Source'!C1074&amp;'C. Fund Source'!D1074)</f>
        <v>7330972</v>
      </c>
      <c r="B1074" t="str">
        <f>IF('C. Fund Source'!E1074="","",'C. Fund Source'!E1074)</f>
        <v>2390</v>
      </c>
      <c r="C1074">
        <f>IF(A1074="","",'C. Fund Source'!G1074)</f>
        <v>0</v>
      </c>
      <c r="D1074" t="str">
        <f>IF(A1074="","",IF(COUNTIFS('Tracking Log'!H:H,A1074,'Tracking Log'!J:J,B1074)&gt;0,"Y","N"))</f>
        <v>N</v>
      </c>
      <c r="E1074" t="str">
        <f>IF(A1074="","",IF(D1074="N","Unit will be held to the lessor of the adopted rate or "&amp;TEXT(C1074,"0.0000")&amp;" for "&amp;Year,VLOOKUP(A1074&amp;"-"&amp;B1074,'Tracking Support'!A:E,5,FALSE)))</f>
        <v>Unit will be held to the lessor of the adopted rate or 0.0000 for 2025</v>
      </c>
      <c r="F1074" t="str">
        <f>IF(A1074=$F$1,COUNTIF($A$2:A1074,A1074),"")</f>
        <v/>
      </c>
      <c r="G1074" t="str">
        <f t="shared" si="52"/>
        <v/>
      </c>
      <c r="H1074" t="str">
        <f t="shared" si="53"/>
        <v/>
      </c>
      <c r="I1074" t="str">
        <f t="shared" si="54"/>
        <v/>
      </c>
    </row>
    <row r="1075" spans="1:9" x14ac:dyDescent="0.25">
      <c r="A1075" t="str">
        <f>IF('C. Fund Source'!B1075="","",'C. Fund Source'!B1075&amp;'C. Fund Source'!C1075&amp;'C. Fund Source'!D1075)</f>
        <v>7410000</v>
      </c>
      <c r="B1075" t="str">
        <f>IF('C. Fund Source'!E1075="","",'C. Fund Source'!E1075)</f>
        <v>0790</v>
      </c>
      <c r="C1075">
        <f>IF(A1075="","",'C. Fund Source'!G1075)</f>
        <v>0.03</v>
      </c>
      <c r="D1075" t="str">
        <f>IF(A1075="","",IF(COUNTIFS('Tracking Log'!H:H,A1075,'Tracking Log'!J:J,B1075)&gt;0,"Y","N"))</f>
        <v>N</v>
      </c>
      <c r="E1075" t="str">
        <f>IF(A1075="","",IF(D1075="N","Unit will be held to the lessor of the adopted rate or "&amp;TEXT(C1075,"0.0000")&amp;" for "&amp;Year,VLOOKUP(A1075&amp;"-"&amp;B1075,'Tracking Support'!A:E,5,FALSE)))</f>
        <v>Unit will be held to the lessor of the adopted rate or 0.0300 for 2025</v>
      </c>
      <c r="F1075" t="str">
        <f>IF(A1075=$F$1,COUNTIF($A$2:A1075,A1075),"")</f>
        <v/>
      </c>
      <c r="G1075" t="str">
        <f t="shared" si="52"/>
        <v/>
      </c>
      <c r="H1075" t="str">
        <f t="shared" si="53"/>
        <v/>
      </c>
      <c r="I1075" t="str">
        <f t="shared" si="54"/>
        <v/>
      </c>
    </row>
    <row r="1076" spans="1:9" x14ac:dyDescent="0.25">
      <c r="A1076" t="str">
        <f>IF('C. Fund Source'!B1076="","",'C. Fund Source'!B1076&amp;'C. Fund Source'!C1076&amp;'C. Fund Source'!D1076)</f>
        <v>7410000</v>
      </c>
      <c r="B1076" t="str">
        <f>IF('C. Fund Source'!E1076="","",'C. Fund Source'!E1076)</f>
        <v>2391</v>
      </c>
      <c r="C1076">
        <f>IF(A1076="","",'C. Fund Source'!G1076)</f>
        <v>1.1599999999999999E-2</v>
      </c>
      <c r="D1076" t="str">
        <f>IF(A1076="","",IF(COUNTIFS('Tracking Log'!H:H,A1076,'Tracking Log'!J:J,B1076)&gt;0,"Y","N"))</f>
        <v>N</v>
      </c>
      <c r="E1076" t="str">
        <f>IF(A1076="","",IF(D1076="N","Unit will be held to the lessor of the adopted rate or "&amp;TEXT(C1076,"0.0000")&amp;" for "&amp;Year,VLOOKUP(A1076&amp;"-"&amp;B1076,'Tracking Support'!A:E,5,FALSE)))</f>
        <v>Unit will be held to the lessor of the adopted rate or 0.0116 for 2025</v>
      </c>
      <c r="F1076" t="str">
        <f>IF(A1076=$F$1,COUNTIF($A$2:A1076,A1076),"")</f>
        <v/>
      </c>
      <c r="G1076" t="str">
        <f t="shared" si="52"/>
        <v/>
      </c>
      <c r="H1076" t="str">
        <f t="shared" si="53"/>
        <v/>
      </c>
      <c r="I1076" t="str">
        <f t="shared" si="54"/>
        <v/>
      </c>
    </row>
    <row r="1077" spans="1:9" x14ac:dyDescent="0.25">
      <c r="A1077" t="str">
        <f>IF('C. Fund Source'!B1077="","",'C. Fund Source'!B1077&amp;'C. Fund Source'!C1077&amp;'C. Fund Source'!D1077)</f>
        <v>7420003</v>
      </c>
      <c r="B1077" t="str">
        <f>IF('C. Fund Source'!E1077="","",'C. Fund Source'!E1077)</f>
        <v>1190</v>
      </c>
      <c r="C1077">
        <f>IF(A1077="","",'C. Fund Source'!G1077)</f>
        <v>3.3300000000000003E-2</v>
      </c>
      <c r="D1077" t="str">
        <f>IF(A1077="","",IF(COUNTIFS('Tracking Log'!H:H,A1077,'Tracking Log'!J:J,B1077)&gt;0,"Y","N"))</f>
        <v>N</v>
      </c>
      <c r="E1077" t="str">
        <f>IF(A1077="","",IF(D1077="N","Unit will be held to the lessor of the adopted rate or "&amp;TEXT(C1077,"0.0000")&amp;" for "&amp;Year,VLOOKUP(A1077&amp;"-"&amp;B1077,'Tracking Support'!A:E,5,FALSE)))</f>
        <v>Unit will be held to the lessor of the adopted rate or 0.0333 for 2025</v>
      </c>
      <c r="F1077" t="str">
        <f>IF(A1077=$F$1,COUNTIF($A$2:A1077,A1077),"")</f>
        <v/>
      </c>
      <c r="G1077" t="str">
        <f t="shared" si="52"/>
        <v/>
      </c>
      <c r="H1077" t="str">
        <f t="shared" si="53"/>
        <v/>
      </c>
      <c r="I1077" t="str">
        <f t="shared" si="54"/>
        <v/>
      </c>
    </row>
    <row r="1078" spans="1:9" x14ac:dyDescent="0.25">
      <c r="A1078" t="str">
        <f>IF('C. Fund Source'!B1078="","",'C. Fund Source'!B1078&amp;'C. Fund Source'!C1078&amp;'C. Fund Source'!D1078)</f>
        <v>7420004</v>
      </c>
      <c r="B1078" t="str">
        <f>IF('C. Fund Source'!E1078="","",'C. Fund Source'!E1078)</f>
        <v>1190</v>
      </c>
      <c r="C1078">
        <f>IF(A1078="","",'C. Fund Source'!G1078)</f>
        <v>3.2300000000000002E-2</v>
      </c>
      <c r="D1078" t="str">
        <f>IF(A1078="","",IF(COUNTIFS('Tracking Log'!H:H,A1078,'Tracking Log'!J:J,B1078)&gt;0,"Y","N"))</f>
        <v>N</v>
      </c>
      <c r="E1078" t="str">
        <f>IF(A1078="","",IF(D1078="N","Unit will be held to the lessor of the adopted rate or "&amp;TEXT(C1078,"0.0000")&amp;" for "&amp;Year,VLOOKUP(A1078&amp;"-"&amp;B1078,'Tracking Support'!A:E,5,FALSE)))</f>
        <v>Unit will be held to the lessor of the adopted rate or 0.0323 for 2025</v>
      </c>
      <c r="F1078" t="str">
        <f>IF(A1078=$F$1,COUNTIF($A$2:A1078,A1078),"")</f>
        <v/>
      </c>
      <c r="G1078" t="str">
        <f t="shared" si="52"/>
        <v/>
      </c>
      <c r="H1078" t="str">
        <f t="shared" si="53"/>
        <v/>
      </c>
      <c r="I1078" t="str">
        <f t="shared" si="54"/>
        <v/>
      </c>
    </row>
    <row r="1079" spans="1:9" x14ac:dyDescent="0.25">
      <c r="A1079" t="str">
        <f>IF('C. Fund Source'!B1079="","",'C. Fund Source'!B1079&amp;'C. Fund Source'!C1079&amp;'C. Fund Source'!D1079)</f>
        <v>7420007</v>
      </c>
      <c r="B1079" t="str">
        <f>IF('C. Fund Source'!E1079="","",'C. Fund Source'!E1079)</f>
        <v>1190</v>
      </c>
      <c r="C1079">
        <f>IF(A1079="","",'C. Fund Source'!G1079)</f>
        <v>2.47E-2</v>
      </c>
      <c r="D1079" t="str">
        <f>IF(A1079="","",IF(COUNTIFS('Tracking Log'!H:H,A1079,'Tracking Log'!J:J,B1079)&gt;0,"Y","N"))</f>
        <v>N</v>
      </c>
      <c r="E1079" t="str">
        <f>IF(A1079="","",IF(D1079="N","Unit will be held to the lessor of the adopted rate or "&amp;TEXT(C1079,"0.0000")&amp;" for "&amp;Year,VLOOKUP(A1079&amp;"-"&amp;B1079,'Tracking Support'!A:E,5,FALSE)))</f>
        <v>Unit will be held to the lessor of the adopted rate or 0.0247 for 2025</v>
      </c>
      <c r="F1079" t="str">
        <f>IF(A1079=$F$1,COUNTIF($A$2:A1079,A1079),"")</f>
        <v/>
      </c>
      <c r="G1079" t="str">
        <f t="shared" si="52"/>
        <v/>
      </c>
      <c r="H1079" t="str">
        <f t="shared" si="53"/>
        <v/>
      </c>
      <c r="I1079" t="str">
        <f t="shared" si="54"/>
        <v/>
      </c>
    </row>
    <row r="1080" spans="1:9" x14ac:dyDescent="0.25">
      <c r="A1080" t="str">
        <f>IF('C. Fund Source'!B1080="","",'C. Fund Source'!B1080&amp;'C. Fund Source'!C1080&amp;'C. Fund Source'!D1080)</f>
        <v>7420008</v>
      </c>
      <c r="B1080" t="str">
        <f>IF('C. Fund Source'!E1080="","",'C. Fund Source'!E1080)</f>
        <v>8692</v>
      </c>
      <c r="C1080">
        <f>IF(A1080="","",'C. Fund Source'!G1080)</f>
        <v>2.87E-2</v>
      </c>
      <c r="D1080" t="str">
        <f>IF(A1080="","",IF(COUNTIFS('Tracking Log'!H:H,A1080,'Tracking Log'!J:J,B1080)&gt;0,"Y","N"))</f>
        <v>N</v>
      </c>
      <c r="E1080" t="str">
        <f>IF(A1080="","",IF(D1080="N","Unit will be held to the lessor of the adopted rate or "&amp;TEXT(C1080,"0.0000")&amp;" for "&amp;Year,VLOOKUP(A1080&amp;"-"&amp;B1080,'Tracking Support'!A:E,5,FALSE)))</f>
        <v>Unit will be held to the lessor of the adopted rate or 0.0287 for 2025</v>
      </c>
      <c r="F1080" t="str">
        <f>IF(A1080=$F$1,COUNTIF($A$2:A1080,A1080),"")</f>
        <v/>
      </c>
      <c r="G1080" t="str">
        <f t="shared" si="52"/>
        <v/>
      </c>
      <c r="H1080" t="str">
        <f t="shared" si="53"/>
        <v/>
      </c>
      <c r="I1080" t="str">
        <f t="shared" si="54"/>
        <v/>
      </c>
    </row>
    <row r="1081" spans="1:9" x14ac:dyDescent="0.25">
      <c r="A1081" t="str">
        <f>IF('C. Fund Source'!B1081="","",'C. Fund Source'!B1081&amp;'C. Fund Source'!C1081&amp;'C. Fund Source'!D1081)</f>
        <v>7430458</v>
      </c>
      <c r="B1081" t="str">
        <f>IF('C. Fund Source'!E1081="","",'C. Fund Source'!E1081)</f>
        <v>2391</v>
      </c>
      <c r="C1081">
        <f>IF(A1081="","",'C. Fund Source'!G1081)</f>
        <v>0.05</v>
      </c>
      <c r="D1081" t="str">
        <f>IF(A1081="","",IF(COUNTIFS('Tracking Log'!H:H,A1081,'Tracking Log'!J:J,B1081)&gt;0,"Y","N"))</f>
        <v>N</v>
      </c>
      <c r="E1081" t="str">
        <f>IF(A1081="","",IF(D1081="N","Unit will be held to the lessor of the adopted rate or "&amp;TEXT(C1081,"0.0000")&amp;" for "&amp;Year,VLOOKUP(A1081&amp;"-"&amp;B1081,'Tracking Support'!A:E,5,FALSE)))</f>
        <v>Unit will be held to the lessor of the adopted rate or 0.0500 for 2025</v>
      </c>
      <c r="F1081" t="str">
        <f>IF(A1081=$F$1,COUNTIF($A$2:A1081,A1081),"")</f>
        <v/>
      </c>
      <c r="G1081" t="str">
        <f t="shared" si="52"/>
        <v/>
      </c>
      <c r="H1081" t="str">
        <f t="shared" si="53"/>
        <v/>
      </c>
      <c r="I1081" t="str">
        <f t="shared" si="54"/>
        <v/>
      </c>
    </row>
    <row r="1082" spans="1:9" x14ac:dyDescent="0.25">
      <c r="A1082" t="str">
        <f>IF('C. Fund Source'!B1082="","",'C. Fund Source'!B1082&amp;'C. Fund Source'!C1082&amp;'C. Fund Source'!D1082)</f>
        <v>7430870</v>
      </c>
      <c r="B1082" t="str">
        <f>IF('C. Fund Source'!E1082="","",'C. Fund Source'!E1082)</f>
        <v>1191</v>
      </c>
      <c r="C1082">
        <f>IF(A1082="","",'C. Fund Source'!G1082)</f>
        <v>1.67E-2</v>
      </c>
      <c r="D1082" t="str">
        <f>IF(A1082="","",IF(COUNTIFS('Tracking Log'!H:H,A1082,'Tracking Log'!J:J,B1082)&gt;0,"Y","N"))</f>
        <v>N</v>
      </c>
      <c r="E1082" t="str">
        <f>IF(A1082="","",IF(D1082="N","Unit will be held to the lessor of the adopted rate or "&amp;TEXT(C1082,"0.0000")&amp;" for "&amp;Year,VLOOKUP(A1082&amp;"-"&amp;B1082,'Tracking Support'!A:E,5,FALSE)))</f>
        <v>Unit will be held to the lessor of the adopted rate or 0.0167 for 2025</v>
      </c>
      <c r="F1082" t="str">
        <f>IF(A1082=$F$1,COUNTIF($A$2:A1082,A1082),"")</f>
        <v/>
      </c>
      <c r="G1082" t="str">
        <f t="shared" si="52"/>
        <v/>
      </c>
      <c r="H1082" t="str">
        <f t="shared" si="53"/>
        <v/>
      </c>
      <c r="I1082" t="str">
        <f t="shared" si="54"/>
        <v/>
      </c>
    </row>
    <row r="1083" spans="1:9" x14ac:dyDescent="0.25">
      <c r="A1083" t="str">
        <f>IF('C. Fund Source'!B1083="","",'C. Fund Source'!B1083&amp;'C. Fund Source'!C1083&amp;'C. Fund Source'!D1083)</f>
        <v>7430871</v>
      </c>
      <c r="B1083" t="str">
        <f>IF('C. Fund Source'!E1083="","",'C. Fund Source'!E1083)</f>
        <v>2391</v>
      </c>
      <c r="C1083">
        <f>IF(A1083="","",'C. Fund Source'!G1083)</f>
        <v>0.05</v>
      </c>
      <c r="D1083" t="str">
        <f>IF(A1083="","",IF(COUNTIFS('Tracking Log'!H:H,A1083,'Tracking Log'!J:J,B1083)&gt;0,"Y","N"))</f>
        <v>N</v>
      </c>
      <c r="E1083" t="str">
        <f>IF(A1083="","",IF(D1083="N","Unit will be held to the lessor of the adopted rate or "&amp;TEXT(C1083,"0.0000")&amp;" for "&amp;Year,VLOOKUP(A1083&amp;"-"&amp;B1083,'Tracking Support'!A:E,5,FALSE)))</f>
        <v>Unit will be held to the lessor of the adopted rate or 0.0500 for 2025</v>
      </c>
      <c r="F1083" t="str">
        <f>IF(A1083=$F$1,COUNTIF($A$2:A1083,A1083),"")</f>
        <v/>
      </c>
      <c r="G1083" t="str">
        <f t="shared" si="52"/>
        <v/>
      </c>
      <c r="H1083" t="str">
        <f t="shared" si="53"/>
        <v/>
      </c>
      <c r="I1083" t="str">
        <f t="shared" si="54"/>
        <v/>
      </c>
    </row>
    <row r="1084" spans="1:9" x14ac:dyDescent="0.25">
      <c r="A1084" t="str">
        <f>IF('C. Fund Source'!B1084="","",'C. Fund Source'!B1084&amp;'C. Fund Source'!C1084&amp;'C. Fund Source'!D1084)</f>
        <v>7430872</v>
      </c>
      <c r="B1084" t="str">
        <f>IF('C. Fund Source'!E1084="","",'C. Fund Source'!E1084)</f>
        <v>2391</v>
      </c>
      <c r="C1084">
        <f>IF(A1084="","",'C. Fund Source'!G1084)</f>
        <v>4.6800000000000001E-2</v>
      </c>
      <c r="D1084" t="str">
        <f>IF(A1084="","",IF(COUNTIFS('Tracking Log'!H:H,A1084,'Tracking Log'!J:J,B1084)&gt;0,"Y","N"))</f>
        <v>N</v>
      </c>
      <c r="E1084" t="str">
        <f>IF(A1084="","",IF(D1084="N","Unit will be held to the lessor of the adopted rate or "&amp;TEXT(C1084,"0.0000")&amp;" for "&amp;Year,VLOOKUP(A1084&amp;"-"&amp;B1084,'Tracking Support'!A:E,5,FALSE)))</f>
        <v>Unit will be held to the lessor of the adopted rate or 0.0468 for 2025</v>
      </c>
      <c r="F1084" t="str">
        <f>IF(A1084=$F$1,COUNTIF($A$2:A1084,A1084),"")</f>
        <v/>
      </c>
      <c r="G1084" t="str">
        <f t="shared" si="52"/>
        <v/>
      </c>
      <c r="H1084" t="str">
        <f t="shared" si="53"/>
        <v/>
      </c>
      <c r="I1084" t="str">
        <f t="shared" si="54"/>
        <v/>
      </c>
    </row>
    <row r="1085" spans="1:9" x14ac:dyDescent="0.25">
      <c r="A1085" t="str">
        <f>IF('C. Fund Source'!B1085="","",'C. Fund Source'!B1085&amp;'C. Fund Source'!C1085&amp;'C. Fund Source'!D1085)</f>
        <v>7430874</v>
      </c>
      <c r="B1085" t="str">
        <f>IF('C. Fund Source'!E1085="","",'C. Fund Source'!E1085)</f>
        <v>1092</v>
      </c>
      <c r="C1085">
        <f>IF(A1085="","",'C. Fund Source'!G1085)</f>
        <v>1.67E-2</v>
      </c>
      <c r="D1085" t="str">
        <f>IF(A1085="","",IF(COUNTIFS('Tracking Log'!H:H,A1085,'Tracking Log'!J:J,B1085)&gt;0,"Y","N"))</f>
        <v>N</v>
      </c>
      <c r="E1085" t="str">
        <f>IF(A1085="","",IF(D1085="N","Unit will be held to the lessor of the adopted rate or "&amp;TEXT(C1085,"0.0000")&amp;" for "&amp;Year,VLOOKUP(A1085&amp;"-"&amp;B1085,'Tracking Support'!A:E,5,FALSE)))</f>
        <v>Unit will be held to the lessor of the adopted rate or 0.0167 for 2025</v>
      </c>
      <c r="F1085" t="str">
        <f>IF(A1085=$F$1,COUNTIF($A$2:A1085,A1085),"")</f>
        <v/>
      </c>
      <c r="G1085" t="str">
        <f t="shared" si="52"/>
        <v/>
      </c>
      <c r="H1085" t="str">
        <f t="shared" si="53"/>
        <v/>
      </c>
      <c r="I1085" t="str">
        <f t="shared" si="54"/>
        <v/>
      </c>
    </row>
    <row r="1086" spans="1:9" x14ac:dyDescent="0.25">
      <c r="A1086" t="str">
        <f>IF('C. Fund Source'!B1086="","",'C. Fund Source'!B1086&amp;'C. Fund Source'!C1086&amp;'C. Fund Source'!D1086)</f>
        <v>7430874</v>
      </c>
      <c r="B1086" t="str">
        <f>IF('C. Fund Source'!E1086="","",'C. Fund Source'!E1086)</f>
        <v>1191</v>
      </c>
      <c r="C1086">
        <f>IF(A1086="","",'C. Fund Source'!G1086)</f>
        <v>1.8599999999999998E-2</v>
      </c>
      <c r="D1086" t="str">
        <f>IF(A1086="","",IF(COUNTIFS('Tracking Log'!H:H,A1086,'Tracking Log'!J:J,B1086)&gt;0,"Y","N"))</f>
        <v>N</v>
      </c>
      <c r="E1086" t="str">
        <f>IF(A1086="","",IF(D1086="N","Unit will be held to the lessor of the adopted rate or "&amp;TEXT(C1086,"0.0000")&amp;" for "&amp;Year,VLOOKUP(A1086&amp;"-"&amp;B1086,'Tracking Support'!A:E,5,FALSE)))</f>
        <v>Unit will be held to the lessor of the adopted rate or 0.0186 for 2025</v>
      </c>
      <c r="F1086" t="str">
        <f>IF(A1086=$F$1,COUNTIF($A$2:A1086,A1086),"")</f>
        <v/>
      </c>
      <c r="G1086" t="str">
        <f t="shared" si="52"/>
        <v/>
      </c>
      <c r="H1086" t="str">
        <f t="shared" si="53"/>
        <v/>
      </c>
      <c r="I1086" t="str">
        <f t="shared" si="54"/>
        <v/>
      </c>
    </row>
    <row r="1087" spans="1:9" x14ac:dyDescent="0.25">
      <c r="A1087" t="str">
        <f>IF('C. Fund Source'!B1087="","",'C. Fund Source'!B1087&amp;'C. Fund Source'!C1087&amp;'C. Fund Source'!D1087)</f>
        <v>7430874</v>
      </c>
      <c r="B1087" t="str">
        <f>IF('C. Fund Source'!E1087="","",'C. Fund Source'!E1087)</f>
        <v>2391</v>
      </c>
      <c r="C1087">
        <f>IF(A1087="","",'C. Fund Source'!G1087)</f>
        <v>0.05</v>
      </c>
      <c r="D1087" t="str">
        <f>IF(A1087="","",IF(COUNTIFS('Tracking Log'!H:H,A1087,'Tracking Log'!J:J,B1087)&gt;0,"Y","N"))</f>
        <v>N</v>
      </c>
      <c r="E1087" t="str">
        <f>IF(A1087="","",IF(D1087="N","Unit will be held to the lessor of the adopted rate or "&amp;TEXT(C1087,"0.0000")&amp;" for "&amp;Year,VLOOKUP(A1087&amp;"-"&amp;B1087,'Tracking Support'!A:E,5,FALSE)))</f>
        <v>Unit will be held to the lessor of the adopted rate or 0.0500 for 2025</v>
      </c>
      <c r="F1087" t="str">
        <f>IF(A1087=$F$1,COUNTIF($A$2:A1087,A1087),"")</f>
        <v/>
      </c>
      <c r="G1087" t="str">
        <f t="shared" si="52"/>
        <v/>
      </c>
      <c r="H1087" t="str">
        <f t="shared" si="53"/>
        <v/>
      </c>
      <c r="I1087" t="str">
        <f t="shared" si="54"/>
        <v/>
      </c>
    </row>
    <row r="1088" spans="1:9" x14ac:dyDescent="0.25">
      <c r="A1088" t="str">
        <f>IF('C. Fund Source'!B1088="","",'C. Fund Source'!B1088&amp;'C. Fund Source'!C1088&amp;'C. Fund Source'!D1088)</f>
        <v>7430973</v>
      </c>
      <c r="B1088" t="str">
        <f>IF('C. Fund Source'!E1088="","",'C. Fund Source'!E1088)</f>
        <v>2391</v>
      </c>
      <c r="C1088">
        <f>IF(A1088="","",'C. Fund Source'!G1088)</f>
        <v>0.05</v>
      </c>
      <c r="D1088" t="str">
        <f>IF(A1088="","",IF(COUNTIFS('Tracking Log'!H:H,A1088,'Tracking Log'!J:J,B1088)&gt;0,"Y","N"))</f>
        <v>N</v>
      </c>
      <c r="E1088" t="str">
        <f>IF(A1088="","",IF(D1088="N","Unit will be held to the lessor of the adopted rate or "&amp;TEXT(C1088,"0.0000")&amp;" for "&amp;Year,VLOOKUP(A1088&amp;"-"&amp;B1088,'Tracking Support'!A:E,5,FALSE)))</f>
        <v>Unit will be held to the lessor of the adopted rate or 0.0500 for 2025</v>
      </c>
      <c r="F1088" t="str">
        <f>IF(A1088=$F$1,COUNTIF($A$2:A1088,A1088),"")</f>
        <v/>
      </c>
      <c r="G1088" t="str">
        <f t="shared" si="52"/>
        <v/>
      </c>
      <c r="H1088" t="str">
        <f t="shared" si="53"/>
        <v/>
      </c>
      <c r="I1088" t="str">
        <f t="shared" si="54"/>
        <v/>
      </c>
    </row>
    <row r="1089" spans="1:9" x14ac:dyDescent="0.25">
      <c r="A1089" t="str">
        <f>IF('C. Fund Source'!B1089="","",'C. Fund Source'!B1089&amp;'C. Fund Source'!C1089&amp;'C. Fund Source'!D1089)</f>
        <v>7510000</v>
      </c>
      <c r="B1089" t="str">
        <f>IF('C. Fund Source'!E1089="","",'C. Fund Source'!E1089)</f>
        <v>0790</v>
      </c>
      <c r="C1089">
        <f>IF(A1089="","",'C. Fund Source'!G1089)</f>
        <v>1.6E-2</v>
      </c>
      <c r="D1089" t="str">
        <f>IF(A1089="","",IF(COUNTIFS('Tracking Log'!H:H,A1089,'Tracking Log'!J:J,B1089)&gt;0,"Y","N"))</f>
        <v>N</v>
      </c>
      <c r="E1089" t="str">
        <f>IF(A1089="","",IF(D1089="N","Unit will be held to the lessor of the adopted rate or "&amp;TEXT(C1089,"0.0000")&amp;" for "&amp;Year,VLOOKUP(A1089&amp;"-"&amp;B1089,'Tracking Support'!A:E,5,FALSE)))</f>
        <v>Unit will be held to the lessor of the adopted rate or 0.0160 for 2025</v>
      </c>
      <c r="F1089" t="str">
        <f>IF(A1089=$F$1,COUNTIF($A$2:A1089,A1089),"")</f>
        <v/>
      </c>
      <c r="G1089" t="str">
        <f t="shared" si="52"/>
        <v/>
      </c>
      <c r="H1089" t="str">
        <f t="shared" si="53"/>
        <v/>
      </c>
      <c r="I1089" t="str">
        <f t="shared" si="54"/>
        <v/>
      </c>
    </row>
    <row r="1090" spans="1:9" x14ac:dyDescent="0.25">
      <c r="A1090" t="str">
        <f>IF('C. Fund Source'!B1090="","",'C. Fund Source'!B1090&amp;'C. Fund Source'!C1090&amp;'C. Fund Source'!D1090)</f>
        <v>7510000</v>
      </c>
      <c r="B1090" t="str">
        <f>IF('C. Fund Source'!E1090="","",'C. Fund Source'!E1090)</f>
        <v>2391</v>
      </c>
      <c r="C1090">
        <f>IF(A1090="","",'C. Fund Source'!G1090)</f>
        <v>2.7300000000000001E-2</v>
      </c>
      <c r="D1090" t="str">
        <f>IF(A1090="","",IF(COUNTIFS('Tracking Log'!H:H,A1090,'Tracking Log'!J:J,B1090)&gt;0,"Y","N"))</f>
        <v>N</v>
      </c>
      <c r="E1090" t="str">
        <f>IF(A1090="","",IF(D1090="N","Unit will be held to the lessor of the adopted rate or "&amp;TEXT(C1090,"0.0000")&amp;" for "&amp;Year,VLOOKUP(A1090&amp;"-"&amp;B1090,'Tracking Support'!A:E,5,FALSE)))</f>
        <v>Unit will be held to the lessor of the adopted rate or 0.0273 for 2025</v>
      </c>
      <c r="F1090" t="str">
        <f>IF(A1090=$F$1,COUNTIF($A$2:A1090,A1090),"")</f>
        <v/>
      </c>
      <c r="G1090" t="str">
        <f t="shared" si="52"/>
        <v/>
      </c>
      <c r="H1090" t="str">
        <f t="shared" si="53"/>
        <v/>
      </c>
      <c r="I1090" t="str">
        <f t="shared" si="54"/>
        <v/>
      </c>
    </row>
    <row r="1091" spans="1:9" x14ac:dyDescent="0.25">
      <c r="A1091" t="str">
        <f>IF('C. Fund Source'!B1091="","",'C. Fund Source'!B1091&amp;'C. Fund Source'!C1091&amp;'C. Fund Source'!D1091)</f>
        <v>7520002</v>
      </c>
      <c r="B1091" t="str">
        <f>IF('C. Fund Source'!E1091="","",'C. Fund Source'!E1091)</f>
        <v>1190</v>
      </c>
      <c r="C1091">
        <f>IF(A1091="","",'C. Fund Source'!G1091)</f>
        <v>3.3300000000000003E-2</v>
      </c>
      <c r="D1091" t="str">
        <f>IF(A1091="","",IF(COUNTIFS('Tracking Log'!H:H,A1091,'Tracking Log'!J:J,B1091)&gt;0,"Y","N"))</f>
        <v>N</v>
      </c>
      <c r="E1091" t="str">
        <f>IF(A1091="","",IF(D1091="N","Unit will be held to the lessor of the adopted rate or "&amp;TEXT(C1091,"0.0000")&amp;" for "&amp;Year,VLOOKUP(A1091&amp;"-"&amp;B1091,'Tracking Support'!A:E,5,FALSE)))</f>
        <v>Unit will be held to the lessor of the adopted rate or 0.0333 for 2025</v>
      </c>
      <c r="F1091" t="str">
        <f>IF(A1091=$F$1,COUNTIF($A$2:A1091,A1091),"")</f>
        <v/>
      </c>
      <c r="G1091" t="str">
        <f t="shared" ref="G1091:G1154" si="55">IF(F1091="","",B1091)</f>
        <v/>
      </c>
      <c r="H1091" t="str">
        <f t="shared" ref="H1091:H1154" si="56">IF(F1091="","",C1091)</f>
        <v/>
      </c>
      <c r="I1091" t="str">
        <f t="shared" ref="I1091:I1154" si="57">IF(F1091="","",E1091)</f>
        <v/>
      </c>
    </row>
    <row r="1092" spans="1:9" x14ac:dyDescent="0.25">
      <c r="A1092" t="str">
        <f>IF('C. Fund Source'!B1092="","",'C. Fund Source'!B1092&amp;'C. Fund Source'!C1092&amp;'C. Fund Source'!D1092)</f>
        <v>7520006</v>
      </c>
      <c r="B1092" t="str">
        <f>IF('C. Fund Source'!E1092="","",'C. Fund Source'!E1092)</f>
        <v>1190</v>
      </c>
      <c r="C1092">
        <f>IF(A1092="","",'C. Fund Source'!G1092)</f>
        <v>3.0499999999999999E-2</v>
      </c>
      <c r="D1092" t="str">
        <f>IF(A1092="","",IF(COUNTIFS('Tracking Log'!H:H,A1092,'Tracking Log'!J:J,B1092)&gt;0,"Y","N"))</f>
        <v>N</v>
      </c>
      <c r="E1092" t="str">
        <f>IF(A1092="","",IF(D1092="N","Unit will be held to the lessor of the adopted rate or "&amp;TEXT(C1092,"0.0000")&amp;" for "&amp;Year,VLOOKUP(A1092&amp;"-"&amp;B1092,'Tracking Support'!A:E,5,FALSE)))</f>
        <v>Unit will be held to the lessor of the adopted rate or 0.0305 for 2025</v>
      </c>
      <c r="F1092" t="str">
        <f>IF(A1092=$F$1,COUNTIF($A$2:A1092,A1092),"")</f>
        <v/>
      </c>
      <c r="G1092" t="str">
        <f t="shared" si="55"/>
        <v/>
      </c>
      <c r="H1092" t="str">
        <f t="shared" si="56"/>
        <v/>
      </c>
      <c r="I1092" t="str">
        <f t="shared" si="57"/>
        <v/>
      </c>
    </row>
    <row r="1093" spans="1:9" x14ac:dyDescent="0.25">
      <c r="A1093" t="str">
        <f>IF('C. Fund Source'!B1093="","",'C. Fund Source'!B1093&amp;'C. Fund Source'!C1093&amp;'C. Fund Source'!D1093)</f>
        <v>7520007</v>
      </c>
      <c r="B1093" t="str">
        <f>IF('C. Fund Source'!E1093="","",'C. Fund Source'!E1093)</f>
        <v>1190</v>
      </c>
      <c r="C1093">
        <f>IF(A1093="","",'C. Fund Source'!G1093)</f>
        <v>4.7000000000000002E-3</v>
      </c>
      <c r="D1093" t="str">
        <f>IF(A1093="","",IF(COUNTIFS('Tracking Log'!H:H,A1093,'Tracking Log'!J:J,B1093)&gt;0,"Y","N"))</f>
        <v>N</v>
      </c>
      <c r="E1093" t="str">
        <f>IF(A1093="","",IF(D1093="N","Unit will be held to the lessor of the adopted rate or "&amp;TEXT(C1093,"0.0000")&amp;" for "&amp;Year,VLOOKUP(A1093&amp;"-"&amp;B1093,'Tracking Support'!A:E,5,FALSE)))</f>
        <v>Unit will be held to the lessor of the adopted rate or 0.0047 for 2025</v>
      </c>
      <c r="F1093" t="str">
        <f>IF(A1093=$F$1,COUNTIF($A$2:A1093,A1093),"")</f>
        <v/>
      </c>
      <c r="G1093" t="str">
        <f t="shared" si="55"/>
        <v/>
      </c>
      <c r="H1093" t="str">
        <f t="shared" si="56"/>
        <v/>
      </c>
      <c r="I1093" t="str">
        <f t="shared" si="57"/>
        <v/>
      </c>
    </row>
    <row r="1094" spans="1:9" x14ac:dyDescent="0.25">
      <c r="A1094" t="str">
        <f>IF('C. Fund Source'!B1094="","",'C. Fund Source'!B1094&amp;'C. Fund Source'!C1094&amp;'C. Fund Source'!D1094)</f>
        <v>7520008</v>
      </c>
      <c r="B1094" t="str">
        <f>IF('C. Fund Source'!E1094="","",'C. Fund Source'!E1094)</f>
        <v>1190</v>
      </c>
      <c r="C1094">
        <f>IF(A1094="","",'C. Fund Source'!G1094)</f>
        <v>3.3300000000000003E-2</v>
      </c>
      <c r="D1094" t="str">
        <f>IF(A1094="","",IF(COUNTIFS('Tracking Log'!H:H,A1094,'Tracking Log'!J:J,B1094)&gt;0,"Y","N"))</f>
        <v>N</v>
      </c>
      <c r="E1094" t="str">
        <f>IF(A1094="","",IF(D1094="N","Unit will be held to the lessor of the adopted rate or "&amp;TEXT(C1094,"0.0000")&amp;" for "&amp;Year,VLOOKUP(A1094&amp;"-"&amp;B1094,'Tracking Support'!A:E,5,FALSE)))</f>
        <v>Unit will be held to the lessor of the adopted rate or 0.0333 for 2025</v>
      </c>
      <c r="F1094" t="str">
        <f>IF(A1094=$F$1,COUNTIF($A$2:A1094,A1094),"")</f>
        <v/>
      </c>
      <c r="G1094" t="str">
        <f t="shared" si="55"/>
        <v/>
      </c>
      <c r="H1094" t="str">
        <f t="shared" si="56"/>
        <v/>
      </c>
      <c r="I1094" t="str">
        <f t="shared" si="57"/>
        <v/>
      </c>
    </row>
    <row r="1095" spans="1:9" x14ac:dyDescent="0.25">
      <c r="A1095" t="str">
        <f>IF('C. Fund Source'!B1095="","",'C. Fund Source'!B1095&amp;'C. Fund Source'!C1095&amp;'C. Fund Source'!D1095)</f>
        <v>7520009</v>
      </c>
      <c r="B1095" t="str">
        <f>IF('C. Fund Source'!E1095="","",'C. Fund Source'!E1095)</f>
        <v>1190</v>
      </c>
      <c r="C1095">
        <f>IF(A1095="","",'C. Fund Source'!G1095)</f>
        <v>3.0000000000000001E-3</v>
      </c>
      <c r="D1095" t="str">
        <f>IF(A1095="","",IF(COUNTIFS('Tracking Log'!H:H,A1095,'Tracking Log'!J:J,B1095)&gt;0,"Y","N"))</f>
        <v>N</v>
      </c>
      <c r="E1095" t="str">
        <f>IF(A1095="","",IF(D1095="N","Unit will be held to the lessor of the adopted rate or "&amp;TEXT(C1095,"0.0000")&amp;" for "&amp;Year,VLOOKUP(A1095&amp;"-"&amp;B1095,'Tracking Support'!A:E,5,FALSE)))</f>
        <v>Unit will be held to the lessor of the adopted rate or 0.0030 for 2025</v>
      </c>
      <c r="F1095" t="str">
        <f>IF(A1095=$F$1,COUNTIF($A$2:A1095,A1095),"")</f>
        <v/>
      </c>
      <c r="G1095" t="str">
        <f t="shared" si="55"/>
        <v/>
      </c>
      <c r="H1095" t="str">
        <f t="shared" si="56"/>
        <v/>
      </c>
      <c r="I1095" t="str">
        <f t="shared" si="57"/>
        <v/>
      </c>
    </row>
    <row r="1096" spans="1:9" x14ac:dyDescent="0.25">
      <c r="A1096" t="str">
        <f>IF('C. Fund Source'!B1096="","",'C. Fund Source'!B1096&amp;'C. Fund Source'!C1096&amp;'C. Fund Source'!D1096)</f>
        <v>7530449</v>
      </c>
      <c r="B1096" t="str">
        <f>IF('C. Fund Source'!E1096="","",'C. Fund Source'!E1096)</f>
        <v>2391</v>
      </c>
      <c r="C1096">
        <f>IF(A1096="","",'C. Fund Source'!G1096)</f>
        <v>4.4699999999999997E-2</v>
      </c>
      <c r="D1096" t="str">
        <f>IF(A1096="","",IF(COUNTIFS('Tracking Log'!H:H,A1096,'Tracking Log'!J:J,B1096)&gt;0,"Y","N"))</f>
        <v>N</v>
      </c>
      <c r="E1096" t="str">
        <f>IF(A1096="","",IF(D1096="N","Unit will be held to the lessor of the adopted rate or "&amp;TEXT(C1096,"0.0000")&amp;" for "&amp;Year,VLOOKUP(A1096&amp;"-"&amp;B1096,'Tracking Support'!A:E,5,FALSE)))</f>
        <v>Unit will be held to the lessor of the adopted rate or 0.0447 for 2025</v>
      </c>
      <c r="F1096" t="str">
        <f>IF(A1096=$F$1,COUNTIF($A$2:A1096,A1096),"")</f>
        <v/>
      </c>
      <c r="G1096" t="str">
        <f t="shared" si="55"/>
        <v/>
      </c>
      <c r="H1096" t="str">
        <f t="shared" si="56"/>
        <v/>
      </c>
      <c r="I1096" t="str">
        <f t="shared" si="57"/>
        <v/>
      </c>
    </row>
    <row r="1097" spans="1:9" x14ac:dyDescent="0.25">
      <c r="A1097" t="str">
        <f>IF('C. Fund Source'!B1097="","",'C. Fund Source'!B1097&amp;'C. Fund Source'!C1097&amp;'C. Fund Source'!D1097)</f>
        <v>7530875</v>
      </c>
      <c r="B1097" t="str">
        <f>IF('C. Fund Source'!E1097="","",'C. Fund Source'!E1097)</f>
        <v>2391</v>
      </c>
      <c r="C1097">
        <f>IF(A1097="","",'C. Fund Source'!G1097)</f>
        <v>4.8000000000000001E-2</v>
      </c>
      <c r="D1097" t="str">
        <f>IF(A1097="","",IF(COUNTIFS('Tracking Log'!H:H,A1097,'Tracking Log'!J:J,B1097)&gt;0,"Y","N"))</f>
        <v>N</v>
      </c>
      <c r="E1097" t="str">
        <f>IF(A1097="","",IF(D1097="N","Unit will be held to the lessor of the adopted rate or "&amp;TEXT(C1097,"0.0000")&amp;" for "&amp;Year,VLOOKUP(A1097&amp;"-"&amp;B1097,'Tracking Support'!A:E,5,FALSE)))</f>
        <v>Unit will be held to the lessor of the adopted rate or 0.0480 for 2025</v>
      </c>
      <c r="F1097" t="str">
        <f>IF(A1097=$F$1,COUNTIF($A$2:A1097,A1097),"")</f>
        <v/>
      </c>
      <c r="G1097" t="str">
        <f t="shared" si="55"/>
        <v/>
      </c>
      <c r="H1097" t="str">
        <f t="shared" si="56"/>
        <v/>
      </c>
      <c r="I1097" t="str">
        <f t="shared" si="57"/>
        <v/>
      </c>
    </row>
    <row r="1098" spans="1:9" x14ac:dyDescent="0.25">
      <c r="A1098" t="str">
        <f>IF('C. Fund Source'!B1098="","",'C. Fund Source'!B1098&amp;'C. Fund Source'!C1098&amp;'C. Fund Source'!D1098)</f>
        <v>7530875</v>
      </c>
      <c r="B1098" t="str">
        <f>IF('C. Fund Source'!E1098="","",'C. Fund Source'!E1098)</f>
        <v>8692</v>
      </c>
      <c r="C1098">
        <f>IF(A1098="","",'C. Fund Source'!G1098)</f>
        <v>3.3300000000000003E-2</v>
      </c>
      <c r="D1098" t="str">
        <f>IF(A1098="","",IF(COUNTIFS('Tracking Log'!H:H,A1098,'Tracking Log'!J:J,B1098)&gt;0,"Y","N"))</f>
        <v>N</v>
      </c>
      <c r="E1098" t="str">
        <f>IF(A1098="","",IF(D1098="N","Unit will be held to the lessor of the adopted rate or "&amp;TEXT(C1098,"0.0000")&amp;" for "&amp;Year,VLOOKUP(A1098&amp;"-"&amp;B1098,'Tracking Support'!A:E,5,FALSE)))</f>
        <v>Unit will be held to the lessor of the adopted rate or 0.0333 for 2025</v>
      </c>
      <c r="F1098" t="str">
        <f>IF(A1098=$F$1,COUNTIF($A$2:A1098,A1098),"")</f>
        <v/>
      </c>
      <c r="G1098" t="str">
        <f t="shared" si="55"/>
        <v/>
      </c>
      <c r="H1098" t="str">
        <f t="shared" si="56"/>
        <v/>
      </c>
      <c r="I1098" t="str">
        <f t="shared" si="57"/>
        <v/>
      </c>
    </row>
    <row r="1099" spans="1:9" x14ac:dyDescent="0.25">
      <c r="A1099" t="str">
        <f>IF('C. Fund Source'!B1099="","",'C. Fund Source'!B1099&amp;'C. Fund Source'!C1099&amp;'C. Fund Source'!D1099)</f>
        <v>7530876</v>
      </c>
      <c r="B1099" t="str">
        <f>IF('C. Fund Source'!E1099="","",'C. Fund Source'!E1099)</f>
        <v>2391</v>
      </c>
      <c r="C1099">
        <f>IF(A1099="","",'C. Fund Source'!G1099)</f>
        <v>0.05</v>
      </c>
      <c r="D1099" t="str">
        <f>IF(A1099="","",IF(COUNTIFS('Tracking Log'!H:H,A1099,'Tracking Log'!J:J,B1099)&gt;0,"Y","N"))</f>
        <v>N</v>
      </c>
      <c r="E1099" t="str">
        <f>IF(A1099="","",IF(D1099="N","Unit will be held to the lessor of the adopted rate or "&amp;TEXT(C1099,"0.0000")&amp;" for "&amp;Year,VLOOKUP(A1099&amp;"-"&amp;B1099,'Tracking Support'!A:E,5,FALSE)))</f>
        <v>Unit will be held to the lessor of the adopted rate or 0.0500 for 2025</v>
      </c>
      <c r="F1099" t="str">
        <f>IF(A1099=$F$1,COUNTIF($A$2:A1099,A1099),"")</f>
        <v/>
      </c>
      <c r="G1099" t="str">
        <f t="shared" si="55"/>
        <v/>
      </c>
      <c r="H1099" t="str">
        <f t="shared" si="56"/>
        <v/>
      </c>
      <c r="I1099" t="str">
        <f t="shared" si="57"/>
        <v/>
      </c>
    </row>
    <row r="1100" spans="1:9" x14ac:dyDescent="0.25">
      <c r="A1100" t="str">
        <f>IF('C. Fund Source'!B1100="","",'C. Fund Source'!B1100&amp;'C. Fund Source'!C1100&amp;'C. Fund Source'!D1100)</f>
        <v>7570037</v>
      </c>
      <c r="B1100" t="str">
        <f>IF('C. Fund Source'!E1100="","",'C. Fund Source'!E1100)</f>
        <v>2393</v>
      </c>
      <c r="C1100">
        <f>IF(A1100="","",'C. Fund Source'!G1100)</f>
        <v>0.01</v>
      </c>
      <c r="D1100" t="str">
        <f>IF(A1100="","",IF(COUNTIFS('Tracking Log'!H:H,A1100,'Tracking Log'!J:J,B1100)&gt;0,"Y","N"))</f>
        <v>N</v>
      </c>
      <c r="E1100" t="str">
        <f>IF(A1100="","",IF(D1100="N","Unit will be held to the lessor of the adopted rate or "&amp;TEXT(C1100,"0.0000")&amp;" for "&amp;Year,VLOOKUP(A1100&amp;"-"&amp;B1100,'Tracking Support'!A:E,5,FALSE)))</f>
        <v>Unit will be held to the lessor of the adopted rate or 0.0100 for 2025</v>
      </c>
      <c r="F1100" t="str">
        <f>IF(A1100=$F$1,COUNTIF($A$2:A1100,A1100),"")</f>
        <v/>
      </c>
      <c r="G1100" t="str">
        <f t="shared" si="55"/>
        <v/>
      </c>
      <c r="H1100" t="str">
        <f t="shared" si="56"/>
        <v/>
      </c>
      <c r="I1100" t="str">
        <f t="shared" si="57"/>
        <v/>
      </c>
    </row>
    <row r="1101" spans="1:9" x14ac:dyDescent="0.25">
      <c r="A1101" t="str">
        <f>IF('C. Fund Source'!B1101="","",'C. Fund Source'!B1101&amp;'C. Fund Source'!C1101&amp;'C. Fund Source'!D1101)</f>
        <v>7610000</v>
      </c>
      <c r="B1101" t="str">
        <f>IF('C. Fund Source'!E1101="","",'C. Fund Source'!E1101)</f>
        <v>0790</v>
      </c>
      <c r="C1101">
        <f>IF(A1101="","",'C. Fund Source'!G1101)</f>
        <v>6.0000000000000001E-3</v>
      </c>
      <c r="D1101" t="str">
        <f>IF(A1101="","",IF(COUNTIFS('Tracking Log'!H:H,A1101,'Tracking Log'!J:J,B1101)&gt;0,"Y","N"))</f>
        <v>N</v>
      </c>
      <c r="E1101" t="str">
        <f>IF(A1101="","",IF(D1101="N","Unit will be held to the lessor of the adopted rate or "&amp;TEXT(C1101,"0.0000")&amp;" for "&amp;Year,VLOOKUP(A1101&amp;"-"&amp;B1101,'Tracking Support'!A:E,5,FALSE)))</f>
        <v>Unit will be held to the lessor of the adopted rate or 0.0060 for 2025</v>
      </c>
      <c r="F1101" t="str">
        <f>IF(A1101=$F$1,COUNTIF($A$2:A1101,A1101),"")</f>
        <v/>
      </c>
      <c r="G1101" t="str">
        <f t="shared" si="55"/>
        <v/>
      </c>
      <c r="H1101" t="str">
        <f t="shared" si="56"/>
        <v/>
      </c>
      <c r="I1101" t="str">
        <f t="shared" si="57"/>
        <v/>
      </c>
    </row>
    <row r="1102" spans="1:9" x14ac:dyDescent="0.25">
      <c r="A1102" t="str">
        <f>IF('C. Fund Source'!B1102="","",'C. Fund Source'!B1102&amp;'C. Fund Source'!C1102&amp;'C. Fund Source'!D1102)</f>
        <v>7610000</v>
      </c>
      <c r="B1102" t="str">
        <f>IF('C. Fund Source'!E1102="","",'C. Fund Source'!E1102)</f>
        <v>2391</v>
      </c>
      <c r="C1102">
        <f>IF(A1102="","",'C. Fund Source'!G1102)</f>
        <v>2.7799999999999998E-2</v>
      </c>
      <c r="D1102" t="str">
        <f>IF(A1102="","",IF(COUNTIFS('Tracking Log'!H:H,A1102,'Tracking Log'!J:J,B1102)&gt;0,"Y","N"))</f>
        <v>N</v>
      </c>
      <c r="E1102" t="str">
        <f>IF(A1102="","",IF(D1102="N","Unit will be held to the lessor of the adopted rate or "&amp;TEXT(C1102,"0.0000")&amp;" for "&amp;Year,VLOOKUP(A1102&amp;"-"&amp;B1102,'Tracking Support'!A:E,5,FALSE)))</f>
        <v>Unit will be held to the lessor of the adopted rate or 0.0278 for 2025</v>
      </c>
      <c r="F1102" t="str">
        <f>IF(A1102=$F$1,COUNTIF($A$2:A1102,A1102),"")</f>
        <v/>
      </c>
      <c r="G1102" t="str">
        <f t="shared" si="55"/>
        <v/>
      </c>
      <c r="H1102" t="str">
        <f t="shared" si="56"/>
        <v/>
      </c>
      <c r="I1102" t="str">
        <f t="shared" si="57"/>
        <v/>
      </c>
    </row>
    <row r="1103" spans="1:9" x14ac:dyDescent="0.25">
      <c r="A1103" t="str">
        <f>IF('C. Fund Source'!B1103="","",'C. Fund Source'!B1103&amp;'C. Fund Source'!C1103&amp;'C. Fund Source'!D1103)</f>
        <v>7620006</v>
      </c>
      <c r="B1103" t="str">
        <f>IF('C. Fund Source'!E1103="","",'C. Fund Source'!E1103)</f>
        <v>1190</v>
      </c>
      <c r="C1103">
        <f>IF(A1103="","",'C. Fund Source'!G1103)</f>
        <v>3.3300000000000003E-2</v>
      </c>
      <c r="D1103" t="str">
        <f>IF(A1103="","",IF(COUNTIFS('Tracking Log'!H:H,A1103,'Tracking Log'!J:J,B1103)&gt;0,"Y","N"))</f>
        <v>N</v>
      </c>
      <c r="E1103" t="str">
        <f>IF(A1103="","",IF(D1103="N","Unit will be held to the lessor of the adopted rate or "&amp;TEXT(C1103,"0.0000")&amp;" for "&amp;Year,VLOOKUP(A1103&amp;"-"&amp;B1103,'Tracking Support'!A:E,5,FALSE)))</f>
        <v>Unit will be held to the lessor of the adopted rate or 0.0333 for 2025</v>
      </c>
      <c r="F1103" t="str">
        <f>IF(A1103=$F$1,COUNTIF($A$2:A1103,A1103),"")</f>
        <v/>
      </c>
      <c r="G1103" t="str">
        <f t="shared" si="55"/>
        <v/>
      </c>
      <c r="H1103" t="str">
        <f t="shared" si="56"/>
        <v/>
      </c>
      <c r="I1103" t="str">
        <f t="shared" si="57"/>
        <v/>
      </c>
    </row>
    <row r="1104" spans="1:9" x14ac:dyDescent="0.25">
      <c r="A1104" t="str">
        <f>IF('C. Fund Source'!B1104="","",'C. Fund Source'!B1104&amp;'C. Fund Source'!C1104&amp;'C. Fund Source'!D1104)</f>
        <v>7620008</v>
      </c>
      <c r="B1104" t="str">
        <f>IF('C. Fund Source'!E1104="","",'C. Fund Source'!E1104)</f>
        <v>1190</v>
      </c>
      <c r="C1104">
        <f>IF(A1104="","",'C. Fund Source'!G1104)</f>
        <v>1.1599999999999999E-2</v>
      </c>
      <c r="D1104" t="str">
        <f>IF(A1104="","",IF(COUNTIFS('Tracking Log'!H:H,A1104,'Tracking Log'!J:J,B1104)&gt;0,"Y","N"))</f>
        <v>N</v>
      </c>
      <c r="E1104" t="str">
        <f>IF(A1104="","",IF(D1104="N","Unit will be held to the lessor of the adopted rate or "&amp;TEXT(C1104,"0.0000")&amp;" for "&amp;Year,VLOOKUP(A1104&amp;"-"&amp;B1104,'Tracking Support'!A:E,5,FALSE)))</f>
        <v>Unit will be held to the lessor of the adopted rate or 0.0116 for 2025</v>
      </c>
      <c r="F1104" t="str">
        <f>IF(A1104=$F$1,COUNTIF($A$2:A1104,A1104),"")</f>
        <v/>
      </c>
      <c r="G1104" t="str">
        <f t="shared" si="55"/>
        <v/>
      </c>
      <c r="H1104" t="str">
        <f t="shared" si="56"/>
        <v/>
      </c>
      <c r="I1104" t="str">
        <f t="shared" si="57"/>
        <v/>
      </c>
    </row>
    <row r="1105" spans="1:9" x14ac:dyDescent="0.25">
      <c r="A1105" t="str">
        <f>IF('C. Fund Source'!B1105="","",'C. Fund Source'!B1105&amp;'C. Fund Source'!C1105&amp;'C. Fund Source'!D1105)</f>
        <v>7620011</v>
      </c>
      <c r="B1105" t="str">
        <f>IF('C. Fund Source'!E1105="","",'C. Fund Source'!E1105)</f>
        <v>1190</v>
      </c>
      <c r="C1105">
        <f>IF(A1105="","",'C. Fund Source'!G1105)</f>
        <v>1.18E-2</v>
      </c>
      <c r="D1105" t="str">
        <f>IF(A1105="","",IF(COUNTIFS('Tracking Log'!H:H,A1105,'Tracking Log'!J:J,B1105)&gt;0,"Y","N"))</f>
        <v>N</v>
      </c>
      <c r="E1105" t="str">
        <f>IF(A1105="","",IF(D1105="N","Unit will be held to the lessor of the adopted rate or "&amp;TEXT(C1105,"0.0000")&amp;" for "&amp;Year,VLOOKUP(A1105&amp;"-"&amp;B1105,'Tracking Support'!A:E,5,FALSE)))</f>
        <v>Unit will be held to the lessor of the adopted rate or 0.0118 for 2025</v>
      </c>
      <c r="F1105" t="str">
        <f>IF(A1105=$F$1,COUNTIF($A$2:A1105,A1105),"")</f>
        <v/>
      </c>
      <c r="G1105" t="str">
        <f t="shared" si="55"/>
        <v/>
      </c>
      <c r="H1105" t="str">
        <f t="shared" si="56"/>
        <v/>
      </c>
      <c r="I1105" t="str">
        <f t="shared" si="57"/>
        <v/>
      </c>
    </row>
    <row r="1106" spans="1:9" x14ac:dyDescent="0.25">
      <c r="A1106" t="str">
        <f>IF('C. Fund Source'!B1106="","",'C. Fund Source'!B1106&amp;'C. Fund Source'!C1106&amp;'C. Fund Source'!D1106)</f>
        <v>7630429</v>
      </c>
      <c r="B1106" t="str">
        <f>IF('C. Fund Source'!E1106="","",'C. Fund Source'!E1106)</f>
        <v>1390</v>
      </c>
      <c r="C1106">
        <f>IF(A1106="","",'C. Fund Source'!G1106)</f>
        <v>1.67E-2</v>
      </c>
      <c r="D1106" t="str">
        <f>IF(A1106="","",IF(COUNTIFS('Tracking Log'!H:H,A1106,'Tracking Log'!J:J,B1106)&gt;0,"Y","N"))</f>
        <v>N</v>
      </c>
      <c r="E1106" t="str">
        <f>IF(A1106="","",IF(D1106="N","Unit will be held to the lessor of the adopted rate or "&amp;TEXT(C1106,"0.0000")&amp;" for "&amp;Year,VLOOKUP(A1106&amp;"-"&amp;B1106,'Tracking Support'!A:E,5,FALSE)))</f>
        <v>Unit will be held to the lessor of the adopted rate or 0.0167 for 2025</v>
      </c>
      <c r="F1106" t="str">
        <f>IF(A1106=$F$1,COUNTIF($A$2:A1106,A1106),"")</f>
        <v/>
      </c>
      <c r="G1106" t="str">
        <f t="shared" si="55"/>
        <v/>
      </c>
      <c r="H1106" t="str">
        <f t="shared" si="56"/>
        <v/>
      </c>
      <c r="I1106" t="str">
        <f t="shared" si="57"/>
        <v/>
      </c>
    </row>
    <row r="1107" spans="1:9" x14ac:dyDescent="0.25">
      <c r="A1107" t="str">
        <f>IF('C. Fund Source'!B1107="","",'C. Fund Source'!B1107&amp;'C. Fund Source'!C1107&amp;'C. Fund Source'!D1107)</f>
        <v>7630429</v>
      </c>
      <c r="B1107" t="str">
        <f>IF('C. Fund Source'!E1107="","",'C. Fund Source'!E1107)</f>
        <v>2391</v>
      </c>
      <c r="C1107">
        <f>IF(A1107="","",'C. Fund Source'!G1107)</f>
        <v>0.05</v>
      </c>
      <c r="D1107" t="str">
        <f>IF(A1107="","",IF(COUNTIFS('Tracking Log'!H:H,A1107,'Tracking Log'!J:J,B1107)&gt;0,"Y","N"))</f>
        <v>N</v>
      </c>
      <c r="E1107" t="str">
        <f>IF(A1107="","",IF(D1107="N","Unit will be held to the lessor of the adopted rate or "&amp;TEXT(C1107,"0.0000")&amp;" for "&amp;Year,VLOOKUP(A1107&amp;"-"&amp;B1107,'Tracking Support'!A:E,5,FALSE)))</f>
        <v>Unit will be held to the lessor of the adopted rate or 0.0500 for 2025</v>
      </c>
      <c r="F1107" t="str">
        <f>IF(A1107=$F$1,COUNTIF($A$2:A1107,A1107),"")</f>
        <v/>
      </c>
      <c r="G1107" t="str">
        <f t="shared" si="55"/>
        <v/>
      </c>
      <c r="H1107" t="str">
        <f t="shared" si="56"/>
        <v/>
      </c>
      <c r="I1107" t="str">
        <f t="shared" si="57"/>
        <v/>
      </c>
    </row>
    <row r="1108" spans="1:9" x14ac:dyDescent="0.25">
      <c r="A1108" t="str">
        <f>IF('C. Fund Source'!B1108="","",'C. Fund Source'!B1108&amp;'C. Fund Source'!C1108&amp;'C. Fund Source'!D1108)</f>
        <v>7630586</v>
      </c>
      <c r="B1108" t="str">
        <f>IF('C. Fund Source'!E1108="","",'C. Fund Source'!E1108)</f>
        <v>2391</v>
      </c>
      <c r="C1108">
        <f>IF(A1108="","",'C. Fund Source'!G1108)</f>
        <v>2.52E-2</v>
      </c>
      <c r="D1108" t="str">
        <f>IF(A1108="","",IF(COUNTIFS('Tracking Log'!H:H,A1108,'Tracking Log'!J:J,B1108)&gt;0,"Y","N"))</f>
        <v>N</v>
      </c>
      <c r="E1108" t="str">
        <f>IF(A1108="","",IF(D1108="N","Unit will be held to the lessor of the adopted rate or "&amp;TEXT(C1108,"0.0000")&amp;" for "&amp;Year,VLOOKUP(A1108&amp;"-"&amp;B1108,'Tracking Support'!A:E,5,FALSE)))</f>
        <v>Unit will be held to the lessor of the adopted rate or 0.0252 for 2025</v>
      </c>
      <c r="F1108" t="str">
        <f>IF(A1108=$F$1,COUNTIF($A$2:A1108,A1108),"")</f>
        <v/>
      </c>
      <c r="G1108" t="str">
        <f t="shared" si="55"/>
        <v/>
      </c>
      <c r="H1108" t="str">
        <f t="shared" si="56"/>
        <v/>
      </c>
      <c r="I1108" t="str">
        <f t="shared" si="57"/>
        <v/>
      </c>
    </row>
    <row r="1109" spans="1:9" x14ac:dyDescent="0.25">
      <c r="A1109" t="str">
        <f>IF('C. Fund Source'!B1109="","",'C. Fund Source'!B1109&amp;'C. Fund Source'!C1109&amp;'C. Fund Source'!D1109)</f>
        <v>7630877</v>
      </c>
      <c r="B1109" t="str">
        <f>IF('C. Fund Source'!E1109="","",'C. Fund Source'!E1109)</f>
        <v>2391</v>
      </c>
      <c r="C1109">
        <f>IF(A1109="","",'C. Fund Source'!G1109)</f>
        <v>4.48E-2</v>
      </c>
      <c r="D1109" t="str">
        <f>IF(A1109="","",IF(COUNTIFS('Tracking Log'!H:H,A1109,'Tracking Log'!J:J,B1109)&gt;0,"Y","N"))</f>
        <v>N</v>
      </c>
      <c r="E1109" t="str">
        <f>IF(A1109="","",IF(D1109="N","Unit will be held to the lessor of the adopted rate or "&amp;TEXT(C1109,"0.0000")&amp;" for "&amp;Year,VLOOKUP(A1109&amp;"-"&amp;B1109,'Tracking Support'!A:E,5,FALSE)))</f>
        <v>Unit will be held to the lessor of the adopted rate or 0.0448 for 2025</v>
      </c>
      <c r="F1109" t="str">
        <f>IF(A1109=$F$1,COUNTIF($A$2:A1109,A1109),"")</f>
        <v/>
      </c>
      <c r="G1109" t="str">
        <f t="shared" si="55"/>
        <v/>
      </c>
      <c r="H1109" t="str">
        <f t="shared" si="56"/>
        <v/>
      </c>
      <c r="I1109" t="str">
        <f t="shared" si="57"/>
        <v/>
      </c>
    </row>
    <row r="1110" spans="1:9" x14ac:dyDescent="0.25">
      <c r="A1110" t="str">
        <f>IF('C. Fund Source'!B1110="","",'C. Fund Source'!B1110&amp;'C. Fund Source'!C1110&amp;'C. Fund Source'!D1110)</f>
        <v>7630878</v>
      </c>
      <c r="B1110" t="str">
        <f>IF('C. Fund Source'!E1110="","",'C. Fund Source'!E1110)</f>
        <v>2391</v>
      </c>
      <c r="C1110">
        <f>IF(A1110="","",'C. Fund Source'!G1110)</f>
        <v>0.05</v>
      </c>
      <c r="D1110" t="str">
        <f>IF(A1110="","",IF(COUNTIFS('Tracking Log'!H:H,A1110,'Tracking Log'!J:J,B1110)&gt;0,"Y","N"))</f>
        <v>N</v>
      </c>
      <c r="E1110" t="str">
        <f>IF(A1110="","",IF(D1110="N","Unit will be held to the lessor of the adopted rate or "&amp;TEXT(C1110,"0.0000")&amp;" for "&amp;Year,VLOOKUP(A1110&amp;"-"&amp;B1110,'Tracking Support'!A:E,5,FALSE)))</f>
        <v>Unit will be held to the lessor of the adopted rate or 0.0500 for 2025</v>
      </c>
      <c r="F1110" t="str">
        <f>IF(A1110=$F$1,COUNTIF($A$2:A1110,A1110),"")</f>
        <v/>
      </c>
      <c r="G1110" t="str">
        <f t="shared" si="55"/>
        <v/>
      </c>
      <c r="H1110" t="str">
        <f t="shared" si="56"/>
        <v/>
      </c>
      <c r="I1110" t="str">
        <f t="shared" si="57"/>
        <v/>
      </c>
    </row>
    <row r="1111" spans="1:9" x14ac:dyDescent="0.25">
      <c r="A1111" t="str">
        <f>IF('C. Fund Source'!B1111="","",'C. Fund Source'!B1111&amp;'C. Fund Source'!C1111&amp;'C. Fund Source'!D1111)</f>
        <v>7630879</v>
      </c>
      <c r="B1111" t="str">
        <f>IF('C. Fund Source'!E1111="","",'C. Fund Source'!E1111)</f>
        <v>2391</v>
      </c>
      <c r="C1111">
        <f>IF(A1111="","",'C. Fund Source'!G1111)</f>
        <v>3.9E-2</v>
      </c>
      <c r="D1111" t="str">
        <f>IF(A1111="","",IF(COUNTIFS('Tracking Log'!H:H,A1111,'Tracking Log'!J:J,B1111)&gt;0,"Y","N"))</f>
        <v>N</v>
      </c>
      <c r="E1111" t="str">
        <f>IF(A1111="","",IF(D1111="N","Unit will be held to the lessor of the adopted rate or "&amp;TEXT(C1111,"0.0000")&amp;" for "&amp;Year,VLOOKUP(A1111&amp;"-"&amp;B1111,'Tracking Support'!A:E,5,FALSE)))</f>
        <v>Unit will be held to the lessor of the adopted rate or 0.0390 for 2025</v>
      </c>
      <c r="F1111" t="str">
        <f>IF(A1111=$F$1,COUNTIF($A$2:A1111,A1111),"")</f>
        <v/>
      </c>
      <c r="G1111" t="str">
        <f t="shared" si="55"/>
        <v/>
      </c>
      <c r="H1111" t="str">
        <f t="shared" si="56"/>
        <v/>
      </c>
      <c r="I1111" t="str">
        <f t="shared" si="57"/>
        <v/>
      </c>
    </row>
    <row r="1112" spans="1:9" x14ac:dyDescent="0.25">
      <c r="A1112" t="str">
        <f>IF('C. Fund Source'!B1112="","",'C. Fund Source'!B1112&amp;'C. Fund Source'!C1112&amp;'C. Fund Source'!D1112)</f>
        <v>7630880</v>
      </c>
      <c r="B1112" t="str">
        <f>IF('C. Fund Source'!E1112="","",'C. Fund Source'!E1112)</f>
        <v>2391</v>
      </c>
      <c r="C1112">
        <f>IF(A1112="","",'C. Fund Source'!G1112)</f>
        <v>4.1799999999999997E-2</v>
      </c>
      <c r="D1112" t="str">
        <f>IF(A1112="","",IF(COUNTIFS('Tracking Log'!H:H,A1112,'Tracking Log'!J:J,B1112)&gt;0,"Y","N"))</f>
        <v>N</v>
      </c>
      <c r="E1112" t="str">
        <f>IF(A1112="","",IF(D1112="N","Unit will be held to the lessor of the adopted rate or "&amp;TEXT(C1112,"0.0000")&amp;" for "&amp;Year,VLOOKUP(A1112&amp;"-"&amp;B1112,'Tracking Support'!A:E,5,FALSE)))</f>
        <v>Unit will be held to the lessor of the adopted rate or 0.0418 for 2025</v>
      </c>
      <c r="F1112" t="str">
        <f>IF(A1112=$F$1,COUNTIF($A$2:A1112,A1112),"")</f>
        <v/>
      </c>
      <c r="G1112" t="str">
        <f t="shared" si="55"/>
        <v/>
      </c>
      <c r="H1112" t="str">
        <f t="shared" si="56"/>
        <v/>
      </c>
      <c r="I1112" t="str">
        <f t="shared" si="57"/>
        <v/>
      </c>
    </row>
    <row r="1113" spans="1:9" x14ac:dyDescent="0.25">
      <c r="A1113" t="str">
        <f>IF('C. Fund Source'!B1113="","",'C. Fund Source'!B1113&amp;'C. Fund Source'!C1113&amp;'C. Fund Source'!D1113)</f>
        <v>7630881</v>
      </c>
      <c r="B1113" t="str">
        <f>IF('C. Fund Source'!E1113="","",'C. Fund Source'!E1113)</f>
        <v>2391</v>
      </c>
      <c r="C1113">
        <f>IF(A1113="","",'C. Fund Source'!G1113)</f>
        <v>4.4600000000000001E-2</v>
      </c>
      <c r="D1113" t="str">
        <f>IF(A1113="","",IF(COUNTIFS('Tracking Log'!H:H,A1113,'Tracking Log'!J:J,B1113)&gt;0,"Y","N"))</f>
        <v>N</v>
      </c>
      <c r="E1113" t="str">
        <f>IF(A1113="","",IF(D1113="N","Unit will be held to the lessor of the adopted rate or "&amp;TEXT(C1113,"0.0000")&amp;" for "&amp;Year,VLOOKUP(A1113&amp;"-"&amp;B1113,'Tracking Support'!A:E,5,FALSE)))</f>
        <v>Unit will be held to the lessor of the adopted rate or 0.0446 for 2025</v>
      </c>
      <c r="F1113" t="str">
        <f>IF(A1113=$F$1,COUNTIF($A$2:A1113,A1113),"")</f>
        <v/>
      </c>
      <c r="G1113" t="str">
        <f t="shared" si="55"/>
        <v/>
      </c>
      <c r="H1113" t="str">
        <f t="shared" si="56"/>
        <v/>
      </c>
      <c r="I1113" t="str">
        <f t="shared" si="57"/>
        <v/>
      </c>
    </row>
    <row r="1114" spans="1:9" x14ac:dyDescent="0.25">
      <c r="A1114" t="str">
        <f>IF('C. Fund Source'!B1114="","",'C. Fund Source'!B1114&amp;'C. Fund Source'!C1114&amp;'C. Fund Source'!D1114)</f>
        <v>7710000</v>
      </c>
      <c r="B1114" t="str">
        <f>IF('C. Fund Source'!E1114="","",'C. Fund Source'!E1114)</f>
        <v>0790</v>
      </c>
      <c r="C1114">
        <f>IF(A1114="","",'C. Fund Source'!G1114)</f>
        <v>3.4299999999999997E-2</v>
      </c>
      <c r="D1114" t="str">
        <f>IF(A1114="","",IF(COUNTIFS('Tracking Log'!H:H,A1114,'Tracking Log'!J:J,B1114)&gt;0,"Y","N"))</f>
        <v>N</v>
      </c>
      <c r="E1114" t="str">
        <f>IF(A1114="","",IF(D1114="N","Unit will be held to the lessor of the adopted rate or "&amp;TEXT(C1114,"0.0000")&amp;" for "&amp;Year,VLOOKUP(A1114&amp;"-"&amp;B1114,'Tracking Support'!A:E,5,FALSE)))</f>
        <v>Unit will be held to the lessor of the adopted rate or 0.0343 for 2025</v>
      </c>
      <c r="F1114" t="str">
        <f>IF(A1114=$F$1,COUNTIF($A$2:A1114,A1114),"")</f>
        <v/>
      </c>
      <c r="G1114" t="str">
        <f t="shared" si="55"/>
        <v/>
      </c>
      <c r="H1114" t="str">
        <f t="shared" si="56"/>
        <v/>
      </c>
      <c r="I1114" t="str">
        <f t="shared" si="57"/>
        <v/>
      </c>
    </row>
    <row r="1115" spans="1:9" x14ac:dyDescent="0.25">
      <c r="A1115" t="str">
        <f>IF('C. Fund Source'!B1115="","",'C. Fund Source'!B1115&amp;'C. Fund Source'!C1115&amp;'C. Fund Source'!D1115)</f>
        <v>7720001</v>
      </c>
      <c r="B1115" t="str">
        <f>IF('C. Fund Source'!E1115="","",'C. Fund Source'!E1115)</f>
        <v>8692</v>
      </c>
      <c r="C1115">
        <f>IF(A1115="","",'C. Fund Source'!G1115)</f>
        <v>2.9499999999999998E-2</v>
      </c>
      <c r="D1115" t="str">
        <f>IF(A1115="","",IF(COUNTIFS('Tracking Log'!H:H,A1115,'Tracking Log'!J:J,B1115)&gt;0,"Y","N"))</f>
        <v>N</v>
      </c>
      <c r="E1115" t="str">
        <f>IF(A1115="","",IF(D1115="N","Unit will be held to the lessor of the adopted rate or "&amp;TEXT(C1115,"0.0000")&amp;" for "&amp;Year,VLOOKUP(A1115&amp;"-"&amp;B1115,'Tracking Support'!A:E,5,FALSE)))</f>
        <v>Unit will be held to the lessor of the adopted rate or 0.0295 for 2025</v>
      </c>
      <c r="F1115" t="str">
        <f>IF(A1115=$F$1,COUNTIF($A$2:A1115,A1115),"")</f>
        <v/>
      </c>
      <c r="G1115" t="str">
        <f t="shared" si="55"/>
        <v/>
      </c>
      <c r="H1115" t="str">
        <f t="shared" si="56"/>
        <v/>
      </c>
      <c r="I1115" t="str">
        <f t="shared" si="57"/>
        <v/>
      </c>
    </row>
    <row r="1116" spans="1:9" x14ac:dyDescent="0.25">
      <c r="A1116" t="str">
        <f>IF('C. Fund Source'!B1116="","",'C. Fund Source'!B1116&amp;'C. Fund Source'!C1116&amp;'C. Fund Source'!D1116)</f>
        <v>7720002</v>
      </c>
      <c r="B1116" t="str">
        <f>IF('C. Fund Source'!E1116="","",'C. Fund Source'!E1116)</f>
        <v>8692</v>
      </c>
      <c r="C1116">
        <f>IF(A1116="","",'C. Fund Source'!G1116)</f>
        <v>2.8799999999999999E-2</v>
      </c>
      <c r="D1116" t="str">
        <f>IF(A1116="","",IF(COUNTIFS('Tracking Log'!H:H,A1116,'Tracking Log'!J:J,B1116)&gt;0,"Y","N"))</f>
        <v>N</v>
      </c>
      <c r="E1116" t="str">
        <f>IF(A1116="","",IF(D1116="N","Unit will be held to the lessor of the adopted rate or "&amp;TEXT(C1116,"0.0000")&amp;" for "&amp;Year,VLOOKUP(A1116&amp;"-"&amp;B1116,'Tracking Support'!A:E,5,FALSE)))</f>
        <v>Unit will be held to the lessor of the adopted rate or 0.0288 for 2025</v>
      </c>
      <c r="F1116" t="str">
        <f>IF(A1116=$F$1,COUNTIF($A$2:A1116,A1116),"")</f>
        <v/>
      </c>
      <c r="G1116" t="str">
        <f t="shared" si="55"/>
        <v/>
      </c>
      <c r="H1116" t="str">
        <f t="shared" si="56"/>
        <v/>
      </c>
      <c r="I1116" t="str">
        <f t="shared" si="57"/>
        <v/>
      </c>
    </row>
    <row r="1117" spans="1:9" x14ac:dyDescent="0.25">
      <c r="A1117" t="str">
        <f>IF('C. Fund Source'!B1117="","",'C. Fund Source'!B1117&amp;'C. Fund Source'!C1117&amp;'C. Fund Source'!D1117)</f>
        <v>7720003</v>
      </c>
      <c r="B1117" t="str">
        <f>IF('C. Fund Source'!E1117="","",'C. Fund Source'!E1117)</f>
        <v>1190</v>
      </c>
      <c r="C1117">
        <f>IF(A1117="","",'C. Fund Source'!G1117)</f>
        <v>3.3300000000000003E-2</v>
      </c>
      <c r="D1117" t="str">
        <f>IF(A1117="","",IF(COUNTIFS('Tracking Log'!H:H,A1117,'Tracking Log'!J:J,B1117)&gt;0,"Y","N"))</f>
        <v>N</v>
      </c>
      <c r="E1117" t="str">
        <f>IF(A1117="","",IF(D1117="N","Unit will be held to the lessor of the adopted rate or "&amp;TEXT(C1117,"0.0000")&amp;" for "&amp;Year,VLOOKUP(A1117&amp;"-"&amp;B1117,'Tracking Support'!A:E,5,FALSE)))</f>
        <v>Unit will be held to the lessor of the adopted rate or 0.0333 for 2025</v>
      </c>
      <c r="F1117" t="str">
        <f>IF(A1117=$F$1,COUNTIF($A$2:A1117,A1117),"")</f>
        <v/>
      </c>
      <c r="G1117" t="str">
        <f t="shared" si="55"/>
        <v/>
      </c>
      <c r="H1117" t="str">
        <f t="shared" si="56"/>
        <v/>
      </c>
      <c r="I1117" t="str">
        <f t="shared" si="57"/>
        <v/>
      </c>
    </row>
    <row r="1118" spans="1:9" x14ac:dyDescent="0.25">
      <c r="A1118" t="str">
        <f>IF('C. Fund Source'!B1118="","",'C. Fund Source'!B1118&amp;'C. Fund Source'!C1118&amp;'C. Fund Source'!D1118)</f>
        <v>7720004</v>
      </c>
      <c r="B1118" t="str">
        <f>IF('C. Fund Source'!E1118="","",'C. Fund Source'!E1118)</f>
        <v>1190</v>
      </c>
      <c r="C1118">
        <f>IF(A1118="","",'C. Fund Source'!G1118)</f>
        <v>3.3300000000000003E-2</v>
      </c>
      <c r="D1118" t="str">
        <f>IF(A1118="","",IF(COUNTIFS('Tracking Log'!H:H,A1118,'Tracking Log'!J:J,B1118)&gt;0,"Y","N"))</f>
        <v>N</v>
      </c>
      <c r="E1118" t="str">
        <f>IF(A1118="","",IF(D1118="N","Unit will be held to the lessor of the adopted rate or "&amp;TEXT(C1118,"0.0000")&amp;" for "&amp;Year,VLOOKUP(A1118&amp;"-"&amp;B1118,'Tracking Support'!A:E,5,FALSE)))</f>
        <v>Unit will be held to the lessor of the adopted rate or 0.0333 for 2025</v>
      </c>
      <c r="F1118" t="str">
        <f>IF(A1118=$F$1,COUNTIF($A$2:A1118,A1118),"")</f>
        <v/>
      </c>
      <c r="G1118" t="str">
        <f t="shared" si="55"/>
        <v/>
      </c>
      <c r="H1118" t="str">
        <f t="shared" si="56"/>
        <v/>
      </c>
      <c r="I1118" t="str">
        <f t="shared" si="57"/>
        <v/>
      </c>
    </row>
    <row r="1119" spans="1:9" x14ac:dyDescent="0.25">
      <c r="A1119" t="str">
        <f>IF('C. Fund Source'!B1119="","",'C. Fund Source'!B1119&amp;'C. Fund Source'!C1119&amp;'C. Fund Source'!D1119)</f>
        <v>7720005</v>
      </c>
      <c r="B1119" t="str">
        <f>IF('C. Fund Source'!E1119="","",'C. Fund Source'!E1119)</f>
        <v>1190</v>
      </c>
      <c r="C1119">
        <f>IF(A1119="","",'C. Fund Source'!G1119)</f>
        <v>1.17E-2</v>
      </c>
      <c r="D1119" t="str">
        <f>IF(A1119="","",IF(COUNTIFS('Tracking Log'!H:H,A1119,'Tracking Log'!J:J,B1119)&gt;0,"Y","N"))</f>
        <v>N</v>
      </c>
      <c r="E1119" t="str">
        <f>IF(A1119="","",IF(D1119="N","Unit will be held to the lessor of the adopted rate or "&amp;TEXT(C1119,"0.0000")&amp;" for "&amp;Year,VLOOKUP(A1119&amp;"-"&amp;B1119,'Tracking Support'!A:E,5,FALSE)))</f>
        <v>Unit will be held to the lessor of the adopted rate or 0.0117 for 2025</v>
      </c>
      <c r="F1119" t="str">
        <f>IF(A1119=$F$1,COUNTIF($A$2:A1119,A1119),"")</f>
        <v/>
      </c>
      <c r="G1119" t="str">
        <f t="shared" si="55"/>
        <v/>
      </c>
      <c r="H1119" t="str">
        <f t="shared" si="56"/>
        <v/>
      </c>
      <c r="I1119" t="str">
        <f t="shared" si="57"/>
        <v/>
      </c>
    </row>
    <row r="1120" spans="1:9" x14ac:dyDescent="0.25">
      <c r="A1120" t="str">
        <f>IF('C. Fund Source'!B1120="","",'C. Fund Source'!B1120&amp;'C. Fund Source'!C1120&amp;'C. Fund Source'!D1120)</f>
        <v>7720006</v>
      </c>
      <c r="B1120" t="str">
        <f>IF('C. Fund Source'!E1120="","",'C. Fund Source'!E1120)</f>
        <v>1190</v>
      </c>
      <c r="C1120">
        <f>IF(A1120="","",'C. Fund Source'!G1120)</f>
        <v>1.44E-2</v>
      </c>
      <c r="D1120" t="str">
        <f>IF(A1120="","",IF(COUNTIFS('Tracking Log'!H:H,A1120,'Tracking Log'!J:J,B1120)&gt;0,"Y","N"))</f>
        <v>N</v>
      </c>
      <c r="E1120" t="str">
        <f>IF(A1120="","",IF(D1120="N","Unit will be held to the lessor of the adopted rate or "&amp;TEXT(C1120,"0.0000")&amp;" for "&amp;Year,VLOOKUP(A1120&amp;"-"&amp;B1120,'Tracking Support'!A:E,5,FALSE)))</f>
        <v>Unit will be held to the lessor of the adopted rate or 0.0144 for 2025</v>
      </c>
      <c r="F1120" t="str">
        <f>IF(A1120=$F$1,COUNTIF($A$2:A1120,A1120),"")</f>
        <v/>
      </c>
      <c r="G1120" t="str">
        <f t="shared" si="55"/>
        <v/>
      </c>
      <c r="H1120" t="str">
        <f t="shared" si="56"/>
        <v/>
      </c>
      <c r="I1120" t="str">
        <f t="shared" si="57"/>
        <v/>
      </c>
    </row>
    <row r="1121" spans="1:9" x14ac:dyDescent="0.25">
      <c r="A1121" t="str">
        <f>IF('C. Fund Source'!B1121="","",'C. Fund Source'!B1121&amp;'C. Fund Source'!C1121&amp;'C. Fund Source'!D1121)</f>
        <v>7720009</v>
      </c>
      <c r="B1121" t="str">
        <f>IF('C. Fund Source'!E1121="","",'C. Fund Source'!E1121)</f>
        <v>1190</v>
      </c>
      <c r="C1121">
        <f>IF(A1121="","",'C. Fund Source'!G1121)</f>
        <v>1.2800000000000001E-2</v>
      </c>
      <c r="D1121" t="str">
        <f>IF(A1121="","",IF(COUNTIFS('Tracking Log'!H:H,A1121,'Tracking Log'!J:J,B1121)&gt;0,"Y","N"))</f>
        <v>N</v>
      </c>
      <c r="E1121" t="str">
        <f>IF(A1121="","",IF(D1121="N","Unit will be held to the lessor of the adopted rate or "&amp;TEXT(C1121,"0.0000")&amp;" for "&amp;Year,VLOOKUP(A1121&amp;"-"&amp;B1121,'Tracking Support'!A:E,5,FALSE)))</f>
        <v>Unit will be held to the lessor of the adopted rate or 0.0128 for 2025</v>
      </c>
      <c r="F1121" t="str">
        <f>IF(A1121=$F$1,COUNTIF($A$2:A1121,A1121),"")</f>
        <v/>
      </c>
      <c r="G1121" t="str">
        <f t="shared" si="55"/>
        <v/>
      </c>
      <c r="H1121" t="str">
        <f t="shared" si="56"/>
        <v/>
      </c>
      <c r="I1121" t="str">
        <f t="shared" si="57"/>
        <v/>
      </c>
    </row>
    <row r="1122" spans="1:9" x14ac:dyDescent="0.25">
      <c r="A1122" t="str">
        <f>IF('C. Fund Source'!B1122="","",'C. Fund Source'!B1122&amp;'C. Fund Source'!C1122&amp;'C. Fund Source'!D1122)</f>
        <v>7730438</v>
      </c>
      <c r="B1122" t="str">
        <f>IF('C. Fund Source'!E1122="","",'C. Fund Source'!E1122)</f>
        <v>2391</v>
      </c>
      <c r="C1122">
        <f>IF(A1122="","",'C. Fund Source'!G1122)</f>
        <v>3.8399999999999997E-2</v>
      </c>
      <c r="D1122" t="str">
        <f>IF(A1122="","",IF(COUNTIFS('Tracking Log'!H:H,A1122,'Tracking Log'!J:J,B1122)&gt;0,"Y","N"))</f>
        <v>Y</v>
      </c>
      <c r="E1122" t="str">
        <f>IF(A1122="","",IF(D1122="N","Unit will be held to the lessor of the adopted rate or "&amp;TEXT(C1122,"0.0000")&amp;" for "&amp;Year,VLOOKUP(A1122&amp;"-"&amp;B1122,'Tracking Support'!A:E,5,FALSE)))</f>
        <v>Unit will be held to the lessor of the adopted rate or the Re-established rate of 0.0500 for 2025</v>
      </c>
      <c r="F1122" t="str">
        <f>IF(A1122=$F$1,COUNTIF($A$2:A1122,A1122),"")</f>
        <v/>
      </c>
      <c r="G1122" t="str">
        <f t="shared" si="55"/>
        <v/>
      </c>
      <c r="H1122" t="str">
        <f t="shared" si="56"/>
        <v/>
      </c>
      <c r="I1122" t="str">
        <f t="shared" si="57"/>
        <v/>
      </c>
    </row>
    <row r="1123" spans="1:9" x14ac:dyDescent="0.25">
      <c r="A1123" t="str">
        <f>IF('C. Fund Source'!B1123="","",'C. Fund Source'!B1123&amp;'C. Fund Source'!C1123&amp;'C. Fund Source'!D1123)</f>
        <v>7730882</v>
      </c>
      <c r="B1123" t="str">
        <f>IF('C. Fund Source'!E1123="","",'C. Fund Source'!E1123)</f>
        <v>1191</v>
      </c>
      <c r="C1123">
        <f>IF(A1123="","",'C. Fund Source'!G1123)</f>
        <v>3.3300000000000003E-2</v>
      </c>
      <c r="D1123" t="str">
        <f>IF(A1123="","",IF(COUNTIFS('Tracking Log'!H:H,A1123,'Tracking Log'!J:J,B1123)&gt;0,"Y","N"))</f>
        <v>N</v>
      </c>
      <c r="E1123" t="str">
        <f>IF(A1123="","",IF(D1123="N","Unit will be held to the lessor of the adopted rate or "&amp;TEXT(C1123,"0.0000")&amp;" for "&amp;Year,VLOOKUP(A1123&amp;"-"&amp;B1123,'Tracking Support'!A:E,5,FALSE)))</f>
        <v>Unit will be held to the lessor of the adopted rate or 0.0333 for 2025</v>
      </c>
      <c r="F1123" t="str">
        <f>IF(A1123=$F$1,COUNTIF($A$2:A1123,A1123),"")</f>
        <v/>
      </c>
      <c r="G1123" t="str">
        <f t="shared" si="55"/>
        <v/>
      </c>
      <c r="H1123" t="str">
        <f t="shared" si="56"/>
        <v/>
      </c>
      <c r="I1123" t="str">
        <f t="shared" si="57"/>
        <v/>
      </c>
    </row>
    <row r="1124" spans="1:9" x14ac:dyDescent="0.25">
      <c r="A1124" t="str">
        <f>IF('C. Fund Source'!B1124="","",'C. Fund Source'!B1124&amp;'C. Fund Source'!C1124&amp;'C. Fund Source'!D1124)</f>
        <v>7730884</v>
      </c>
      <c r="B1124" t="str">
        <f>IF('C. Fund Source'!E1124="","",'C. Fund Source'!E1124)</f>
        <v>2391</v>
      </c>
      <c r="C1124">
        <f>IF(A1124="","",'C. Fund Source'!G1124)</f>
        <v>1.9099999999999999E-2</v>
      </c>
      <c r="D1124" t="str">
        <f>IF(A1124="","",IF(COUNTIFS('Tracking Log'!H:H,A1124,'Tracking Log'!J:J,B1124)&gt;0,"Y","N"))</f>
        <v>N</v>
      </c>
      <c r="E1124" t="str">
        <f>IF(A1124="","",IF(D1124="N","Unit will be held to the lessor of the adopted rate or "&amp;TEXT(C1124,"0.0000")&amp;" for "&amp;Year,VLOOKUP(A1124&amp;"-"&amp;B1124,'Tracking Support'!A:E,5,FALSE)))</f>
        <v>Unit will be held to the lessor of the adopted rate or 0.0191 for 2025</v>
      </c>
      <c r="F1124" t="str">
        <f>IF(A1124=$F$1,COUNTIF($A$2:A1124,A1124),"")</f>
        <v/>
      </c>
      <c r="G1124" t="str">
        <f t="shared" si="55"/>
        <v/>
      </c>
      <c r="H1124" t="str">
        <f t="shared" si="56"/>
        <v/>
      </c>
      <c r="I1124" t="str">
        <f t="shared" si="57"/>
        <v/>
      </c>
    </row>
    <row r="1125" spans="1:9" x14ac:dyDescent="0.25">
      <c r="A1125" t="str">
        <f>IF('C. Fund Source'!B1125="","",'C. Fund Source'!B1125&amp;'C. Fund Source'!C1125&amp;'C. Fund Source'!D1125)</f>
        <v>7730887</v>
      </c>
      <c r="B1125" t="str">
        <f>IF('C. Fund Source'!E1125="","",'C. Fund Source'!E1125)</f>
        <v>2391</v>
      </c>
      <c r="C1125">
        <f>IF(A1125="","",'C. Fund Source'!G1125)</f>
        <v>3.7999999999999999E-2</v>
      </c>
      <c r="D1125" t="str">
        <f>IF(A1125="","",IF(COUNTIFS('Tracking Log'!H:H,A1125,'Tracking Log'!J:J,B1125)&gt;0,"Y","N"))</f>
        <v>N</v>
      </c>
      <c r="E1125" t="str">
        <f>IF(A1125="","",IF(D1125="N","Unit will be held to the lessor of the adopted rate or "&amp;TEXT(C1125,"0.0000")&amp;" for "&amp;Year,VLOOKUP(A1125&amp;"-"&amp;B1125,'Tracking Support'!A:E,5,FALSE)))</f>
        <v>Unit will be held to the lessor of the adopted rate or 0.0380 for 2025</v>
      </c>
      <c r="F1125" t="str">
        <f>IF(A1125=$F$1,COUNTIF($A$2:A1125,A1125),"")</f>
        <v/>
      </c>
      <c r="G1125" t="str">
        <f t="shared" si="55"/>
        <v/>
      </c>
      <c r="H1125" t="str">
        <f t="shared" si="56"/>
        <v/>
      </c>
      <c r="I1125" t="str">
        <f t="shared" si="57"/>
        <v/>
      </c>
    </row>
    <row r="1126" spans="1:9" x14ac:dyDescent="0.25">
      <c r="A1126" t="str">
        <f>IF('C. Fund Source'!B1126="","",'C. Fund Source'!B1126&amp;'C. Fund Source'!C1126&amp;'C. Fund Source'!D1126)</f>
        <v>7810000</v>
      </c>
      <c r="B1126" t="str">
        <f>IF('C. Fund Source'!E1126="","",'C. Fund Source'!E1126)</f>
        <v>0790</v>
      </c>
      <c r="C1126">
        <f>IF(A1126="","",'C. Fund Source'!G1126)</f>
        <v>4.7100000000000003E-2</v>
      </c>
      <c r="D1126" t="str">
        <f>IF(A1126="","",IF(COUNTIFS('Tracking Log'!H:H,A1126,'Tracking Log'!J:J,B1126)&gt;0,"Y","N"))</f>
        <v>N</v>
      </c>
      <c r="E1126" t="str">
        <f>IF(A1126="","",IF(D1126="N","Unit will be held to the lessor of the adopted rate or "&amp;TEXT(C1126,"0.0000")&amp;" for "&amp;Year,VLOOKUP(A1126&amp;"-"&amp;B1126,'Tracking Support'!A:E,5,FALSE)))</f>
        <v>Unit will be held to the lessor of the adopted rate or 0.0471 for 2025</v>
      </c>
      <c r="F1126" t="str">
        <f>IF(A1126=$F$1,COUNTIF($A$2:A1126,A1126),"")</f>
        <v/>
      </c>
      <c r="G1126" t="str">
        <f t="shared" si="55"/>
        <v/>
      </c>
      <c r="H1126" t="str">
        <f t="shared" si="56"/>
        <v/>
      </c>
      <c r="I1126" t="str">
        <f t="shared" si="57"/>
        <v/>
      </c>
    </row>
    <row r="1127" spans="1:9" x14ac:dyDescent="0.25">
      <c r="A1127" t="str">
        <f>IF('C. Fund Source'!B1127="","",'C. Fund Source'!B1127&amp;'C. Fund Source'!C1127&amp;'C. Fund Source'!D1127)</f>
        <v>7810000</v>
      </c>
      <c r="B1127" t="str">
        <f>IF('C. Fund Source'!E1127="","",'C. Fund Source'!E1127)</f>
        <v>2391</v>
      </c>
      <c r="C1127">
        <f>IF(A1127="","",'C. Fund Source'!G1127)</f>
        <v>1.5699999999999999E-2</v>
      </c>
      <c r="D1127" t="str">
        <f>IF(A1127="","",IF(COUNTIFS('Tracking Log'!H:H,A1127,'Tracking Log'!J:J,B1127)&gt;0,"Y","N"))</f>
        <v>N</v>
      </c>
      <c r="E1127" t="str">
        <f>IF(A1127="","",IF(D1127="N","Unit will be held to the lessor of the adopted rate or "&amp;TEXT(C1127,"0.0000")&amp;" for "&amp;Year,VLOOKUP(A1127&amp;"-"&amp;B1127,'Tracking Support'!A:E,5,FALSE)))</f>
        <v>Unit will be held to the lessor of the adopted rate or 0.0157 for 2025</v>
      </c>
      <c r="F1127" t="str">
        <f>IF(A1127=$F$1,COUNTIF($A$2:A1127,A1127),"")</f>
        <v/>
      </c>
      <c r="G1127" t="str">
        <f t="shared" si="55"/>
        <v/>
      </c>
      <c r="H1127" t="str">
        <f t="shared" si="56"/>
        <v/>
      </c>
      <c r="I1127" t="str">
        <f t="shared" si="57"/>
        <v/>
      </c>
    </row>
    <row r="1128" spans="1:9" x14ac:dyDescent="0.25">
      <c r="A1128" t="str">
        <f>IF('C. Fund Source'!B1128="","",'C. Fund Source'!B1128&amp;'C. Fund Source'!C1128&amp;'C. Fund Source'!D1128)</f>
        <v>7910000</v>
      </c>
      <c r="B1128" t="str">
        <f>IF('C. Fund Source'!E1128="","",'C. Fund Source'!E1128)</f>
        <v>0790</v>
      </c>
      <c r="C1128">
        <f>IF(A1128="","",'C. Fund Source'!G1128)</f>
        <v>3.5000000000000003E-2</v>
      </c>
      <c r="D1128" t="str">
        <f>IF(A1128="","",IF(COUNTIFS('Tracking Log'!H:H,A1128,'Tracking Log'!J:J,B1128)&gt;0,"Y","N"))</f>
        <v>N</v>
      </c>
      <c r="E1128" t="str">
        <f>IF(A1128="","",IF(D1128="N","Unit will be held to the lessor of the adopted rate or "&amp;TEXT(C1128,"0.0000")&amp;" for "&amp;Year,VLOOKUP(A1128&amp;"-"&amp;B1128,'Tracking Support'!A:E,5,FALSE)))</f>
        <v>Unit will be held to the lessor of the adopted rate or 0.0350 for 2025</v>
      </c>
      <c r="F1128" t="str">
        <f>IF(A1128=$F$1,COUNTIF($A$2:A1128,A1128),"")</f>
        <v/>
      </c>
      <c r="G1128" t="str">
        <f t="shared" si="55"/>
        <v/>
      </c>
      <c r="H1128" t="str">
        <f t="shared" si="56"/>
        <v/>
      </c>
      <c r="I1128" t="str">
        <f t="shared" si="57"/>
        <v/>
      </c>
    </row>
    <row r="1129" spans="1:9" x14ac:dyDescent="0.25">
      <c r="A1129" t="str">
        <f>IF('C. Fund Source'!B1129="","",'C. Fund Source'!B1129&amp;'C. Fund Source'!C1129&amp;'C. Fund Source'!D1129)</f>
        <v>7910000</v>
      </c>
      <c r="B1129" t="str">
        <f>IF('C. Fund Source'!E1129="","",'C. Fund Source'!E1129)</f>
        <v>0792</v>
      </c>
      <c r="C1129">
        <f>IF(A1129="","",'C. Fund Source'!G1129)</f>
        <v>0.01</v>
      </c>
      <c r="D1129" t="str">
        <f>IF(A1129="","",IF(COUNTIFS('Tracking Log'!H:H,A1129,'Tracking Log'!J:J,B1129)&gt;0,"Y","N"))</f>
        <v>N</v>
      </c>
      <c r="E1129" t="str">
        <f>IF(A1129="","",IF(D1129="N","Unit will be held to the lessor of the adopted rate or "&amp;TEXT(C1129,"0.0000")&amp;" for "&amp;Year,VLOOKUP(A1129&amp;"-"&amp;B1129,'Tracking Support'!A:E,5,FALSE)))</f>
        <v>Unit will be held to the lessor of the adopted rate or 0.0100 for 2025</v>
      </c>
      <c r="F1129" t="str">
        <f>IF(A1129=$F$1,COUNTIF($A$2:A1129,A1129),"")</f>
        <v/>
      </c>
      <c r="G1129" t="str">
        <f t="shared" si="55"/>
        <v/>
      </c>
      <c r="H1129" t="str">
        <f t="shared" si="56"/>
        <v/>
      </c>
      <c r="I1129" t="str">
        <f t="shared" si="57"/>
        <v/>
      </c>
    </row>
    <row r="1130" spans="1:9" x14ac:dyDescent="0.25">
      <c r="A1130" t="str">
        <f>IF('C. Fund Source'!B1130="","",'C. Fund Source'!B1130&amp;'C. Fund Source'!C1130&amp;'C. Fund Source'!D1130)</f>
        <v>7910000</v>
      </c>
      <c r="B1130" t="str">
        <f>IF('C. Fund Source'!E1130="","",'C. Fund Source'!E1130)</f>
        <v>2391</v>
      </c>
      <c r="C1130">
        <f>IF(A1130="","",'C. Fund Source'!G1130)</f>
        <v>2.5000000000000001E-2</v>
      </c>
      <c r="D1130" t="str">
        <f>IF(A1130="","",IF(COUNTIFS('Tracking Log'!H:H,A1130,'Tracking Log'!J:J,B1130)&gt;0,"Y","N"))</f>
        <v>N</v>
      </c>
      <c r="E1130" t="str">
        <f>IF(A1130="","",IF(D1130="N","Unit will be held to the lessor of the adopted rate or "&amp;TEXT(C1130,"0.0000")&amp;" for "&amp;Year,VLOOKUP(A1130&amp;"-"&amp;B1130,'Tracking Support'!A:E,5,FALSE)))</f>
        <v>Unit will be held to the lessor of the adopted rate or 0.0250 for 2025</v>
      </c>
      <c r="F1130" t="str">
        <f>IF(A1130=$F$1,COUNTIF($A$2:A1130,A1130),"")</f>
        <v/>
      </c>
      <c r="G1130" t="str">
        <f t="shared" si="55"/>
        <v/>
      </c>
      <c r="H1130" t="str">
        <f t="shared" si="56"/>
        <v/>
      </c>
      <c r="I1130" t="str">
        <f t="shared" si="57"/>
        <v/>
      </c>
    </row>
    <row r="1131" spans="1:9" x14ac:dyDescent="0.25">
      <c r="A1131" t="str">
        <f>IF('C. Fund Source'!B1131="","",'C. Fund Source'!B1131&amp;'C. Fund Source'!C1131&amp;'C. Fund Source'!D1131)</f>
        <v>7920002</v>
      </c>
      <c r="B1131" t="str">
        <f>IF('C. Fund Source'!E1131="","",'C. Fund Source'!E1131)</f>
        <v>1190</v>
      </c>
      <c r="C1131">
        <f>IF(A1131="","",'C. Fund Source'!G1131)</f>
        <v>3.3300000000000003E-2</v>
      </c>
      <c r="D1131" t="str">
        <f>IF(A1131="","",IF(COUNTIFS('Tracking Log'!H:H,A1131,'Tracking Log'!J:J,B1131)&gt;0,"Y","N"))</f>
        <v>N</v>
      </c>
      <c r="E1131" t="str">
        <f>IF(A1131="","",IF(D1131="N","Unit will be held to the lessor of the adopted rate or "&amp;TEXT(C1131,"0.0000")&amp;" for "&amp;Year,VLOOKUP(A1131&amp;"-"&amp;B1131,'Tracking Support'!A:E,5,FALSE)))</f>
        <v>Unit will be held to the lessor of the adopted rate or 0.0333 for 2025</v>
      </c>
      <c r="F1131" t="str">
        <f>IF(A1131=$F$1,COUNTIF($A$2:A1131,A1131),"")</f>
        <v/>
      </c>
      <c r="G1131" t="str">
        <f t="shared" si="55"/>
        <v/>
      </c>
      <c r="H1131" t="str">
        <f t="shared" si="56"/>
        <v/>
      </c>
      <c r="I1131" t="str">
        <f t="shared" si="57"/>
        <v/>
      </c>
    </row>
    <row r="1132" spans="1:9" x14ac:dyDescent="0.25">
      <c r="A1132" t="str">
        <f>IF('C. Fund Source'!B1132="","",'C. Fund Source'!B1132&amp;'C. Fund Source'!C1132&amp;'C. Fund Source'!D1132)</f>
        <v>7920003</v>
      </c>
      <c r="B1132" t="str">
        <f>IF('C. Fund Source'!E1132="","",'C. Fund Source'!E1132)</f>
        <v>1190</v>
      </c>
      <c r="C1132">
        <f>IF(A1132="","",'C. Fund Source'!G1132)</f>
        <v>1.15E-2</v>
      </c>
      <c r="D1132" t="str">
        <f>IF(A1132="","",IF(COUNTIFS('Tracking Log'!H:H,A1132,'Tracking Log'!J:J,B1132)&gt;0,"Y","N"))</f>
        <v>N</v>
      </c>
      <c r="E1132" t="str">
        <f>IF(A1132="","",IF(D1132="N","Unit will be held to the lessor of the adopted rate or "&amp;TEXT(C1132,"0.0000")&amp;" for "&amp;Year,VLOOKUP(A1132&amp;"-"&amp;B1132,'Tracking Support'!A:E,5,FALSE)))</f>
        <v>Unit will be held to the lessor of the adopted rate or 0.0115 for 2025</v>
      </c>
      <c r="F1132" t="str">
        <f>IF(A1132=$F$1,COUNTIF($A$2:A1132,A1132),"")</f>
        <v/>
      </c>
      <c r="G1132" t="str">
        <f t="shared" si="55"/>
        <v/>
      </c>
      <c r="H1132" t="str">
        <f t="shared" si="56"/>
        <v/>
      </c>
      <c r="I1132" t="str">
        <f t="shared" si="57"/>
        <v/>
      </c>
    </row>
    <row r="1133" spans="1:9" x14ac:dyDescent="0.25">
      <c r="A1133" t="str">
        <f>IF('C. Fund Source'!B1133="","",'C. Fund Source'!B1133&amp;'C. Fund Source'!C1133&amp;'C. Fund Source'!D1133)</f>
        <v>7920004</v>
      </c>
      <c r="B1133" t="str">
        <f>IF('C. Fund Source'!E1133="","",'C. Fund Source'!E1133)</f>
        <v>1190</v>
      </c>
      <c r="C1133">
        <f>IF(A1133="","",'C. Fund Source'!G1133)</f>
        <v>3.3300000000000003E-2</v>
      </c>
      <c r="D1133" t="str">
        <f>IF(A1133="","",IF(COUNTIFS('Tracking Log'!H:H,A1133,'Tracking Log'!J:J,B1133)&gt;0,"Y","N"))</f>
        <v>N</v>
      </c>
      <c r="E1133" t="str">
        <f>IF(A1133="","",IF(D1133="N","Unit will be held to the lessor of the adopted rate or "&amp;TEXT(C1133,"0.0000")&amp;" for "&amp;Year,VLOOKUP(A1133&amp;"-"&amp;B1133,'Tracking Support'!A:E,5,FALSE)))</f>
        <v>Unit will be held to the lessor of the adopted rate or 0.0333 for 2025</v>
      </c>
      <c r="F1133" t="str">
        <f>IF(A1133=$F$1,COUNTIF($A$2:A1133,A1133),"")</f>
        <v/>
      </c>
      <c r="G1133" t="str">
        <f t="shared" si="55"/>
        <v/>
      </c>
      <c r="H1133" t="str">
        <f t="shared" si="56"/>
        <v/>
      </c>
      <c r="I1133" t="str">
        <f t="shared" si="57"/>
        <v/>
      </c>
    </row>
    <row r="1134" spans="1:9" x14ac:dyDescent="0.25">
      <c r="A1134" t="str">
        <f>IF('C. Fund Source'!B1134="","",'C. Fund Source'!B1134&amp;'C. Fund Source'!C1134&amp;'C. Fund Source'!D1134)</f>
        <v>7920005</v>
      </c>
      <c r="B1134" t="str">
        <f>IF('C. Fund Source'!E1134="","",'C. Fund Source'!E1134)</f>
        <v>1190</v>
      </c>
      <c r="C1134">
        <f>IF(A1134="","",'C. Fund Source'!G1134)</f>
        <v>3.3300000000000003E-2</v>
      </c>
      <c r="D1134" t="str">
        <f>IF(A1134="","",IF(COUNTIFS('Tracking Log'!H:H,A1134,'Tracking Log'!J:J,B1134)&gt;0,"Y","N"))</f>
        <v>N</v>
      </c>
      <c r="E1134" t="str">
        <f>IF(A1134="","",IF(D1134="N","Unit will be held to the lessor of the adopted rate or "&amp;TEXT(C1134,"0.0000")&amp;" for "&amp;Year,VLOOKUP(A1134&amp;"-"&amp;B1134,'Tracking Support'!A:E,5,FALSE)))</f>
        <v>Unit will be held to the lessor of the adopted rate or 0.0333 for 2025</v>
      </c>
      <c r="F1134" t="str">
        <f>IF(A1134=$F$1,COUNTIF($A$2:A1134,A1134),"")</f>
        <v/>
      </c>
      <c r="G1134" t="str">
        <f t="shared" si="55"/>
        <v/>
      </c>
      <c r="H1134" t="str">
        <f t="shared" si="56"/>
        <v/>
      </c>
      <c r="I1134" t="str">
        <f t="shared" si="57"/>
        <v/>
      </c>
    </row>
    <row r="1135" spans="1:9" x14ac:dyDescent="0.25">
      <c r="A1135" t="str">
        <f>IF('C. Fund Source'!B1135="","",'C. Fund Source'!B1135&amp;'C. Fund Source'!C1135&amp;'C. Fund Source'!D1135)</f>
        <v>7920006</v>
      </c>
      <c r="B1135" t="str">
        <f>IF('C. Fund Source'!E1135="","",'C. Fund Source'!E1135)</f>
        <v>1190</v>
      </c>
      <c r="C1135">
        <f>IF(A1135="","",'C. Fund Source'!G1135)</f>
        <v>3.3300000000000003E-2</v>
      </c>
      <c r="D1135" t="str">
        <f>IF(A1135="","",IF(COUNTIFS('Tracking Log'!H:H,A1135,'Tracking Log'!J:J,B1135)&gt;0,"Y","N"))</f>
        <v>N</v>
      </c>
      <c r="E1135" t="str">
        <f>IF(A1135="","",IF(D1135="N","Unit will be held to the lessor of the adopted rate or "&amp;TEXT(C1135,"0.0000")&amp;" for "&amp;Year,VLOOKUP(A1135&amp;"-"&amp;B1135,'Tracking Support'!A:E,5,FALSE)))</f>
        <v>Unit will be held to the lessor of the adopted rate or 0.0333 for 2025</v>
      </c>
      <c r="F1135" t="str">
        <f>IF(A1135=$F$1,COUNTIF($A$2:A1135,A1135),"")</f>
        <v/>
      </c>
      <c r="G1135" t="str">
        <f t="shared" si="55"/>
        <v/>
      </c>
      <c r="H1135" t="str">
        <f t="shared" si="56"/>
        <v/>
      </c>
      <c r="I1135" t="str">
        <f t="shared" si="57"/>
        <v/>
      </c>
    </row>
    <row r="1136" spans="1:9" x14ac:dyDescent="0.25">
      <c r="A1136" t="str">
        <f>IF('C. Fund Source'!B1136="","",'C. Fund Source'!B1136&amp;'C. Fund Source'!C1136&amp;'C. Fund Source'!D1136)</f>
        <v>7920008</v>
      </c>
      <c r="B1136" t="str">
        <f>IF('C. Fund Source'!E1136="","",'C. Fund Source'!E1136)</f>
        <v>8692</v>
      </c>
      <c r="C1136">
        <f>IF(A1136="","",'C. Fund Source'!G1136)</f>
        <v>3.3300000000000003E-2</v>
      </c>
      <c r="D1136" t="str">
        <f>IF(A1136="","",IF(COUNTIFS('Tracking Log'!H:H,A1136,'Tracking Log'!J:J,B1136)&gt;0,"Y","N"))</f>
        <v>N</v>
      </c>
      <c r="E1136" t="str">
        <f>IF(A1136="","",IF(D1136="N","Unit will be held to the lessor of the adopted rate or "&amp;TEXT(C1136,"0.0000")&amp;" for "&amp;Year,VLOOKUP(A1136&amp;"-"&amp;B1136,'Tracking Support'!A:E,5,FALSE)))</f>
        <v>Unit will be held to the lessor of the adopted rate or 0.0333 for 2025</v>
      </c>
      <c r="F1136" t="str">
        <f>IF(A1136=$F$1,COUNTIF($A$2:A1136,A1136),"")</f>
        <v/>
      </c>
      <c r="G1136" t="str">
        <f t="shared" si="55"/>
        <v/>
      </c>
      <c r="H1136" t="str">
        <f t="shared" si="56"/>
        <v/>
      </c>
      <c r="I1136" t="str">
        <f t="shared" si="57"/>
        <v/>
      </c>
    </row>
    <row r="1137" spans="1:9" x14ac:dyDescent="0.25">
      <c r="A1137" t="str">
        <f>IF('C. Fund Source'!B1137="","",'C. Fund Source'!B1137&amp;'C. Fund Source'!C1137&amp;'C. Fund Source'!D1137)</f>
        <v>7920010</v>
      </c>
      <c r="B1137" t="str">
        <f>IF('C. Fund Source'!E1137="","",'C. Fund Source'!E1137)</f>
        <v>1190</v>
      </c>
      <c r="C1137">
        <f>IF(A1137="","",'C. Fund Source'!G1137)</f>
        <v>3.3300000000000003E-2</v>
      </c>
      <c r="D1137" t="str">
        <f>IF(A1137="","",IF(COUNTIFS('Tracking Log'!H:H,A1137,'Tracking Log'!J:J,B1137)&gt;0,"Y","N"))</f>
        <v>N</v>
      </c>
      <c r="E1137" t="str">
        <f>IF(A1137="","",IF(D1137="N","Unit will be held to the lessor of the adopted rate or "&amp;TEXT(C1137,"0.0000")&amp;" for "&amp;Year,VLOOKUP(A1137&amp;"-"&amp;B1137,'Tracking Support'!A:E,5,FALSE)))</f>
        <v>Unit will be held to the lessor of the adopted rate or 0.0333 for 2025</v>
      </c>
      <c r="F1137" t="str">
        <f>IF(A1137=$F$1,COUNTIF($A$2:A1137,A1137),"")</f>
        <v/>
      </c>
      <c r="G1137" t="str">
        <f t="shared" si="55"/>
        <v/>
      </c>
      <c r="H1137" t="str">
        <f t="shared" si="56"/>
        <v/>
      </c>
      <c r="I1137" t="str">
        <f t="shared" si="57"/>
        <v/>
      </c>
    </row>
    <row r="1138" spans="1:9" x14ac:dyDescent="0.25">
      <c r="A1138" t="str">
        <f>IF('C. Fund Source'!B1138="","",'C. Fund Source'!B1138&amp;'C. Fund Source'!C1138&amp;'C. Fund Source'!D1138)</f>
        <v>7920011</v>
      </c>
      <c r="B1138" t="str">
        <f>IF('C. Fund Source'!E1138="","",'C. Fund Source'!E1138)</f>
        <v>1190</v>
      </c>
      <c r="C1138">
        <f>IF(A1138="","",'C. Fund Source'!G1138)</f>
        <v>3.3300000000000003E-2</v>
      </c>
      <c r="D1138" t="str">
        <f>IF(A1138="","",IF(COUNTIFS('Tracking Log'!H:H,A1138,'Tracking Log'!J:J,B1138)&gt;0,"Y","N"))</f>
        <v>N</v>
      </c>
      <c r="E1138" t="str">
        <f>IF(A1138="","",IF(D1138="N","Unit will be held to the lessor of the adopted rate or "&amp;TEXT(C1138,"0.0000")&amp;" for "&amp;Year,VLOOKUP(A1138&amp;"-"&amp;B1138,'Tracking Support'!A:E,5,FALSE)))</f>
        <v>Unit will be held to the lessor of the adopted rate or 0.0333 for 2025</v>
      </c>
      <c r="F1138" t="str">
        <f>IF(A1138=$F$1,COUNTIF($A$2:A1138,A1138),"")</f>
        <v/>
      </c>
      <c r="G1138" t="str">
        <f t="shared" si="55"/>
        <v/>
      </c>
      <c r="H1138" t="str">
        <f t="shared" si="56"/>
        <v/>
      </c>
      <c r="I1138" t="str">
        <f t="shared" si="57"/>
        <v/>
      </c>
    </row>
    <row r="1139" spans="1:9" x14ac:dyDescent="0.25">
      <c r="A1139" t="str">
        <f>IF('C. Fund Source'!B1139="","",'C. Fund Source'!B1139&amp;'C. Fund Source'!C1139&amp;'C. Fund Source'!D1139)</f>
        <v>7920012</v>
      </c>
      <c r="B1139" t="str">
        <f>IF('C. Fund Source'!E1139="","",'C. Fund Source'!E1139)</f>
        <v>1190</v>
      </c>
      <c r="C1139">
        <f>IF(A1139="","",'C. Fund Source'!G1139)</f>
        <v>3.3300000000000003E-2</v>
      </c>
      <c r="D1139" t="str">
        <f>IF(A1139="","",IF(COUNTIFS('Tracking Log'!H:H,A1139,'Tracking Log'!J:J,B1139)&gt;0,"Y","N"))</f>
        <v>N</v>
      </c>
      <c r="E1139" t="str">
        <f>IF(A1139="","",IF(D1139="N","Unit will be held to the lessor of the adopted rate or "&amp;TEXT(C1139,"0.0000")&amp;" for "&amp;Year,VLOOKUP(A1139&amp;"-"&amp;B1139,'Tracking Support'!A:E,5,FALSE)))</f>
        <v>Unit will be held to the lessor of the adopted rate or 0.0333 for 2025</v>
      </c>
      <c r="F1139" t="str">
        <f>IF(A1139=$F$1,COUNTIF($A$2:A1139,A1139),"")</f>
        <v/>
      </c>
      <c r="G1139" t="str">
        <f t="shared" si="55"/>
        <v/>
      </c>
      <c r="H1139" t="str">
        <f t="shared" si="56"/>
        <v/>
      </c>
      <c r="I1139" t="str">
        <f t="shared" si="57"/>
        <v/>
      </c>
    </row>
    <row r="1140" spans="1:9" x14ac:dyDescent="0.25">
      <c r="A1140" t="str">
        <f>IF('C. Fund Source'!B1140="","",'C. Fund Source'!B1140&amp;'C. Fund Source'!C1140&amp;'C. Fund Source'!D1140)</f>
        <v>7920013</v>
      </c>
      <c r="B1140" t="str">
        <f>IF('C. Fund Source'!E1140="","",'C. Fund Source'!E1140)</f>
        <v>1190</v>
      </c>
      <c r="C1140">
        <f>IF(A1140="","",'C. Fund Source'!G1140)</f>
        <v>3.3300000000000003E-2</v>
      </c>
      <c r="D1140" t="str">
        <f>IF(A1140="","",IF(COUNTIFS('Tracking Log'!H:H,A1140,'Tracking Log'!J:J,B1140)&gt;0,"Y","N"))</f>
        <v>N</v>
      </c>
      <c r="E1140" t="str">
        <f>IF(A1140="","",IF(D1140="N","Unit will be held to the lessor of the adopted rate or "&amp;TEXT(C1140,"0.0000")&amp;" for "&amp;Year,VLOOKUP(A1140&amp;"-"&amp;B1140,'Tracking Support'!A:E,5,FALSE)))</f>
        <v>Unit will be held to the lessor of the adopted rate or 0.0333 for 2025</v>
      </c>
      <c r="F1140" t="str">
        <f>IF(A1140=$F$1,COUNTIF($A$2:A1140,A1140),"")</f>
        <v/>
      </c>
      <c r="G1140" t="str">
        <f t="shared" si="55"/>
        <v/>
      </c>
      <c r="H1140" t="str">
        <f t="shared" si="56"/>
        <v/>
      </c>
      <c r="I1140" t="str">
        <f t="shared" si="57"/>
        <v/>
      </c>
    </row>
    <row r="1141" spans="1:9" x14ac:dyDescent="0.25">
      <c r="A1141" t="str">
        <f>IF('C. Fund Source'!B1141="","",'C. Fund Source'!B1141&amp;'C. Fund Source'!C1141&amp;'C. Fund Source'!D1141)</f>
        <v>7930109</v>
      </c>
      <c r="B1141" t="str">
        <f>IF('C. Fund Source'!E1141="","",'C. Fund Source'!E1141)</f>
        <v>2391</v>
      </c>
      <c r="C1141">
        <f>IF(A1141="","",'C. Fund Source'!G1141)</f>
        <v>0.05</v>
      </c>
      <c r="D1141" t="str">
        <f>IF(A1141="","",IF(COUNTIFS('Tracking Log'!H:H,A1141,'Tracking Log'!J:J,B1141)&gt;0,"Y","N"))</f>
        <v>N</v>
      </c>
      <c r="E1141" t="str">
        <f>IF(A1141="","",IF(D1141="N","Unit will be held to the lessor of the adopted rate or "&amp;TEXT(C1141,"0.0000")&amp;" for "&amp;Year,VLOOKUP(A1141&amp;"-"&amp;B1141,'Tracking Support'!A:E,5,FALSE)))</f>
        <v>Unit will be held to the lessor of the adopted rate or 0.0500 for 2025</v>
      </c>
      <c r="F1141" t="str">
        <f>IF(A1141=$F$1,COUNTIF($A$2:A1141,A1141),"")</f>
        <v/>
      </c>
      <c r="G1141" t="str">
        <f t="shared" si="55"/>
        <v/>
      </c>
      <c r="H1141" t="str">
        <f t="shared" si="56"/>
        <v/>
      </c>
      <c r="I1141" t="str">
        <f t="shared" si="57"/>
        <v/>
      </c>
    </row>
    <row r="1142" spans="1:9" x14ac:dyDescent="0.25">
      <c r="A1142" t="str">
        <f>IF('C. Fund Source'!B1142="","",'C. Fund Source'!B1142&amp;'C. Fund Source'!C1142&amp;'C. Fund Source'!D1142)</f>
        <v>7930302</v>
      </c>
      <c r="B1142" t="str">
        <f>IF('C. Fund Source'!E1142="","",'C. Fund Source'!E1142)</f>
        <v>1191</v>
      </c>
      <c r="C1142">
        <f>IF(A1142="","",'C. Fund Source'!G1142)</f>
        <v>1E-3</v>
      </c>
      <c r="D1142" t="str">
        <f>IF(A1142="","",IF(COUNTIFS('Tracking Log'!H:H,A1142,'Tracking Log'!J:J,B1142)&gt;0,"Y","N"))</f>
        <v>N</v>
      </c>
      <c r="E1142" t="str">
        <f>IF(A1142="","",IF(D1142="N","Unit will be held to the lessor of the adopted rate or "&amp;TEXT(C1142,"0.0000")&amp;" for "&amp;Year,VLOOKUP(A1142&amp;"-"&amp;B1142,'Tracking Support'!A:E,5,FALSE)))</f>
        <v>Unit will be held to the lessor of the adopted rate or 0.0010 for 2025</v>
      </c>
      <c r="F1142" t="str">
        <f>IF(A1142=$F$1,COUNTIF($A$2:A1142,A1142),"")</f>
        <v/>
      </c>
      <c r="G1142" t="str">
        <f t="shared" si="55"/>
        <v/>
      </c>
      <c r="H1142" t="str">
        <f t="shared" si="56"/>
        <v/>
      </c>
      <c r="I1142" t="str">
        <f t="shared" si="57"/>
        <v/>
      </c>
    </row>
    <row r="1143" spans="1:9" x14ac:dyDescent="0.25">
      <c r="A1143" t="str">
        <f>IF('C. Fund Source'!B1143="","",'C. Fund Source'!B1143&amp;'C. Fund Source'!C1143&amp;'C. Fund Source'!D1143)</f>
        <v>7930302</v>
      </c>
      <c r="B1143" t="str">
        <f>IF('C. Fund Source'!E1143="","",'C. Fund Source'!E1143)</f>
        <v>2391</v>
      </c>
      <c r="C1143">
        <f>IF(A1143="","",'C. Fund Source'!G1143)</f>
        <v>0.05</v>
      </c>
      <c r="D1143" t="str">
        <f>IF(A1143="","",IF(COUNTIFS('Tracking Log'!H:H,A1143,'Tracking Log'!J:J,B1143)&gt;0,"Y","N"))</f>
        <v>Y</v>
      </c>
      <c r="E1143" t="str">
        <f>IF(A1143="","",IF(D1143="N","Unit will be held to the lessor of the adopted rate or "&amp;TEXT(C1143,"0.0000")&amp;" for "&amp;Year,VLOOKUP(A1143&amp;"-"&amp;B1143,'Tracking Support'!A:E,5,FALSE)))</f>
        <v>Unit will be held to the lessor of the adopted rate or the Re-established rate of 0.0500 for 2025</v>
      </c>
      <c r="F1143" t="str">
        <f>IF(A1143=$F$1,COUNTIF($A$2:A1143,A1143),"")</f>
        <v/>
      </c>
      <c r="G1143" t="str">
        <f t="shared" si="55"/>
        <v/>
      </c>
      <c r="H1143" t="str">
        <f t="shared" si="56"/>
        <v/>
      </c>
      <c r="I1143" t="str">
        <f t="shared" si="57"/>
        <v/>
      </c>
    </row>
    <row r="1144" spans="1:9" x14ac:dyDescent="0.25">
      <c r="A1144" t="str">
        <f>IF('C. Fund Source'!B1144="","",'C. Fund Source'!B1144&amp;'C. Fund Source'!C1144&amp;'C. Fund Source'!D1144)</f>
        <v>7930534</v>
      </c>
      <c r="B1144" t="str">
        <f>IF('C. Fund Source'!E1144="","",'C. Fund Source'!E1144)</f>
        <v>2391</v>
      </c>
      <c r="C1144">
        <f>IF(A1144="","",'C. Fund Source'!G1144)</f>
        <v>0.05</v>
      </c>
      <c r="D1144" t="str">
        <f>IF(A1144="","",IF(COUNTIFS('Tracking Log'!H:H,A1144,'Tracking Log'!J:J,B1144)&gt;0,"Y","N"))</f>
        <v>N</v>
      </c>
      <c r="E1144" t="str">
        <f>IF(A1144="","",IF(D1144="N","Unit will be held to the lessor of the adopted rate or "&amp;TEXT(C1144,"0.0000")&amp;" for "&amp;Year,VLOOKUP(A1144&amp;"-"&amp;B1144,'Tracking Support'!A:E,5,FALSE)))</f>
        <v>Unit will be held to the lessor of the adopted rate or 0.0500 for 2025</v>
      </c>
      <c r="F1144" t="str">
        <f>IF(A1144=$F$1,COUNTIF($A$2:A1144,A1144),"")</f>
        <v/>
      </c>
      <c r="G1144" t="str">
        <f t="shared" si="55"/>
        <v/>
      </c>
      <c r="H1144" t="str">
        <f t="shared" si="56"/>
        <v/>
      </c>
      <c r="I1144" t="str">
        <f t="shared" si="57"/>
        <v/>
      </c>
    </row>
    <row r="1145" spans="1:9" x14ac:dyDescent="0.25">
      <c r="A1145" t="str">
        <f>IF('C. Fund Source'!B1145="","",'C. Fund Source'!B1145&amp;'C. Fund Source'!C1145&amp;'C. Fund Source'!D1145)</f>
        <v>7930890</v>
      </c>
      <c r="B1145" t="str">
        <f>IF('C. Fund Source'!E1145="","",'C. Fund Source'!E1145)</f>
        <v>2391</v>
      </c>
      <c r="C1145">
        <f>IF(A1145="","",'C. Fund Source'!G1145)</f>
        <v>4.6399999999999997E-2</v>
      </c>
      <c r="D1145" t="str">
        <f>IF(A1145="","",IF(COUNTIFS('Tracking Log'!H:H,A1145,'Tracking Log'!J:J,B1145)&gt;0,"Y","N"))</f>
        <v>N</v>
      </c>
      <c r="E1145" t="str">
        <f>IF(A1145="","",IF(D1145="N","Unit will be held to the lessor of the adopted rate or "&amp;TEXT(C1145,"0.0000")&amp;" for "&amp;Year,VLOOKUP(A1145&amp;"-"&amp;B1145,'Tracking Support'!A:E,5,FALSE)))</f>
        <v>Unit will be held to the lessor of the adopted rate or 0.0464 for 2025</v>
      </c>
      <c r="F1145" t="str">
        <f>IF(A1145=$F$1,COUNTIF($A$2:A1145,A1145),"")</f>
        <v/>
      </c>
      <c r="G1145" t="str">
        <f t="shared" si="55"/>
        <v/>
      </c>
      <c r="H1145" t="str">
        <f t="shared" si="56"/>
        <v/>
      </c>
      <c r="I1145" t="str">
        <f t="shared" si="57"/>
        <v/>
      </c>
    </row>
    <row r="1146" spans="1:9" x14ac:dyDescent="0.25">
      <c r="A1146" t="str">
        <f>IF('C. Fund Source'!B1146="","",'C. Fund Source'!B1146&amp;'C. Fund Source'!C1146&amp;'C. Fund Source'!D1146)</f>
        <v>7930891</v>
      </c>
      <c r="B1146" t="str">
        <f>IF('C. Fund Source'!E1146="","",'C. Fund Source'!E1146)</f>
        <v>2391</v>
      </c>
      <c r="C1146">
        <f>IF(A1146="","",'C. Fund Source'!G1146)</f>
        <v>1.14E-2</v>
      </c>
      <c r="D1146" t="str">
        <f>IF(A1146="","",IF(COUNTIFS('Tracking Log'!H:H,A1146,'Tracking Log'!J:J,B1146)&gt;0,"Y","N"))</f>
        <v>N</v>
      </c>
      <c r="E1146" t="str">
        <f>IF(A1146="","",IF(D1146="N","Unit will be held to the lessor of the adopted rate or "&amp;TEXT(C1146,"0.0000")&amp;" for "&amp;Year,VLOOKUP(A1146&amp;"-"&amp;B1146,'Tracking Support'!A:E,5,FALSE)))</f>
        <v>Unit will be held to the lessor of the adopted rate or 0.0114 for 2025</v>
      </c>
      <c r="F1146" t="str">
        <f>IF(A1146=$F$1,COUNTIF($A$2:A1146,A1146),"")</f>
        <v/>
      </c>
      <c r="G1146" t="str">
        <f t="shared" si="55"/>
        <v/>
      </c>
      <c r="H1146" t="str">
        <f t="shared" si="56"/>
        <v/>
      </c>
      <c r="I1146" t="str">
        <f t="shared" si="57"/>
        <v/>
      </c>
    </row>
    <row r="1147" spans="1:9" x14ac:dyDescent="0.25">
      <c r="A1147" t="str">
        <f>IF('C. Fund Source'!B1147="","",'C. Fund Source'!B1147&amp;'C. Fund Source'!C1147&amp;'C. Fund Source'!D1147)</f>
        <v>7930957</v>
      </c>
      <c r="B1147" t="str">
        <f>IF('C. Fund Source'!E1147="","",'C. Fund Source'!E1147)</f>
        <v>2391</v>
      </c>
      <c r="C1147">
        <f>IF(A1147="","",'C. Fund Source'!G1147)</f>
        <v>1.55E-2</v>
      </c>
      <c r="D1147" t="str">
        <f>IF(A1147="","",IF(COUNTIFS('Tracking Log'!H:H,A1147,'Tracking Log'!J:J,B1147)&gt;0,"Y","N"))</f>
        <v>N</v>
      </c>
      <c r="E1147" t="str">
        <f>IF(A1147="","",IF(D1147="N","Unit will be held to the lessor of the adopted rate or "&amp;TEXT(C1147,"0.0000")&amp;" for "&amp;Year,VLOOKUP(A1147&amp;"-"&amp;B1147,'Tracking Support'!A:E,5,FALSE)))</f>
        <v>Unit will be held to the lessor of the adopted rate or 0.0155 for 2025</v>
      </c>
      <c r="F1147" t="str">
        <f>IF(A1147=$F$1,COUNTIF($A$2:A1147,A1147),"")</f>
        <v/>
      </c>
      <c r="G1147" t="str">
        <f t="shared" si="55"/>
        <v/>
      </c>
      <c r="H1147" t="str">
        <f t="shared" si="56"/>
        <v/>
      </c>
      <c r="I1147" t="str">
        <f t="shared" si="57"/>
        <v/>
      </c>
    </row>
    <row r="1148" spans="1:9" x14ac:dyDescent="0.25">
      <c r="A1148" t="str">
        <f>IF('C. Fund Source'!B1148="","",'C. Fund Source'!B1148&amp;'C. Fund Source'!C1148&amp;'C. Fund Source'!D1148)</f>
        <v>7930964</v>
      </c>
      <c r="B1148" t="str">
        <f>IF('C. Fund Source'!E1148="","",'C. Fund Source'!E1148)</f>
        <v>2391</v>
      </c>
      <c r="C1148">
        <f>IF(A1148="","",'C. Fund Source'!G1148)</f>
        <v>0.05</v>
      </c>
      <c r="D1148" t="str">
        <f>IF(A1148="","",IF(COUNTIFS('Tracking Log'!H:H,A1148,'Tracking Log'!J:J,B1148)&gt;0,"Y","N"))</f>
        <v>N</v>
      </c>
      <c r="E1148" t="str">
        <f>IF(A1148="","",IF(D1148="N","Unit will be held to the lessor of the adopted rate or "&amp;TEXT(C1148,"0.0000")&amp;" for "&amp;Year,VLOOKUP(A1148&amp;"-"&amp;B1148,'Tracking Support'!A:E,5,FALSE)))</f>
        <v>Unit will be held to the lessor of the adopted rate or 0.0500 for 2025</v>
      </c>
      <c r="F1148" t="str">
        <f>IF(A1148=$F$1,COUNTIF($A$2:A1148,A1148),"")</f>
        <v/>
      </c>
      <c r="G1148" t="str">
        <f t="shared" si="55"/>
        <v/>
      </c>
      <c r="H1148" t="str">
        <f t="shared" si="56"/>
        <v/>
      </c>
      <c r="I1148" t="str">
        <f t="shared" si="57"/>
        <v/>
      </c>
    </row>
    <row r="1149" spans="1:9" x14ac:dyDescent="0.25">
      <c r="A1149" t="str">
        <f>IF('C. Fund Source'!B1149="","",'C. Fund Source'!B1149&amp;'C. Fund Source'!C1149&amp;'C. Fund Source'!D1149)</f>
        <v>7960868</v>
      </c>
      <c r="B1149" t="str">
        <f>IF('C. Fund Source'!E1149="","",'C. Fund Source'!E1149)</f>
        <v>8090</v>
      </c>
      <c r="C1149">
        <f>IF(A1149="","",'C. Fund Source'!G1149)</f>
        <v>6.0000000000000001E-3</v>
      </c>
      <c r="D1149" t="str">
        <f>IF(A1149="","",IF(COUNTIFS('Tracking Log'!H:H,A1149,'Tracking Log'!J:J,B1149)&gt;0,"Y","N"))</f>
        <v>N</v>
      </c>
      <c r="E1149" t="str">
        <f>IF(A1149="","",IF(D1149="N","Unit will be held to the lessor of the adopted rate or "&amp;TEXT(C1149,"0.0000")&amp;" for "&amp;Year,VLOOKUP(A1149&amp;"-"&amp;B1149,'Tracking Support'!A:E,5,FALSE)))</f>
        <v>Unit will be held to the lessor of the adopted rate or 0.0060 for 2025</v>
      </c>
      <c r="F1149" t="str">
        <f>IF(A1149=$F$1,COUNTIF($A$2:A1149,A1149),"")</f>
        <v/>
      </c>
      <c r="G1149" t="str">
        <f t="shared" si="55"/>
        <v/>
      </c>
      <c r="H1149" t="str">
        <f t="shared" si="56"/>
        <v/>
      </c>
      <c r="I1149" t="str">
        <f t="shared" si="57"/>
        <v/>
      </c>
    </row>
    <row r="1150" spans="1:9" x14ac:dyDescent="0.25">
      <c r="A1150" t="str">
        <f>IF('C. Fund Source'!B1150="","",'C. Fund Source'!B1150&amp;'C. Fund Source'!C1150&amp;'C. Fund Source'!D1150)</f>
        <v>7961188</v>
      </c>
      <c r="B1150" t="str">
        <f>IF('C. Fund Source'!E1150="","",'C. Fund Source'!E1150)</f>
        <v>8692</v>
      </c>
      <c r="C1150">
        <f>IF(A1150="","",'C. Fund Source'!G1150)</f>
        <v>3.3300000000000003E-2</v>
      </c>
      <c r="D1150" t="str">
        <f>IF(A1150="","",IF(COUNTIFS('Tracking Log'!H:H,A1150,'Tracking Log'!J:J,B1150)&gt;0,"Y","N"))</f>
        <v>N</v>
      </c>
      <c r="E1150" t="str">
        <f>IF(A1150="","",IF(D1150="N","Unit will be held to the lessor of the adopted rate or "&amp;TEXT(C1150,"0.0000")&amp;" for "&amp;Year,VLOOKUP(A1150&amp;"-"&amp;B1150,'Tracking Support'!A:E,5,FALSE)))</f>
        <v>Unit will be held to the lessor of the adopted rate or 0.0333 for 2025</v>
      </c>
      <c r="F1150" t="str">
        <f>IF(A1150=$F$1,COUNTIF($A$2:A1150,A1150),"")</f>
        <v/>
      </c>
      <c r="G1150" t="str">
        <f t="shared" si="55"/>
        <v/>
      </c>
      <c r="H1150" t="str">
        <f t="shared" si="56"/>
        <v/>
      </c>
      <c r="I1150" t="str">
        <f t="shared" si="57"/>
        <v/>
      </c>
    </row>
    <row r="1151" spans="1:9" x14ac:dyDescent="0.25">
      <c r="A1151" t="str">
        <f>IF('C. Fund Source'!B1151="","",'C. Fund Source'!B1151&amp;'C. Fund Source'!C1151&amp;'C. Fund Source'!D1151)</f>
        <v>8010000</v>
      </c>
      <c r="B1151" t="str">
        <f>IF('C. Fund Source'!E1151="","",'C. Fund Source'!E1151)</f>
        <v>0790</v>
      </c>
      <c r="C1151">
        <f>IF(A1151="","",'C. Fund Source'!G1151)</f>
        <v>3.1E-2</v>
      </c>
      <c r="D1151" t="str">
        <f>IF(A1151="","",IF(COUNTIFS('Tracking Log'!H:H,A1151,'Tracking Log'!J:J,B1151)&gt;0,"Y","N"))</f>
        <v>N</v>
      </c>
      <c r="E1151" t="str">
        <f>IF(A1151="","",IF(D1151="N","Unit will be held to the lessor of the adopted rate or "&amp;TEXT(C1151,"0.0000")&amp;" for "&amp;Year,VLOOKUP(A1151&amp;"-"&amp;B1151,'Tracking Support'!A:E,5,FALSE)))</f>
        <v>Unit will be held to the lessor of the adopted rate or 0.0310 for 2025</v>
      </c>
      <c r="F1151" t="str">
        <f>IF(A1151=$F$1,COUNTIF($A$2:A1151,A1151),"")</f>
        <v/>
      </c>
      <c r="G1151" t="str">
        <f t="shared" si="55"/>
        <v/>
      </c>
      <c r="H1151" t="str">
        <f t="shared" si="56"/>
        <v/>
      </c>
      <c r="I1151" t="str">
        <f t="shared" si="57"/>
        <v/>
      </c>
    </row>
    <row r="1152" spans="1:9" x14ac:dyDescent="0.25">
      <c r="A1152" t="str">
        <f>IF('C. Fund Source'!B1152="","",'C. Fund Source'!B1152&amp;'C. Fund Source'!C1152&amp;'C. Fund Source'!D1152)</f>
        <v>8010000</v>
      </c>
      <c r="B1152" t="str">
        <f>IF('C. Fund Source'!E1152="","",'C. Fund Source'!E1152)</f>
        <v>2391</v>
      </c>
      <c r="C1152">
        <f>IF(A1152="","",'C. Fund Source'!G1152)</f>
        <v>1.7000000000000001E-2</v>
      </c>
      <c r="D1152" t="str">
        <f>IF(A1152="","",IF(COUNTIFS('Tracking Log'!H:H,A1152,'Tracking Log'!J:J,B1152)&gt;0,"Y","N"))</f>
        <v>N</v>
      </c>
      <c r="E1152" t="str">
        <f>IF(A1152="","",IF(D1152="N","Unit will be held to the lessor of the adopted rate or "&amp;TEXT(C1152,"0.0000")&amp;" for "&amp;Year,VLOOKUP(A1152&amp;"-"&amp;B1152,'Tracking Support'!A:E,5,FALSE)))</f>
        <v>Unit will be held to the lessor of the adopted rate or 0.0170 for 2025</v>
      </c>
      <c r="F1152" t="str">
        <f>IF(A1152=$F$1,COUNTIF($A$2:A1152,A1152),"")</f>
        <v/>
      </c>
      <c r="G1152" t="str">
        <f t="shared" si="55"/>
        <v/>
      </c>
      <c r="H1152" t="str">
        <f t="shared" si="56"/>
        <v/>
      </c>
      <c r="I1152" t="str">
        <f t="shared" si="57"/>
        <v/>
      </c>
    </row>
    <row r="1153" spans="1:9" x14ac:dyDescent="0.25">
      <c r="A1153" t="str">
        <f>IF('C. Fund Source'!B1153="","",'C. Fund Source'!B1153&amp;'C. Fund Source'!C1153&amp;'C. Fund Source'!D1153)</f>
        <v>8020001</v>
      </c>
      <c r="B1153" t="str">
        <f>IF('C. Fund Source'!E1153="","",'C. Fund Source'!E1153)</f>
        <v>1190</v>
      </c>
      <c r="C1153">
        <f>IF(A1153="","",'C. Fund Source'!G1153)</f>
        <v>2.12E-2</v>
      </c>
      <c r="D1153" t="str">
        <f>IF(A1153="","",IF(COUNTIFS('Tracking Log'!H:H,A1153,'Tracking Log'!J:J,B1153)&gt;0,"Y","N"))</f>
        <v>N</v>
      </c>
      <c r="E1153" t="str">
        <f>IF(A1153="","",IF(D1153="N","Unit will be held to the lessor of the adopted rate or "&amp;TEXT(C1153,"0.0000")&amp;" for "&amp;Year,VLOOKUP(A1153&amp;"-"&amp;B1153,'Tracking Support'!A:E,5,FALSE)))</f>
        <v>Unit will be held to the lessor of the adopted rate or 0.0212 for 2025</v>
      </c>
      <c r="F1153" t="str">
        <f>IF(A1153=$F$1,COUNTIF($A$2:A1153,A1153),"")</f>
        <v/>
      </c>
      <c r="G1153" t="str">
        <f t="shared" si="55"/>
        <v/>
      </c>
      <c r="H1153" t="str">
        <f t="shared" si="56"/>
        <v/>
      </c>
      <c r="I1153" t="str">
        <f t="shared" si="57"/>
        <v/>
      </c>
    </row>
    <row r="1154" spans="1:9" x14ac:dyDescent="0.25">
      <c r="A1154" t="str">
        <f>IF('C. Fund Source'!B1154="","",'C. Fund Source'!B1154&amp;'C. Fund Source'!C1154&amp;'C. Fund Source'!D1154)</f>
        <v>8020002</v>
      </c>
      <c r="B1154" t="str">
        <f>IF('C. Fund Source'!E1154="","",'C. Fund Source'!E1154)</f>
        <v>1190</v>
      </c>
      <c r="C1154">
        <f>IF(A1154="","",'C. Fund Source'!G1154)</f>
        <v>1.2800000000000001E-2</v>
      </c>
      <c r="D1154" t="str">
        <f>IF(A1154="","",IF(COUNTIFS('Tracking Log'!H:H,A1154,'Tracking Log'!J:J,B1154)&gt;0,"Y","N"))</f>
        <v>N</v>
      </c>
      <c r="E1154" t="str">
        <f>IF(A1154="","",IF(D1154="N","Unit will be held to the lessor of the adopted rate or "&amp;TEXT(C1154,"0.0000")&amp;" for "&amp;Year,VLOOKUP(A1154&amp;"-"&amp;B1154,'Tracking Support'!A:E,5,FALSE)))</f>
        <v>Unit will be held to the lessor of the adopted rate or 0.0128 for 2025</v>
      </c>
      <c r="F1154" t="str">
        <f>IF(A1154=$F$1,COUNTIF($A$2:A1154,A1154),"")</f>
        <v/>
      </c>
      <c r="G1154" t="str">
        <f t="shared" si="55"/>
        <v/>
      </c>
      <c r="H1154" t="str">
        <f t="shared" si="56"/>
        <v/>
      </c>
      <c r="I1154" t="str">
        <f t="shared" si="57"/>
        <v/>
      </c>
    </row>
    <row r="1155" spans="1:9" x14ac:dyDescent="0.25">
      <c r="A1155" t="str">
        <f>IF('C. Fund Source'!B1155="","",'C. Fund Source'!B1155&amp;'C. Fund Source'!C1155&amp;'C. Fund Source'!D1155)</f>
        <v>8020003</v>
      </c>
      <c r="B1155" t="str">
        <f>IF('C. Fund Source'!E1155="","",'C. Fund Source'!E1155)</f>
        <v>1190</v>
      </c>
      <c r="C1155">
        <f>IF(A1155="","",'C. Fund Source'!G1155)</f>
        <v>3.3300000000000003E-2</v>
      </c>
      <c r="D1155" t="str">
        <f>IF(A1155="","",IF(COUNTIFS('Tracking Log'!H:H,A1155,'Tracking Log'!J:J,B1155)&gt;0,"Y","N"))</f>
        <v>N</v>
      </c>
      <c r="E1155" t="str">
        <f>IF(A1155="","",IF(D1155="N","Unit will be held to the lessor of the adopted rate or "&amp;TEXT(C1155,"0.0000")&amp;" for "&amp;Year,VLOOKUP(A1155&amp;"-"&amp;B1155,'Tracking Support'!A:E,5,FALSE)))</f>
        <v>Unit will be held to the lessor of the adopted rate or 0.0333 for 2025</v>
      </c>
      <c r="F1155" t="str">
        <f>IF(A1155=$F$1,COUNTIF($A$2:A1155,A1155),"")</f>
        <v/>
      </c>
      <c r="G1155" t="str">
        <f t="shared" ref="G1155:G1218" si="58">IF(F1155="","",B1155)</f>
        <v/>
      </c>
      <c r="H1155" t="str">
        <f t="shared" ref="H1155:H1218" si="59">IF(F1155="","",C1155)</f>
        <v/>
      </c>
      <c r="I1155" t="str">
        <f t="shared" ref="I1155:I1218" si="60">IF(F1155="","",E1155)</f>
        <v/>
      </c>
    </row>
    <row r="1156" spans="1:9" x14ac:dyDescent="0.25">
      <c r="A1156" t="str">
        <f>IF('C. Fund Source'!B1156="","",'C. Fund Source'!B1156&amp;'C. Fund Source'!C1156&amp;'C. Fund Source'!D1156)</f>
        <v>8020006</v>
      </c>
      <c r="B1156" t="str">
        <f>IF('C. Fund Source'!E1156="","",'C. Fund Source'!E1156)</f>
        <v>1190</v>
      </c>
      <c r="C1156">
        <f>IF(A1156="","",'C. Fund Source'!G1156)</f>
        <v>3.3300000000000003E-2</v>
      </c>
      <c r="D1156" t="str">
        <f>IF(A1156="","",IF(COUNTIFS('Tracking Log'!H:H,A1156,'Tracking Log'!J:J,B1156)&gt;0,"Y","N"))</f>
        <v>N</v>
      </c>
      <c r="E1156" t="str">
        <f>IF(A1156="","",IF(D1156="N","Unit will be held to the lessor of the adopted rate or "&amp;TEXT(C1156,"0.0000")&amp;" for "&amp;Year,VLOOKUP(A1156&amp;"-"&amp;B1156,'Tracking Support'!A:E,5,FALSE)))</f>
        <v>Unit will be held to the lessor of the adopted rate or 0.0333 for 2025</v>
      </c>
      <c r="F1156" t="str">
        <f>IF(A1156=$F$1,COUNTIF($A$2:A1156,A1156),"")</f>
        <v/>
      </c>
      <c r="G1156" t="str">
        <f t="shared" si="58"/>
        <v/>
      </c>
      <c r="H1156" t="str">
        <f t="shared" si="59"/>
        <v/>
      </c>
      <c r="I1156" t="str">
        <f t="shared" si="60"/>
        <v/>
      </c>
    </row>
    <row r="1157" spans="1:9" x14ac:dyDescent="0.25">
      <c r="A1157" t="str">
        <f>IF('C. Fund Source'!B1157="","",'C. Fund Source'!B1157&amp;'C. Fund Source'!C1157&amp;'C. Fund Source'!D1157)</f>
        <v>8030320</v>
      </c>
      <c r="B1157" t="str">
        <f>IF('C. Fund Source'!E1157="","",'C. Fund Source'!E1157)</f>
        <v>2391</v>
      </c>
      <c r="C1157">
        <f>IF(A1157="","",'C. Fund Source'!G1157)</f>
        <v>4.9799999999999997E-2</v>
      </c>
      <c r="D1157" t="str">
        <f>IF(A1157="","",IF(COUNTIFS('Tracking Log'!H:H,A1157,'Tracking Log'!J:J,B1157)&gt;0,"Y","N"))</f>
        <v>N</v>
      </c>
      <c r="E1157" t="str">
        <f>IF(A1157="","",IF(D1157="N","Unit will be held to the lessor of the adopted rate or "&amp;TEXT(C1157,"0.0000")&amp;" for "&amp;Year,VLOOKUP(A1157&amp;"-"&amp;B1157,'Tracking Support'!A:E,5,FALSE)))</f>
        <v>Unit will be held to the lessor of the adopted rate or 0.0498 for 2025</v>
      </c>
      <c r="F1157" t="str">
        <f>IF(A1157=$F$1,COUNTIF($A$2:A1157,A1157),"")</f>
        <v/>
      </c>
      <c r="G1157" t="str">
        <f t="shared" si="58"/>
        <v/>
      </c>
      <c r="H1157" t="str">
        <f t="shared" si="59"/>
        <v/>
      </c>
      <c r="I1157" t="str">
        <f t="shared" si="60"/>
        <v/>
      </c>
    </row>
    <row r="1158" spans="1:9" x14ac:dyDescent="0.25">
      <c r="A1158" t="str">
        <f>IF('C. Fund Source'!B1158="","",'C. Fund Source'!B1158&amp;'C. Fund Source'!C1158&amp;'C. Fund Source'!D1158)</f>
        <v>8030428</v>
      </c>
      <c r="B1158" t="str">
        <f>IF('C. Fund Source'!E1158="","",'C. Fund Source'!E1158)</f>
        <v>2391</v>
      </c>
      <c r="C1158">
        <f>IF(A1158="","",'C. Fund Source'!G1158)</f>
        <v>4.99E-2</v>
      </c>
      <c r="D1158" t="str">
        <f>IF(A1158="","",IF(COUNTIFS('Tracking Log'!H:H,A1158,'Tracking Log'!J:J,B1158)&gt;0,"Y","N"))</f>
        <v>N</v>
      </c>
      <c r="E1158" t="str">
        <f>IF(A1158="","",IF(D1158="N","Unit will be held to the lessor of the adopted rate or "&amp;TEXT(C1158,"0.0000")&amp;" for "&amp;Year,VLOOKUP(A1158&amp;"-"&amp;B1158,'Tracking Support'!A:E,5,FALSE)))</f>
        <v>Unit will be held to the lessor of the adopted rate or 0.0499 for 2025</v>
      </c>
      <c r="F1158" t="str">
        <f>IF(A1158=$F$1,COUNTIF($A$2:A1158,A1158),"")</f>
        <v/>
      </c>
      <c r="G1158" t="str">
        <f t="shared" si="58"/>
        <v/>
      </c>
      <c r="H1158" t="str">
        <f t="shared" si="59"/>
        <v/>
      </c>
      <c r="I1158" t="str">
        <f t="shared" si="60"/>
        <v/>
      </c>
    </row>
    <row r="1159" spans="1:9" x14ac:dyDescent="0.25">
      <c r="A1159" t="str">
        <f>IF('C. Fund Source'!B1159="","",'C. Fund Source'!B1159&amp;'C. Fund Source'!C1159&amp;'C. Fund Source'!D1159)</f>
        <v>8030892</v>
      </c>
      <c r="B1159" t="str">
        <f>IF('C. Fund Source'!E1159="","",'C. Fund Source'!E1159)</f>
        <v>1191</v>
      </c>
      <c r="C1159">
        <f>IF(A1159="","",'C. Fund Source'!G1159)</f>
        <v>3.3300000000000003E-2</v>
      </c>
      <c r="D1159" t="str">
        <f>IF(A1159="","",IF(COUNTIFS('Tracking Log'!H:H,A1159,'Tracking Log'!J:J,B1159)&gt;0,"Y","N"))</f>
        <v>N</v>
      </c>
      <c r="E1159" t="str">
        <f>IF(A1159="","",IF(D1159="N","Unit will be held to the lessor of the adopted rate or "&amp;TEXT(C1159,"0.0000")&amp;" for "&amp;Year,VLOOKUP(A1159&amp;"-"&amp;B1159,'Tracking Support'!A:E,5,FALSE)))</f>
        <v>Unit will be held to the lessor of the adopted rate or 0.0333 for 2025</v>
      </c>
      <c r="F1159" t="str">
        <f>IF(A1159=$F$1,COUNTIF($A$2:A1159,A1159),"")</f>
        <v/>
      </c>
      <c r="G1159" t="str">
        <f t="shared" si="58"/>
        <v/>
      </c>
      <c r="H1159" t="str">
        <f t="shared" si="59"/>
        <v/>
      </c>
      <c r="I1159" t="str">
        <f t="shared" si="60"/>
        <v/>
      </c>
    </row>
    <row r="1160" spans="1:9" x14ac:dyDescent="0.25">
      <c r="A1160" t="str">
        <f>IF('C. Fund Source'!B1160="","",'C. Fund Source'!B1160&amp;'C. Fund Source'!C1160&amp;'C. Fund Source'!D1160)</f>
        <v>8110000</v>
      </c>
      <c r="B1160" t="str">
        <f>IF('C. Fund Source'!E1160="","",'C. Fund Source'!E1160)</f>
        <v>0790</v>
      </c>
      <c r="C1160">
        <f>IF(A1160="","",'C. Fund Source'!G1160)</f>
        <v>3.0800000000000001E-2</v>
      </c>
      <c r="D1160" t="str">
        <f>IF(A1160="","",IF(COUNTIFS('Tracking Log'!H:H,A1160,'Tracking Log'!J:J,B1160)&gt;0,"Y","N"))</f>
        <v>N</v>
      </c>
      <c r="E1160" t="str">
        <f>IF(A1160="","",IF(D1160="N","Unit will be held to the lessor of the adopted rate or "&amp;TEXT(C1160,"0.0000")&amp;" for "&amp;Year,VLOOKUP(A1160&amp;"-"&amp;B1160,'Tracking Support'!A:E,5,FALSE)))</f>
        <v>Unit will be held to the lessor of the adopted rate or 0.0308 for 2025</v>
      </c>
      <c r="F1160" t="str">
        <f>IF(A1160=$F$1,COUNTIF($A$2:A1160,A1160),"")</f>
        <v/>
      </c>
      <c r="G1160" t="str">
        <f t="shared" si="58"/>
        <v/>
      </c>
      <c r="H1160" t="str">
        <f t="shared" si="59"/>
        <v/>
      </c>
      <c r="I1160" t="str">
        <f t="shared" si="60"/>
        <v/>
      </c>
    </row>
    <row r="1161" spans="1:9" x14ac:dyDescent="0.25">
      <c r="A1161" t="str">
        <f>IF('C. Fund Source'!B1161="","",'C. Fund Source'!B1161&amp;'C. Fund Source'!C1161&amp;'C. Fund Source'!D1161)</f>
        <v>8110000</v>
      </c>
      <c r="B1161" t="str">
        <f>IF('C. Fund Source'!E1161="","",'C. Fund Source'!E1161)</f>
        <v>2391</v>
      </c>
      <c r="C1161">
        <f>IF(A1161="","",'C. Fund Source'!G1161)</f>
        <v>1.49E-2</v>
      </c>
      <c r="D1161" t="str">
        <f>IF(A1161="","",IF(COUNTIFS('Tracking Log'!H:H,A1161,'Tracking Log'!J:J,B1161)&gt;0,"Y","N"))</f>
        <v>N</v>
      </c>
      <c r="E1161" t="str">
        <f>IF(A1161="","",IF(D1161="N","Unit will be held to the lessor of the adopted rate or "&amp;TEXT(C1161,"0.0000")&amp;" for "&amp;Year,VLOOKUP(A1161&amp;"-"&amp;B1161,'Tracking Support'!A:E,5,FALSE)))</f>
        <v>Unit will be held to the lessor of the adopted rate or 0.0149 for 2025</v>
      </c>
      <c r="F1161" t="str">
        <f>IF(A1161=$F$1,COUNTIF($A$2:A1161,A1161),"")</f>
        <v/>
      </c>
      <c r="G1161" t="str">
        <f t="shared" si="58"/>
        <v/>
      </c>
      <c r="H1161" t="str">
        <f t="shared" si="59"/>
        <v/>
      </c>
      <c r="I1161" t="str">
        <f t="shared" si="60"/>
        <v/>
      </c>
    </row>
    <row r="1162" spans="1:9" x14ac:dyDescent="0.25">
      <c r="A1162" t="str">
        <f>IF('C. Fund Source'!B1162="","",'C. Fund Source'!B1162&amp;'C. Fund Source'!C1162&amp;'C. Fund Source'!D1162)</f>
        <v>8130895</v>
      </c>
      <c r="B1162" t="str">
        <f>IF('C. Fund Source'!E1162="","",'C. Fund Source'!E1162)</f>
        <v>1191</v>
      </c>
      <c r="C1162">
        <f>IF(A1162="","",'C. Fund Source'!G1162)</f>
        <v>1.9699999999999999E-2</v>
      </c>
      <c r="D1162" t="str">
        <f>IF(A1162="","",IF(COUNTIFS('Tracking Log'!H:H,A1162,'Tracking Log'!J:J,B1162)&gt;0,"Y","N"))</f>
        <v>N</v>
      </c>
      <c r="E1162" t="str">
        <f>IF(A1162="","",IF(D1162="N","Unit will be held to the lessor of the adopted rate or "&amp;TEXT(C1162,"0.0000")&amp;" for "&amp;Year,VLOOKUP(A1162&amp;"-"&amp;B1162,'Tracking Support'!A:E,5,FALSE)))</f>
        <v>Unit will be held to the lessor of the adopted rate or 0.0197 for 2025</v>
      </c>
      <c r="F1162" t="str">
        <f>IF(A1162=$F$1,COUNTIF($A$2:A1162,A1162),"")</f>
        <v/>
      </c>
      <c r="G1162" t="str">
        <f t="shared" si="58"/>
        <v/>
      </c>
      <c r="H1162" t="str">
        <f t="shared" si="59"/>
        <v/>
      </c>
      <c r="I1162" t="str">
        <f t="shared" si="60"/>
        <v/>
      </c>
    </row>
    <row r="1163" spans="1:9" x14ac:dyDescent="0.25">
      <c r="A1163" t="str">
        <f>IF('C. Fund Source'!B1163="","",'C. Fund Source'!B1163&amp;'C. Fund Source'!C1163&amp;'C. Fund Source'!D1163)</f>
        <v>8130895</v>
      </c>
      <c r="B1163" t="str">
        <f>IF('C. Fund Source'!E1163="","",'C. Fund Source'!E1163)</f>
        <v>2391</v>
      </c>
      <c r="C1163">
        <f>IF(A1163="","",'C. Fund Source'!G1163)</f>
        <v>0.05</v>
      </c>
      <c r="D1163" t="str">
        <f>IF(A1163="","",IF(COUNTIFS('Tracking Log'!H:H,A1163,'Tracking Log'!J:J,B1163)&gt;0,"Y","N"))</f>
        <v>N</v>
      </c>
      <c r="E1163" t="str">
        <f>IF(A1163="","",IF(D1163="N","Unit will be held to the lessor of the adopted rate or "&amp;TEXT(C1163,"0.0000")&amp;" for "&amp;Year,VLOOKUP(A1163&amp;"-"&amp;B1163,'Tracking Support'!A:E,5,FALSE)))</f>
        <v>Unit will be held to the lessor of the adopted rate or 0.0500 for 2025</v>
      </c>
      <c r="F1163" t="str">
        <f>IF(A1163=$F$1,COUNTIF($A$2:A1163,A1163),"")</f>
        <v/>
      </c>
      <c r="G1163" t="str">
        <f t="shared" si="58"/>
        <v/>
      </c>
      <c r="H1163" t="str">
        <f t="shared" si="59"/>
        <v/>
      </c>
      <c r="I1163" t="str">
        <f t="shared" si="60"/>
        <v/>
      </c>
    </row>
    <row r="1164" spans="1:9" x14ac:dyDescent="0.25">
      <c r="A1164" t="str">
        <f>IF('C. Fund Source'!B1164="","",'C. Fund Source'!B1164&amp;'C. Fund Source'!C1164&amp;'C. Fund Source'!D1164)</f>
        <v>8130896</v>
      </c>
      <c r="B1164" t="str">
        <f>IF('C. Fund Source'!E1164="","",'C. Fund Source'!E1164)</f>
        <v>2391</v>
      </c>
      <c r="C1164">
        <f>IF(A1164="","",'C. Fund Source'!G1164)</f>
        <v>2.4E-2</v>
      </c>
      <c r="D1164" t="str">
        <f>IF(A1164="","",IF(COUNTIFS('Tracking Log'!H:H,A1164,'Tracking Log'!J:J,B1164)&gt;0,"Y","N"))</f>
        <v>N</v>
      </c>
      <c r="E1164" t="str">
        <f>IF(A1164="","",IF(D1164="N","Unit will be held to the lessor of the adopted rate or "&amp;TEXT(C1164,"0.0000")&amp;" for "&amp;Year,VLOOKUP(A1164&amp;"-"&amp;B1164,'Tracking Support'!A:E,5,FALSE)))</f>
        <v>Unit will be held to the lessor of the adopted rate or 0.0240 for 2025</v>
      </c>
      <c r="F1164" t="str">
        <f>IF(A1164=$F$1,COUNTIF($A$2:A1164,A1164),"")</f>
        <v/>
      </c>
      <c r="G1164" t="str">
        <f t="shared" si="58"/>
        <v/>
      </c>
      <c r="H1164" t="str">
        <f t="shared" si="59"/>
        <v/>
      </c>
      <c r="I1164" t="str">
        <f t="shared" si="60"/>
        <v/>
      </c>
    </row>
    <row r="1165" spans="1:9" x14ac:dyDescent="0.25">
      <c r="A1165" t="str">
        <f>IF('C. Fund Source'!B1165="","",'C. Fund Source'!B1165&amp;'C. Fund Source'!C1165&amp;'C. Fund Source'!D1165)</f>
        <v>8210000</v>
      </c>
      <c r="B1165" t="str">
        <f>IF('C. Fund Source'!E1165="","",'C. Fund Source'!E1165)</f>
        <v>0790</v>
      </c>
      <c r="C1165">
        <f>IF(A1165="","",'C. Fund Source'!G1165)</f>
        <v>3.5999999999999997E-2</v>
      </c>
      <c r="D1165" t="str">
        <f>IF(A1165="","",IF(COUNTIFS('Tracking Log'!H:H,A1165,'Tracking Log'!J:J,B1165)&gt;0,"Y","N"))</f>
        <v>N</v>
      </c>
      <c r="E1165" t="str">
        <f>IF(A1165="","",IF(D1165="N","Unit will be held to the lessor of the adopted rate or "&amp;TEXT(C1165,"0.0000")&amp;" for "&amp;Year,VLOOKUP(A1165&amp;"-"&amp;B1165,'Tracking Support'!A:E,5,FALSE)))</f>
        <v>Unit will be held to the lessor of the adopted rate or 0.0360 for 2025</v>
      </c>
      <c r="F1165" t="str">
        <f>IF(A1165=$F$1,COUNTIF($A$2:A1165,A1165),"")</f>
        <v/>
      </c>
      <c r="G1165" t="str">
        <f t="shared" si="58"/>
        <v/>
      </c>
      <c r="H1165" t="str">
        <f t="shared" si="59"/>
        <v/>
      </c>
      <c r="I1165" t="str">
        <f t="shared" si="60"/>
        <v/>
      </c>
    </row>
    <row r="1166" spans="1:9" x14ac:dyDescent="0.25">
      <c r="A1166" t="str">
        <f>IF('C. Fund Source'!B1166="","",'C. Fund Source'!B1166&amp;'C. Fund Source'!C1166&amp;'C. Fund Source'!D1166)</f>
        <v>8210000</v>
      </c>
      <c r="B1166" t="str">
        <f>IF('C. Fund Source'!E1166="","",'C. Fund Source'!E1166)</f>
        <v>2391</v>
      </c>
      <c r="C1166">
        <f>IF(A1166="","",'C. Fund Source'!G1166)</f>
        <v>1.7000000000000001E-2</v>
      </c>
      <c r="D1166" t="str">
        <f>IF(A1166="","",IF(COUNTIFS('Tracking Log'!H:H,A1166,'Tracking Log'!J:J,B1166)&gt;0,"Y","N"))</f>
        <v>N</v>
      </c>
      <c r="E1166" t="str">
        <f>IF(A1166="","",IF(D1166="N","Unit will be held to the lessor of the adopted rate or "&amp;TEXT(C1166,"0.0000")&amp;" for "&amp;Year,VLOOKUP(A1166&amp;"-"&amp;B1166,'Tracking Support'!A:E,5,FALSE)))</f>
        <v>Unit will be held to the lessor of the adopted rate or 0.0170 for 2025</v>
      </c>
      <c r="F1166" t="str">
        <f>IF(A1166=$F$1,COUNTIF($A$2:A1166,A1166),"")</f>
        <v/>
      </c>
      <c r="G1166" t="str">
        <f t="shared" si="58"/>
        <v/>
      </c>
      <c r="H1166" t="str">
        <f t="shared" si="59"/>
        <v/>
      </c>
      <c r="I1166" t="str">
        <f t="shared" si="60"/>
        <v/>
      </c>
    </row>
    <row r="1167" spans="1:9" x14ac:dyDescent="0.25">
      <c r="A1167" t="str">
        <f>IF('C. Fund Source'!B1167="","",'C. Fund Source'!B1167&amp;'C. Fund Source'!C1167&amp;'C. Fund Source'!D1167)</f>
        <v>8220002</v>
      </c>
      <c r="B1167" t="str">
        <f>IF('C. Fund Source'!E1167="","",'C. Fund Source'!E1167)</f>
        <v>1190</v>
      </c>
      <c r="C1167">
        <f>IF(A1167="","",'C. Fund Source'!G1167)</f>
        <v>3.27E-2</v>
      </c>
      <c r="D1167" t="str">
        <f>IF(A1167="","",IF(COUNTIFS('Tracking Log'!H:H,A1167,'Tracking Log'!J:J,B1167)&gt;0,"Y","N"))</f>
        <v>N</v>
      </c>
      <c r="E1167" t="str">
        <f>IF(A1167="","",IF(D1167="N","Unit will be held to the lessor of the adopted rate or "&amp;TEXT(C1167,"0.0000")&amp;" for "&amp;Year,VLOOKUP(A1167&amp;"-"&amp;B1167,'Tracking Support'!A:E,5,FALSE)))</f>
        <v>Unit will be held to the lessor of the adopted rate or 0.0327 for 2025</v>
      </c>
      <c r="F1167" t="str">
        <f>IF(A1167=$F$1,COUNTIF($A$2:A1167,A1167),"")</f>
        <v/>
      </c>
      <c r="G1167" t="str">
        <f t="shared" si="58"/>
        <v/>
      </c>
      <c r="H1167" t="str">
        <f t="shared" si="59"/>
        <v/>
      </c>
      <c r="I1167" t="str">
        <f t="shared" si="60"/>
        <v/>
      </c>
    </row>
    <row r="1168" spans="1:9" x14ac:dyDescent="0.25">
      <c r="A1168" t="str">
        <f>IF('C. Fund Source'!B1168="","",'C. Fund Source'!B1168&amp;'C. Fund Source'!C1168&amp;'C. Fund Source'!D1168)</f>
        <v>8220003</v>
      </c>
      <c r="B1168" t="str">
        <f>IF('C. Fund Source'!E1168="","",'C. Fund Source'!E1168)</f>
        <v>1190</v>
      </c>
      <c r="C1168">
        <f>IF(A1168="","",'C. Fund Source'!G1168)</f>
        <v>3.3300000000000003E-2</v>
      </c>
      <c r="D1168" t="str">
        <f>IF(A1168="","",IF(COUNTIFS('Tracking Log'!H:H,A1168,'Tracking Log'!J:J,B1168)&gt;0,"Y","N"))</f>
        <v>N</v>
      </c>
      <c r="E1168" t="str">
        <f>IF(A1168="","",IF(D1168="N","Unit will be held to the lessor of the adopted rate or "&amp;TEXT(C1168,"0.0000")&amp;" for "&amp;Year,VLOOKUP(A1168&amp;"-"&amp;B1168,'Tracking Support'!A:E,5,FALSE)))</f>
        <v>Unit will be held to the lessor of the adopted rate or 0.0333 for 2025</v>
      </c>
      <c r="F1168" t="str">
        <f>IF(A1168=$F$1,COUNTIF($A$2:A1168,A1168),"")</f>
        <v/>
      </c>
      <c r="G1168" t="str">
        <f t="shared" si="58"/>
        <v/>
      </c>
      <c r="H1168" t="str">
        <f t="shared" si="59"/>
        <v/>
      </c>
      <c r="I1168" t="str">
        <f t="shared" si="60"/>
        <v/>
      </c>
    </row>
    <row r="1169" spans="1:9" x14ac:dyDescent="0.25">
      <c r="A1169" t="str">
        <f>IF('C. Fund Source'!B1169="","",'C. Fund Source'!B1169&amp;'C. Fund Source'!C1169&amp;'C. Fund Source'!D1169)</f>
        <v>8220004</v>
      </c>
      <c r="B1169" t="str">
        <f>IF('C. Fund Source'!E1169="","",'C. Fund Source'!E1169)</f>
        <v>1190</v>
      </c>
      <c r="C1169">
        <f>IF(A1169="","",'C. Fund Source'!G1169)</f>
        <v>3.3300000000000003E-2</v>
      </c>
      <c r="D1169" t="str">
        <f>IF(A1169="","",IF(COUNTIFS('Tracking Log'!H:H,A1169,'Tracking Log'!J:J,B1169)&gt;0,"Y","N"))</f>
        <v>N</v>
      </c>
      <c r="E1169" t="str">
        <f>IF(A1169="","",IF(D1169="N","Unit will be held to the lessor of the adopted rate or "&amp;TEXT(C1169,"0.0000")&amp;" for "&amp;Year,VLOOKUP(A1169&amp;"-"&amp;B1169,'Tracking Support'!A:E,5,FALSE)))</f>
        <v>Unit will be held to the lessor of the adopted rate or 0.0333 for 2025</v>
      </c>
      <c r="F1169" t="str">
        <f>IF(A1169=$F$1,COUNTIF($A$2:A1169,A1169),"")</f>
        <v/>
      </c>
      <c r="G1169" t="str">
        <f t="shared" si="58"/>
        <v/>
      </c>
      <c r="H1169" t="str">
        <f t="shared" si="59"/>
        <v/>
      </c>
      <c r="I1169" t="str">
        <f t="shared" si="60"/>
        <v/>
      </c>
    </row>
    <row r="1170" spans="1:9" x14ac:dyDescent="0.25">
      <c r="A1170" t="str">
        <f>IF('C. Fund Source'!B1170="","",'C. Fund Source'!B1170&amp;'C. Fund Source'!C1170&amp;'C. Fund Source'!D1170)</f>
        <v>8220005</v>
      </c>
      <c r="B1170" t="str">
        <f>IF('C. Fund Source'!E1170="","",'C. Fund Source'!E1170)</f>
        <v>1190</v>
      </c>
      <c r="C1170">
        <f>IF(A1170="","",'C. Fund Source'!G1170)</f>
        <v>1.77E-2</v>
      </c>
      <c r="D1170" t="str">
        <f>IF(A1170="","",IF(COUNTIFS('Tracking Log'!H:H,A1170,'Tracking Log'!J:J,B1170)&gt;0,"Y","N"))</f>
        <v>N</v>
      </c>
      <c r="E1170" t="str">
        <f>IF(A1170="","",IF(D1170="N","Unit will be held to the lessor of the adopted rate or "&amp;TEXT(C1170,"0.0000")&amp;" for "&amp;Year,VLOOKUP(A1170&amp;"-"&amp;B1170,'Tracking Support'!A:E,5,FALSE)))</f>
        <v>Unit will be held to the lessor of the adopted rate or 0.0177 for 2025</v>
      </c>
      <c r="F1170" t="str">
        <f>IF(A1170=$F$1,COUNTIF($A$2:A1170,A1170),"")</f>
        <v/>
      </c>
      <c r="G1170" t="str">
        <f t="shared" si="58"/>
        <v/>
      </c>
      <c r="H1170" t="str">
        <f t="shared" si="59"/>
        <v/>
      </c>
      <c r="I1170" t="str">
        <f t="shared" si="60"/>
        <v/>
      </c>
    </row>
    <row r="1171" spans="1:9" x14ac:dyDescent="0.25">
      <c r="A1171" t="str">
        <f>IF('C. Fund Source'!B1171="","",'C. Fund Source'!B1171&amp;'C. Fund Source'!C1171&amp;'C. Fund Source'!D1171)</f>
        <v>8220007</v>
      </c>
      <c r="B1171" t="str">
        <f>IF('C. Fund Source'!E1171="","",'C. Fund Source'!E1171)</f>
        <v>8692</v>
      </c>
      <c r="C1171">
        <f>IF(A1171="","",'C. Fund Source'!G1171)</f>
        <v>3.2099999999999997E-2</v>
      </c>
      <c r="D1171" t="str">
        <f>IF(A1171="","",IF(COUNTIFS('Tracking Log'!H:H,A1171,'Tracking Log'!J:J,B1171)&gt;0,"Y","N"))</f>
        <v>Y</v>
      </c>
      <c r="E1171" t="str">
        <f>IF(A1171="","",IF(D1171="N","Unit will be held to the lessor of the adopted rate or "&amp;TEXT(C1171,"0.0000")&amp;" for "&amp;Year,VLOOKUP(A1171&amp;"-"&amp;B1171,'Tracking Support'!A:E,5,FALSE)))</f>
        <v>Unit will be held to the lessor of the adopted rate or the Re-established rate of 0.0333 for 2025</v>
      </c>
      <c r="F1171" t="str">
        <f>IF(A1171=$F$1,COUNTIF($A$2:A1171,A1171),"")</f>
        <v/>
      </c>
      <c r="G1171" t="str">
        <f t="shared" si="58"/>
        <v/>
      </c>
      <c r="H1171" t="str">
        <f t="shared" si="59"/>
        <v/>
      </c>
      <c r="I1171" t="str">
        <f t="shared" si="60"/>
        <v/>
      </c>
    </row>
    <row r="1172" spans="1:9" x14ac:dyDescent="0.25">
      <c r="A1172" t="str">
        <f>IF('C. Fund Source'!B1172="","",'C. Fund Source'!B1172&amp;'C. Fund Source'!C1172&amp;'C. Fund Source'!D1172)</f>
        <v>8220008</v>
      </c>
      <c r="B1172" t="str">
        <f>IF('C. Fund Source'!E1172="","",'C. Fund Source'!E1172)</f>
        <v>1190</v>
      </c>
      <c r="C1172">
        <f>IF(A1172="","",'C. Fund Source'!G1172)</f>
        <v>6.7000000000000002E-3</v>
      </c>
      <c r="D1172" t="str">
        <f>IF(A1172="","",IF(COUNTIFS('Tracking Log'!H:H,A1172,'Tracking Log'!J:J,B1172)&gt;0,"Y","N"))</f>
        <v>N</v>
      </c>
      <c r="E1172" t="str">
        <f>IF(A1172="","",IF(D1172="N","Unit will be held to the lessor of the adopted rate or "&amp;TEXT(C1172,"0.0000")&amp;" for "&amp;Year,VLOOKUP(A1172&amp;"-"&amp;B1172,'Tracking Support'!A:E,5,FALSE)))</f>
        <v>Unit will be held to the lessor of the adopted rate or 0.0067 for 2025</v>
      </c>
      <c r="F1172" t="str">
        <f>IF(A1172=$F$1,COUNTIF($A$2:A1172,A1172),"")</f>
        <v/>
      </c>
      <c r="G1172" t="str">
        <f t="shared" si="58"/>
        <v/>
      </c>
      <c r="H1172" t="str">
        <f t="shared" si="59"/>
        <v/>
      </c>
      <c r="I1172" t="str">
        <f t="shared" si="60"/>
        <v/>
      </c>
    </row>
    <row r="1173" spans="1:9" x14ac:dyDescent="0.25">
      <c r="A1173" t="str">
        <f>IF('C. Fund Source'!B1173="","",'C. Fund Source'!B1173&amp;'C. Fund Source'!C1173&amp;'C. Fund Source'!D1173)</f>
        <v>8230958</v>
      </c>
      <c r="B1173" t="str">
        <f>IF('C. Fund Source'!E1173="","",'C. Fund Source'!E1173)</f>
        <v>2391</v>
      </c>
      <c r="C1173">
        <f>IF(A1173="","",'C. Fund Source'!G1173)</f>
        <v>4.3900000000000002E-2</v>
      </c>
      <c r="D1173" t="str">
        <f>IF(A1173="","",IF(COUNTIFS('Tracking Log'!H:H,A1173,'Tracking Log'!J:J,B1173)&gt;0,"Y","N"))</f>
        <v>N</v>
      </c>
      <c r="E1173" t="str">
        <f>IF(A1173="","",IF(D1173="N","Unit will be held to the lessor of the adopted rate or "&amp;TEXT(C1173,"0.0000")&amp;" for "&amp;Year,VLOOKUP(A1173&amp;"-"&amp;B1173,'Tracking Support'!A:E,5,FALSE)))</f>
        <v>Unit will be held to the lessor of the adopted rate or 0.0439 for 2025</v>
      </c>
      <c r="F1173" t="str">
        <f>IF(A1173=$F$1,COUNTIF($A$2:A1173,A1173),"")</f>
        <v/>
      </c>
      <c r="G1173" t="str">
        <f t="shared" si="58"/>
        <v/>
      </c>
      <c r="H1173" t="str">
        <f t="shared" si="59"/>
        <v/>
      </c>
      <c r="I1173" t="str">
        <f t="shared" si="60"/>
        <v/>
      </c>
    </row>
    <row r="1174" spans="1:9" x14ac:dyDescent="0.25">
      <c r="A1174" t="str">
        <f>IF('C. Fund Source'!B1174="","",'C. Fund Source'!B1174&amp;'C. Fund Source'!C1174&amp;'C. Fund Source'!D1174)</f>
        <v>8261190</v>
      </c>
      <c r="B1174" t="str">
        <f>IF('C. Fund Source'!E1174="","",'C. Fund Source'!E1174)</f>
        <v>2190</v>
      </c>
      <c r="C1174">
        <f>IF(A1174="","",'C. Fund Source'!G1174)</f>
        <v>1.3299999999999999E-2</v>
      </c>
      <c r="D1174" t="str">
        <f>IF(A1174="","",IF(COUNTIFS('Tracking Log'!H:H,A1174,'Tracking Log'!J:J,B1174)&gt;0,"Y","N"))</f>
        <v>N</v>
      </c>
      <c r="E1174" t="str">
        <f>IF(A1174="","",IF(D1174="N","Unit will be held to the lessor of the adopted rate or "&amp;TEXT(C1174,"0.0000")&amp;" for "&amp;Year,VLOOKUP(A1174&amp;"-"&amp;B1174,'Tracking Support'!A:E,5,FALSE)))</f>
        <v>Unit will be held to the lessor of the adopted rate or 0.0133 for 2025</v>
      </c>
      <c r="F1174" t="str">
        <f>IF(A1174=$F$1,COUNTIF($A$2:A1174,A1174),"")</f>
        <v/>
      </c>
      <c r="G1174" t="str">
        <f t="shared" si="58"/>
        <v/>
      </c>
      <c r="H1174" t="str">
        <f t="shared" si="59"/>
        <v/>
      </c>
      <c r="I1174" t="str">
        <f t="shared" si="60"/>
        <v/>
      </c>
    </row>
    <row r="1175" spans="1:9" x14ac:dyDescent="0.25">
      <c r="A1175" t="str">
        <f>IF('C. Fund Source'!B1175="","",'C. Fund Source'!B1175&amp;'C. Fund Source'!C1175&amp;'C. Fund Source'!D1175)</f>
        <v>8310000</v>
      </c>
      <c r="B1175" t="str">
        <f>IF('C. Fund Source'!E1175="","",'C. Fund Source'!E1175)</f>
        <v>0790</v>
      </c>
      <c r="C1175">
        <f>IF(A1175="","",'C. Fund Source'!G1175)</f>
        <v>3.7100000000000001E-2</v>
      </c>
      <c r="D1175" t="str">
        <f>IF(A1175="","",IF(COUNTIFS('Tracking Log'!H:H,A1175,'Tracking Log'!J:J,B1175)&gt;0,"Y","N"))</f>
        <v>N</v>
      </c>
      <c r="E1175" t="str">
        <f>IF(A1175="","",IF(D1175="N","Unit will be held to the lessor of the adopted rate or "&amp;TEXT(C1175,"0.0000")&amp;" for "&amp;Year,VLOOKUP(A1175&amp;"-"&amp;B1175,'Tracking Support'!A:E,5,FALSE)))</f>
        <v>Unit will be held to the lessor of the adopted rate or 0.0371 for 2025</v>
      </c>
      <c r="F1175" t="str">
        <f>IF(A1175=$F$1,COUNTIF($A$2:A1175,A1175),"")</f>
        <v/>
      </c>
      <c r="G1175" t="str">
        <f t="shared" si="58"/>
        <v/>
      </c>
      <c r="H1175" t="str">
        <f t="shared" si="59"/>
        <v/>
      </c>
      <c r="I1175" t="str">
        <f t="shared" si="60"/>
        <v/>
      </c>
    </row>
    <row r="1176" spans="1:9" x14ac:dyDescent="0.25">
      <c r="A1176" t="str">
        <f>IF('C. Fund Source'!B1176="","",'C. Fund Source'!B1176&amp;'C. Fund Source'!C1176&amp;'C. Fund Source'!D1176)</f>
        <v>8310000</v>
      </c>
      <c r="B1176" t="str">
        <f>IF('C. Fund Source'!E1176="","",'C. Fund Source'!E1176)</f>
        <v>2391</v>
      </c>
      <c r="C1176">
        <f>IF(A1176="","",'C. Fund Source'!G1176)</f>
        <v>1.9300000000000001E-2</v>
      </c>
      <c r="D1176" t="str">
        <f>IF(A1176="","",IF(COUNTIFS('Tracking Log'!H:H,A1176,'Tracking Log'!J:J,B1176)&gt;0,"Y","N"))</f>
        <v>N</v>
      </c>
      <c r="E1176" t="str">
        <f>IF(A1176="","",IF(D1176="N","Unit will be held to the lessor of the adopted rate or "&amp;TEXT(C1176,"0.0000")&amp;" for "&amp;Year,VLOOKUP(A1176&amp;"-"&amp;B1176,'Tracking Support'!A:E,5,FALSE)))</f>
        <v>Unit will be held to the lessor of the adopted rate or 0.0193 for 2025</v>
      </c>
      <c r="F1176" t="str">
        <f>IF(A1176=$F$1,COUNTIF($A$2:A1176,A1176),"")</f>
        <v/>
      </c>
      <c r="G1176" t="str">
        <f t="shared" si="58"/>
        <v/>
      </c>
      <c r="H1176" t="str">
        <f t="shared" si="59"/>
        <v/>
      </c>
      <c r="I1176" t="str">
        <f t="shared" si="60"/>
        <v/>
      </c>
    </row>
    <row r="1177" spans="1:9" x14ac:dyDescent="0.25">
      <c r="A1177" t="str">
        <f>IF('C. Fund Source'!B1177="","",'C. Fund Source'!B1177&amp;'C. Fund Source'!C1177&amp;'C. Fund Source'!D1177)</f>
        <v>8320001</v>
      </c>
      <c r="B1177" t="str">
        <f>IF('C. Fund Source'!E1177="","",'C. Fund Source'!E1177)</f>
        <v>1190</v>
      </c>
      <c r="C1177">
        <f>IF(A1177="","",'C. Fund Source'!G1177)</f>
        <v>3.3300000000000003E-2</v>
      </c>
      <c r="D1177" t="str">
        <f>IF(A1177="","",IF(COUNTIFS('Tracking Log'!H:H,A1177,'Tracking Log'!J:J,B1177)&gt;0,"Y","N"))</f>
        <v>N</v>
      </c>
      <c r="E1177" t="str">
        <f>IF(A1177="","",IF(D1177="N","Unit will be held to the lessor of the adopted rate or "&amp;TEXT(C1177,"0.0000")&amp;" for "&amp;Year,VLOOKUP(A1177&amp;"-"&amp;B1177,'Tracking Support'!A:E,5,FALSE)))</f>
        <v>Unit will be held to the lessor of the adopted rate or 0.0333 for 2025</v>
      </c>
      <c r="F1177" t="str">
        <f>IF(A1177=$F$1,COUNTIF($A$2:A1177,A1177),"")</f>
        <v/>
      </c>
      <c r="G1177" t="str">
        <f t="shared" si="58"/>
        <v/>
      </c>
      <c r="H1177" t="str">
        <f t="shared" si="59"/>
        <v/>
      </c>
      <c r="I1177" t="str">
        <f t="shared" si="60"/>
        <v/>
      </c>
    </row>
    <row r="1178" spans="1:9" x14ac:dyDescent="0.25">
      <c r="A1178" t="str">
        <f>IF('C. Fund Source'!B1178="","",'C. Fund Source'!B1178&amp;'C. Fund Source'!C1178&amp;'C. Fund Source'!D1178)</f>
        <v>8320002</v>
      </c>
      <c r="B1178" t="str">
        <f>IF('C. Fund Source'!E1178="","",'C. Fund Source'!E1178)</f>
        <v>1190</v>
      </c>
      <c r="C1178">
        <f>IF(A1178="","",'C. Fund Source'!G1178)</f>
        <v>2.0799999999999999E-2</v>
      </c>
      <c r="D1178" t="str">
        <f>IF(A1178="","",IF(COUNTIFS('Tracking Log'!H:H,A1178,'Tracking Log'!J:J,B1178)&gt;0,"Y","N"))</f>
        <v>N</v>
      </c>
      <c r="E1178" t="str">
        <f>IF(A1178="","",IF(D1178="N","Unit will be held to the lessor of the adopted rate or "&amp;TEXT(C1178,"0.0000")&amp;" for "&amp;Year,VLOOKUP(A1178&amp;"-"&amp;B1178,'Tracking Support'!A:E,5,FALSE)))</f>
        <v>Unit will be held to the lessor of the adopted rate or 0.0208 for 2025</v>
      </c>
      <c r="F1178" t="str">
        <f>IF(A1178=$F$1,COUNTIF($A$2:A1178,A1178),"")</f>
        <v/>
      </c>
      <c r="G1178" t="str">
        <f t="shared" si="58"/>
        <v/>
      </c>
      <c r="H1178" t="str">
        <f t="shared" si="59"/>
        <v/>
      </c>
      <c r="I1178" t="str">
        <f t="shared" si="60"/>
        <v/>
      </c>
    </row>
    <row r="1179" spans="1:9" x14ac:dyDescent="0.25">
      <c r="A1179" t="str">
        <f>IF('C. Fund Source'!B1179="","",'C. Fund Source'!B1179&amp;'C. Fund Source'!C1179&amp;'C. Fund Source'!D1179)</f>
        <v>8320003</v>
      </c>
      <c r="B1179" t="str">
        <f>IF('C. Fund Source'!E1179="","",'C. Fund Source'!E1179)</f>
        <v>1190</v>
      </c>
      <c r="C1179">
        <f>IF(A1179="","",'C. Fund Source'!G1179)</f>
        <v>3.3300000000000003E-2</v>
      </c>
      <c r="D1179" t="str">
        <f>IF(A1179="","",IF(COUNTIFS('Tracking Log'!H:H,A1179,'Tracking Log'!J:J,B1179)&gt;0,"Y","N"))</f>
        <v>N</v>
      </c>
      <c r="E1179" t="str">
        <f>IF(A1179="","",IF(D1179="N","Unit will be held to the lessor of the adopted rate or "&amp;TEXT(C1179,"0.0000")&amp;" for "&amp;Year,VLOOKUP(A1179&amp;"-"&amp;B1179,'Tracking Support'!A:E,5,FALSE)))</f>
        <v>Unit will be held to the lessor of the adopted rate or 0.0333 for 2025</v>
      </c>
      <c r="F1179" t="str">
        <f>IF(A1179=$F$1,COUNTIF($A$2:A1179,A1179),"")</f>
        <v/>
      </c>
      <c r="G1179" t="str">
        <f t="shared" si="58"/>
        <v/>
      </c>
      <c r="H1179" t="str">
        <f t="shared" si="59"/>
        <v/>
      </c>
      <c r="I1179" t="str">
        <f t="shared" si="60"/>
        <v/>
      </c>
    </row>
    <row r="1180" spans="1:9" x14ac:dyDescent="0.25">
      <c r="A1180" t="str">
        <f>IF('C. Fund Source'!B1180="","",'C. Fund Source'!B1180&amp;'C. Fund Source'!C1180&amp;'C. Fund Source'!D1180)</f>
        <v>8320004</v>
      </c>
      <c r="B1180" t="str">
        <f>IF('C. Fund Source'!E1180="","",'C. Fund Source'!E1180)</f>
        <v>1190</v>
      </c>
      <c r="C1180">
        <f>IF(A1180="","",'C. Fund Source'!G1180)</f>
        <v>1.18E-2</v>
      </c>
      <c r="D1180" t="str">
        <f>IF(A1180="","",IF(COUNTIFS('Tracking Log'!H:H,A1180,'Tracking Log'!J:J,B1180)&gt;0,"Y","N"))</f>
        <v>N</v>
      </c>
      <c r="E1180" t="str">
        <f>IF(A1180="","",IF(D1180="N","Unit will be held to the lessor of the adopted rate or "&amp;TEXT(C1180,"0.0000")&amp;" for "&amp;Year,VLOOKUP(A1180&amp;"-"&amp;B1180,'Tracking Support'!A:E,5,FALSE)))</f>
        <v>Unit will be held to the lessor of the adopted rate or 0.0118 for 2025</v>
      </c>
      <c r="F1180" t="str">
        <f>IF(A1180=$F$1,COUNTIF($A$2:A1180,A1180),"")</f>
        <v/>
      </c>
      <c r="G1180" t="str">
        <f t="shared" si="58"/>
        <v/>
      </c>
      <c r="H1180" t="str">
        <f t="shared" si="59"/>
        <v/>
      </c>
      <c r="I1180" t="str">
        <f t="shared" si="60"/>
        <v/>
      </c>
    </row>
    <row r="1181" spans="1:9" x14ac:dyDescent="0.25">
      <c r="A1181" t="str">
        <f>IF('C. Fund Source'!B1181="","",'C. Fund Source'!B1181&amp;'C. Fund Source'!C1181&amp;'C. Fund Source'!D1181)</f>
        <v>8330427</v>
      </c>
      <c r="B1181" t="str">
        <f>IF('C. Fund Source'!E1181="","",'C. Fund Source'!E1181)</f>
        <v>1191</v>
      </c>
      <c r="C1181">
        <f>IF(A1181="","",'C. Fund Source'!G1181)</f>
        <v>1.41E-2</v>
      </c>
      <c r="D1181" t="str">
        <f>IF(A1181="","",IF(COUNTIFS('Tracking Log'!H:H,A1181,'Tracking Log'!J:J,B1181)&gt;0,"Y","N"))</f>
        <v>N</v>
      </c>
      <c r="E1181" t="str">
        <f>IF(A1181="","",IF(D1181="N","Unit will be held to the lessor of the adopted rate or "&amp;TEXT(C1181,"0.0000")&amp;" for "&amp;Year,VLOOKUP(A1181&amp;"-"&amp;B1181,'Tracking Support'!A:E,5,FALSE)))</f>
        <v>Unit will be held to the lessor of the adopted rate or 0.0141 for 2025</v>
      </c>
      <c r="F1181" t="str">
        <f>IF(A1181=$F$1,COUNTIF($A$2:A1181,A1181),"")</f>
        <v/>
      </c>
      <c r="G1181" t="str">
        <f t="shared" si="58"/>
        <v/>
      </c>
      <c r="H1181" t="str">
        <f t="shared" si="59"/>
        <v/>
      </c>
      <c r="I1181" t="str">
        <f t="shared" si="60"/>
        <v/>
      </c>
    </row>
    <row r="1182" spans="1:9" x14ac:dyDescent="0.25">
      <c r="A1182" t="str">
        <f>IF('C. Fund Source'!B1182="","",'C. Fund Source'!B1182&amp;'C. Fund Source'!C1182&amp;'C. Fund Source'!D1182)</f>
        <v>8330427</v>
      </c>
      <c r="B1182" t="str">
        <f>IF('C. Fund Source'!E1182="","",'C. Fund Source'!E1182)</f>
        <v>2391</v>
      </c>
      <c r="C1182">
        <f>IF(A1182="","",'C. Fund Source'!G1182)</f>
        <v>6.7000000000000002E-3</v>
      </c>
      <c r="D1182" t="str">
        <f>IF(A1182="","",IF(COUNTIFS('Tracking Log'!H:H,A1182,'Tracking Log'!J:J,B1182)&gt;0,"Y","N"))</f>
        <v>N</v>
      </c>
      <c r="E1182" t="str">
        <f>IF(A1182="","",IF(D1182="N","Unit will be held to the lessor of the adopted rate or "&amp;TEXT(C1182,"0.0000")&amp;" for "&amp;Year,VLOOKUP(A1182&amp;"-"&amp;B1182,'Tracking Support'!A:E,5,FALSE)))</f>
        <v>Unit will be held to the lessor of the adopted rate or 0.0067 for 2025</v>
      </c>
      <c r="F1182" t="str">
        <f>IF(A1182=$F$1,COUNTIF($A$2:A1182,A1182),"")</f>
        <v/>
      </c>
      <c r="G1182" t="str">
        <f t="shared" si="58"/>
        <v/>
      </c>
      <c r="H1182" t="str">
        <f t="shared" si="59"/>
        <v/>
      </c>
      <c r="I1182" t="str">
        <f t="shared" si="60"/>
        <v/>
      </c>
    </row>
    <row r="1183" spans="1:9" x14ac:dyDescent="0.25">
      <c r="A1183" t="str">
        <f>IF('C. Fund Source'!B1183="","",'C. Fund Source'!B1183&amp;'C. Fund Source'!C1183&amp;'C. Fund Source'!D1183)</f>
        <v>8330897</v>
      </c>
      <c r="B1183" t="str">
        <f>IF('C. Fund Source'!E1183="","",'C. Fund Source'!E1183)</f>
        <v>1191</v>
      </c>
      <c r="C1183">
        <f>IF(A1183="","",'C. Fund Source'!G1183)</f>
        <v>2.0799999999999999E-2</v>
      </c>
      <c r="D1183" t="str">
        <f>IF(A1183="","",IF(COUNTIFS('Tracking Log'!H:H,A1183,'Tracking Log'!J:J,B1183)&gt;0,"Y","N"))</f>
        <v>N</v>
      </c>
      <c r="E1183" t="str">
        <f>IF(A1183="","",IF(D1183="N","Unit will be held to the lessor of the adopted rate or "&amp;TEXT(C1183,"0.0000")&amp;" for "&amp;Year,VLOOKUP(A1183&amp;"-"&amp;B1183,'Tracking Support'!A:E,5,FALSE)))</f>
        <v>Unit will be held to the lessor of the adopted rate or 0.0208 for 2025</v>
      </c>
      <c r="F1183" t="str">
        <f>IF(A1183=$F$1,COUNTIF($A$2:A1183,A1183),"")</f>
        <v/>
      </c>
      <c r="G1183" t="str">
        <f t="shared" si="58"/>
        <v/>
      </c>
      <c r="H1183" t="str">
        <f t="shared" si="59"/>
        <v/>
      </c>
      <c r="I1183" t="str">
        <f t="shared" si="60"/>
        <v/>
      </c>
    </row>
    <row r="1184" spans="1:9" x14ac:dyDescent="0.25">
      <c r="A1184" t="str">
        <f>IF('C. Fund Source'!B1184="","",'C. Fund Source'!B1184&amp;'C. Fund Source'!C1184&amp;'C. Fund Source'!D1184)</f>
        <v>8330899</v>
      </c>
      <c r="B1184" t="str">
        <f>IF('C. Fund Source'!E1184="","",'C. Fund Source'!E1184)</f>
        <v>1191</v>
      </c>
      <c r="C1184">
        <f>IF(A1184="","",'C. Fund Source'!G1184)</f>
        <v>1.7100000000000001E-2</v>
      </c>
      <c r="D1184" t="str">
        <f>IF(A1184="","",IF(COUNTIFS('Tracking Log'!H:H,A1184,'Tracking Log'!J:J,B1184)&gt;0,"Y","N"))</f>
        <v>N</v>
      </c>
      <c r="E1184" t="str">
        <f>IF(A1184="","",IF(D1184="N","Unit will be held to the lessor of the adopted rate or "&amp;TEXT(C1184,"0.0000")&amp;" for "&amp;Year,VLOOKUP(A1184&amp;"-"&amp;B1184,'Tracking Support'!A:E,5,FALSE)))</f>
        <v>Unit will be held to the lessor of the adopted rate or 0.0171 for 2025</v>
      </c>
      <c r="F1184" t="str">
        <f>IF(A1184=$F$1,COUNTIF($A$2:A1184,A1184),"")</f>
        <v/>
      </c>
      <c r="G1184" t="str">
        <f t="shared" si="58"/>
        <v/>
      </c>
      <c r="H1184" t="str">
        <f t="shared" si="59"/>
        <v/>
      </c>
      <c r="I1184" t="str">
        <f t="shared" si="60"/>
        <v/>
      </c>
    </row>
    <row r="1185" spans="1:9" x14ac:dyDescent="0.25">
      <c r="A1185" t="str">
        <f>IF('C. Fund Source'!B1185="","",'C. Fund Source'!B1185&amp;'C. Fund Source'!C1185&amp;'C. Fund Source'!D1185)</f>
        <v>8330899</v>
      </c>
      <c r="B1185" t="str">
        <f>IF('C. Fund Source'!E1185="","",'C. Fund Source'!E1185)</f>
        <v>2391</v>
      </c>
      <c r="C1185">
        <f>IF(A1185="","",'C. Fund Source'!G1185)</f>
        <v>2.0400000000000001E-2</v>
      </c>
      <c r="D1185" t="str">
        <f>IF(A1185="","",IF(COUNTIFS('Tracking Log'!H:H,A1185,'Tracking Log'!J:J,B1185)&gt;0,"Y","N"))</f>
        <v>N</v>
      </c>
      <c r="E1185" t="str">
        <f>IF(A1185="","",IF(D1185="N","Unit will be held to the lessor of the adopted rate or "&amp;TEXT(C1185,"0.0000")&amp;" for "&amp;Year,VLOOKUP(A1185&amp;"-"&amp;B1185,'Tracking Support'!A:E,5,FALSE)))</f>
        <v>Unit will be held to the lessor of the adopted rate or 0.0204 for 2025</v>
      </c>
      <c r="F1185" t="str">
        <f>IF(A1185=$F$1,COUNTIF($A$2:A1185,A1185),"")</f>
        <v/>
      </c>
      <c r="G1185" t="str">
        <f t="shared" si="58"/>
        <v/>
      </c>
      <c r="H1185" t="str">
        <f t="shared" si="59"/>
        <v/>
      </c>
      <c r="I1185" t="str">
        <f t="shared" si="60"/>
        <v/>
      </c>
    </row>
    <row r="1186" spans="1:9" x14ac:dyDescent="0.25">
      <c r="A1186" t="str">
        <f>IF('C. Fund Source'!B1186="","",'C. Fund Source'!B1186&amp;'C. Fund Source'!C1186&amp;'C. Fund Source'!D1186)</f>
        <v>8330900</v>
      </c>
      <c r="B1186" t="str">
        <f>IF('C. Fund Source'!E1186="","",'C. Fund Source'!E1186)</f>
        <v>2391</v>
      </c>
      <c r="C1186">
        <f>IF(A1186="","",'C. Fund Source'!G1186)</f>
        <v>1.5900000000000001E-2</v>
      </c>
      <c r="D1186" t="str">
        <f>IF(A1186="","",IF(COUNTIFS('Tracking Log'!H:H,A1186,'Tracking Log'!J:J,B1186)&gt;0,"Y","N"))</f>
        <v>N</v>
      </c>
      <c r="E1186" t="str">
        <f>IF(A1186="","",IF(D1186="N","Unit will be held to the lessor of the adopted rate or "&amp;TEXT(C1186,"0.0000")&amp;" for "&amp;Year,VLOOKUP(A1186&amp;"-"&amp;B1186,'Tracking Support'!A:E,5,FALSE)))</f>
        <v>Unit will be held to the lessor of the adopted rate or 0.0159 for 2025</v>
      </c>
      <c r="F1186" t="str">
        <f>IF(A1186=$F$1,COUNTIF($A$2:A1186,A1186),"")</f>
        <v/>
      </c>
      <c r="G1186" t="str">
        <f t="shared" si="58"/>
        <v/>
      </c>
      <c r="H1186" t="str">
        <f t="shared" si="59"/>
        <v/>
      </c>
      <c r="I1186" t="str">
        <f t="shared" si="60"/>
        <v/>
      </c>
    </row>
    <row r="1187" spans="1:9" x14ac:dyDescent="0.25">
      <c r="A1187" t="str">
        <f>IF('C. Fund Source'!B1187="","",'C. Fund Source'!B1187&amp;'C. Fund Source'!C1187&amp;'C. Fund Source'!D1187)</f>
        <v>8330901</v>
      </c>
      <c r="B1187" t="str">
        <f>IF('C. Fund Source'!E1187="","",'C. Fund Source'!E1187)</f>
        <v>1191</v>
      </c>
      <c r="C1187">
        <f>IF(A1187="","",'C. Fund Source'!G1187)</f>
        <v>1.54E-2</v>
      </c>
      <c r="D1187" t="str">
        <f>IF(A1187="","",IF(COUNTIFS('Tracking Log'!H:H,A1187,'Tracking Log'!J:J,B1187)&gt;0,"Y","N"))</f>
        <v>N</v>
      </c>
      <c r="E1187" t="str">
        <f>IF(A1187="","",IF(D1187="N","Unit will be held to the lessor of the adopted rate or "&amp;TEXT(C1187,"0.0000")&amp;" for "&amp;Year,VLOOKUP(A1187&amp;"-"&amp;B1187,'Tracking Support'!A:E,5,FALSE)))</f>
        <v>Unit will be held to the lessor of the adopted rate or 0.0154 for 2025</v>
      </c>
      <c r="F1187" t="str">
        <f>IF(A1187=$F$1,COUNTIF($A$2:A1187,A1187),"")</f>
        <v/>
      </c>
      <c r="G1187" t="str">
        <f t="shared" si="58"/>
        <v/>
      </c>
      <c r="H1187" t="str">
        <f t="shared" si="59"/>
        <v/>
      </c>
      <c r="I1187" t="str">
        <f t="shared" si="60"/>
        <v/>
      </c>
    </row>
    <row r="1188" spans="1:9" x14ac:dyDescent="0.25">
      <c r="A1188" t="str">
        <f>IF('C. Fund Source'!B1188="","",'C. Fund Source'!B1188&amp;'C. Fund Source'!C1188&amp;'C. Fund Source'!D1188)</f>
        <v>8410000</v>
      </c>
      <c r="B1188" t="str">
        <f>IF('C. Fund Source'!E1188="","",'C. Fund Source'!E1188)</f>
        <v>0790</v>
      </c>
      <c r="C1188">
        <f>IF(A1188="","",'C. Fund Source'!G1188)</f>
        <v>2.52E-2</v>
      </c>
      <c r="D1188" t="str">
        <f>IF(A1188="","",IF(COUNTIFS('Tracking Log'!H:H,A1188,'Tracking Log'!J:J,B1188)&gt;0,"Y","N"))</f>
        <v>N</v>
      </c>
      <c r="E1188" t="str">
        <f>IF(A1188="","",IF(D1188="N","Unit will be held to the lessor of the adopted rate or "&amp;TEXT(C1188,"0.0000")&amp;" for "&amp;Year,VLOOKUP(A1188&amp;"-"&amp;B1188,'Tracking Support'!A:E,5,FALSE)))</f>
        <v>Unit will be held to the lessor of the adopted rate or 0.0252 for 2025</v>
      </c>
      <c r="F1188" t="str">
        <f>IF(A1188=$F$1,COUNTIF($A$2:A1188,A1188),"")</f>
        <v/>
      </c>
      <c r="G1188" t="str">
        <f t="shared" si="58"/>
        <v/>
      </c>
      <c r="H1188" t="str">
        <f t="shared" si="59"/>
        <v/>
      </c>
      <c r="I1188" t="str">
        <f t="shared" si="60"/>
        <v/>
      </c>
    </row>
    <row r="1189" spans="1:9" x14ac:dyDescent="0.25">
      <c r="A1189" t="str">
        <f>IF('C. Fund Source'!B1189="","",'C. Fund Source'!B1189&amp;'C. Fund Source'!C1189&amp;'C. Fund Source'!D1189)</f>
        <v>8410000</v>
      </c>
      <c r="B1189" t="str">
        <f>IF('C. Fund Source'!E1189="","",'C. Fund Source'!E1189)</f>
        <v>2391</v>
      </c>
      <c r="C1189">
        <f>IF(A1189="","",'C. Fund Source'!G1189)</f>
        <v>1.4800000000000001E-2</v>
      </c>
      <c r="D1189" t="str">
        <f>IF(A1189="","",IF(COUNTIFS('Tracking Log'!H:H,A1189,'Tracking Log'!J:J,B1189)&gt;0,"Y","N"))</f>
        <v>N</v>
      </c>
      <c r="E1189" t="str">
        <f>IF(A1189="","",IF(D1189="N","Unit will be held to the lessor of the adopted rate or "&amp;TEXT(C1189,"0.0000")&amp;" for "&amp;Year,VLOOKUP(A1189&amp;"-"&amp;B1189,'Tracking Support'!A:E,5,FALSE)))</f>
        <v>Unit will be held to the lessor of the adopted rate or 0.0148 for 2025</v>
      </c>
      <c r="F1189" t="str">
        <f>IF(A1189=$F$1,COUNTIF($A$2:A1189,A1189),"")</f>
        <v/>
      </c>
      <c r="G1189" t="str">
        <f t="shared" si="58"/>
        <v/>
      </c>
      <c r="H1189" t="str">
        <f t="shared" si="59"/>
        <v/>
      </c>
      <c r="I1189" t="str">
        <f t="shared" si="60"/>
        <v/>
      </c>
    </row>
    <row r="1190" spans="1:9" x14ac:dyDescent="0.25">
      <c r="A1190" t="str">
        <f>IF('C. Fund Source'!B1190="","",'C. Fund Source'!B1190&amp;'C. Fund Source'!C1190&amp;'C. Fund Source'!D1190)</f>
        <v>8420001</v>
      </c>
      <c r="B1190" t="str">
        <f>IF('C. Fund Source'!E1190="","",'C. Fund Source'!E1190)</f>
        <v>1190</v>
      </c>
      <c r="C1190">
        <f>IF(A1190="","",'C. Fund Source'!G1190)</f>
        <v>3.1699999999999999E-2</v>
      </c>
      <c r="D1190" t="str">
        <f>IF(A1190="","",IF(COUNTIFS('Tracking Log'!H:H,A1190,'Tracking Log'!J:J,B1190)&gt;0,"Y","N"))</f>
        <v>N</v>
      </c>
      <c r="E1190" t="str">
        <f>IF(A1190="","",IF(D1190="N","Unit will be held to the lessor of the adopted rate or "&amp;TEXT(C1190,"0.0000")&amp;" for "&amp;Year,VLOOKUP(A1190&amp;"-"&amp;B1190,'Tracking Support'!A:E,5,FALSE)))</f>
        <v>Unit will be held to the lessor of the adopted rate or 0.0317 for 2025</v>
      </c>
      <c r="F1190" t="str">
        <f>IF(A1190=$F$1,COUNTIF($A$2:A1190,A1190),"")</f>
        <v/>
      </c>
      <c r="G1190" t="str">
        <f t="shared" si="58"/>
        <v/>
      </c>
      <c r="H1190" t="str">
        <f t="shared" si="59"/>
        <v/>
      </c>
      <c r="I1190" t="str">
        <f t="shared" si="60"/>
        <v/>
      </c>
    </row>
    <row r="1191" spans="1:9" x14ac:dyDescent="0.25">
      <c r="A1191" t="str">
        <f>IF('C. Fund Source'!B1191="","",'C. Fund Source'!B1191&amp;'C. Fund Source'!C1191&amp;'C. Fund Source'!D1191)</f>
        <v>8420006</v>
      </c>
      <c r="B1191" t="str">
        <f>IF('C. Fund Source'!E1191="","",'C. Fund Source'!E1191)</f>
        <v>1190</v>
      </c>
      <c r="C1191">
        <f>IF(A1191="","",'C. Fund Source'!G1191)</f>
        <v>0</v>
      </c>
      <c r="D1191" t="str">
        <f>IF(A1191="","",IF(COUNTIFS('Tracking Log'!H:H,A1191,'Tracking Log'!J:J,B1191)&gt;0,"Y","N"))</f>
        <v>N</v>
      </c>
      <c r="E1191" t="str">
        <f>IF(A1191="","",IF(D1191="N","Unit will be held to the lessor of the adopted rate or "&amp;TEXT(C1191,"0.0000")&amp;" for "&amp;Year,VLOOKUP(A1191&amp;"-"&amp;B1191,'Tracking Support'!A:E,5,FALSE)))</f>
        <v>Unit will be held to the lessor of the adopted rate or 0.0000 for 2025</v>
      </c>
      <c r="F1191" t="str">
        <f>IF(A1191=$F$1,COUNTIF($A$2:A1191,A1191),"")</f>
        <v/>
      </c>
      <c r="G1191" t="str">
        <f t="shared" si="58"/>
        <v/>
      </c>
      <c r="H1191" t="str">
        <f t="shared" si="59"/>
        <v/>
      </c>
      <c r="I1191" t="str">
        <f t="shared" si="60"/>
        <v/>
      </c>
    </row>
    <row r="1192" spans="1:9" x14ac:dyDescent="0.25">
      <c r="A1192" t="str">
        <f>IF('C. Fund Source'!B1192="","",'C. Fund Source'!B1192&amp;'C. Fund Source'!C1192&amp;'C. Fund Source'!D1192)</f>
        <v>8420007</v>
      </c>
      <c r="B1192" t="str">
        <f>IF('C. Fund Source'!E1192="","",'C. Fund Source'!E1192)</f>
        <v>1190</v>
      </c>
      <c r="C1192">
        <f>IF(A1192="","",'C. Fund Source'!G1192)</f>
        <v>3.3000000000000002E-2</v>
      </c>
      <c r="D1192" t="str">
        <f>IF(A1192="","",IF(COUNTIFS('Tracking Log'!H:H,A1192,'Tracking Log'!J:J,B1192)&gt;0,"Y","N"))</f>
        <v>N</v>
      </c>
      <c r="E1192" t="str">
        <f>IF(A1192="","",IF(D1192="N","Unit will be held to the lessor of the adopted rate or "&amp;TEXT(C1192,"0.0000")&amp;" for "&amp;Year,VLOOKUP(A1192&amp;"-"&amp;B1192,'Tracking Support'!A:E,5,FALSE)))</f>
        <v>Unit will be held to the lessor of the adopted rate or 0.0330 for 2025</v>
      </c>
      <c r="F1192" t="str">
        <f>IF(A1192=$F$1,COUNTIF($A$2:A1192,A1192),"")</f>
        <v/>
      </c>
      <c r="G1192" t="str">
        <f t="shared" si="58"/>
        <v/>
      </c>
      <c r="H1192" t="str">
        <f t="shared" si="59"/>
        <v/>
      </c>
      <c r="I1192" t="str">
        <f t="shared" si="60"/>
        <v/>
      </c>
    </row>
    <row r="1193" spans="1:9" x14ac:dyDescent="0.25">
      <c r="A1193" t="str">
        <f>IF('C. Fund Source'!B1193="","",'C. Fund Source'!B1193&amp;'C. Fund Source'!C1193&amp;'C. Fund Source'!D1193)</f>
        <v>8420008</v>
      </c>
      <c r="B1193" t="str">
        <f>IF('C. Fund Source'!E1193="","",'C. Fund Source'!E1193)</f>
        <v>1190</v>
      </c>
      <c r="C1193">
        <f>IF(A1193="","",'C. Fund Source'!G1193)</f>
        <v>3.2099999999999997E-2</v>
      </c>
      <c r="D1193" t="str">
        <f>IF(A1193="","",IF(COUNTIFS('Tracking Log'!H:H,A1193,'Tracking Log'!J:J,B1193)&gt;0,"Y","N"))</f>
        <v>N</v>
      </c>
      <c r="E1193" t="str">
        <f>IF(A1193="","",IF(D1193="N","Unit will be held to the lessor of the adopted rate or "&amp;TEXT(C1193,"0.0000")&amp;" for "&amp;Year,VLOOKUP(A1193&amp;"-"&amp;B1193,'Tracking Support'!A:E,5,FALSE)))</f>
        <v>Unit will be held to the lessor of the adopted rate or 0.0321 for 2025</v>
      </c>
      <c r="F1193" t="str">
        <f>IF(A1193=$F$1,COUNTIF($A$2:A1193,A1193),"")</f>
        <v/>
      </c>
      <c r="G1193" t="str">
        <f t="shared" si="58"/>
        <v/>
      </c>
      <c r="H1193" t="str">
        <f t="shared" si="59"/>
        <v/>
      </c>
      <c r="I1193" t="str">
        <f t="shared" si="60"/>
        <v/>
      </c>
    </row>
    <row r="1194" spans="1:9" x14ac:dyDescent="0.25">
      <c r="A1194" t="str">
        <f>IF('C. Fund Source'!B1194="","",'C. Fund Source'!B1194&amp;'C. Fund Source'!C1194&amp;'C. Fund Source'!D1194)</f>
        <v>8430106</v>
      </c>
      <c r="B1194" t="str">
        <f>IF('C. Fund Source'!E1194="","",'C. Fund Source'!E1194)</f>
        <v>2391</v>
      </c>
      <c r="C1194">
        <f>IF(A1194="","",'C. Fund Source'!G1194)</f>
        <v>4.8800000000000003E-2</v>
      </c>
      <c r="D1194" t="str">
        <f>IF(A1194="","",IF(COUNTIFS('Tracking Log'!H:H,A1194,'Tracking Log'!J:J,B1194)&gt;0,"Y","N"))</f>
        <v>N</v>
      </c>
      <c r="E1194" t="str">
        <f>IF(A1194="","",IF(D1194="N","Unit will be held to the lessor of the adopted rate or "&amp;TEXT(C1194,"0.0000")&amp;" for "&amp;Year,VLOOKUP(A1194&amp;"-"&amp;B1194,'Tracking Support'!A:E,5,FALSE)))</f>
        <v>Unit will be held to the lessor of the adopted rate or 0.0488 for 2025</v>
      </c>
      <c r="F1194" t="str">
        <f>IF(A1194=$F$1,COUNTIF($A$2:A1194,A1194),"")</f>
        <v/>
      </c>
      <c r="G1194" t="str">
        <f t="shared" si="58"/>
        <v/>
      </c>
      <c r="H1194" t="str">
        <f t="shared" si="59"/>
        <v/>
      </c>
      <c r="I1194" t="str">
        <f t="shared" si="60"/>
        <v/>
      </c>
    </row>
    <row r="1195" spans="1:9" x14ac:dyDescent="0.25">
      <c r="A1195" t="str">
        <f>IF('C. Fund Source'!B1195="","",'C. Fund Source'!B1195&amp;'C. Fund Source'!C1195&amp;'C. Fund Source'!D1195)</f>
        <v>8460872</v>
      </c>
      <c r="B1195" t="str">
        <f>IF('C. Fund Source'!E1195="","",'C. Fund Source'!E1195)</f>
        <v>8190</v>
      </c>
      <c r="C1195">
        <f>IF(A1195="","",'C. Fund Source'!G1195)</f>
        <v>2E-3</v>
      </c>
      <c r="D1195" t="str">
        <f>IF(A1195="","",IF(COUNTIFS('Tracking Log'!H:H,A1195,'Tracking Log'!J:J,B1195)&gt;0,"Y","N"))</f>
        <v>N</v>
      </c>
      <c r="E1195" t="str">
        <f>IF(A1195="","",IF(D1195="N","Unit will be held to the lessor of the adopted rate or "&amp;TEXT(C1195,"0.0000")&amp;" for "&amp;Year,VLOOKUP(A1195&amp;"-"&amp;B1195,'Tracking Support'!A:E,5,FALSE)))</f>
        <v>Unit will be held to the lessor of the adopted rate or 0.0020 for 2025</v>
      </c>
      <c r="F1195" t="str">
        <f>IF(A1195=$F$1,COUNTIF($A$2:A1195,A1195),"")</f>
        <v/>
      </c>
      <c r="G1195" t="str">
        <f t="shared" si="58"/>
        <v/>
      </c>
      <c r="H1195" t="str">
        <f t="shared" si="59"/>
        <v/>
      </c>
      <c r="I1195" t="str">
        <f t="shared" si="60"/>
        <v/>
      </c>
    </row>
    <row r="1196" spans="1:9" x14ac:dyDescent="0.25">
      <c r="A1196" t="str">
        <f>IF('C. Fund Source'!B1196="","",'C. Fund Source'!B1196&amp;'C. Fund Source'!C1196&amp;'C. Fund Source'!D1196)</f>
        <v>8460958</v>
      </c>
      <c r="B1196" t="str">
        <f>IF('C. Fund Source'!E1196="","",'C. Fund Source'!E1196)</f>
        <v>8691</v>
      </c>
      <c r="C1196">
        <f>IF(A1196="","",'C. Fund Source'!G1196)</f>
        <v>3.3300000000000003E-2</v>
      </c>
      <c r="D1196" t="str">
        <f>IF(A1196="","",IF(COUNTIFS('Tracking Log'!H:H,A1196,'Tracking Log'!J:J,B1196)&gt;0,"Y","N"))</f>
        <v>N</v>
      </c>
      <c r="E1196" t="str">
        <f>IF(A1196="","",IF(D1196="N","Unit will be held to the lessor of the adopted rate or "&amp;TEXT(C1196,"0.0000")&amp;" for "&amp;Year,VLOOKUP(A1196&amp;"-"&amp;B1196,'Tracking Support'!A:E,5,FALSE)))</f>
        <v>Unit will be held to the lessor of the adopted rate or 0.0333 for 2025</v>
      </c>
      <c r="F1196" t="str">
        <f>IF(A1196=$F$1,COUNTIF($A$2:A1196,A1196),"")</f>
        <v/>
      </c>
      <c r="G1196" t="str">
        <f t="shared" si="58"/>
        <v/>
      </c>
      <c r="H1196" t="str">
        <f t="shared" si="59"/>
        <v/>
      </c>
      <c r="I1196" t="str">
        <f t="shared" si="60"/>
        <v/>
      </c>
    </row>
    <row r="1197" spans="1:9" x14ac:dyDescent="0.25">
      <c r="A1197" t="str">
        <f>IF('C. Fund Source'!B1197="","",'C. Fund Source'!B1197&amp;'C. Fund Source'!C1197&amp;'C. Fund Source'!D1197)</f>
        <v>8460970</v>
      </c>
      <c r="B1197" t="str">
        <f>IF('C. Fund Source'!E1197="","",'C. Fund Source'!E1197)</f>
        <v>8691</v>
      </c>
      <c r="C1197">
        <f>IF(A1197="","",'C. Fund Source'!G1197)</f>
        <v>3.3300000000000003E-2</v>
      </c>
      <c r="D1197" t="str">
        <f>IF(A1197="","",IF(COUNTIFS('Tracking Log'!H:H,A1197,'Tracking Log'!J:J,B1197)&gt;0,"Y","N"))</f>
        <v>N</v>
      </c>
      <c r="E1197" t="str">
        <f>IF(A1197="","",IF(D1197="N","Unit will be held to the lessor of the adopted rate or "&amp;TEXT(C1197,"0.0000")&amp;" for "&amp;Year,VLOOKUP(A1197&amp;"-"&amp;B1197,'Tracking Support'!A:E,5,FALSE)))</f>
        <v>Unit will be held to the lessor of the adopted rate or 0.0333 for 2025</v>
      </c>
      <c r="F1197" t="str">
        <f>IF(A1197=$F$1,COUNTIF($A$2:A1197,A1197),"")</f>
        <v/>
      </c>
      <c r="G1197" t="str">
        <f t="shared" si="58"/>
        <v/>
      </c>
      <c r="H1197" t="str">
        <f t="shared" si="59"/>
        <v/>
      </c>
      <c r="I1197" t="str">
        <f t="shared" si="60"/>
        <v/>
      </c>
    </row>
    <row r="1198" spans="1:9" x14ac:dyDescent="0.25">
      <c r="A1198" t="str">
        <f>IF('C. Fund Source'!B1198="","",'C. Fund Source'!B1198&amp;'C. Fund Source'!C1198&amp;'C. Fund Source'!D1198)</f>
        <v>8460981</v>
      </c>
      <c r="B1198" t="str">
        <f>IF('C. Fund Source'!E1198="","",'C. Fund Source'!E1198)</f>
        <v>8691</v>
      </c>
      <c r="C1198">
        <f>IF(A1198="","",'C. Fund Source'!G1198)</f>
        <v>3.3300000000000003E-2</v>
      </c>
      <c r="D1198" t="str">
        <f>IF(A1198="","",IF(COUNTIFS('Tracking Log'!H:H,A1198,'Tracking Log'!J:J,B1198)&gt;0,"Y","N"))</f>
        <v>N</v>
      </c>
      <c r="E1198" t="str">
        <f>IF(A1198="","",IF(D1198="N","Unit will be held to the lessor of the adopted rate or "&amp;TEXT(C1198,"0.0000")&amp;" for "&amp;Year,VLOOKUP(A1198&amp;"-"&amp;B1198,'Tracking Support'!A:E,5,FALSE)))</f>
        <v>Unit will be held to the lessor of the adopted rate or 0.0333 for 2025</v>
      </c>
      <c r="F1198" t="str">
        <f>IF(A1198=$F$1,COUNTIF($A$2:A1198,A1198),"")</f>
        <v/>
      </c>
      <c r="G1198" t="str">
        <f t="shared" si="58"/>
        <v/>
      </c>
      <c r="H1198" t="str">
        <f t="shared" si="59"/>
        <v/>
      </c>
      <c r="I1198" t="str">
        <f t="shared" si="60"/>
        <v/>
      </c>
    </row>
    <row r="1199" spans="1:9" x14ac:dyDescent="0.25">
      <c r="A1199" t="str">
        <f>IF('C. Fund Source'!B1199="","",'C. Fund Source'!B1199&amp;'C. Fund Source'!C1199&amp;'C. Fund Source'!D1199)</f>
        <v>8461005</v>
      </c>
      <c r="B1199" t="str">
        <f>IF('C. Fund Source'!E1199="","",'C. Fund Source'!E1199)</f>
        <v>8691</v>
      </c>
      <c r="C1199">
        <f>IF(A1199="","",'C. Fund Source'!G1199)</f>
        <v>3.1699999999999999E-2</v>
      </c>
      <c r="D1199" t="str">
        <f>IF(A1199="","",IF(COUNTIFS('Tracking Log'!H:H,A1199,'Tracking Log'!J:J,B1199)&gt;0,"Y","N"))</f>
        <v>N</v>
      </c>
      <c r="E1199" t="str">
        <f>IF(A1199="","",IF(D1199="N","Unit will be held to the lessor of the adopted rate or "&amp;TEXT(C1199,"0.0000")&amp;" for "&amp;Year,VLOOKUP(A1199&amp;"-"&amp;B1199,'Tracking Support'!A:E,5,FALSE)))</f>
        <v>Unit will be held to the lessor of the adopted rate or 0.0317 for 2025</v>
      </c>
      <c r="F1199" t="str">
        <f>IF(A1199=$F$1,COUNTIF($A$2:A1199,A1199),"")</f>
        <v/>
      </c>
      <c r="G1199" t="str">
        <f t="shared" si="58"/>
        <v/>
      </c>
      <c r="H1199" t="str">
        <f t="shared" si="59"/>
        <v/>
      </c>
      <c r="I1199" t="str">
        <f t="shared" si="60"/>
        <v/>
      </c>
    </row>
    <row r="1200" spans="1:9" x14ac:dyDescent="0.25">
      <c r="A1200" t="str">
        <f>IF('C. Fund Source'!B1200="","",'C. Fund Source'!B1200&amp;'C. Fund Source'!C1200&amp;'C. Fund Source'!D1200)</f>
        <v>8461023</v>
      </c>
      <c r="B1200" t="str">
        <f>IF('C. Fund Source'!E1200="","",'C. Fund Source'!E1200)</f>
        <v>8691</v>
      </c>
      <c r="C1200">
        <f>IF(A1200="","",'C. Fund Source'!G1200)</f>
        <v>3.1E-2</v>
      </c>
      <c r="D1200" t="str">
        <f>IF(A1200="","",IF(COUNTIFS('Tracking Log'!H:H,A1200,'Tracking Log'!J:J,B1200)&gt;0,"Y","N"))</f>
        <v>N</v>
      </c>
      <c r="E1200" t="str">
        <f>IF(A1200="","",IF(D1200="N","Unit will be held to the lessor of the adopted rate or "&amp;TEXT(C1200,"0.0000")&amp;" for "&amp;Year,VLOOKUP(A1200&amp;"-"&amp;B1200,'Tracking Support'!A:E,5,FALSE)))</f>
        <v>Unit will be held to the lessor of the adopted rate or 0.0310 for 2025</v>
      </c>
      <c r="F1200" t="str">
        <f>IF(A1200=$F$1,COUNTIF($A$2:A1200,A1200),"")</f>
        <v/>
      </c>
      <c r="G1200" t="str">
        <f t="shared" si="58"/>
        <v/>
      </c>
      <c r="H1200" t="str">
        <f t="shared" si="59"/>
        <v/>
      </c>
      <c r="I1200" t="str">
        <f t="shared" si="60"/>
        <v/>
      </c>
    </row>
    <row r="1201" spans="1:9" x14ac:dyDescent="0.25">
      <c r="A1201" t="str">
        <f>IF('C. Fund Source'!B1201="","",'C. Fund Source'!B1201&amp;'C. Fund Source'!C1201&amp;'C. Fund Source'!D1201)</f>
        <v>8461086</v>
      </c>
      <c r="B1201" t="str">
        <f>IF('C. Fund Source'!E1201="","",'C. Fund Source'!E1201)</f>
        <v>8691</v>
      </c>
      <c r="C1201">
        <f>IF(A1201="","",'C. Fund Source'!G1201)</f>
        <v>3.3300000000000003E-2</v>
      </c>
      <c r="D1201" t="str">
        <f>IF(A1201="","",IF(COUNTIFS('Tracking Log'!H:H,A1201,'Tracking Log'!J:J,B1201)&gt;0,"Y","N"))</f>
        <v>N</v>
      </c>
      <c r="E1201" t="str">
        <f>IF(A1201="","",IF(D1201="N","Unit will be held to the lessor of the adopted rate or "&amp;TEXT(C1201,"0.0000")&amp;" for "&amp;Year,VLOOKUP(A1201&amp;"-"&amp;B1201,'Tracking Support'!A:E,5,FALSE)))</f>
        <v>Unit will be held to the lessor of the adopted rate or 0.0333 for 2025</v>
      </c>
      <c r="F1201" t="str">
        <f>IF(A1201=$F$1,COUNTIF($A$2:A1201,A1201),"")</f>
        <v/>
      </c>
      <c r="G1201" t="str">
        <f t="shared" si="58"/>
        <v/>
      </c>
      <c r="H1201" t="str">
        <f t="shared" si="59"/>
        <v/>
      </c>
      <c r="I1201" t="str">
        <f t="shared" si="60"/>
        <v/>
      </c>
    </row>
    <row r="1202" spans="1:9" x14ac:dyDescent="0.25">
      <c r="A1202" t="str">
        <f>IF('C. Fund Source'!B1202="","",'C. Fund Source'!B1202&amp;'C. Fund Source'!C1202&amp;'C. Fund Source'!D1202)</f>
        <v>8470104</v>
      </c>
      <c r="B1202" t="str">
        <f>IF('C. Fund Source'!E1202="","",'C. Fund Source'!E1202)</f>
        <v>0990</v>
      </c>
      <c r="C1202">
        <f>IF(A1202="","",'C. Fund Source'!G1202)</f>
        <v>1.7600000000000001E-2</v>
      </c>
      <c r="D1202" t="str">
        <f>IF(A1202="","",IF(COUNTIFS('Tracking Log'!H:H,A1202,'Tracking Log'!J:J,B1202)&gt;0,"Y","N"))</f>
        <v>N</v>
      </c>
      <c r="E1202" t="str">
        <f>IF(A1202="","",IF(D1202="N","Unit will be held to the lessor of the adopted rate or "&amp;TEXT(C1202,"0.0000")&amp;" for "&amp;Year,VLOOKUP(A1202&amp;"-"&amp;B1202,'Tracking Support'!A:E,5,FALSE)))</f>
        <v>Unit will be held to the lessor of the adopted rate or 0.0176 for 2025</v>
      </c>
      <c r="F1202" t="str">
        <f>IF(A1202=$F$1,COUNTIF($A$2:A1202,A1202),"")</f>
        <v/>
      </c>
      <c r="G1202" t="str">
        <f t="shared" si="58"/>
        <v/>
      </c>
      <c r="H1202" t="str">
        <f t="shared" si="59"/>
        <v/>
      </c>
      <c r="I1202" t="str">
        <f t="shared" si="60"/>
        <v/>
      </c>
    </row>
    <row r="1203" spans="1:9" x14ac:dyDescent="0.25">
      <c r="A1203" t="str">
        <f>IF('C. Fund Source'!B1203="","",'C. Fund Source'!B1203&amp;'C. Fund Source'!C1203&amp;'C. Fund Source'!D1203)</f>
        <v>8470104</v>
      </c>
      <c r="B1203" t="str">
        <f>IF('C. Fund Source'!E1203="","",'C. Fund Source'!E1203)</f>
        <v>2393</v>
      </c>
      <c r="C1203">
        <f>IF(A1203="","",'C. Fund Source'!G1203)</f>
        <v>3.27E-2</v>
      </c>
      <c r="D1203" t="str">
        <f>IF(A1203="","",IF(COUNTIFS('Tracking Log'!H:H,A1203,'Tracking Log'!J:J,B1203)&gt;0,"Y","N"))</f>
        <v>N</v>
      </c>
      <c r="E1203" t="str">
        <f>IF(A1203="","",IF(D1203="N","Unit will be held to the lessor of the adopted rate or "&amp;TEXT(C1203,"0.0000")&amp;" for "&amp;Year,VLOOKUP(A1203&amp;"-"&amp;B1203,'Tracking Support'!A:E,5,FALSE)))</f>
        <v>Unit will be held to the lessor of the adopted rate or 0.0327 for 2025</v>
      </c>
      <c r="F1203" t="str">
        <f>IF(A1203=$F$1,COUNTIF($A$2:A1203,A1203),"")</f>
        <v/>
      </c>
      <c r="G1203" t="str">
        <f t="shared" si="58"/>
        <v/>
      </c>
      <c r="H1203" t="str">
        <f t="shared" si="59"/>
        <v/>
      </c>
      <c r="I1203" t="str">
        <f t="shared" si="60"/>
        <v/>
      </c>
    </row>
    <row r="1204" spans="1:9" x14ac:dyDescent="0.25">
      <c r="A1204" t="str">
        <f>IF('C. Fund Source'!B1204="","",'C. Fund Source'!B1204&amp;'C. Fund Source'!C1204&amp;'C. Fund Source'!D1204)</f>
        <v>8510000</v>
      </c>
      <c r="B1204" t="str">
        <f>IF('C. Fund Source'!E1204="","",'C. Fund Source'!E1204)</f>
        <v>0790</v>
      </c>
      <c r="C1204">
        <f>IF(A1204="","",'C. Fund Source'!G1204)</f>
        <v>2.23E-2</v>
      </c>
      <c r="D1204" t="str">
        <f>IF(A1204="","",IF(COUNTIFS('Tracking Log'!H:H,A1204,'Tracking Log'!J:J,B1204)&gt;0,"Y","N"))</f>
        <v>N</v>
      </c>
      <c r="E1204" t="str">
        <f>IF(A1204="","",IF(D1204="N","Unit will be held to the lessor of the adopted rate or "&amp;TEXT(C1204,"0.0000")&amp;" for "&amp;Year,VLOOKUP(A1204&amp;"-"&amp;B1204,'Tracking Support'!A:E,5,FALSE)))</f>
        <v>Unit will be held to the lessor of the adopted rate or 0.0223 for 2025</v>
      </c>
      <c r="F1204" t="str">
        <f>IF(A1204=$F$1,COUNTIF($A$2:A1204,A1204),"")</f>
        <v/>
      </c>
      <c r="G1204" t="str">
        <f t="shared" si="58"/>
        <v/>
      </c>
      <c r="H1204" t="str">
        <f t="shared" si="59"/>
        <v/>
      </c>
      <c r="I1204" t="str">
        <f t="shared" si="60"/>
        <v/>
      </c>
    </row>
    <row r="1205" spans="1:9" x14ac:dyDescent="0.25">
      <c r="A1205" t="str">
        <f>IF('C. Fund Source'!B1205="","",'C. Fund Source'!B1205&amp;'C. Fund Source'!C1205&amp;'C. Fund Source'!D1205)</f>
        <v>8510000</v>
      </c>
      <c r="B1205" t="str">
        <f>IF('C. Fund Source'!E1205="","",'C. Fund Source'!E1205)</f>
        <v>2391</v>
      </c>
      <c r="C1205">
        <f>IF(A1205="","",'C. Fund Source'!G1205)</f>
        <v>3.15E-2</v>
      </c>
      <c r="D1205" t="str">
        <f>IF(A1205="","",IF(COUNTIFS('Tracking Log'!H:H,A1205,'Tracking Log'!J:J,B1205)&gt;0,"Y","N"))</f>
        <v>N</v>
      </c>
      <c r="E1205" t="str">
        <f>IF(A1205="","",IF(D1205="N","Unit will be held to the lessor of the adopted rate or "&amp;TEXT(C1205,"0.0000")&amp;" for "&amp;Year,VLOOKUP(A1205&amp;"-"&amp;B1205,'Tracking Support'!A:E,5,FALSE)))</f>
        <v>Unit will be held to the lessor of the adopted rate or 0.0315 for 2025</v>
      </c>
      <c r="F1205" t="str">
        <f>IF(A1205=$F$1,COUNTIF($A$2:A1205,A1205),"")</f>
        <v/>
      </c>
      <c r="G1205" t="str">
        <f t="shared" si="58"/>
        <v/>
      </c>
      <c r="H1205" t="str">
        <f t="shared" si="59"/>
        <v/>
      </c>
      <c r="I1205" t="str">
        <f t="shared" si="60"/>
        <v/>
      </c>
    </row>
    <row r="1206" spans="1:9" x14ac:dyDescent="0.25">
      <c r="A1206" t="str">
        <f>IF('C. Fund Source'!B1206="","",'C. Fund Source'!B1206&amp;'C. Fund Source'!C1206&amp;'C. Fund Source'!D1206)</f>
        <v>8520001</v>
      </c>
      <c r="B1206" t="str">
        <f>IF('C. Fund Source'!E1206="","",'C. Fund Source'!E1206)</f>
        <v>1190</v>
      </c>
      <c r="C1206">
        <f>IF(A1206="","",'C. Fund Source'!G1206)</f>
        <v>1.32E-2</v>
      </c>
      <c r="D1206" t="str">
        <f>IF(A1206="","",IF(COUNTIFS('Tracking Log'!H:H,A1206,'Tracking Log'!J:J,B1206)&gt;0,"Y","N"))</f>
        <v>N</v>
      </c>
      <c r="E1206" t="str">
        <f>IF(A1206="","",IF(D1206="N","Unit will be held to the lessor of the adopted rate or "&amp;TEXT(C1206,"0.0000")&amp;" for "&amp;Year,VLOOKUP(A1206&amp;"-"&amp;B1206,'Tracking Support'!A:E,5,FALSE)))</f>
        <v>Unit will be held to the lessor of the adopted rate or 0.0132 for 2025</v>
      </c>
      <c r="F1206" t="str">
        <f>IF(A1206=$F$1,COUNTIF($A$2:A1206,A1206),"")</f>
        <v/>
      </c>
      <c r="G1206" t="str">
        <f t="shared" si="58"/>
        <v/>
      </c>
      <c r="H1206" t="str">
        <f t="shared" si="59"/>
        <v/>
      </c>
      <c r="I1206" t="str">
        <f t="shared" si="60"/>
        <v/>
      </c>
    </row>
    <row r="1207" spans="1:9" x14ac:dyDescent="0.25">
      <c r="A1207" t="str">
        <f>IF('C. Fund Source'!B1207="","",'C. Fund Source'!B1207&amp;'C. Fund Source'!C1207&amp;'C. Fund Source'!D1207)</f>
        <v>8520002</v>
      </c>
      <c r="B1207" t="str">
        <f>IF('C. Fund Source'!E1207="","",'C. Fund Source'!E1207)</f>
        <v>1190</v>
      </c>
      <c r="C1207">
        <f>IF(A1207="","",'C. Fund Source'!G1207)</f>
        <v>3.1899999999999998E-2</v>
      </c>
      <c r="D1207" t="str">
        <f>IF(A1207="","",IF(COUNTIFS('Tracking Log'!H:H,A1207,'Tracking Log'!J:J,B1207)&gt;0,"Y","N"))</f>
        <v>N</v>
      </c>
      <c r="E1207" t="str">
        <f>IF(A1207="","",IF(D1207="N","Unit will be held to the lessor of the adopted rate or "&amp;TEXT(C1207,"0.0000")&amp;" for "&amp;Year,VLOOKUP(A1207&amp;"-"&amp;B1207,'Tracking Support'!A:E,5,FALSE)))</f>
        <v>Unit will be held to the lessor of the adopted rate or 0.0319 for 2025</v>
      </c>
      <c r="F1207" t="str">
        <f>IF(A1207=$F$1,COUNTIF($A$2:A1207,A1207),"")</f>
        <v/>
      </c>
      <c r="G1207" t="str">
        <f t="shared" si="58"/>
        <v/>
      </c>
      <c r="H1207" t="str">
        <f t="shared" si="59"/>
        <v/>
      </c>
      <c r="I1207" t="str">
        <f t="shared" si="60"/>
        <v/>
      </c>
    </row>
    <row r="1208" spans="1:9" x14ac:dyDescent="0.25">
      <c r="A1208" t="str">
        <f>IF('C. Fund Source'!B1208="","",'C. Fund Source'!B1208&amp;'C. Fund Source'!C1208&amp;'C. Fund Source'!D1208)</f>
        <v>8520003</v>
      </c>
      <c r="B1208" t="str">
        <f>IF('C. Fund Source'!E1208="","",'C. Fund Source'!E1208)</f>
        <v>1190</v>
      </c>
      <c r="C1208">
        <f>IF(A1208="","",'C. Fund Source'!G1208)</f>
        <v>1.4500000000000001E-2</v>
      </c>
      <c r="D1208" t="str">
        <f>IF(A1208="","",IF(COUNTIFS('Tracking Log'!H:H,A1208,'Tracking Log'!J:J,B1208)&gt;0,"Y","N"))</f>
        <v>N</v>
      </c>
      <c r="E1208" t="str">
        <f>IF(A1208="","",IF(D1208="N","Unit will be held to the lessor of the adopted rate or "&amp;TEXT(C1208,"0.0000")&amp;" for "&amp;Year,VLOOKUP(A1208&amp;"-"&amp;B1208,'Tracking Support'!A:E,5,FALSE)))</f>
        <v>Unit will be held to the lessor of the adopted rate or 0.0145 for 2025</v>
      </c>
      <c r="F1208" t="str">
        <f>IF(A1208=$F$1,COUNTIF($A$2:A1208,A1208),"")</f>
        <v/>
      </c>
      <c r="G1208" t="str">
        <f t="shared" si="58"/>
        <v/>
      </c>
      <c r="H1208" t="str">
        <f t="shared" si="59"/>
        <v/>
      </c>
      <c r="I1208" t="str">
        <f t="shared" si="60"/>
        <v/>
      </c>
    </row>
    <row r="1209" spans="1:9" x14ac:dyDescent="0.25">
      <c r="A1209" t="str">
        <f>IF('C. Fund Source'!B1209="","",'C. Fund Source'!B1209&amp;'C. Fund Source'!C1209&amp;'C. Fund Source'!D1209)</f>
        <v>8520004</v>
      </c>
      <c r="B1209" t="str">
        <f>IF('C. Fund Source'!E1209="","",'C. Fund Source'!E1209)</f>
        <v>1190</v>
      </c>
      <c r="C1209">
        <f>IF(A1209="","",'C. Fund Source'!G1209)</f>
        <v>1.9900000000000001E-2</v>
      </c>
      <c r="D1209" t="str">
        <f>IF(A1209="","",IF(COUNTIFS('Tracking Log'!H:H,A1209,'Tracking Log'!J:J,B1209)&gt;0,"Y","N"))</f>
        <v>N</v>
      </c>
      <c r="E1209" t="str">
        <f>IF(A1209="","",IF(D1209="N","Unit will be held to the lessor of the adopted rate or "&amp;TEXT(C1209,"0.0000")&amp;" for "&amp;Year,VLOOKUP(A1209&amp;"-"&amp;B1209,'Tracking Support'!A:E,5,FALSE)))</f>
        <v>Unit will be held to the lessor of the adopted rate or 0.0199 for 2025</v>
      </c>
      <c r="F1209" t="str">
        <f>IF(A1209=$F$1,COUNTIF($A$2:A1209,A1209),"")</f>
        <v/>
      </c>
      <c r="G1209" t="str">
        <f t="shared" si="58"/>
        <v/>
      </c>
      <c r="H1209" t="str">
        <f t="shared" si="59"/>
        <v/>
      </c>
      <c r="I1209" t="str">
        <f t="shared" si="60"/>
        <v/>
      </c>
    </row>
    <row r="1210" spans="1:9" x14ac:dyDescent="0.25">
      <c r="A1210" t="str">
        <f>IF('C. Fund Source'!B1210="","",'C. Fund Source'!B1210&amp;'C. Fund Source'!C1210&amp;'C. Fund Source'!D1210)</f>
        <v>8520005</v>
      </c>
      <c r="B1210" t="str">
        <f>IF('C. Fund Source'!E1210="","",'C. Fund Source'!E1210)</f>
        <v>1190</v>
      </c>
      <c r="C1210">
        <f>IF(A1210="","",'C. Fund Source'!G1210)</f>
        <v>1.3299999999999999E-2</v>
      </c>
      <c r="D1210" t="str">
        <f>IF(A1210="","",IF(COUNTIFS('Tracking Log'!H:H,A1210,'Tracking Log'!J:J,B1210)&gt;0,"Y","N"))</f>
        <v>N</v>
      </c>
      <c r="E1210" t="str">
        <f>IF(A1210="","",IF(D1210="N","Unit will be held to the lessor of the adopted rate or "&amp;TEXT(C1210,"0.0000")&amp;" for "&amp;Year,VLOOKUP(A1210&amp;"-"&amp;B1210,'Tracking Support'!A:E,5,FALSE)))</f>
        <v>Unit will be held to the lessor of the adopted rate or 0.0133 for 2025</v>
      </c>
      <c r="F1210" t="str">
        <f>IF(A1210=$F$1,COUNTIF($A$2:A1210,A1210),"")</f>
        <v/>
      </c>
      <c r="G1210" t="str">
        <f t="shared" si="58"/>
        <v/>
      </c>
      <c r="H1210" t="str">
        <f t="shared" si="59"/>
        <v/>
      </c>
      <c r="I1210" t="str">
        <f t="shared" si="60"/>
        <v/>
      </c>
    </row>
    <row r="1211" spans="1:9" x14ac:dyDescent="0.25">
      <c r="A1211" t="str">
        <f>IF('C. Fund Source'!B1211="","",'C. Fund Source'!B1211&amp;'C. Fund Source'!C1211&amp;'C. Fund Source'!D1211)</f>
        <v>8520006</v>
      </c>
      <c r="B1211" t="str">
        <f>IF('C. Fund Source'!E1211="","",'C. Fund Source'!E1211)</f>
        <v>1190</v>
      </c>
      <c r="C1211">
        <f>IF(A1211="","",'C. Fund Source'!G1211)</f>
        <v>1.34E-2</v>
      </c>
      <c r="D1211" t="str">
        <f>IF(A1211="","",IF(COUNTIFS('Tracking Log'!H:H,A1211,'Tracking Log'!J:J,B1211)&gt;0,"Y","N"))</f>
        <v>N</v>
      </c>
      <c r="E1211" t="str">
        <f>IF(A1211="","",IF(D1211="N","Unit will be held to the lessor of the adopted rate or "&amp;TEXT(C1211,"0.0000")&amp;" for "&amp;Year,VLOOKUP(A1211&amp;"-"&amp;B1211,'Tracking Support'!A:E,5,FALSE)))</f>
        <v>Unit will be held to the lessor of the adopted rate or 0.0134 for 2025</v>
      </c>
      <c r="F1211" t="str">
        <f>IF(A1211=$F$1,COUNTIF($A$2:A1211,A1211),"")</f>
        <v/>
      </c>
      <c r="G1211" t="str">
        <f t="shared" si="58"/>
        <v/>
      </c>
      <c r="H1211" t="str">
        <f t="shared" si="59"/>
        <v/>
      </c>
      <c r="I1211" t="str">
        <f t="shared" si="60"/>
        <v/>
      </c>
    </row>
    <row r="1212" spans="1:9" x14ac:dyDescent="0.25">
      <c r="A1212" t="str">
        <f>IF('C. Fund Source'!B1212="","",'C. Fund Source'!B1212&amp;'C. Fund Source'!C1212&amp;'C. Fund Source'!D1212)</f>
        <v>8530511</v>
      </c>
      <c r="B1212" t="str">
        <f>IF('C. Fund Source'!E1212="","",'C. Fund Source'!E1212)</f>
        <v>1191</v>
      </c>
      <c r="C1212">
        <f>IF(A1212="","",'C. Fund Source'!G1212)</f>
        <v>2.7699999999999999E-2</v>
      </c>
      <c r="D1212" t="str">
        <f>IF(A1212="","",IF(COUNTIFS('Tracking Log'!H:H,A1212,'Tracking Log'!J:J,B1212)&gt;0,"Y","N"))</f>
        <v>N</v>
      </c>
      <c r="E1212" t="str">
        <f>IF(A1212="","",IF(D1212="N","Unit will be held to the lessor of the adopted rate or "&amp;TEXT(C1212,"0.0000")&amp;" for "&amp;Year,VLOOKUP(A1212&amp;"-"&amp;B1212,'Tracking Support'!A:E,5,FALSE)))</f>
        <v>Unit will be held to the lessor of the adopted rate or 0.0277 for 2025</v>
      </c>
      <c r="F1212" t="str">
        <f>IF(A1212=$F$1,COUNTIF($A$2:A1212,A1212),"")</f>
        <v/>
      </c>
      <c r="G1212" t="str">
        <f t="shared" si="58"/>
        <v/>
      </c>
      <c r="H1212" t="str">
        <f t="shared" si="59"/>
        <v/>
      </c>
      <c r="I1212" t="str">
        <f t="shared" si="60"/>
        <v/>
      </c>
    </row>
    <row r="1213" spans="1:9" x14ac:dyDescent="0.25">
      <c r="A1213" t="str">
        <f>IF('C. Fund Source'!B1213="","",'C. Fund Source'!B1213&amp;'C. Fund Source'!C1213&amp;'C. Fund Source'!D1213)</f>
        <v>8530511</v>
      </c>
      <c r="B1213" t="str">
        <f>IF('C. Fund Source'!E1213="","",'C. Fund Source'!E1213)</f>
        <v>2391</v>
      </c>
      <c r="C1213">
        <f>IF(A1213="","",'C. Fund Source'!G1213)</f>
        <v>4.4299999999999999E-2</v>
      </c>
      <c r="D1213" t="str">
        <f>IF(A1213="","",IF(COUNTIFS('Tracking Log'!H:H,A1213,'Tracking Log'!J:J,B1213)&gt;0,"Y","N"))</f>
        <v>N</v>
      </c>
      <c r="E1213" t="str">
        <f>IF(A1213="","",IF(D1213="N","Unit will be held to the lessor of the adopted rate or "&amp;TEXT(C1213,"0.0000")&amp;" for "&amp;Year,VLOOKUP(A1213&amp;"-"&amp;B1213,'Tracking Support'!A:E,5,FALSE)))</f>
        <v>Unit will be held to the lessor of the adopted rate or 0.0443 for 2025</v>
      </c>
      <c r="F1213" t="str">
        <f>IF(A1213=$F$1,COUNTIF($A$2:A1213,A1213),"")</f>
        <v/>
      </c>
      <c r="G1213" t="str">
        <f t="shared" si="58"/>
        <v/>
      </c>
      <c r="H1213" t="str">
        <f t="shared" si="59"/>
        <v/>
      </c>
      <c r="I1213" t="str">
        <f t="shared" si="60"/>
        <v/>
      </c>
    </row>
    <row r="1214" spans="1:9" x14ac:dyDescent="0.25">
      <c r="A1214" t="str">
        <f>IF('C. Fund Source'!B1214="","",'C. Fund Source'!B1214&amp;'C. Fund Source'!C1214&amp;'C. Fund Source'!D1214)</f>
        <v>8530906</v>
      </c>
      <c r="B1214" t="str">
        <f>IF('C. Fund Source'!E1214="","",'C. Fund Source'!E1214)</f>
        <v>1191</v>
      </c>
      <c r="C1214">
        <f>IF(A1214="","",'C. Fund Source'!G1214)</f>
        <v>2.86E-2</v>
      </c>
      <c r="D1214" t="str">
        <f>IF(A1214="","",IF(COUNTIFS('Tracking Log'!H:H,A1214,'Tracking Log'!J:J,B1214)&gt;0,"Y","N"))</f>
        <v>N</v>
      </c>
      <c r="E1214" t="str">
        <f>IF(A1214="","",IF(D1214="N","Unit will be held to the lessor of the adopted rate or "&amp;TEXT(C1214,"0.0000")&amp;" for "&amp;Year,VLOOKUP(A1214&amp;"-"&amp;B1214,'Tracking Support'!A:E,5,FALSE)))</f>
        <v>Unit will be held to the lessor of the adopted rate or 0.0286 for 2025</v>
      </c>
      <c r="F1214" t="str">
        <f>IF(A1214=$F$1,COUNTIF($A$2:A1214,A1214),"")</f>
        <v/>
      </c>
      <c r="G1214" t="str">
        <f t="shared" si="58"/>
        <v/>
      </c>
      <c r="H1214" t="str">
        <f t="shared" si="59"/>
        <v/>
      </c>
      <c r="I1214" t="str">
        <f t="shared" si="60"/>
        <v/>
      </c>
    </row>
    <row r="1215" spans="1:9" x14ac:dyDescent="0.25">
      <c r="A1215" t="str">
        <f>IF('C. Fund Source'!B1215="","",'C. Fund Source'!B1215&amp;'C. Fund Source'!C1215&amp;'C. Fund Source'!D1215)</f>
        <v>8530907</v>
      </c>
      <c r="B1215" t="str">
        <f>IF('C. Fund Source'!E1215="","",'C. Fund Source'!E1215)</f>
        <v>2391</v>
      </c>
      <c r="C1215">
        <f>IF(A1215="","",'C. Fund Source'!G1215)</f>
        <v>4.8899999999999999E-2</v>
      </c>
      <c r="D1215" t="str">
        <f>IF(A1215="","",IF(COUNTIFS('Tracking Log'!H:H,A1215,'Tracking Log'!J:J,B1215)&gt;0,"Y","N"))</f>
        <v>N</v>
      </c>
      <c r="E1215" t="str">
        <f>IF(A1215="","",IF(D1215="N","Unit will be held to the lessor of the adopted rate or "&amp;TEXT(C1215,"0.0000")&amp;" for "&amp;Year,VLOOKUP(A1215&amp;"-"&amp;B1215,'Tracking Support'!A:E,5,FALSE)))</f>
        <v>Unit will be held to the lessor of the adopted rate or 0.0489 for 2025</v>
      </c>
      <c r="F1215" t="str">
        <f>IF(A1215=$F$1,COUNTIF($A$2:A1215,A1215),"")</f>
        <v/>
      </c>
      <c r="G1215" t="str">
        <f t="shared" si="58"/>
        <v/>
      </c>
      <c r="H1215" t="str">
        <f t="shared" si="59"/>
        <v/>
      </c>
      <c r="I1215" t="str">
        <f t="shared" si="60"/>
        <v/>
      </c>
    </row>
    <row r="1216" spans="1:9" x14ac:dyDescent="0.25">
      <c r="A1216" t="str">
        <f>IF('C. Fund Source'!B1216="","",'C. Fund Source'!B1216&amp;'C. Fund Source'!C1216&amp;'C. Fund Source'!D1216)</f>
        <v>8530908</v>
      </c>
      <c r="B1216" t="str">
        <f>IF('C. Fund Source'!E1216="","",'C. Fund Source'!E1216)</f>
        <v>1191</v>
      </c>
      <c r="C1216">
        <f>IF(A1216="","",'C. Fund Source'!G1216)</f>
        <v>0</v>
      </c>
      <c r="D1216" t="str">
        <f>IF(A1216="","",IF(COUNTIFS('Tracking Log'!H:H,A1216,'Tracking Log'!J:J,B1216)&gt;0,"Y","N"))</f>
        <v>N</v>
      </c>
      <c r="E1216" t="str">
        <f>IF(A1216="","",IF(D1216="N","Unit will be held to the lessor of the adopted rate or "&amp;TEXT(C1216,"0.0000")&amp;" for "&amp;Year,VLOOKUP(A1216&amp;"-"&amp;B1216,'Tracking Support'!A:E,5,FALSE)))</f>
        <v>Unit will be held to the lessor of the adopted rate or 0.0000 for 2025</v>
      </c>
      <c r="F1216" t="str">
        <f>IF(A1216=$F$1,COUNTIF($A$2:A1216,A1216),"")</f>
        <v/>
      </c>
      <c r="G1216" t="str">
        <f t="shared" si="58"/>
        <v/>
      </c>
      <c r="H1216" t="str">
        <f t="shared" si="59"/>
        <v/>
      </c>
      <c r="I1216" t="str">
        <f t="shared" si="60"/>
        <v/>
      </c>
    </row>
    <row r="1217" spans="1:9" x14ac:dyDescent="0.25">
      <c r="A1217" t="str">
        <f>IF('C. Fund Source'!B1217="","",'C. Fund Source'!B1217&amp;'C. Fund Source'!C1217&amp;'C. Fund Source'!D1217)</f>
        <v>8610000</v>
      </c>
      <c r="B1217" t="str">
        <f>IF('C. Fund Source'!E1217="","",'C. Fund Source'!E1217)</f>
        <v>0790</v>
      </c>
      <c r="C1217">
        <f>IF(A1217="","",'C. Fund Source'!G1217)</f>
        <v>4.5100000000000001E-2</v>
      </c>
      <c r="D1217" t="str">
        <f>IF(A1217="","",IF(COUNTIFS('Tracking Log'!H:H,A1217,'Tracking Log'!J:J,B1217)&gt;0,"Y","N"))</f>
        <v>N</v>
      </c>
      <c r="E1217" t="str">
        <f>IF(A1217="","",IF(D1217="N","Unit will be held to the lessor of the adopted rate or "&amp;TEXT(C1217,"0.0000")&amp;" for "&amp;Year,VLOOKUP(A1217&amp;"-"&amp;B1217,'Tracking Support'!A:E,5,FALSE)))</f>
        <v>Unit will be held to the lessor of the adopted rate or 0.0451 for 2025</v>
      </c>
      <c r="F1217" t="str">
        <f>IF(A1217=$F$1,COUNTIF($A$2:A1217,A1217),"")</f>
        <v/>
      </c>
      <c r="G1217" t="str">
        <f t="shared" si="58"/>
        <v/>
      </c>
      <c r="H1217" t="str">
        <f t="shared" si="59"/>
        <v/>
      </c>
      <c r="I1217" t="str">
        <f t="shared" si="60"/>
        <v/>
      </c>
    </row>
    <row r="1218" spans="1:9" x14ac:dyDescent="0.25">
      <c r="A1218" t="str">
        <f>IF('C. Fund Source'!B1218="","",'C. Fund Source'!B1218&amp;'C. Fund Source'!C1218&amp;'C. Fund Source'!D1218)</f>
        <v>8610000</v>
      </c>
      <c r="B1218" t="str">
        <f>IF('C. Fund Source'!E1218="","",'C. Fund Source'!E1218)</f>
        <v>2391</v>
      </c>
      <c r="C1218">
        <f>IF(A1218="","",'C. Fund Source'!G1218)</f>
        <v>3.3300000000000003E-2</v>
      </c>
      <c r="D1218" t="str">
        <f>IF(A1218="","",IF(COUNTIFS('Tracking Log'!H:H,A1218,'Tracking Log'!J:J,B1218)&gt;0,"Y","N"))</f>
        <v>N</v>
      </c>
      <c r="E1218" t="str">
        <f>IF(A1218="","",IF(D1218="N","Unit will be held to the lessor of the adopted rate or "&amp;TEXT(C1218,"0.0000")&amp;" for "&amp;Year,VLOOKUP(A1218&amp;"-"&amp;B1218,'Tracking Support'!A:E,5,FALSE)))</f>
        <v>Unit will be held to the lessor of the adopted rate or 0.0333 for 2025</v>
      </c>
      <c r="F1218" t="str">
        <f>IF(A1218=$F$1,COUNTIF($A$2:A1218,A1218),"")</f>
        <v/>
      </c>
      <c r="G1218" t="str">
        <f t="shared" si="58"/>
        <v/>
      </c>
      <c r="H1218" t="str">
        <f t="shared" si="59"/>
        <v/>
      </c>
      <c r="I1218" t="str">
        <f t="shared" si="60"/>
        <v/>
      </c>
    </row>
    <row r="1219" spans="1:9" x14ac:dyDescent="0.25">
      <c r="A1219" t="str">
        <f>IF('C. Fund Source'!B1219="","",'C. Fund Source'!B1219&amp;'C. Fund Source'!C1219&amp;'C. Fund Source'!D1219)</f>
        <v>8620008</v>
      </c>
      <c r="B1219" t="str">
        <f>IF('C. Fund Source'!E1219="","",'C. Fund Source'!E1219)</f>
        <v>8692</v>
      </c>
      <c r="C1219">
        <f>IF(A1219="","",'C. Fund Source'!G1219)</f>
        <v>3.3300000000000003E-2</v>
      </c>
      <c r="D1219" t="str">
        <f>IF(A1219="","",IF(COUNTIFS('Tracking Log'!H:H,A1219,'Tracking Log'!J:J,B1219)&gt;0,"Y","N"))</f>
        <v>N</v>
      </c>
      <c r="E1219" t="str">
        <f>IF(A1219="","",IF(D1219="N","Unit will be held to the lessor of the adopted rate or "&amp;TEXT(C1219,"0.0000")&amp;" for "&amp;Year,VLOOKUP(A1219&amp;"-"&amp;B1219,'Tracking Support'!A:E,5,FALSE)))</f>
        <v>Unit will be held to the lessor of the adopted rate or 0.0333 for 2025</v>
      </c>
      <c r="F1219" t="str">
        <f>IF(A1219=$F$1,COUNTIF($A$2:A1219,A1219),"")</f>
        <v/>
      </c>
      <c r="G1219" t="str">
        <f t="shared" ref="G1219:G1282" si="61">IF(F1219="","",B1219)</f>
        <v/>
      </c>
      <c r="H1219" t="str">
        <f t="shared" ref="H1219:H1282" si="62">IF(F1219="","",C1219)</f>
        <v/>
      </c>
      <c r="I1219" t="str">
        <f t="shared" ref="I1219:I1282" si="63">IF(F1219="","",E1219)</f>
        <v/>
      </c>
    </row>
    <row r="1220" spans="1:9" x14ac:dyDescent="0.25">
      <c r="A1220" t="str">
        <f>IF('C. Fund Source'!B1220="","",'C. Fund Source'!B1220&amp;'C. Fund Source'!C1220&amp;'C. Fund Source'!D1220)</f>
        <v>8630909</v>
      </c>
      <c r="B1220" t="str">
        <f>IF('C. Fund Source'!E1220="","",'C. Fund Source'!E1220)</f>
        <v>2391</v>
      </c>
      <c r="C1220">
        <f>IF(A1220="","",'C. Fund Source'!G1220)</f>
        <v>2.0799999999999999E-2</v>
      </c>
      <c r="D1220" t="str">
        <f>IF(A1220="","",IF(COUNTIFS('Tracking Log'!H:H,A1220,'Tracking Log'!J:J,B1220)&gt;0,"Y","N"))</f>
        <v>N</v>
      </c>
      <c r="E1220" t="str">
        <f>IF(A1220="","",IF(D1220="N","Unit will be held to the lessor of the adopted rate or "&amp;TEXT(C1220,"0.0000")&amp;" for "&amp;Year,VLOOKUP(A1220&amp;"-"&amp;B1220,'Tracking Support'!A:E,5,FALSE)))</f>
        <v>Unit will be held to the lessor of the adopted rate or 0.0208 for 2025</v>
      </c>
      <c r="F1220" t="str">
        <f>IF(A1220=$F$1,COUNTIF($A$2:A1220,A1220),"")</f>
        <v/>
      </c>
      <c r="G1220" t="str">
        <f t="shared" si="61"/>
        <v/>
      </c>
      <c r="H1220" t="str">
        <f t="shared" si="62"/>
        <v/>
      </c>
      <c r="I1220" t="str">
        <f t="shared" si="63"/>
        <v/>
      </c>
    </row>
    <row r="1221" spans="1:9" x14ac:dyDescent="0.25">
      <c r="A1221" t="str">
        <f>IF('C. Fund Source'!B1221="","",'C. Fund Source'!B1221&amp;'C. Fund Source'!C1221&amp;'C. Fund Source'!D1221)</f>
        <v>8630910</v>
      </c>
      <c r="B1221" t="str">
        <f>IF('C. Fund Source'!E1221="","",'C. Fund Source'!E1221)</f>
        <v>2391</v>
      </c>
      <c r="C1221">
        <f>IF(A1221="","",'C. Fund Source'!G1221)</f>
        <v>3.61E-2</v>
      </c>
      <c r="D1221" t="str">
        <f>IF(A1221="","",IF(COUNTIFS('Tracking Log'!H:H,A1221,'Tracking Log'!J:J,B1221)&gt;0,"Y","N"))</f>
        <v>N</v>
      </c>
      <c r="E1221" t="str">
        <f>IF(A1221="","",IF(D1221="N","Unit will be held to the lessor of the adopted rate or "&amp;TEXT(C1221,"0.0000")&amp;" for "&amp;Year,VLOOKUP(A1221&amp;"-"&amp;B1221,'Tracking Support'!A:E,5,FALSE)))</f>
        <v>Unit will be held to the lessor of the adopted rate or 0.0361 for 2025</v>
      </c>
      <c r="F1221" t="str">
        <f>IF(A1221=$F$1,COUNTIF($A$2:A1221,A1221),"")</f>
        <v/>
      </c>
      <c r="G1221" t="str">
        <f t="shared" si="61"/>
        <v/>
      </c>
      <c r="H1221" t="str">
        <f t="shared" si="62"/>
        <v/>
      </c>
      <c r="I1221" t="str">
        <f t="shared" si="63"/>
        <v/>
      </c>
    </row>
    <row r="1222" spans="1:9" x14ac:dyDescent="0.25">
      <c r="A1222" t="str">
        <f>IF('C. Fund Source'!B1222="","",'C. Fund Source'!B1222&amp;'C. Fund Source'!C1222&amp;'C. Fund Source'!D1222)</f>
        <v>8630912</v>
      </c>
      <c r="B1222" t="str">
        <f>IF('C. Fund Source'!E1222="","",'C. Fund Source'!E1222)</f>
        <v>2391</v>
      </c>
      <c r="C1222">
        <f>IF(A1222="","",'C. Fund Source'!G1222)</f>
        <v>0.02</v>
      </c>
      <c r="D1222" t="str">
        <f>IF(A1222="","",IF(COUNTIFS('Tracking Log'!H:H,A1222,'Tracking Log'!J:J,B1222)&gt;0,"Y","N"))</f>
        <v>N</v>
      </c>
      <c r="E1222" t="str">
        <f>IF(A1222="","",IF(D1222="N","Unit will be held to the lessor of the adopted rate or "&amp;TEXT(C1222,"0.0000")&amp;" for "&amp;Year,VLOOKUP(A1222&amp;"-"&amp;B1222,'Tracking Support'!A:E,5,FALSE)))</f>
        <v>Unit will be held to the lessor of the adopted rate or 0.0200 for 2025</v>
      </c>
      <c r="F1222" t="str">
        <f>IF(A1222=$F$1,COUNTIF($A$2:A1222,A1222),"")</f>
        <v/>
      </c>
      <c r="G1222" t="str">
        <f t="shared" si="61"/>
        <v/>
      </c>
      <c r="H1222" t="str">
        <f t="shared" si="62"/>
        <v/>
      </c>
      <c r="I1222" t="str">
        <f t="shared" si="63"/>
        <v/>
      </c>
    </row>
    <row r="1223" spans="1:9" x14ac:dyDescent="0.25">
      <c r="A1223" t="str">
        <f>IF('C. Fund Source'!B1223="","",'C. Fund Source'!B1223&amp;'C. Fund Source'!C1223&amp;'C. Fund Source'!D1223)</f>
        <v>8630912</v>
      </c>
      <c r="B1223" t="str">
        <f>IF('C. Fund Source'!E1223="","",'C. Fund Source'!E1223)</f>
        <v>8692</v>
      </c>
      <c r="C1223">
        <f>IF(A1223="","",'C. Fund Source'!G1223)</f>
        <v>3.3300000000000003E-2</v>
      </c>
      <c r="D1223" t="str">
        <f>IF(A1223="","",IF(COUNTIFS('Tracking Log'!H:H,A1223,'Tracking Log'!J:J,B1223)&gt;0,"Y","N"))</f>
        <v>N</v>
      </c>
      <c r="E1223" t="str">
        <f>IF(A1223="","",IF(D1223="N","Unit will be held to the lessor of the adopted rate or "&amp;TEXT(C1223,"0.0000")&amp;" for "&amp;Year,VLOOKUP(A1223&amp;"-"&amp;B1223,'Tracking Support'!A:E,5,FALSE)))</f>
        <v>Unit will be held to the lessor of the adopted rate or 0.0333 for 2025</v>
      </c>
      <c r="F1223" t="str">
        <f>IF(A1223=$F$1,COUNTIF($A$2:A1223,A1223),"")</f>
        <v/>
      </c>
      <c r="G1223" t="str">
        <f t="shared" si="61"/>
        <v/>
      </c>
      <c r="H1223" t="str">
        <f t="shared" si="62"/>
        <v/>
      </c>
      <c r="I1223" t="str">
        <f t="shared" si="63"/>
        <v/>
      </c>
    </row>
    <row r="1224" spans="1:9" x14ac:dyDescent="0.25">
      <c r="A1224" t="str">
        <f>IF('C. Fund Source'!B1224="","",'C. Fund Source'!B1224&amp;'C. Fund Source'!C1224&amp;'C. Fund Source'!D1224)</f>
        <v>8661188</v>
      </c>
      <c r="B1224" t="str">
        <f>IF('C. Fund Source'!E1224="","",'C. Fund Source'!E1224)</f>
        <v>8692</v>
      </c>
      <c r="C1224">
        <f>IF(A1224="","",'C. Fund Source'!G1224)</f>
        <v>3.3300000000000003E-2</v>
      </c>
      <c r="D1224" t="str">
        <f>IF(A1224="","",IF(COUNTIFS('Tracking Log'!H:H,A1224,'Tracking Log'!J:J,B1224)&gt;0,"Y","N"))</f>
        <v>N</v>
      </c>
      <c r="E1224" t="str">
        <f>IF(A1224="","",IF(D1224="N","Unit will be held to the lessor of the adopted rate or "&amp;TEXT(C1224,"0.0000")&amp;" for "&amp;Year,VLOOKUP(A1224&amp;"-"&amp;B1224,'Tracking Support'!A:E,5,FALSE)))</f>
        <v>Unit will be held to the lessor of the adopted rate or 0.0333 for 2025</v>
      </c>
      <c r="F1224" t="str">
        <f>IF(A1224=$F$1,COUNTIF($A$2:A1224,A1224),"")</f>
        <v/>
      </c>
      <c r="G1224" t="str">
        <f t="shared" si="61"/>
        <v/>
      </c>
      <c r="H1224" t="str">
        <f t="shared" si="62"/>
        <v/>
      </c>
      <c r="I1224" t="str">
        <f t="shared" si="63"/>
        <v/>
      </c>
    </row>
    <row r="1225" spans="1:9" x14ac:dyDescent="0.25">
      <c r="A1225" t="str">
        <f>IF('C. Fund Source'!B1225="","",'C. Fund Source'!B1225&amp;'C. Fund Source'!C1225&amp;'C. Fund Source'!D1225)</f>
        <v>8670044</v>
      </c>
      <c r="B1225" t="str">
        <f>IF('C. Fund Source'!E1225="","",'C. Fund Source'!E1225)</f>
        <v>0990</v>
      </c>
      <c r="C1225">
        <f>IF(A1225="","",'C. Fund Source'!G1225)</f>
        <v>0</v>
      </c>
      <c r="D1225" t="str">
        <f>IF(A1225="","",IF(COUNTIFS('Tracking Log'!H:H,A1225,'Tracking Log'!J:J,B1225)&gt;0,"Y","N"))</f>
        <v>N</v>
      </c>
      <c r="E1225" t="str">
        <f>IF(A1225="","",IF(D1225="N","Unit will be held to the lessor of the adopted rate or "&amp;TEXT(C1225,"0.0000")&amp;" for "&amp;Year,VLOOKUP(A1225&amp;"-"&amp;B1225,'Tracking Support'!A:E,5,FALSE)))</f>
        <v>Unit will be held to the lessor of the adopted rate or 0.0000 for 2025</v>
      </c>
      <c r="F1225" t="str">
        <f>IF(A1225=$F$1,COUNTIF($A$2:A1225,A1225),"")</f>
        <v/>
      </c>
      <c r="G1225" t="str">
        <f t="shared" si="61"/>
        <v/>
      </c>
      <c r="H1225" t="str">
        <f t="shared" si="62"/>
        <v/>
      </c>
      <c r="I1225" t="str">
        <f t="shared" si="63"/>
        <v/>
      </c>
    </row>
    <row r="1226" spans="1:9" x14ac:dyDescent="0.25">
      <c r="A1226" t="str">
        <f>IF('C. Fund Source'!B1226="","",'C. Fund Source'!B1226&amp;'C. Fund Source'!C1226&amp;'C. Fund Source'!D1226)</f>
        <v>8710000</v>
      </c>
      <c r="B1226" t="str">
        <f>IF('C. Fund Source'!E1226="","",'C. Fund Source'!E1226)</f>
        <v>0790</v>
      </c>
      <c r="C1226">
        <f>IF(A1226="","",'C. Fund Source'!G1226)</f>
        <v>7.7999999999999996E-3</v>
      </c>
      <c r="D1226" t="str">
        <f>IF(A1226="","",IF(COUNTIFS('Tracking Log'!H:H,A1226,'Tracking Log'!J:J,B1226)&gt;0,"Y","N"))</f>
        <v>N</v>
      </c>
      <c r="E1226" t="str">
        <f>IF(A1226="","",IF(D1226="N","Unit will be held to the lessor of the adopted rate or "&amp;TEXT(C1226,"0.0000")&amp;" for "&amp;Year,VLOOKUP(A1226&amp;"-"&amp;B1226,'Tracking Support'!A:E,5,FALSE)))</f>
        <v>Unit will be held to the lessor of the adopted rate or 0.0078 for 2025</v>
      </c>
      <c r="F1226" t="str">
        <f>IF(A1226=$F$1,COUNTIF($A$2:A1226,A1226),"")</f>
        <v/>
      </c>
      <c r="G1226" t="str">
        <f t="shared" si="61"/>
        <v/>
      </c>
      <c r="H1226" t="str">
        <f t="shared" si="62"/>
        <v/>
      </c>
      <c r="I1226" t="str">
        <f t="shared" si="63"/>
        <v/>
      </c>
    </row>
    <row r="1227" spans="1:9" x14ac:dyDescent="0.25">
      <c r="A1227" t="str">
        <f>IF('C. Fund Source'!B1227="","",'C. Fund Source'!B1227&amp;'C. Fund Source'!C1227&amp;'C. Fund Source'!D1227)</f>
        <v>8710000</v>
      </c>
      <c r="B1227" t="str">
        <f>IF('C. Fund Source'!E1227="","",'C. Fund Source'!E1227)</f>
        <v>0991</v>
      </c>
      <c r="C1227">
        <f>IF(A1227="","",'C. Fund Source'!G1227)</f>
        <v>5.5999999999999999E-3</v>
      </c>
      <c r="D1227" t="str">
        <f>IF(A1227="","",IF(COUNTIFS('Tracking Log'!H:H,A1227,'Tracking Log'!J:J,B1227)&gt;0,"Y","N"))</f>
        <v>N</v>
      </c>
      <c r="E1227" t="str">
        <f>IF(A1227="","",IF(D1227="N","Unit will be held to the lessor of the adopted rate or "&amp;TEXT(C1227,"0.0000")&amp;" for "&amp;Year,VLOOKUP(A1227&amp;"-"&amp;B1227,'Tracking Support'!A:E,5,FALSE)))</f>
        <v>Unit will be held to the lessor of the adopted rate or 0.0056 for 2025</v>
      </c>
      <c r="F1227" t="str">
        <f>IF(A1227=$F$1,COUNTIF($A$2:A1227,A1227),"")</f>
        <v/>
      </c>
      <c r="G1227" t="str">
        <f t="shared" si="61"/>
        <v/>
      </c>
      <c r="H1227" t="str">
        <f t="shared" si="62"/>
        <v/>
      </c>
      <c r="I1227" t="str">
        <f t="shared" si="63"/>
        <v/>
      </c>
    </row>
    <row r="1228" spans="1:9" x14ac:dyDescent="0.25">
      <c r="A1228" t="str">
        <f>IF('C. Fund Source'!B1228="","",'C. Fund Source'!B1228&amp;'C. Fund Source'!C1228&amp;'C. Fund Source'!D1228)</f>
        <v>8710000</v>
      </c>
      <c r="B1228" t="str">
        <f>IF('C. Fund Source'!E1228="","",'C. Fund Source'!E1228)</f>
        <v>2391</v>
      </c>
      <c r="C1228">
        <f>IF(A1228="","",'C. Fund Source'!G1228)</f>
        <v>1.8200000000000001E-2</v>
      </c>
      <c r="D1228" t="str">
        <f>IF(A1228="","",IF(COUNTIFS('Tracking Log'!H:H,A1228,'Tracking Log'!J:J,B1228)&gt;0,"Y","N"))</f>
        <v>N</v>
      </c>
      <c r="E1228" t="str">
        <f>IF(A1228="","",IF(D1228="N","Unit will be held to the lessor of the adopted rate or "&amp;TEXT(C1228,"0.0000")&amp;" for "&amp;Year,VLOOKUP(A1228&amp;"-"&amp;B1228,'Tracking Support'!A:E,5,FALSE)))</f>
        <v>Unit will be held to the lessor of the adopted rate or 0.0182 for 2025</v>
      </c>
      <c r="F1228" t="str">
        <f>IF(A1228=$F$1,COUNTIF($A$2:A1228,A1228),"")</f>
        <v/>
      </c>
      <c r="G1228" t="str">
        <f t="shared" si="61"/>
        <v/>
      </c>
      <c r="H1228" t="str">
        <f t="shared" si="62"/>
        <v/>
      </c>
      <c r="I1228" t="str">
        <f t="shared" si="63"/>
        <v/>
      </c>
    </row>
    <row r="1229" spans="1:9" x14ac:dyDescent="0.25">
      <c r="A1229" t="str">
        <f>IF('C. Fund Source'!B1229="","",'C. Fund Source'!B1229&amp;'C. Fund Source'!C1229&amp;'C. Fund Source'!D1229)</f>
        <v>8720001</v>
      </c>
      <c r="B1229" t="str">
        <f>IF('C. Fund Source'!E1229="","",'C. Fund Source'!E1229)</f>
        <v>1190</v>
      </c>
      <c r="C1229">
        <f>IF(A1229="","",'C. Fund Source'!G1229)</f>
        <v>3.3300000000000003E-2</v>
      </c>
      <c r="D1229" t="str">
        <f>IF(A1229="","",IF(COUNTIFS('Tracking Log'!H:H,A1229,'Tracking Log'!J:J,B1229)&gt;0,"Y","N"))</f>
        <v>N</v>
      </c>
      <c r="E1229" t="str">
        <f>IF(A1229="","",IF(D1229="N","Unit will be held to the lessor of the adopted rate or "&amp;TEXT(C1229,"0.0000")&amp;" for "&amp;Year,VLOOKUP(A1229&amp;"-"&amp;B1229,'Tracking Support'!A:E,5,FALSE)))</f>
        <v>Unit will be held to the lessor of the adopted rate or 0.0333 for 2025</v>
      </c>
      <c r="F1229" t="str">
        <f>IF(A1229=$F$1,COUNTIF($A$2:A1229,A1229),"")</f>
        <v/>
      </c>
      <c r="G1229" t="str">
        <f t="shared" si="61"/>
        <v/>
      </c>
      <c r="H1229" t="str">
        <f t="shared" si="62"/>
        <v/>
      </c>
      <c r="I1229" t="str">
        <f t="shared" si="63"/>
        <v/>
      </c>
    </row>
    <row r="1230" spans="1:9" x14ac:dyDescent="0.25">
      <c r="A1230" t="str">
        <f>IF('C. Fund Source'!B1230="","",'C. Fund Source'!B1230&amp;'C. Fund Source'!C1230&amp;'C. Fund Source'!D1230)</f>
        <v>8720007</v>
      </c>
      <c r="B1230" t="str">
        <f>IF('C. Fund Source'!E1230="","",'C. Fund Source'!E1230)</f>
        <v>1190</v>
      </c>
      <c r="C1230">
        <f>IF(A1230="","",'C. Fund Source'!G1230)</f>
        <v>3.3300000000000003E-2</v>
      </c>
      <c r="D1230" t="str">
        <f>IF(A1230="","",IF(COUNTIFS('Tracking Log'!H:H,A1230,'Tracking Log'!J:J,B1230)&gt;0,"Y","N"))</f>
        <v>N</v>
      </c>
      <c r="E1230" t="str">
        <f>IF(A1230="","",IF(D1230="N","Unit will be held to the lessor of the adopted rate or "&amp;TEXT(C1230,"0.0000")&amp;" for "&amp;Year,VLOOKUP(A1230&amp;"-"&amp;B1230,'Tracking Support'!A:E,5,FALSE)))</f>
        <v>Unit will be held to the lessor of the adopted rate or 0.0333 for 2025</v>
      </c>
      <c r="F1230" t="str">
        <f>IF(A1230=$F$1,COUNTIF($A$2:A1230,A1230),"")</f>
        <v/>
      </c>
      <c r="G1230" t="str">
        <f t="shared" si="61"/>
        <v/>
      </c>
      <c r="H1230" t="str">
        <f t="shared" si="62"/>
        <v/>
      </c>
      <c r="I1230" t="str">
        <f t="shared" si="63"/>
        <v/>
      </c>
    </row>
    <row r="1231" spans="1:9" x14ac:dyDescent="0.25">
      <c r="A1231" t="str">
        <f>IF('C. Fund Source'!B1231="","",'C. Fund Source'!B1231&amp;'C. Fund Source'!C1231&amp;'C. Fund Source'!D1231)</f>
        <v>8720009</v>
      </c>
      <c r="B1231" t="str">
        <f>IF('C. Fund Source'!E1231="","",'C. Fund Source'!E1231)</f>
        <v>1190</v>
      </c>
      <c r="C1231">
        <f>IF(A1231="","",'C. Fund Source'!G1231)</f>
        <v>1.21E-2</v>
      </c>
      <c r="D1231" t="str">
        <f>IF(A1231="","",IF(COUNTIFS('Tracking Log'!H:H,A1231,'Tracking Log'!J:J,B1231)&gt;0,"Y","N"))</f>
        <v>N</v>
      </c>
      <c r="E1231" t="str">
        <f>IF(A1231="","",IF(D1231="N","Unit will be held to the lessor of the adopted rate or "&amp;TEXT(C1231,"0.0000")&amp;" for "&amp;Year,VLOOKUP(A1231&amp;"-"&amp;B1231,'Tracking Support'!A:E,5,FALSE)))</f>
        <v>Unit will be held to the lessor of the adopted rate or 0.0121 for 2025</v>
      </c>
      <c r="F1231" t="str">
        <f>IF(A1231=$F$1,COUNTIF($A$2:A1231,A1231),"")</f>
        <v/>
      </c>
      <c r="G1231" t="str">
        <f t="shared" si="61"/>
        <v/>
      </c>
      <c r="H1231" t="str">
        <f t="shared" si="62"/>
        <v/>
      </c>
      <c r="I1231" t="str">
        <f t="shared" si="63"/>
        <v/>
      </c>
    </row>
    <row r="1232" spans="1:9" x14ac:dyDescent="0.25">
      <c r="A1232" t="str">
        <f>IF('C. Fund Source'!B1232="","",'C. Fund Source'!B1232&amp;'C. Fund Source'!C1232&amp;'C. Fund Source'!D1232)</f>
        <v>8720010</v>
      </c>
      <c r="B1232" t="str">
        <f>IF('C. Fund Source'!E1232="","",'C. Fund Source'!E1232)</f>
        <v>8692</v>
      </c>
      <c r="C1232">
        <f>IF(A1232="","",'C. Fund Source'!G1232)</f>
        <v>3.1600000000000003E-2</v>
      </c>
      <c r="D1232" t="str">
        <f>IF(A1232="","",IF(COUNTIFS('Tracking Log'!H:H,A1232,'Tracking Log'!J:J,B1232)&gt;0,"Y","N"))</f>
        <v>N</v>
      </c>
      <c r="E1232" t="str">
        <f>IF(A1232="","",IF(D1232="N","Unit will be held to the lessor of the adopted rate or "&amp;TEXT(C1232,"0.0000")&amp;" for "&amp;Year,VLOOKUP(A1232&amp;"-"&amp;B1232,'Tracking Support'!A:E,5,FALSE)))</f>
        <v>Unit will be held to the lessor of the adopted rate or 0.0316 for 2025</v>
      </c>
      <c r="F1232" t="str">
        <f>IF(A1232=$F$1,COUNTIF($A$2:A1232,A1232),"")</f>
        <v/>
      </c>
      <c r="G1232" t="str">
        <f t="shared" si="61"/>
        <v/>
      </c>
      <c r="H1232" t="str">
        <f t="shared" si="62"/>
        <v/>
      </c>
      <c r="I1232" t="str">
        <f t="shared" si="63"/>
        <v/>
      </c>
    </row>
    <row r="1233" spans="1:9" x14ac:dyDescent="0.25">
      <c r="A1233" t="str">
        <f>IF('C. Fund Source'!B1233="","",'C. Fund Source'!B1233&amp;'C. Fund Source'!C1233&amp;'C. Fund Source'!D1233)</f>
        <v>8730423</v>
      </c>
      <c r="B1233" t="str">
        <f>IF('C. Fund Source'!E1233="","",'C. Fund Source'!E1233)</f>
        <v>2391</v>
      </c>
      <c r="C1233">
        <f>IF(A1233="","",'C. Fund Source'!G1233)</f>
        <v>0.04</v>
      </c>
      <c r="D1233" t="str">
        <f>IF(A1233="","",IF(COUNTIFS('Tracking Log'!H:H,A1233,'Tracking Log'!J:J,B1233)&gt;0,"Y","N"))</f>
        <v>N</v>
      </c>
      <c r="E1233" t="str">
        <f>IF(A1233="","",IF(D1233="N","Unit will be held to the lessor of the adopted rate or "&amp;TEXT(C1233,"0.0000")&amp;" for "&amp;Year,VLOOKUP(A1233&amp;"-"&amp;B1233,'Tracking Support'!A:E,5,FALSE)))</f>
        <v>Unit will be held to the lessor of the adopted rate or 0.0400 for 2025</v>
      </c>
      <c r="F1233" t="str">
        <f>IF(A1233=$F$1,COUNTIF($A$2:A1233,A1233),"")</f>
        <v/>
      </c>
      <c r="G1233" t="str">
        <f t="shared" si="61"/>
        <v/>
      </c>
      <c r="H1233" t="str">
        <f t="shared" si="62"/>
        <v/>
      </c>
      <c r="I1233" t="str">
        <f t="shared" si="63"/>
        <v/>
      </c>
    </row>
    <row r="1234" spans="1:9" x14ac:dyDescent="0.25">
      <c r="A1234" t="str">
        <f>IF('C. Fund Source'!B1234="","",'C. Fund Source'!B1234&amp;'C. Fund Source'!C1234&amp;'C. Fund Source'!D1234)</f>
        <v>8730423</v>
      </c>
      <c r="B1234" t="str">
        <f>IF('C. Fund Source'!E1234="","",'C. Fund Source'!E1234)</f>
        <v>8692</v>
      </c>
      <c r="C1234">
        <f>IF(A1234="","",'C. Fund Source'!G1234)</f>
        <v>2.8299999999999999E-2</v>
      </c>
      <c r="D1234" t="str">
        <f>IF(A1234="","",IF(COUNTIFS('Tracking Log'!H:H,A1234,'Tracking Log'!J:J,B1234)&gt;0,"Y","N"))</f>
        <v>N</v>
      </c>
      <c r="E1234" t="str">
        <f>IF(A1234="","",IF(D1234="N","Unit will be held to the lessor of the adopted rate or "&amp;TEXT(C1234,"0.0000")&amp;" for "&amp;Year,VLOOKUP(A1234&amp;"-"&amp;B1234,'Tracking Support'!A:E,5,FALSE)))</f>
        <v>Unit will be held to the lessor of the adopted rate or 0.0283 for 2025</v>
      </c>
      <c r="F1234" t="str">
        <f>IF(A1234=$F$1,COUNTIF($A$2:A1234,A1234),"")</f>
        <v/>
      </c>
      <c r="G1234" t="str">
        <f t="shared" si="61"/>
        <v/>
      </c>
      <c r="H1234" t="str">
        <f t="shared" si="62"/>
        <v/>
      </c>
      <c r="I1234" t="str">
        <f t="shared" si="63"/>
        <v/>
      </c>
    </row>
    <row r="1235" spans="1:9" x14ac:dyDescent="0.25">
      <c r="A1235" t="str">
        <f>IF('C. Fund Source'!B1235="","",'C. Fund Source'!B1235&amp;'C. Fund Source'!C1235&amp;'C. Fund Source'!D1235)</f>
        <v>8730913</v>
      </c>
      <c r="B1235" t="str">
        <f>IF('C. Fund Source'!E1235="","",'C. Fund Source'!E1235)</f>
        <v>2391</v>
      </c>
      <c r="C1235">
        <f>IF(A1235="","",'C. Fund Source'!G1235)</f>
        <v>0.05</v>
      </c>
      <c r="D1235" t="str">
        <f>IF(A1235="","",IF(COUNTIFS('Tracking Log'!H:H,A1235,'Tracking Log'!J:J,B1235)&gt;0,"Y","N"))</f>
        <v>N</v>
      </c>
      <c r="E1235" t="str">
        <f>IF(A1235="","",IF(D1235="N","Unit will be held to the lessor of the adopted rate or "&amp;TEXT(C1235,"0.0000")&amp;" for "&amp;Year,VLOOKUP(A1235&amp;"-"&amp;B1235,'Tracking Support'!A:E,5,FALSE)))</f>
        <v>Unit will be held to the lessor of the adopted rate or 0.0500 for 2025</v>
      </c>
      <c r="F1235" t="str">
        <f>IF(A1235=$F$1,COUNTIF($A$2:A1235,A1235),"")</f>
        <v/>
      </c>
      <c r="G1235" t="str">
        <f t="shared" si="61"/>
        <v/>
      </c>
      <c r="H1235" t="str">
        <f t="shared" si="62"/>
        <v/>
      </c>
      <c r="I1235" t="str">
        <f t="shared" si="63"/>
        <v/>
      </c>
    </row>
    <row r="1236" spans="1:9" x14ac:dyDescent="0.25">
      <c r="A1236" t="str">
        <f>IF('C. Fund Source'!B1236="","",'C. Fund Source'!B1236&amp;'C. Fund Source'!C1236&amp;'C. Fund Source'!D1236)</f>
        <v>8730914</v>
      </c>
      <c r="B1236" t="str">
        <f>IF('C. Fund Source'!E1236="","",'C. Fund Source'!E1236)</f>
        <v>2391</v>
      </c>
      <c r="C1236">
        <f>IF(A1236="","",'C. Fund Source'!G1236)</f>
        <v>1.17E-2</v>
      </c>
      <c r="D1236" t="str">
        <f>IF(A1236="","",IF(COUNTIFS('Tracking Log'!H:H,A1236,'Tracking Log'!J:J,B1236)&gt;0,"Y","N"))</f>
        <v>N</v>
      </c>
      <c r="E1236" t="str">
        <f>IF(A1236="","",IF(D1236="N","Unit will be held to the lessor of the adopted rate or "&amp;TEXT(C1236,"0.0000")&amp;" for "&amp;Year,VLOOKUP(A1236&amp;"-"&amp;B1236,'Tracking Support'!A:E,5,FALSE)))</f>
        <v>Unit will be held to the lessor of the adopted rate or 0.0117 for 2025</v>
      </c>
      <c r="F1236" t="str">
        <f>IF(A1236=$F$1,COUNTIF($A$2:A1236,A1236),"")</f>
        <v/>
      </c>
      <c r="G1236" t="str">
        <f t="shared" si="61"/>
        <v/>
      </c>
      <c r="H1236" t="str">
        <f t="shared" si="62"/>
        <v/>
      </c>
      <c r="I1236" t="str">
        <f t="shared" si="63"/>
        <v/>
      </c>
    </row>
    <row r="1237" spans="1:9" x14ac:dyDescent="0.25">
      <c r="A1237" t="str">
        <f>IF('C. Fund Source'!B1237="","",'C. Fund Source'!B1237&amp;'C. Fund Source'!C1237&amp;'C. Fund Source'!D1237)</f>
        <v>8730914</v>
      </c>
      <c r="B1237" t="str">
        <f>IF('C. Fund Source'!E1237="","",'C. Fund Source'!E1237)</f>
        <v>8692</v>
      </c>
      <c r="C1237">
        <f>IF(A1237="","",'C. Fund Source'!G1237)</f>
        <v>2.63E-2</v>
      </c>
      <c r="D1237" t="str">
        <f>IF(A1237="","",IF(COUNTIFS('Tracking Log'!H:H,A1237,'Tracking Log'!J:J,B1237)&gt;0,"Y","N"))</f>
        <v>N</v>
      </c>
      <c r="E1237" t="str">
        <f>IF(A1237="","",IF(D1237="N","Unit will be held to the lessor of the adopted rate or "&amp;TEXT(C1237,"0.0000")&amp;" for "&amp;Year,VLOOKUP(A1237&amp;"-"&amp;B1237,'Tracking Support'!A:E,5,FALSE)))</f>
        <v>Unit will be held to the lessor of the adopted rate or 0.0263 for 2025</v>
      </c>
      <c r="F1237" t="str">
        <f>IF(A1237=$F$1,COUNTIF($A$2:A1237,A1237),"")</f>
        <v/>
      </c>
      <c r="G1237" t="str">
        <f t="shared" si="61"/>
        <v/>
      </c>
      <c r="H1237" t="str">
        <f t="shared" si="62"/>
        <v/>
      </c>
      <c r="I1237" t="str">
        <f t="shared" si="63"/>
        <v/>
      </c>
    </row>
    <row r="1238" spans="1:9" x14ac:dyDescent="0.25">
      <c r="A1238" t="str">
        <f>IF('C. Fund Source'!B1238="","",'C. Fund Source'!B1238&amp;'C. Fund Source'!C1238&amp;'C. Fund Source'!D1238)</f>
        <v>8730915</v>
      </c>
      <c r="B1238" t="str">
        <f>IF('C. Fund Source'!E1238="","",'C. Fund Source'!E1238)</f>
        <v>8692</v>
      </c>
      <c r="C1238">
        <f>IF(A1238="","",'C. Fund Source'!G1238)</f>
        <v>2.41E-2</v>
      </c>
      <c r="D1238" t="str">
        <f>IF(A1238="","",IF(COUNTIFS('Tracking Log'!H:H,A1238,'Tracking Log'!J:J,B1238)&gt;0,"Y","N"))</f>
        <v>N</v>
      </c>
      <c r="E1238" t="str">
        <f>IF(A1238="","",IF(D1238="N","Unit will be held to the lessor of the adopted rate or "&amp;TEXT(C1238,"0.0000")&amp;" for "&amp;Year,VLOOKUP(A1238&amp;"-"&amp;B1238,'Tracking Support'!A:E,5,FALSE)))</f>
        <v>Unit will be held to the lessor of the adopted rate or 0.0241 for 2025</v>
      </c>
      <c r="F1238" t="str">
        <f>IF(A1238=$F$1,COUNTIF($A$2:A1238,A1238),"")</f>
        <v/>
      </c>
      <c r="G1238" t="str">
        <f t="shared" si="61"/>
        <v/>
      </c>
      <c r="H1238" t="str">
        <f t="shared" si="62"/>
        <v/>
      </c>
      <c r="I1238" t="str">
        <f t="shared" si="63"/>
        <v/>
      </c>
    </row>
    <row r="1239" spans="1:9" x14ac:dyDescent="0.25">
      <c r="A1239" t="str">
        <f>IF('C. Fund Source'!B1239="","",'C. Fund Source'!B1239&amp;'C. Fund Source'!C1239&amp;'C. Fund Source'!D1239)</f>
        <v>8730916</v>
      </c>
      <c r="B1239" t="str">
        <f>IF('C. Fund Source'!E1239="","",'C. Fund Source'!E1239)</f>
        <v>2391</v>
      </c>
      <c r="C1239">
        <f>IF(A1239="","",'C. Fund Source'!G1239)</f>
        <v>0.05</v>
      </c>
      <c r="D1239" t="str">
        <f>IF(A1239="","",IF(COUNTIFS('Tracking Log'!H:H,A1239,'Tracking Log'!J:J,B1239)&gt;0,"Y","N"))</f>
        <v>N</v>
      </c>
      <c r="E1239" t="str">
        <f>IF(A1239="","",IF(D1239="N","Unit will be held to the lessor of the adopted rate or "&amp;TEXT(C1239,"0.0000")&amp;" for "&amp;Year,VLOOKUP(A1239&amp;"-"&amp;B1239,'Tracking Support'!A:E,5,FALSE)))</f>
        <v>Unit will be held to the lessor of the adopted rate or 0.0500 for 2025</v>
      </c>
      <c r="F1239" t="str">
        <f>IF(A1239=$F$1,COUNTIF($A$2:A1239,A1239),"")</f>
        <v/>
      </c>
      <c r="G1239" t="str">
        <f t="shared" si="61"/>
        <v/>
      </c>
      <c r="H1239" t="str">
        <f t="shared" si="62"/>
        <v/>
      </c>
      <c r="I1239" t="str">
        <f t="shared" si="63"/>
        <v/>
      </c>
    </row>
    <row r="1240" spans="1:9" x14ac:dyDescent="0.25">
      <c r="A1240" t="str">
        <f>IF('C. Fund Source'!B1240="","",'C. Fund Source'!B1240&amp;'C. Fund Source'!C1240&amp;'C. Fund Source'!D1240)</f>
        <v>8730917</v>
      </c>
      <c r="B1240" t="str">
        <f>IF('C. Fund Source'!E1240="","",'C. Fund Source'!E1240)</f>
        <v>1092</v>
      </c>
      <c r="C1240">
        <f>IF(A1240="","",'C. Fund Source'!G1240)</f>
        <v>8.9800000000000005E-2</v>
      </c>
      <c r="D1240" t="str">
        <f>IF(A1240="","",IF(COUNTIFS('Tracking Log'!H:H,A1240,'Tracking Log'!J:J,B1240)&gt;0,"Y","N"))</f>
        <v>N</v>
      </c>
      <c r="E1240" t="str">
        <f>IF(A1240="","",IF(D1240="N","Unit will be held to the lessor of the adopted rate or "&amp;TEXT(C1240,"0.0000")&amp;" for "&amp;Year,VLOOKUP(A1240&amp;"-"&amp;B1240,'Tracking Support'!A:E,5,FALSE)))</f>
        <v>Unit will be held to the lessor of the adopted rate or 0.0898 for 2025</v>
      </c>
      <c r="F1240" t="str">
        <f>IF(A1240=$F$1,COUNTIF($A$2:A1240,A1240),"")</f>
        <v/>
      </c>
      <c r="G1240" t="str">
        <f t="shared" si="61"/>
        <v/>
      </c>
      <c r="H1240" t="str">
        <f t="shared" si="62"/>
        <v/>
      </c>
      <c r="I1240" t="str">
        <f t="shared" si="63"/>
        <v/>
      </c>
    </row>
    <row r="1241" spans="1:9" x14ac:dyDescent="0.25">
      <c r="A1241" t="str">
        <f>IF('C. Fund Source'!B1241="","",'C. Fund Source'!B1241&amp;'C. Fund Source'!C1241&amp;'C. Fund Source'!D1241)</f>
        <v>8730917</v>
      </c>
      <c r="B1241" t="str">
        <f>IF('C. Fund Source'!E1241="","",'C. Fund Source'!E1241)</f>
        <v>2391</v>
      </c>
      <c r="C1241">
        <f>IF(A1241="","",'C. Fund Source'!G1241)</f>
        <v>1.15E-2</v>
      </c>
      <c r="D1241" t="str">
        <f>IF(A1241="","",IF(COUNTIFS('Tracking Log'!H:H,A1241,'Tracking Log'!J:J,B1241)&gt;0,"Y","N"))</f>
        <v>N</v>
      </c>
      <c r="E1241" t="str">
        <f>IF(A1241="","",IF(D1241="N","Unit will be held to the lessor of the adopted rate or "&amp;TEXT(C1241,"0.0000")&amp;" for "&amp;Year,VLOOKUP(A1241&amp;"-"&amp;B1241,'Tracking Support'!A:E,5,FALSE)))</f>
        <v>Unit will be held to the lessor of the adopted rate or 0.0115 for 2025</v>
      </c>
      <c r="F1241" t="str">
        <f>IF(A1241=$F$1,COUNTIF($A$2:A1241,A1241),"")</f>
        <v/>
      </c>
      <c r="G1241" t="str">
        <f t="shared" si="61"/>
        <v/>
      </c>
      <c r="H1241" t="str">
        <f t="shared" si="62"/>
        <v/>
      </c>
      <c r="I1241" t="str">
        <f t="shared" si="63"/>
        <v/>
      </c>
    </row>
    <row r="1242" spans="1:9" x14ac:dyDescent="0.25">
      <c r="A1242" t="str">
        <f>IF('C. Fund Source'!B1242="","",'C. Fund Source'!B1242&amp;'C. Fund Source'!C1242&amp;'C. Fund Source'!D1242)</f>
        <v>8810000</v>
      </c>
      <c r="B1242" t="str">
        <f>IF('C. Fund Source'!E1242="","",'C. Fund Source'!E1242)</f>
        <v>0790</v>
      </c>
      <c r="C1242">
        <f>IF(A1242="","",'C. Fund Source'!G1242)</f>
        <v>6.9000000000000006E-2</v>
      </c>
      <c r="D1242" t="str">
        <f>IF(A1242="","",IF(COUNTIFS('Tracking Log'!H:H,A1242,'Tracking Log'!J:J,B1242)&gt;0,"Y","N"))</f>
        <v>N</v>
      </c>
      <c r="E1242" t="str">
        <f>IF(A1242="","",IF(D1242="N","Unit will be held to the lessor of the adopted rate or "&amp;TEXT(C1242,"0.0000")&amp;" for "&amp;Year,VLOOKUP(A1242&amp;"-"&amp;B1242,'Tracking Support'!A:E,5,FALSE)))</f>
        <v>Unit will be held to the lessor of the adopted rate or 0.0690 for 2025</v>
      </c>
      <c r="F1242" t="str">
        <f>IF(A1242=$F$1,COUNTIF($A$2:A1242,A1242),"")</f>
        <v/>
      </c>
      <c r="G1242" t="str">
        <f t="shared" si="61"/>
        <v/>
      </c>
      <c r="H1242" t="str">
        <f t="shared" si="62"/>
        <v/>
      </c>
      <c r="I1242" t="str">
        <f t="shared" si="63"/>
        <v/>
      </c>
    </row>
    <row r="1243" spans="1:9" x14ac:dyDescent="0.25">
      <c r="A1243" t="str">
        <f>IF('C. Fund Source'!B1243="","",'C. Fund Source'!B1243&amp;'C. Fund Source'!C1243&amp;'C. Fund Source'!D1243)</f>
        <v>8810000</v>
      </c>
      <c r="B1243" t="str">
        <f>IF('C. Fund Source'!E1243="","",'C. Fund Source'!E1243)</f>
        <v>2391</v>
      </c>
      <c r="C1243">
        <f>IF(A1243="","",'C. Fund Source'!G1243)</f>
        <v>3.3300000000000003E-2</v>
      </c>
      <c r="D1243" t="str">
        <f>IF(A1243="","",IF(COUNTIFS('Tracking Log'!H:H,A1243,'Tracking Log'!J:J,B1243)&gt;0,"Y","N"))</f>
        <v>N</v>
      </c>
      <c r="E1243" t="str">
        <f>IF(A1243="","",IF(D1243="N","Unit will be held to the lessor of the adopted rate or "&amp;TEXT(C1243,"0.0000")&amp;" for "&amp;Year,VLOOKUP(A1243&amp;"-"&amp;B1243,'Tracking Support'!A:E,5,FALSE)))</f>
        <v>Unit will be held to the lessor of the adopted rate or 0.0333 for 2025</v>
      </c>
      <c r="F1243" t="str">
        <f>IF(A1243=$F$1,COUNTIF($A$2:A1243,A1243),"")</f>
        <v/>
      </c>
      <c r="G1243" t="str">
        <f t="shared" si="61"/>
        <v/>
      </c>
      <c r="H1243" t="str">
        <f t="shared" si="62"/>
        <v/>
      </c>
      <c r="I1243" t="str">
        <f t="shared" si="63"/>
        <v/>
      </c>
    </row>
    <row r="1244" spans="1:9" x14ac:dyDescent="0.25">
      <c r="A1244" t="str">
        <f>IF('C. Fund Source'!B1244="","",'C. Fund Source'!B1244&amp;'C. Fund Source'!C1244&amp;'C. Fund Source'!D1244)</f>
        <v>8820003</v>
      </c>
      <c r="B1244" t="str">
        <f>IF('C. Fund Source'!E1244="","",'C. Fund Source'!E1244)</f>
        <v>1190</v>
      </c>
      <c r="C1244">
        <f>IF(A1244="","",'C. Fund Source'!G1244)</f>
        <v>3.3300000000000003E-2</v>
      </c>
      <c r="D1244" t="str">
        <f>IF(A1244="","",IF(COUNTIFS('Tracking Log'!H:H,A1244,'Tracking Log'!J:J,B1244)&gt;0,"Y","N"))</f>
        <v>N</v>
      </c>
      <c r="E1244" t="str">
        <f>IF(A1244="","",IF(D1244="N","Unit will be held to the lessor of the adopted rate or "&amp;TEXT(C1244,"0.0000")&amp;" for "&amp;Year,VLOOKUP(A1244&amp;"-"&amp;B1244,'Tracking Support'!A:E,5,FALSE)))</f>
        <v>Unit will be held to the lessor of the adopted rate or 0.0333 for 2025</v>
      </c>
      <c r="F1244" t="str">
        <f>IF(A1244=$F$1,COUNTIF($A$2:A1244,A1244),"")</f>
        <v/>
      </c>
      <c r="G1244" t="str">
        <f t="shared" si="61"/>
        <v/>
      </c>
      <c r="H1244" t="str">
        <f t="shared" si="62"/>
        <v/>
      </c>
      <c r="I1244" t="str">
        <f t="shared" si="63"/>
        <v/>
      </c>
    </row>
    <row r="1245" spans="1:9" x14ac:dyDescent="0.25">
      <c r="A1245" t="str">
        <f>IF('C. Fund Source'!B1245="","",'C. Fund Source'!B1245&amp;'C. Fund Source'!C1245&amp;'C. Fund Source'!D1245)</f>
        <v>8820005</v>
      </c>
      <c r="B1245" t="str">
        <f>IF('C. Fund Source'!E1245="","",'C. Fund Source'!E1245)</f>
        <v>1190</v>
      </c>
      <c r="C1245">
        <f>IF(A1245="","",'C. Fund Source'!G1245)</f>
        <v>3.3300000000000003E-2</v>
      </c>
      <c r="D1245" t="str">
        <f>IF(A1245="","",IF(COUNTIFS('Tracking Log'!H:H,A1245,'Tracking Log'!J:J,B1245)&gt;0,"Y","N"))</f>
        <v>N</v>
      </c>
      <c r="E1245" t="str">
        <f>IF(A1245="","",IF(D1245="N","Unit will be held to the lessor of the adopted rate or "&amp;TEXT(C1245,"0.0000")&amp;" for "&amp;Year,VLOOKUP(A1245&amp;"-"&amp;B1245,'Tracking Support'!A:E,5,FALSE)))</f>
        <v>Unit will be held to the lessor of the adopted rate or 0.0333 for 2025</v>
      </c>
      <c r="F1245" t="str">
        <f>IF(A1245=$F$1,COUNTIF($A$2:A1245,A1245),"")</f>
        <v/>
      </c>
      <c r="G1245" t="str">
        <f t="shared" si="61"/>
        <v/>
      </c>
      <c r="H1245" t="str">
        <f t="shared" si="62"/>
        <v/>
      </c>
      <c r="I1245" t="str">
        <f t="shared" si="63"/>
        <v/>
      </c>
    </row>
    <row r="1246" spans="1:9" x14ac:dyDescent="0.25">
      <c r="A1246" t="str">
        <f>IF('C. Fund Source'!B1246="","",'C. Fund Source'!B1246&amp;'C. Fund Source'!C1246&amp;'C. Fund Source'!D1246)</f>
        <v>8820006</v>
      </c>
      <c r="B1246" t="str">
        <f>IF('C. Fund Source'!E1246="","",'C. Fund Source'!E1246)</f>
        <v>1190</v>
      </c>
      <c r="C1246">
        <f>IF(A1246="","",'C. Fund Source'!G1246)</f>
        <v>3.3300000000000003E-2</v>
      </c>
      <c r="D1246" t="str">
        <f>IF(A1246="","",IF(COUNTIFS('Tracking Log'!H:H,A1246,'Tracking Log'!J:J,B1246)&gt;0,"Y","N"))</f>
        <v>N</v>
      </c>
      <c r="E1246" t="str">
        <f>IF(A1246="","",IF(D1246="N","Unit will be held to the lessor of the adopted rate or "&amp;TEXT(C1246,"0.0000")&amp;" for "&amp;Year,VLOOKUP(A1246&amp;"-"&amp;B1246,'Tracking Support'!A:E,5,FALSE)))</f>
        <v>Unit will be held to the lessor of the adopted rate or 0.0333 for 2025</v>
      </c>
      <c r="F1246" t="str">
        <f>IF(A1246=$F$1,COUNTIF($A$2:A1246,A1246),"")</f>
        <v/>
      </c>
      <c r="G1246" t="str">
        <f t="shared" si="61"/>
        <v/>
      </c>
      <c r="H1246" t="str">
        <f t="shared" si="62"/>
        <v/>
      </c>
      <c r="I1246" t="str">
        <f t="shared" si="63"/>
        <v/>
      </c>
    </row>
    <row r="1247" spans="1:9" x14ac:dyDescent="0.25">
      <c r="A1247" t="str">
        <f>IF('C. Fund Source'!B1247="","",'C. Fund Source'!B1247&amp;'C. Fund Source'!C1247&amp;'C. Fund Source'!D1247)</f>
        <v>8820007</v>
      </c>
      <c r="B1247" t="str">
        <f>IF('C. Fund Source'!E1247="","",'C. Fund Source'!E1247)</f>
        <v>1190</v>
      </c>
      <c r="C1247">
        <f>IF(A1247="","",'C. Fund Source'!G1247)</f>
        <v>3.3300000000000003E-2</v>
      </c>
      <c r="D1247" t="str">
        <f>IF(A1247="","",IF(COUNTIFS('Tracking Log'!H:H,A1247,'Tracking Log'!J:J,B1247)&gt;0,"Y","N"))</f>
        <v>N</v>
      </c>
      <c r="E1247" t="str">
        <f>IF(A1247="","",IF(D1247="N","Unit will be held to the lessor of the adopted rate or "&amp;TEXT(C1247,"0.0000")&amp;" for "&amp;Year,VLOOKUP(A1247&amp;"-"&amp;B1247,'Tracking Support'!A:E,5,FALSE)))</f>
        <v>Unit will be held to the lessor of the adopted rate or 0.0333 for 2025</v>
      </c>
      <c r="F1247" t="str">
        <f>IF(A1247=$F$1,COUNTIF($A$2:A1247,A1247),"")</f>
        <v/>
      </c>
      <c r="G1247" t="str">
        <f t="shared" si="61"/>
        <v/>
      </c>
      <c r="H1247" t="str">
        <f t="shared" si="62"/>
        <v/>
      </c>
      <c r="I1247" t="str">
        <f t="shared" si="63"/>
        <v/>
      </c>
    </row>
    <row r="1248" spans="1:9" x14ac:dyDescent="0.25">
      <c r="A1248" t="str">
        <f>IF('C. Fund Source'!B1248="","",'C. Fund Source'!B1248&amp;'C. Fund Source'!C1248&amp;'C. Fund Source'!D1248)</f>
        <v>8820008</v>
      </c>
      <c r="B1248" t="str">
        <f>IF('C. Fund Source'!E1248="","",'C. Fund Source'!E1248)</f>
        <v>1190</v>
      </c>
      <c r="C1248">
        <f>IF(A1248="","",'C. Fund Source'!G1248)</f>
        <v>3.2300000000000002E-2</v>
      </c>
      <c r="D1248" t="str">
        <f>IF(A1248="","",IF(COUNTIFS('Tracking Log'!H:H,A1248,'Tracking Log'!J:J,B1248)&gt;0,"Y","N"))</f>
        <v>N</v>
      </c>
      <c r="E1248" t="str">
        <f>IF(A1248="","",IF(D1248="N","Unit will be held to the lessor of the adopted rate or "&amp;TEXT(C1248,"0.0000")&amp;" for "&amp;Year,VLOOKUP(A1248&amp;"-"&amp;B1248,'Tracking Support'!A:E,5,FALSE)))</f>
        <v>Unit will be held to the lessor of the adopted rate or 0.0323 for 2025</v>
      </c>
      <c r="F1248" t="str">
        <f>IF(A1248=$F$1,COUNTIF($A$2:A1248,A1248),"")</f>
        <v/>
      </c>
      <c r="G1248" t="str">
        <f t="shared" si="61"/>
        <v/>
      </c>
      <c r="H1248" t="str">
        <f t="shared" si="62"/>
        <v/>
      </c>
      <c r="I1248" t="str">
        <f t="shared" si="63"/>
        <v/>
      </c>
    </row>
    <row r="1249" spans="1:9" x14ac:dyDescent="0.25">
      <c r="A1249" t="str">
        <f>IF('C. Fund Source'!B1249="","",'C. Fund Source'!B1249&amp;'C. Fund Source'!C1249&amp;'C. Fund Source'!D1249)</f>
        <v>8820009</v>
      </c>
      <c r="B1249" t="str">
        <f>IF('C. Fund Source'!E1249="","",'C. Fund Source'!E1249)</f>
        <v>1190</v>
      </c>
      <c r="C1249">
        <f>IF(A1249="","",'C. Fund Source'!G1249)</f>
        <v>3.3300000000000003E-2</v>
      </c>
      <c r="D1249" t="str">
        <f>IF(A1249="","",IF(COUNTIFS('Tracking Log'!H:H,A1249,'Tracking Log'!J:J,B1249)&gt;0,"Y","N"))</f>
        <v>N</v>
      </c>
      <c r="E1249" t="str">
        <f>IF(A1249="","",IF(D1249="N","Unit will be held to the lessor of the adopted rate or "&amp;TEXT(C1249,"0.0000")&amp;" for "&amp;Year,VLOOKUP(A1249&amp;"-"&amp;B1249,'Tracking Support'!A:E,5,FALSE)))</f>
        <v>Unit will be held to the lessor of the adopted rate or 0.0333 for 2025</v>
      </c>
      <c r="F1249" t="str">
        <f>IF(A1249=$F$1,COUNTIF($A$2:A1249,A1249),"")</f>
        <v/>
      </c>
      <c r="G1249" t="str">
        <f t="shared" si="61"/>
        <v/>
      </c>
      <c r="H1249" t="str">
        <f t="shared" si="62"/>
        <v/>
      </c>
      <c r="I1249" t="str">
        <f t="shared" si="63"/>
        <v/>
      </c>
    </row>
    <row r="1250" spans="1:9" x14ac:dyDescent="0.25">
      <c r="A1250" t="str">
        <f>IF('C. Fund Source'!B1250="","",'C. Fund Source'!B1250&amp;'C. Fund Source'!C1250&amp;'C. Fund Source'!D1250)</f>
        <v>8820010</v>
      </c>
      <c r="B1250" t="str">
        <f>IF('C. Fund Source'!E1250="","",'C. Fund Source'!E1250)</f>
        <v>1190</v>
      </c>
      <c r="C1250">
        <f>IF(A1250="","",'C. Fund Source'!G1250)</f>
        <v>3.3300000000000003E-2</v>
      </c>
      <c r="D1250" t="str">
        <f>IF(A1250="","",IF(COUNTIFS('Tracking Log'!H:H,A1250,'Tracking Log'!J:J,B1250)&gt;0,"Y","N"))</f>
        <v>N</v>
      </c>
      <c r="E1250" t="str">
        <f>IF(A1250="","",IF(D1250="N","Unit will be held to the lessor of the adopted rate or "&amp;TEXT(C1250,"0.0000")&amp;" for "&amp;Year,VLOOKUP(A1250&amp;"-"&amp;B1250,'Tracking Support'!A:E,5,FALSE)))</f>
        <v>Unit will be held to the lessor of the adopted rate or 0.0333 for 2025</v>
      </c>
      <c r="F1250" t="str">
        <f>IF(A1250=$F$1,COUNTIF($A$2:A1250,A1250),"")</f>
        <v/>
      </c>
      <c r="G1250" t="str">
        <f t="shared" si="61"/>
        <v/>
      </c>
      <c r="H1250" t="str">
        <f t="shared" si="62"/>
        <v/>
      </c>
      <c r="I1250" t="str">
        <f t="shared" si="63"/>
        <v/>
      </c>
    </row>
    <row r="1251" spans="1:9" x14ac:dyDescent="0.25">
      <c r="A1251" t="str">
        <f>IF('C. Fund Source'!B1251="","",'C. Fund Source'!B1251&amp;'C. Fund Source'!C1251&amp;'C. Fund Source'!D1251)</f>
        <v>8820011</v>
      </c>
      <c r="B1251" t="str">
        <f>IF('C. Fund Source'!E1251="","",'C. Fund Source'!E1251)</f>
        <v>1190</v>
      </c>
      <c r="C1251">
        <f>IF(A1251="","",'C. Fund Source'!G1251)</f>
        <v>2.46E-2</v>
      </c>
      <c r="D1251" t="str">
        <f>IF(A1251="","",IF(COUNTIFS('Tracking Log'!H:H,A1251,'Tracking Log'!J:J,B1251)&gt;0,"Y","N"))</f>
        <v>N</v>
      </c>
      <c r="E1251" t="str">
        <f>IF(A1251="","",IF(D1251="N","Unit will be held to the lessor of the adopted rate or "&amp;TEXT(C1251,"0.0000")&amp;" for "&amp;Year,VLOOKUP(A1251&amp;"-"&amp;B1251,'Tracking Support'!A:E,5,FALSE)))</f>
        <v>Unit will be held to the lessor of the adopted rate or 0.0246 for 2025</v>
      </c>
      <c r="F1251" t="str">
        <f>IF(A1251=$F$1,COUNTIF($A$2:A1251,A1251),"")</f>
        <v/>
      </c>
      <c r="G1251" t="str">
        <f t="shared" si="61"/>
        <v/>
      </c>
      <c r="H1251" t="str">
        <f t="shared" si="62"/>
        <v/>
      </c>
      <c r="I1251" t="str">
        <f t="shared" si="63"/>
        <v/>
      </c>
    </row>
    <row r="1252" spans="1:9" x14ac:dyDescent="0.25">
      <c r="A1252" t="str">
        <f>IF('C. Fund Source'!B1252="","",'C. Fund Source'!B1252&amp;'C. Fund Source'!C1252&amp;'C. Fund Source'!D1252)</f>
        <v>8820013</v>
      </c>
      <c r="B1252" t="str">
        <f>IF('C. Fund Source'!E1252="","",'C. Fund Source'!E1252)</f>
        <v>1190</v>
      </c>
      <c r="C1252">
        <f>IF(A1252="","",'C. Fund Source'!G1252)</f>
        <v>3.3300000000000003E-2</v>
      </c>
      <c r="D1252" t="str">
        <f>IF(A1252="","",IF(COUNTIFS('Tracking Log'!H:H,A1252,'Tracking Log'!J:J,B1252)&gt;0,"Y","N"))</f>
        <v>N</v>
      </c>
      <c r="E1252" t="str">
        <f>IF(A1252="","",IF(D1252="N","Unit will be held to the lessor of the adopted rate or "&amp;TEXT(C1252,"0.0000")&amp;" for "&amp;Year,VLOOKUP(A1252&amp;"-"&amp;B1252,'Tracking Support'!A:E,5,FALSE)))</f>
        <v>Unit will be held to the lessor of the adopted rate or 0.0333 for 2025</v>
      </c>
      <c r="F1252" t="str">
        <f>IF(A1252=$F$1,COUNTIF($A$2:A1252,A1252),"")</f>
        <v/>
      </c>
      <c r="G1252" t="str">
        <f t="shared" si="61"/>
        <v/>
      </c>
      <c r="H1252" t="str">
        <f t="shared" si="62"/>
        <v/>
      </c>
      <c r="I1252" t="str">
        <f t="shared" si="63"/>
        <v/>
      </c>
    </row>
    <row r="1253" spans="1:9" x14ac:dyDescent="0.25">
      <c r="A1253" t="str">
        <f>IF('C. Fund Source'!B1253="","",'C. Fund Source'!B1253&amp;'C. Fund Source'!C1253&amp;'C. Fund Source'!D1253)</f>
        <v>8830431</v>
      </c>
      <c r="B1253" t="str">
        <f>IF('C. Fund Source'!E1253="","",'C. Fund Source'!E1253)</f>
        <v>2391</v>
      </c>
      <c r="C1253">
        <f>IF(A1253="","",'C. Fund Source'!G1253)</f>
        <v>3.7100000000000001E-2</v>
      </c>
      <c r="D1253" t="str">
        <f>IF(A1253="","",IF(COUNTIFS('Tracking Log'!H:H,A1253,'Tracking Log'!J:J,B1253)&gt;0,"Y","N"))</f>
        <v>N</v>
      </c>
      <c r="E1253" t="str">
        <f>IF(A1253="","",IF(D1253="N","Unit will be held to the lessor of the adopted rate or "&amp;TEXT(C1253,"0.0000")&amp;" for "&amp;Year,VLOOKUP(A1253&amp;"-"&amp;B1253,'Tracking Support'!A:E,5,FALSE)))</f>
        <v>Unit will be held to the lessor of the adopted rate or 0.0371 for 2025</v>
      </c>
      <c r="F1253" t="str">
        <f>IF(A1253=$F$1,COUNTIF($A$2:A1253,A1253),"")</f>
        <v/>
      </c>
      <c r="G1253" t="str">
        <f t="shared" si="61"/>
        <v/>
      </c>
      <c r="H1253" t="str">
        <f t="shared" si="62"/>
        <v/>
      </c>
      <c r="I1253" t="str">
        <f t="shared" si="63"/>
        <v/>
      </c>
    </row>
    <row r="1254" spans="1:9" x14ac:dyDescent="0.25">
      <c r="A1254" t="str">
        <f>IF('C. Fund Source'!B1254="","",'C. Fund Source'!B1254&amp;'C. Fund Source'!C1254&amp;'C. Fund Source'!D1254)</f>
        <v>8861083</v>
      </c>
      <c r="B1254" t="str">
        <f>IF('C. Fund Source'!E1254="","",'C. Fund Source'!E1254)</f>
        <v>8691</v>
      </c>
      <c r="C1254">
        <f>IF(A1254="","",'C. Fund Source'!G1254)</f>
        <v>3.04E-2</v>
      </c>
      <c r="D1254" t="str">
        <f>IF(A1254="","",IF(COUNTIFS('Tracking Log'!H:H,A1254,'Tracking Log'!J:J,B1254)&gt;0,"Y","N"))</f>
        <v>N</v>
      </c>
      <c r="E1254" t="str">
        <f>IF(A1254="","",IF(D1254="N","Unit will be held to the lessor of the adopted rate or "&amp;TEXT(C1254,"0.0000")&amp;" for "&amp;Year,VLOOKUP(A1254&amp;"-"&amp;B1254,'Tracking Support'!A:E,5,FALSE)))</f>
        <v>Unit will be held to the lessor of the adopted rate or 0.0304 for 2025</v>
      </c>
      <c r="F1254" t="str">
        <f>IF(A1254=$F$1,COUNTIF($A$2:A1254,A1254),"")</f>
        <v/>
      </c>
      <c r="G1254" t="str">
        <f t="shared" si="61"/>
        <v/>
      </c>
      <c r="H1254" t="str">
        <f t="shared" si="62"/>
        <v/>
      </c>
      <c r="I1254" t="str">
        <f t="shared" si="63"/>
        <v/>
      </c>
    </row>
    <row r="1255" spans="1:9" x14ac:dyDescent="0.25">
      <c r="A1255" t="str">
        <f>IF('C. Fund Source'!B1255="","",'C. Fund Source'!B1255&amp;'C. Fund Source'!C1255&amp;'C. Fund Source'!D1255)</f>
        <v>8870045</v>
      </c>
      <c r="B1255" t="str">
        <f>IF('C. Fund Source'!E1255="","",'C. Fund Source'!E1255)</f>
        <v>0990</v>
      </c>
      <c r="C1255">
        <f>IF(A1255="","",'C. Fund Source'!G1255)</f>
        <v>0.121</v>
      </c>
      <c r="D1255" t="str">
        <f>IF(A1255="","",IF(COUNTIFS('Tracking Log'!H:H,A1255,'Tracking Log'!J:J,B1255)&gt;0,"Y","N"))</f>
        <v>N</v>
      </c>
      <c r="E1255" t="str">
        <f>IF(A1255="","",IF(D1255="N","Unit will be held to the lessor of the adopted rate or "&amp;TEXT(C1255,"0.0000")&amp;" for "&amp;Year,VLOOKUP(A1255&amp;"-"&amp;B1255,'Tracking Support'!A:E,5,FALSE)))</f>
        <v>Unit will be held to the lessor of the adopted rate or 0.1210 for 2025</v>
      </c>
      <c r="F1255" t="str">
        <f>IF(A1255=$F$1,COUNTIF($A$2:A1255,A1255),"")</f>
        <v/>
      </c>
      <c r="G1255" t="str">
        <f t="shared" si="61"/>
        <v/>
      </c>
      <c r="H1255" t="str">
        <f t="shared" si="62"/>
        <v/>
      </c>
      <c r="I1255" t="str">
        <f t="shared" si="63"/>
        <v/>
      </c>
    </row>
    <row r="1256" spans="1:9" x14ac:dyDescent="0.25">
      <c r="A1256" t="str">
        <f>IF('C. Fund Source'!B1256="","",'C. Fund Source'!B1256&amp;'C. Fund Source'!C1256&amp;'C. Fund Source'!D1256)</f>
        <v>8870046</v>
      </c>
      <c r="B1256" t="str">
        <f>IF('C. Fund Source'!E1256="","",'C. Fund Source'!E1256)</f>
        <v>0990</v>
      </c>
      <c r="C1256">
        <f>IF(A1256="","",'C. Fund Source'!G1256)</f>
        <v>1.54E-2</v>
      </c>
      <c r="D1256" t="str">
        <f>IF(A1256="","",IF(COUNTIFS('Tracking Log'!H:H,A1256,'Tracking Log'!J:J,B1256)&gt;0,"Y","N"))</f>
        <v>N</v>
      </c>
      <c r="E1256" t="str">
        <f>IF(A1256="","",IF(D1256="N","Unit will be held to the lessor of the adopted rate or "&amp;TEXT(C1256,"0.0000")&amp;" for "&amp;Year,VLOOKUP(A1256&amp;"-"&amp;B1256,'Tracking Support'!A:E,5,FALSE)))</f>
        <v>Unit will be held to the lessor of the adopted rate or 0.0154 for 2025</v>
      </c>
      <c r="F1256" t="str">
        <f>IF(A1256=$F$1,COUNTIF($A$2:A1256,A1256),"")</f>
        <v/>
      </c>
      <c r="G1256" t="str">
        <f t="shared" si="61"/>
        <v/>
      </c>
      <c r="H1256" t="str">
        <f t="shared" si="62"/>
        <v/>
      </c>
      <c r="I1256" t="str">
        <f t="shared" si="63"/>
        <v/>
      </c>
    </row>
    <row r="1257" spans="1:9" x14ac:dyDescent="0.25">
      <c r="A1257" t="str">
        <f>IF('C. Fund Source'!B1257="","",'C. Fund Source'!B1257&amp;'C. Fund Source'!C1257&amp;'C. Fund Source'!D1257)</f>
        <v>8870047</v>
      </c>
      <c r="B1257" t="str">
        <f>IF('C. Fund Source'!E1257="","",'C. Fund Source'!E1257)</f>
        <v>0990</v>
      </c>
      <c r="C1257">
        <f>IF(A1257="","",'C. Fund Source'!G1257)</f>
        <v>5.1000000000000004E-3</v>
      </c>
      <c r="D1257" t="str">
        <f>IF(A1257="","",IF(COUNTIFS('Tracking Log'!H:H,A1257,'Tracking Log'!J:J,B1257)&gt;0,"Y","N"))</f>
        <v>N</v>
      </c>
      <c r="E1257" t="str">
        <f>IF(A1257="","",IF(D1257="N","Unit will be held to the lessor of the adopted rate or "&amp;TEXT(C1257,"0.0000")&amp;" for "&amp;Year,VLOOKUP(A1257&amp;"-"&amp;B1257,'Tracking Support'!A:E,5,FALSE)))</f>
        <v>Unit will be held to the lessor of the adopted rate or 0.0051 for 2025</v>
      </c>
      <c r="F1257" t="str">
        <f>IF(A1257=$F$1,COUNTIF($A$2:A1257,A1257),"")</f>
        <v/>
      </c>
      <c r="G1257" t="str">
        <f t="shared" si="61"/>
        <v/>
      </c>
      <c r="H1257" t="str">
        <f t="shared" si="62"/>
        <v/>
      </c>
      <c r="I1257" t="str">
        <f t="shared" si="63"/>
        <v/>
      </c>
    </row>
    <row r="1258" spans="1:9" x14ac:dyDescent="0.25">
      <c r="A1258" t="str">
        <f>IF('C. Fund Source'!B1258="","",'C. Fund Source'!B1258&amp;'C. Fund Source'!C1258&amp;'C. Fund Source'!D1258)</f>
        <v>8870056</v>
      </c>
      <c r="B1258" t="str">
        <f>IF('C. Fund Source'!E1258="","",'C. Fund Source'!E1258)</f>
        <v>0990</v>
      </c>
      <c r="C1258">
        <f>IF(A1258="","",'C. Fund Source'!G1258)</f>
        <v>3.3E-3</v>
      </c>
      <c r="D1258" t="str">
        <f>IF(A1258="","",IF(COUNTIFS('Tracking Log'!H:H,A1258,'Tracking Log'!J:J,B1258)&gt;0,"Y","N"))</f>
        <v>N</v>
      </c>
      <c r="E1258" t="str">
        <f>IF(A1258="","",IF(D1258="N","Unit will be held to the lessor of the adopted rate or "&amp;TEXT(C1258,"0.0000")&amp;" for "&amp;Year,VLOOKUP(A1258&amp;"-"&amp;B1258,'Tracking Support'!A:E,5,FALSE)))</f>
        <v>Unit will be held to the lessor of the adopted rate or 0.0033 for 2025</v>
      </c>
      <c r="F1258" t="str">
        <f>IF(A1258=$F$1,COUNTIF($A$2:A1258,A1258),"")</f>
        <v/>
      </c>
      <c r="G1258" t="str">
        <f t="shared" si="61"/>
        <v/>
      </c>
      <c r="H1258" t="str">
        <f t="shared" si="62"/>
        <v/>
      </c>
      <c r="I1258" t="str">
        <f t="shared" si="63"/>
        <v/>
      </c>
    </row>
    <row r="1259" spans="1:9" x14ac:dyDescent="0.25">
      <c r="A1259" t="str">
        <f>IF('C. Fund Source'!B1259="","",'C. Fund Source'!B1259&amp;'C. Fund Source'!C1259&amp;'C. Fund Source'!D1259)</f>
        <v>8910000</v>
      </c>
      <c r="B1259" t="str">
        <f>IF('C. Fund Source'!E1259="","",'C. Fund Source'!E1259)</f>
        <v>0590</v>
      </c>
      <c r="C1259">
        <f>IF(A1259="","",'C. Fund Source'!G1259)</f>
        <v>1.2E-2</v>
      </c>
      <c r="D1259" t="str">
        <f>IF(A1259="","",IF(COUNTIFS('Tracking Log'!H:H,A1259,'Tracking Log'!J:J,B1259)&gt;0,"Y","N"))</f>
        <v>N</v>
      </c>
      <c r="E1259" t="str">
        <f>IF(A1259="","",IF(D1259="N","Unit will be held to the lessor of the adopted rate or "&amp;TEXT(C1259,"0.0000")&amp;" for "&amp;Year,VLOOKUP(A1259&amp;"-"&amp;B1259,'Tracking Support'!A:E,5,FALSE)))</f>
        <v>Unit will be held to the lessor of the adopted rate or 0.0120 for 2025</v>
      </c>
      <c r="F1259" t="str">
        <f>IF(A1259=$F$1,COUNTIF($A$2:A1259,A1259),"")</f>
        <v/>
      </c>
      <c r="G1259" t="str">
        <f t="shared" si="61"/>
        <v/>
      </c>
      <c r="H1259" t="str">
        <f t="shared" si="62"/>
        <v/>
      </c>
      <c r="I1259" t="str">
        <f t="shared" si="63"/>
        <v/>
      </c>
    </row>
    <row r="1260" spans="1:9" x14ac:dyDescent="0.25">
      <c r="A1260" t="str">
        <f>IF('C. Fund Source'!B1260="","",'C. Fund Source'!B1260&amp;'C. Fund Source'!C1260&amp;'C. Fund Source'!D1260)</f>
        <v>8910000</v>
      </c>
      <c r="B1260" t="str">
        <f>IF('C. Fund Source'!E1260="","",'C. Fund Source'!E1260)</f>
        <v>0790</v>
      </c>
      <c r="C1260">
        <f>IF(A1260="","",'C. Fund Source'!G1260)</f>
        <v>4.3999999999999997E-2</v>
      </c>
      <c r="D1260" t="str">
        <f>IF(A1260="","",IF(COUNTIFS('Tracking Log'!H:H,A1260,'Tracking Log'!J:J,B1260)&gt;0,"Y","N"))</f>
        <v>N</v>
      </c>
      <c r="E1260" t="str">
        <f>IF(A1260="","",IF(D1260="N","Unit will be held to the lessor of the adopted rate or "&amp;TEXT(C1260,"0.0000")&amp;" for "&amp;Year,VLOOKUP(A1260&amp;"-"&amp;B1260,'Tracking Support'!A:E,5,FALSE)))</f>
        <v>Unit will be held to the lessor of the adopted rate or 0.0440 for 2025</v>
      </c>
      <c r="F1260" t="str">
        <f>IF(A1260=$F$1,COUNTIF($A$2:A1260,A1260),"")</f>
        <v/>
      </c>
      <c r="G1260" t="str">
        <f t="shared" si="61"/>
        <v/>
      </c>
      <c r="H1260" t="str">
        <f t="shared" si="62"/>
        <v/>
      </c>
      <c r="I1260" t="str">
        <f t="shared" si="63"/>
        <v/>
      </c>
    </row>
    <row r="1261" spans="1:9" x14ac:dyDescent="0.25">
      <c r="A1261" t="str">
        <f>IF('C. Fund Source'!B1261="","",'C. Fund Source'!B1261&amp;'C. Fund Source'!C1261&amp;'C. Fund Source'!D1261)</f>
        <v>8910000</v>
      </c>
      <c r="B1261" t="str">
        <f>IF('C. Fund Source'!E1261="","",'C. Fund Source'!E1261)</f>
        <v>2391</v>
      </c>
      <c r="C1261">
        <f>IF(A1261="","",'C. Fund Source'!G1261)</f>
        <v>1.6400000000000001E-2</v>
      </c>
      <c r="D1261" t="str">
        <f>IF(A1261="","",IF(COUNTIFS('Tracking Log'!H:H,A1261,'Tracking Log'!J:J,B1261)&gt;0,"Y","N"))</f>
        <v>N</v>
      </c>
      <c r="E1261" t="str">
        <f>IF(A1261="","",IF(D1261="N","Unit will be held to the lessor of the adopted rate or "&amp;TEXT(C1261,"0.0000")&amp;" for "&amp;Year,VLOOKUP(A1261&amp;"-"&amp;B1261,'Tracking Support'!A:E,5,FALSE)))</f>
        <v>Unit will be held to the lessor of the adopted rate or 0.0164 for 2025</v>
      </c>
      <c r="F1261" t="str">
        <f>IF(A1261=$F$1,COUNTIF($A$2:A1261,A1261),"")</f>
        <v/>
      </c>
      <c r="G1261" t="str">
        <f t="shared" si="61"/>
        <v/>
      </c>
      <c r="H1261" t="str">
        <f t="shared" si="62"/>
        <v/>
      </c>
      <c r="I1261" t="str">
        <f t="shared" si="63"/>
        <v/>
      </c>
    </row>
    <row r="1262" spans="1:9" x14ac:dyDescent="0.25">
      <c r="A1262" t="str">
        <f>IF('C. Fund Source'!B1262="","",'C. Fund Source'!B1262&amp;'C. Fund Source'!C1262&amp;'C. Fund Source'!D1262)</f>
        <v>8920001</v>
      </c>
      <c r="B1262" t="str">
        <f>IF('C. Fund Source'!E1262="","",'C. Fund Source'!E1262)</f>
        <v>1190</v>
      </c>
      <c r="C1262">
        <f>IF(A1262="","",'C. Fund Source'!G1262)</f>
        <v>3.3300000000000003E-2</v>
      </c>
      <c r="D1262" t="str">
        <f>IF(A1262="","",IF(COUNTIFS('Tracking Log'!H:H,A1262,'Tracking Log'!J:J,B1262)&gt;0,"Y","N"))</f>
        <v>N</v>
      </c>
      <c r="E1262" t="str">
        <f>IF(A1262="","",IF(D1262="N","Unit will be held to the lessor of the adopted rate or "&amp;TEXT(C1262,"0.0000")&amp;" for "&amp;Year,VLOOKUP(A1262&amp;"-"&amp;B1262,'Tracking Support'!A:E,5,FALSE)))</f>
        <v>Unit will be held to the lessor of the adopted rate or 0.0333 for 2025</v>
      </c>
      <c r="F1262" t="str">
        <f>IF(A1262=$F$1,COUNTIF($A$2:A1262,A1262),"")</f>
        <v/>
      </c>
      <c r="G1262" t="str">
        <f t="shared" si="61"/>
        <v/>
      </c>
      <c r="H1262" t="str">
        <f t="shared" si="62"/>
        <v/>
      </c>
      <c r="I1262" t="str">
        <f t="shared" si="63"/>
        <v/>
      </c>
    </row>
    <row r="1263" spans="1:9" x14ac:dyDescent="0.25">
      <c r="A1263" t="str">
        <f>IF('C. Fund Source'!B1263="","",'C. Fund Source'!B1263&amp;'C. Fund Source'!C1263&amp;'C. Fund Source'!D1263)</f>
        <v>8920002</v>
      </c>
      <c r="B1263" t="str">
        <f>IF('C. Fund Source'!E1263="","",'C. Fund Source'!E1263)</f>
        <v>1190</v>
      </c>
      <c r="C1263">
        <f>IF(A1263="","",'C. Fund Source'!G1263)</f>
        <v>1.34E-2</v>
      </c>
      <c r="D1263" t="str">
        <f>IF(A1263="","",IF(COUNTIFS('Tracking Log'!H:H,A1263,'Tracking Log'!J:J,B1263)&gt;0,"Y","N"))</f>
        <v>N</v>
      </c>
      <c r="E1263" t="str">
        <f>IF(A1263="","",IF(D1263="N","Unit will be held to the lessor of the adopted rate or "&amp;TEXT(C1263,"0.0000")&amp;" for "&amp;Year,VLOOKUP(A1263&amp;"-"&amp;B1263,'Tracking Support'!A:E,5,FALSE)))</f>
        <v>Unit will be held to the lessor of the adopted rate or 0.0134 for 2025</v>
      </c>
      <c r="F1263" t="str">
        <f>IF(A1263=$F$1,COUNTIF($A$2:A1263,A1263),"")</f>
        <v/>
      </c>
      <c r="G1263" t="str">
        <f t="shared" si="61"/>
        <v/>
      </c>
      <c r="H1263" t="str">
        <f t="shared" si="62"/>
        <v/>
      </c>
      <c r="I1263" t="str">
        <f t="shared" si="63"/>
        <v/>
      </c>
    </row>
    <row r="1264" spans="1:9" x14ac:dyDescent="0.25">
      <c r="A1264" t="str">
        <f>IF('C. Fund Source'!B1264="","",'C. Fund Source'!B1264&amp;'C. Fund Source'!C1264&amp;'C. Fund Source'!D1264)</f>
        <v>8920003</v>
      </c>
      <c r="B1264" t="str">
        <f>IF('C. Fund Source'!E1264="","",'C. Fund Source'!E1264)</f>
        <v>1190</v>
      </c>
      <c r="C1264">
        <f>IF(A1264="","",'C. Fund Source'!G1264)</f>
        <v>2.0500000000000001E-2</v>
      </c>
      <c r="D1264" t="str">
        <f>IF(A1264="","",IF(COUNTIFS('Tracking Log'!H:H,A1264,'Tracking Log'!J:J,B1264)&gt;0,"Y","N"))</f>
        <v>N</v>
      </c>
      <c r="E1264" t="str">
        <f>IF(A1264="","",IF(D1264="N","Unit will be held to the lessor of the adopted rate or "&amp;TEXT(C1264,"0.0000")&amp;" for "&amp;Year,VLOOKUP(A1264&amp;"-"&amp;B1264,'Tracking Support'!A:E,5,FALSE)))</f>
        <v>Unit will be held to the lessor of the adopted rate or 0.0205 for 2025</v>
      </c>
      <c r="F1264" t="str">
        <f>IF(A1264=$F$1,COUNTIF($A$2:A1264,A1264),"")</f>
        <v/>
      </c>
      <c r="G1264" t="str">
        <f t="shared" si="61"/>
        <v/>
      </c>
      <c r="H1264" t="str">
        <f t="shared" si="62"/>
        <v/>
      </c>
      <c r="I1264" t="str">
        <f t="shared" si="63"/>
        <v/>
      </c>
    </row>
    <row r="1265" spans="1:9" x14ac:dyDescent="0.25">
      <c r="A1265" t="str">
        <f>IF('C. Fund Source'!B1265="","",'C. Fund Source'!B1265&amp;'C. Fund Source'!C1265&amp;'C. Fund Source'!D1265)</f>
        <v>8920004</v>
      </c>
      <c r="B1265" t="str">
        <f>IF('C. Fund Source'!E1265="","",'C. Fund Source'!E1265)</f>
        <v>1190</v>
      </c>
      <c r="C1265">
        <f>IF(A1265="","",'C. Fund Source'!G1265)</f>
        <v>1.4E-2</v>
      </c>
      <c r="D1265" t="str">
        <f>IF(A1265="","",IF(COUNTIFS('Tracking Log'!H:H,A1265,'Tracking Log'!J:J,B1265)&gt;0,"Y","N"))</f>
        <v>N</v>
      </c>
      <c r="E1265" t="str">
        <f>IF(A1265="","",IF(D1265="N","Unit will be held to the lessor of the adopted rate or "&amp;TEXT(C1265,"0.0000")&amp;" for "&amp;Year,VLOOKUP(A1265&amp;"-"&amp;B1265,'Tracking Support'!A:E,5,FALSE)))</f>
        <v>Unit will be held to the lessor of the adopted rate or 0.0140 for 2025</v>
      </c>
      <c r="F1265" t="str">
        <f>IF(A1265=$F$1,COUNTIF($A$2:A1265,A1265),"")</f>
        <v/>
      </c>
      <c r="G1265" t="str">
        <f t="shared" si="61"/>
        <v/>
      </c>
      <c r="H1265" t="str">
        <f t="shared" si="62"/>
        <v/>
      </c>
      <c r="I1265" t="str">
        <f t="shared" si="63"/>
        <v/>
      </c>
    </row>
    <row r="1266" spans="1:9" x14ac:dyDescent="0.25">
      <c r="A1266" t="str">
        <f>IF('C. Fund Source'!B1266="","",'C. Fund Source'!B1266&amp;'C. Fund Source'!C1266&amp;'C. Fund Source'!D1266)</f>
        <v>8920007</v>
      </c>
      <c r="B1266" t="str">
        <f>IF('C. Fund Source'!E1266="","",'C. Fund Source'!E1266)</f>
        <v>1190</v>
      </c>
      <c r="C1266">
        <f>IF(A1266="","",'C. Fund Source'!G1266)</f>
        <v>1.2500000000000001E-2</v>
      </c>
      <c r="D1266" t="str">
        <f>IF(A1266="","",IF(COUNTIFS('Tracking Log'!H:H,A1266,'Tracking Log'!J:J,B1266)&gt;0,"Y","N"))</f>
        <v>N</v>
      </c>
      <c r="E1266" t="str">
        <f>IF(A1266="","",IF(D1266="N","Unit will be held to the lessor of the adopted rate or "&amp;TEXT(C1266,"0.0000")&amp;" for "&amp;Year,VLOOKUP(A1266&amp;"-"&amp;B1266,'Tracking Support'!A:E,5,FALSE)))</f>
        <v>Unit will be held to the lessor of the adopted rate or 0.0125 for 2025</v>
      </c>
      <c r="F1266" t="str">
        <f>IF(A1266=$F$1,COUNTIF($A$2:A1266,A1266),"")</f>
        <v/>
      </c>
      <c r="G1266" t="str">
        <f t="shared" si="61"/>
        <v/>
      </c>
      <c r="H1266" t="str">
        <f t="shared" si="62"/>
        <v/>
      </c>
      <c r="I1266" t="str">
        <f t="shared" si="63"/>
        <v/>
      </c>
    </row>
    <row r="1267" spans="1:9" x14ac:dyDescent="0.25">
      <c r="A1267" t="str">
        <f>IF('C. Fund Source'!B1267="","",'C. Fund Source'!B1267&amp;'C. Fund Source'!C1267&amp;'C. Fund Source'!D1267)</f>
        <v>8920009</v>
      </c>
      <c r="B1267" t="str">
        <f>IF('C. Fund Source'!E1267="","",'C. Fund Source'!E1267)</f>
        <v>1090</v>
      </c>
      <c r="C1267">
        <f>IF(A1267="","",'C. Fund Source'!G1267)</f>
        <v>6.6E-3</v>
      </c>
      <c r="D1267" t="str">
        <f>IF(A1267="","",IF(COUNTIFS('Tracking Log'!H:H,A1267,'Tracking Log'!J:J,B1267)&gt;0,"Y","N"))</f>
        <v>N</v>
      </c>
      <c r="E1267" t="str">
        <f>IF(A1267="","",IF(D1267="N","Unit will be held to the lessor of the adopted rate or "&amp;TEXT(C1267,"0.0000")&amp;" for "&amp;Year,VLOOKUP(A1267&amp;"-"&amp;B1267,'Tracking Support'!A:E,5,FALSE)))</f>
        <v>Unit will be held to the lessor of the adopted rate or 0.0066 for 2025</v>
      </c>
      <c r="F1267" t="str">
        <f>IF(A1267=$F$1,COUNTIF($A$2:A1267,A1267),"")</f>
        <v/>
      </c>
      <c r="G1267" t="str">
        <f t="shared" si="61"/>
        <v/>
      </c>
      <c r="H1267" t="str">
        <f t="shared" si="62"/>
        <v/>
      </c>
      <c r="I1267" t="str">
        <f t="shared" si="63"/>
        <v/>
      </c>
    </row>
    <row r="1268" spans="1:9" x14ac:dyDescent="0.25">
      <c r="A1268" t="str">
        <f>IF('C. Fund Source'!B1268="","",'C. Fund Source'!B1268&amp;'C. Fund Source'!C1268&amp;'C. Fund Source'!D1268)</f>
        <v>8920010</v>
      </c>
      <c r="B1268" t="str">
        <f>IF('C. Fund Source'!E1268="","",'C. Fund Source'!E1268)</f>
        <v>1190</v>
      </c>
      <c r="C1268">
        <f>IF(A1268="","",'C. Fund Source'!G1268)</f>
        <v>1.32E-2</v>
      </c>
      <c r="D1268" t="str">
        <f>IF(A1268="","",IF(COUNTIFS('Tracking Log'!H:H,A1268,'Tracking Log'!J:J,B1268)&gt;0,"Y","N"))</f>
        <v>Y</v>
      </c>
      <c r="E1268" t="str">
        <f>IF(A1268="","",IF(D1268="N","Unit will be held to the lessor of the adopted rate or "&amp;TEXT(C1268,"0.0000")&amp;" for "&amp;Year,VLOOKUP(A1268&amp;"-"&amp;B1268,'Tracking Support'!A:E,5,FALSE)))</f>
        <v>Unit will be held to the lessor of the adopted rate or the Re-established rate of 0.0330 for 2025</v>
      </c>
      <c r="F1268" t="str">
        <f>IF(A1268=$F$1,COUNTIF($A$2:A1268,A1268),"")</f>
        <v/>
      </c>
      <c r="G1268" t="str">
        <f t="shared" si="61"/>
        <v/>
      </c>
      <c r="H1268" t="str">
        <f t="shared" si="62"/>
        <v/>
      </c>
      <c r="I1268" t="str">
        <f t="shared" si="63"/>
        <v/>
      </c>
    </row>
    <row r="1269" spans="1:9" x14ac:dyDescent="0.25">
      <c r="A1269" t="str">
        <f>IF('C. Fund Source'!B1269="","",'C. Fund Source'!B1269&amp;'C. Fund Source'!C1269&amp;'C. Fund Source'!D1269)</f>
        <v>8920012</v>
      </c>
      <c r="B1269" t="str">
        <f>IF('C. Fund Source'!E1269="","",'C. Fund Source'!E1269)</f>
        <v>1190</v>
      </c>
      <c r="C1269">
        <f>IF(A1269="","",'C. Fund Source'!G1269)</f>
        <v>1.4800000000000001E-2</v>
      </c>
      <c r="D1269" t="str">
        <f>IF(A1269="","",IF(COUNTIFS('Tracking Log'!H:H,A1269,'Tracking Log'!J:J,B1269)&gt;0,"Y","N"))</f>
        <v>N</v>
      </c>
      <c r="E1269" t="str">
        <f>IF(A1269="","",IF(D1269="N","Unit will be held to the lessor of the adopted rate or "&amp;TEXT(C1269,"0.0000")&amp;" for "&amp;Year,VLOOKUP(A1269&amp;"-"&amp;B1269,'Tracking Support'!A:E,5,FALSE)))</f>
        <v>Unit will be held to the lessor of the adopted rate or 0.0148 for 2025</v>
      </c>
      <c r="F1269" t="str">
        <f>IF(A1269=$F$1,COUNTIF($A$2:A1269,A1269),"")</f>
        <v/>
      </c>
      <c r="G1269" t="str">
        <f t="shared" si="61"/>
        <v/>
      </c>
      <c r="H1269" t="str">
        <f t="shared" si="62"/>
        <v/>
      </c>
      <c r="I1269" t="str">
        <f t="shared" si="63"/>
        <v/>
      </c>
    </row>
    <row r="1270" spans="1:9" x14ac:dyDescent="0.25">
      <c r="A1270" t="str">
        <f>IF('C. Fund Source'!B1270="","",'C. Fund Source'!B1270&amp;'C. Fund Source'!C1270&amp;'C. Fund Source'!D1270)</f>
        <v>8920013</v>
      </c>
      <c r="B1270" t="str">
        <f>IF('C. Fund Source'!E1270="","",'C. Fund Source'!E1270)</f>
        <v>1190</v>
      </c>
      <c r="C1270">
        <f>IF(A1270="","",'C. Fund Source'!G1270)</f>
        <v>1.3100000000000001E-2</v>
      </c>
      <c r="D1270" t="str">
        <f>IF(A1270="","",IF(COUNTIFS('Tracking Log'!H:H,A1270,'Tracking Log'!J:J,B1270)&gt;0,"Y","N"))</f>
        <v>N</v>
      </c>
      <c r="E1270" t="str">
        <f>IF(A1270="","",IF(D1270="N","Unit will be held to the lessor of the adopted rate or "&amp;TEXT(C1270,"0.0000")&amp;" for "&amp;Year,VLOOKUP(A1270&amp;"-"&amp;B1270,'Tracking Support'!A:E,5,FALSE)))</f>
        <v>Unit will be held to the lessor of the adopted rate or 0.0131 for 2025</v>
      </c>
      <c r="F1270" t="str">
        <f>IF(A1270=$F$1,COUNTIF($A$2:A1270,A1270),"")</f>
        <v/>
      </c>
      <c r="G1270" t="str">
        <f t="shared" si="61"/>
        <v/>
      </c>
      <c r="H1270" t="str">
        <f t="shared" si="62"/>
        <v/>
      </c>
      <c r="I1270" t="str">
        <f t="shared" si="63"/>
        <v/>
      </c>
    </row>
    <row r="1271" spans="1:9" x14ac:dyDescent="0.25">
      <c r="A1271" t="str">
        <f>IF('C. Fund Source'!B1271="","",'C. Fund Source'!B1271&amp;'C. Fund Source'!C1271&amp;'C. Fund Source'!D1271)</f>
        <v>8920014</v>
      </c>
      <c r="B1271" t="str">
        <f>IF('C. Fund Source'!E1271="","",'C. Fund Source'!E1271)</f>
        <v>1090</v>
      </c>
      <c r="C1271">
        <f>IF(A1271="","",'C. Fund Source'!G1271)</f>
        <v>2E-3</v>
      </c>
      <c r="D1271" t="str">
        <f>IF(A1271="","",IF(COUNTIFS('Tracking Log'!H:H,A1271,'Tracking Log'!J:J,B1271)&gt;0,"Y","N"))</f>
        <v>N</v>
      </c>
      <c r="E1271" t="str">
        <f>IF(A1271="","",IF(D1271="N","Unit will be held to the lessor of the adopted rate or "&amp;TEXT(C1271,"0.0000")&amp;" for "&amp;Year,VLOOKUP(A1271&amp;"-"&amp;B1271,'Tracking Support'!A:E,5,FALSE)))</f>
        <v>Unit will be held to the lessor of the adopted rate or 0.0020 for 2025</v>
      </c>
      <c r="F1271" t="str">
        <f>IF(A1271=$F$1,COUNTIF($A$2:A1271,A1271),"")</f>
        <v/>
      </c>
      <c r="G1271" t="str">
        <f t="shared" si="61"/>
        <v/>
      </c>
      <c r="H1271" t="str">
        <f t="shared" si="62"/>
        <v/>
      </c>
      <c r="I1271" t="str">
        <f t="shared" si="63"/>
        <v/>
      </c>
    </row>
    <row r="1272" spans="1:9" x14ac:dyDescent="0.25">
      <c r="A1272" t="str">
        <f>IF('C. Fund Source'!B1272="","",'C. Fund Source'!B1272&amp;'C. Fund Source'!C1272&amp;'C. Fund Source'!D1272)</f>
        <v>8920015</v>
      </c>
      <c r="B1272" t="str">
        <f>IF('C. Fund Source'!E1272="","",'C. Fund Source'!E1272)</f>
        <v>1190</v>
      </c>
      <c r="C1272">
        <f>IF(A1272="","",'C. Fund Source'!G1272)</f>
        <v>3.3300000000000003E-2</v>
      </c>
      <c r="D1272" t="str">
        <f>IF(A1272="","",IF(COUNTIFS('Tracking Log'!H:H,A1272,'Tracking Log'!J:J,B1272)&gt;0,"Y","N"))</f>
        <v>N</v>
      </c>
      <c r="E1272" t="str">
        <f>IF(A1272="","",IF(D1272="N","Unit will be held to the lessor of the adopted rate or "&amp;TEXT(C1272,"0.0000")&amp;" for "&amp;Year,VLOOKUP(A1272&amp;"-"&amp;B1272,'Tracking Support'!A:E,5,FALSE)))</f>
        <v>Unit will be held to the lessor of the adopted rate or 0.0333 for 2025</v>
      </c>
      <c r="F1272" t="str">
        <f>IF(A1272=$F$1,COUNTIF($A$2:A1272,A1272),"")</f>
        <v/>
      </c>
      <c r="G1272" t="str">
        <f t="shared" si="61"/>
        <v/>
      </c>
      <c r="H1272" t="str">
        <f t="shared" si="62"/>
        <v/>
      </c>
      <c r="I1272" t="str">
        <f t="shared" si="63"/>
        <v/>
      </c>
    </row>
    <row r="1273" spans="1:9" x14ac:dyDescent="0.25">
      <c r="A1273" t="str">
        <f>IF('C. Fund Source'!B1273="","",'C. Fund Source'!B1273&amp;'C. Fund Source'!C1273&amp;'C. Fund Source'!D1273)</f>
        <v>8930111</v>
      </c>
      <c r="B1273" t="str">
        <f>IF('C. Fund Source'!E1273="","",'C. Fund Source'!E1273)</f>
        <v>2391</v>
      </c>
      <c r="C1273">
        <f>IF(A1273="","",'C. Fund Source'!G1273)</f>
        <v>0.05</v>
      </c>
      <c r="D1273" t="str">
        <f>IF(A1273="","",IF(COUNTIFS('Tracking Log'!H:H,A1273,'Tracking Log'!J:J,B1273)&gt;0,"Y","N"))</f>
        <v>N</v>
      </c>
      <c r="E1273" t="str">
        <f>IF(A1273="","",IF(D1273="N","Unit will be held to the lessor of the adopted rate or "&amp;TEXT(C1273,"0.0000")&amp;" for "&amp;Year,VLOOKUP(A1273&amp;"-"&amp;B1273,'Tracking Support'!A:E,5,FALSE)))</f>
        <v>Unit will be held to the lessor of the adopted rate or 0.0500 for 2025</v>
      </c>
      <c r="F1273" t="str">
        <f>IF(A1273=$F$1,COUNTIF($A$2:A1273,A1273),"")</f>
        <v/>
      </c>
      <c r="G1273" t="str">
        <f t="shared" si="61"/>
        <v/>
      </c>
      <c r="H1273" t="str">
        <f t="shared" si="62"/>
        <v/>
      </c>
      <c r="I1273" t="str">
        <f t="shared" si="63"/>
        <v/>
      </c>
    </row>
    <row r="1274" spans="1:9" x14ac:dyDescent="0.25">
      <c r="A1274" t="str">
        <f>IF('C. Fund Source'!B1274="","",'C. Fund Source'!B1274&amp;'C. Fund Source'!C1274&amp;'C. Fund Source'!D1274)</f>
        <v>8930926</v>
      </c>
      <c r="B1274" t="str">
        <f>IF('C. Fund Source'!E1274="","",'C. Fund Source'!E1274)</f>
        <v>2390</v>
      </c>
      <c r="C1274">
        <f>IF(A1274="","",'C. Fund Source'!G1274)</f>
        <v>3.3000000000000002E-2</v>
      </c>
      <c r="D1274" t="str">
        <f>IF(A1274="","",IF(COUNTIFS('Tracking Log'!H:H,A1274,'Tracking Log'!J:J,B1274)&gt;0,"Y","N"))</f>
        <v>N</v>
      </c>
      <c r="E1274" t="str">
        <f>IF(A1274="","",IF(D1274="N","Unit will be held to the lessor of the adopted rate or "&amp;TEXT(C1274,"0.0000")&amp;" for "&amp;Year,VLOOKUP(A1274&amp;"-"&amp;B1274,'Tracking Support'!A:E,5,FALSE)))</f>
        <v>Unit will be held to the lessor of the adopted rate or 0.0330 for 2025</v>
      </c>
      <c r="F1274" t="str">
        <f>IF(A1274=$F$1,COUNTIF($A$2:A1274,A1274),"")</f>
        <v/>
      </c>
      <c r="G1274" t="str">
        <f t="shared" si="61"/>
        <v/>
      </c>
      <c r="H1274" t="str">
        <f t="shared" si="62"/>
        <v/>
      </c>
      <c r="I1274" t="str">
        <f t="shared" si="63"/>
        <v/>
      </c>
    </row>
    <row r="1275" spans="1:9" x14ac:dyDescent="0.25">
      <c r="A1275" t="str">
        <f>IF('C. Fund Source'!B1275="","",'C. Fund Source'!B1275&amp;'C. Fund Source'!C1275&amp;'C. Fund Source'!D1275)</f>
        <v>8930926</v>
      </c>
      <c r="B1275" t="str">
        <f>IF('C. Fund Source'!E1275="","",'C. Fund Source'!E1275)</f>
        <v>2391</v>
      </c>
      <c r="C1275">
        <f>IF(A1275="","",'C. Fund Source'!G1275)</f>
        <v>2.1600000000000001E-2</v>
      </c>
      <c r="D1275" t="str">
        <f>IF(A1275="","",IF(COUNTIFS('Tracking Log'!H:H,A1275,'Tracking Log'!J:J,B1275)&gt;0,"Y","N"))</f>
        <v>N</v>
      </c>
      <c r="E1275" t="str">
        <f>IF(A1275="","",IF(D1275="N","Unit will be held to the lessor of the adopted rate or "&amp;TEXT(C1275,"0.0000")&amp;" for "&amp;Year,VLOOKUP(A1275&amp;"-"&amp;B1275,'Tracking Support'!A:E,5,FALSE)))</f>
        <v>Unit will be held to the lessor of the adopted rate or 0.0216 for 2025</v>
      </c>
      <c r="F1275" t="str">
        <f>IF(A1275=$F$1,COUNTIF($A$2:A1275,A1275),"")</f>
        <v/>
      </c>
      <c r="G1275" t="str">
        <f t="shared" si="61"/>
        <v/>
      </c>
      <c r="H1275" t="str">
        <f t="shared" si="62"/>
        <v/>
      </c>
      <c r="I1275" t="str">
        <f t="shared" si="63"/>
        <v/>
      </c>
    </row>
    <row r="1276" spans="1:9" x14ac:dyDescent="0.25">
      <c r="A1276" t="str">
        <f>IF('C. Fund Source'!B1276="","",'C. Fund Source'!B1276&amp;'C. Fund Source'!C1276&amp;'C. Fund Source'!D1276)</f>
        <v>8930927</v>
      </c>
      <c r="B1276" t="str">
        <f>IF('C. Fund Source'!E1276="","",'C. Fund Source'!E1276)</f>
        <v>2390</v>
      </c>
      <c r="C1276">
        <f>IF(A1276="","",'C. Fund Source'!G1276)</f>
        <v>0.04</v>
      </c>
      <c r="D1276" t="str">
        <f>IF(A1276="","",IF(COUNTIFS('Tracking Log'!H:H,A1276,'Tracking Log'!J:J,B1276)&gt;0,"Y","N"))</f>
        <v>N</v>
      </c>
      <c r="E1276" t="str">
        <f>IF(A1276="","",IF(D1276="N","Unit will be held to the lessor of the adopted rate or "&amp;TEXT(C1276,"0.0000")&amp;" for "&amp;Year,VLOOKUP(A1276&amp;"-"&amp;B1276,'Tracking Support'!A:E,5,FALSE)))</f>
        <v>Unit will be held to the lessor of the adopted rate or 0.0400 for 2025</v>
      </c>
      <c r="F1276" t="str">
        <f>IF(A1276=$F$1,COUNTIF($A$2:A1276,A1276),"")</f>
        <v/>
      </c>
      <c r="G1276" t="str">
        <f t="shared" si="61"/>
        <v/>
      </c>
      <c r="H1276" t="str">
        <f t="shared" si="62"/>
        <v/>
      </c>
      <c r="I1276" t="str">
        <f t="shared" si="63"/>
        <v/>
      </c>
    </row>
    <row r="1277" spans="1:9" x14ac:dyDescent="0.25">
      <c r="A1277" t="str">
        <f>IF('C. Fund Source'!B1277="","",'C. Fund Source'!B1277&amp;'C. Fund Source'!C1277&amp;'C. Fund Source'!D1277)</f>
        <v>8930927</v>
      </c>
      <c r="B1277" t="str">
        <f>IF('C. Fund Source'!E1277="","",'C. Fund Source'!E1277)</f>
        <v>2391</v>
      </c>
      <c r="C1277">
        <f>IF(A1277="","",'C. Fund Source'!G1277)</f>
        <v>0.05</v>
      </c>
      <c r="D1277" t="str">
        <f>IF(A1277="","",IF(COUNTIFS('Tracking Log'!H:H,A1277,'Tracking Log'!J:J,B1277)&gt;0,"Y","N"))</f>
        <v>N</v>
      </c>
      <c r="E1277" t="str">
        <f>IF(A1277="","",IF(D1277="N","Unit will be held to the lessor of the adopted rate or "&amp;TEXT(C1277,"0.0000")&amp;" for "&amp;Year,VLOOKUP(A1277&amp;"-"&amp;B1277,'Tracking Support'!A:E,5,FALSE)))</f>
        <v>Unit will be held to the lessor of the adopted rate or 0.0500 for 2025</v>
      </c>
      <c r="F1277" t="str">
        <f>IF(A1277=$F$1,COUNTIF($A$2:A1277,A1277),"")</f>
        <v/>
      </c>
      <c r="G1277" t="str">
        <f t="shared" si="61"/>
        <v/>
      </c>
      <c r="H1277" t="str">
        <f t="shared" si="62"/>
        <v/>
      </c>
      <c r="I1277" t="str">
        <f t="shared" si="63"/>
        <v/>
      </c>
    </row>
    <row r="1278" spans="1:9" x14ac:dyDescent="0.25">
      <c r="A1278" t="str">
        <f>IF('C. Fund Source'!B1278="","",'C. Fund Source'!B1278&amp;'C. Fund Source'!C1278&amp;'C. Fund Source'!D1278)</f>
        <v>8930928</v>
      </c>
      <c r="B1278" t="str">
        <f>IF('C. Fund Source'!E1278="","",'C. Fund Source'!E1278)</f>
        <v>2391</v>
      </c>
      <c r="C1278">
        <f>IF(A1278="","",'C. Fund Source'!G1278)</f>
        <v>4.99E-2</v>
      </c>
      <c r="D1278" t="str">
        <f>IF(A1278="","",IF(COUNTIFS('Tracking Log'!H:H,A1278,'Tracking Log'!J:J,B1278)&gt;0,"Y","N"))</f>
        <v>N</v>
      </c>
      <c r="E1278" t="str">
        <f>IF(A1278="","",IF(D1278="N","Unit will be held to the lessor of the adopted rate or "&amp;TEXT(C1278,"0.0000")&amp;" for "&amp;Year,VLOOKUP(A1278&amp;"-"&amp;B1278,'Tracking Support'!A:E,5,FALSE)))</f>
        <v>Unit will be held to the lessor of the adopted rate or 0.0499 for 2025</v>
      </c>
      <c r="F1278" t="str">
        <f>IF(A1278=$F$1,COUNTIF($A$2:A1278,A1278),"")</f>
        <v/>
      </c>
      <c r="G1278" t="str">
        <f t="shared" si="61"/>
        <v/>
      </c>
      <c r="H1278" t="str">
        <f t="shared" si="62"/>
        <v/>
      </c>
      <c r="I1278" t="str">
        <f t="shared" si="63"/>
        <v/>
      </c>
    </row>
    <row r="1279" spans="1:9" x14ac:dyDescent="0.25">
      <c r="A1279" t="str">
        <f>IF('C. Fund Source'!B1279="","",'C. Fund Source'!B1279&amp;'C. Fund Source'!C1279&amp;'C. Fund Source'!D1279)</f>
        <v>8930931</v>
      </c>
      <c r="B1279" t="str">
        <f>IF('C. Fund Source'!E1279="","",'C. Fund Source'!E1279)</f>
        <v>8692</v>
      </c>
      <c r="C1279">
        <f>IF(A1279="","",'C. Fund Source'!G1279)</f>
        <v>2.9899999999999999E-2</v>
      </c>
      <c r="D1279" t="str">
        <f>IF(A1279="","",IF(COUNTIFS('Tracking Log'!H:H,A1279,'Tracking Log'!J:J,B1279)&gt;0,"Y","N"))</f>
        <v>N</v>
      </c>
      <c r="E1279" t="str">
        <f>IF(A1279="","",IF(D1279="N","Unit will be held to the lessor of the adopted rate or "&amp;TEXT(C1279,"0.0000")&amp;" for "&amp;Year,VLOOKUP(A1279&amp;"-"&amp;B1279,'Tracking Support'!A:E,5,FALSE)))</f>
        <v>Unit will be held to the lessor of the adopted rate or 0.0299 for 2025</v>
      </c>
      <c r="F1279" t="str">
        <f>IF(A1279=$F$1,COUNTIF($A$2:A1279,A1279),"")</f>
        <v/>
      </c>
      <c r="G1279" t="str">
        <f t="shared" si="61"/>
        <v/>
      </c>
      <c r="H1279" t="str">
        <f t="shared" si="62"/>
        <v/>
      </c>
      <c r="I1279" t="str">
        <f t="shared" si="63"/>
        <v/>
      </c>
    </row>
    <row r="1280" spans="1:9" x14ac:dyDescent="0.25">
      <c r="A1280" t="str">
        <f>IF('C. Fund Source'!B1280="","",'C. Fund Source'!B1280&amp;'C. Fund Source'!C1280&amp;'C. Fund Source'!D1280)</f>
        <v>8930933</v>
      </c>
      <c r="B1280" t="str">
        <f>IF('C. Fund Source'!E1280="","",'C. Fund Source'!E1280)</f>
        <v>2390</v>
      </c>
      <c r="C1280">
        <f>IF(A1280="","",'C. Fund Source'!G1280)</f>
        <v>0.05</v>
      </c>
      <c r="D1280" t="str">
        <f>IF(A1280="","",IF(COUNTIFS('Tracking Log'!H:H,A1280,'Tracking Log'!J:J,B1280)&gt;0,"Y","N"))</f>
        <v>N</v>
      </c>
      <c r="E1280" t="str">
        <f>IF(A1280="","",IF(D1280="N","Unit will be held to the lessor of the adopted rate or "&amp;TEXT(C1280,"0.0000")&amp;" for "&amp;Year,VLOOKUP(A1280&amp;"-"&amp;B1280,'Tracking Support'!A:E,5,FALSE)))</f>
        <v>Unit will be held to the lessor of the adopted rate or 0.0500 for 2025</v>
      </c>
      <c r="F1280" t="str">
        <f>IF(A1280=$F$1,COUNTIF($A$2:A1280,A1280),"")</f>
        <v/>
      </c>
      <c r="G1280" t="str">
        <f t="shared" si="61"/>
        <v/>
      </c>
      <c r="H1280" t="str">
        <f t="shared" si="62"/>
        <v/>
      </c>
      <c r="I1280" t="str">
        <f t="shared" si="63"/>
        <v/>
      </c>
    </row>
    <row r="1281" spans="1:9" x14ac:dyDescent="0.25">
      <c r="A1281" t="str">
        <f>IF('C. Fund Source'!B1281="","",'C. Fund Source'!B1281&amp;'C. Fund Source'!C1281&amp;'C. Fund Source'!D1281)</f>
        <v>8930933</v>
      </c>
      <c r="B1281" t="str">
        <f>IF('C. Fund Source'!E1281="","",'C. Fund Source'!E1281)</f>
        <v>6290</v>
      </c>
      <c r="C1281">
        <f>IF(A1281="","",'C. Fund Source'!G1281)</f>
        <v>0.1</v>
      </c>
      <c r="D1281" t="str">
        <f>IF(A1281="","",IF(COUNTIFS('Tracking Log'!H:H,A1281,'Tracking Log'!J:J,B1281)&gt;0,"Y","N"))</f>
        <v>N</v>
      </c>
      <c r="E1281" t="str">
        <f>IF(A1281="","",IF(D1281="N","Unit will be held to the lessor of the adopted rate or "&amp;TEXT(C1281,"0.0000")&amp;" for "&amp;Year,VLOOKUP(A1281&amp;"-"&amp;B1281,'Tracking Support'!A:E,5,FALSE)))</f>
        <v>Unit will be held to the lessor of the adopted rate or 0.1000 for 2025</v>
      </c>
      <c r="F1281" t="str">
        <f>IF(A1281=$F$1,COUNTIF($A$2:A1281,A1281),"")</f>
        <v/>
      </c>
      <c r="G1281" t="str">
        <f t="shared" si="61"/>
        <v/>
      </c>
      <c r="H1281" t="str">
        <f t="shared" si="62"/>
        <v/>
      </c>
      <c r="I1281" t="str">
        <f t="shared" si="63"/>
        <v/>
      </c>
    </row>
    <row r="1282" spans="1:9" x14ac:dyDescent="0.25">
      <c r="A1282" t="str">
        <f>IF('C. Fund Source'!B1282="","",'C. Fund Source'!B1282&amp;'C. Fund Source'!C1282&amp;'C. Fund Source'!D1282)</f>
        <v>8930934</v>
      </c>
      <c r="B1282" t="str">
        <f>IF('C. Fund Source'!E1282="","",'C. Fund Source'!E1282)</f>
        <v>1191</v>
      </c>
      <c r="C1282">
        <f>IF(A1282="","",'C. Fund Source'!G1282)</f>
        <v>1.3899999999999999E-2</v>
      </c>
      <c r="D1282" t="str">
        <f>IF(A1282="","",IF(COUNTIFS('Tracking Log'!H:H,A1282,'Tracking Log'!J:J,B1282)&gt;0,"Y","N"))</f>
        <v>N</v>
      </c>
      <c r="E1282" t="str">
        <f>IF(A1282="","",IF(D1282="N","Unit will be held to the lessor of the adopted rate or "&amp;TEXT(C1282,"0.0000")&amp;" for "&amp;Year,VLOOKUP(A1282&amp;"-"&amp;B1282,'Tracking Support'!A:E,5,FALSE)))</f>
        <v>Unit will be held to the lessor of the adopted rate or 0.0139 for 2025</v>
      </c>
      <c r="F1282" t="str">
        <f>IF(A1282=$F$1,COUNTIF($A$2:A1282,A1282),"")</f>
        <v/>
      </c>
      <c r="G1282" t="str">
        <f t="shared" si="61"/>
        <v/>
      </c>
      <c r="H1282" t="str">
        <f t="shared" si="62"/>
        <v/>
      </c>
      <c r="I1282" t="str">
        <f t="shared" si="63"/>
        <v/>
      </c>
    </row>
    <row r="1283" spans="1:9" x14ac:dyDescent="0.25">
      <c r="A1283" t="str">
        <f>IF('C. Fund Source'!B1283="","",'C. Fund Source'!B1283&amp;'C. Fund Source'!C1283&amp;'C. Fund Source'!D1283)</f>
        <v>8930934</v>
      </c>
      <c r="B1283" t="str">
        <f>IF('C. Fund Source'!E1283="","",'C. Fund Source'!E1283)</f>
        <v>2391</v>
      </c>
      <c r="C1283">
        <f>IF(A1283="","",'C. Fund Source'!G1283)</f>
        <v>2.0500000000000001E-2</v>
      </c>
      <c r="D1283" t="str">
        <f>IF(A1283="","",IF(COUNTIFS('Tracking Log'!H:H,A1283,'Tracking Log'!J:J,B1283)&gt;0,"Y","N"))</f>
        <v>N</v>
      </c>
      <c r="E1283" t="str">
        <f>IF(A1283="","",IF(D1283="N","Unit will be held to the lessor of the adopted rate or "&amp;TEXT(C1283,"0.0000")&amp;" for "&amp;Year,VLOOKUP(A1283&amp;"-"&amp;B1283,'Tracking Support'!A:E,5,FALSE)))</f>
        <v>Unit will be held to the lessor of the adopted rate or 0.0205 for 2025</v>
      </c>
      <c r="F1283" t="str">
        <f>IF(A1283=$F$1,COUNTIF($A$2:A1283,A1283),"")</f>
        <v/>
      </c>
      <c r="G1283" t="str">
        <f t="shared" ref="G1283:G1346" si="64">IF(F1283="","",B1283)</f>
        <v/>
      </c>
      <c r="H1283" t="str">
        <f t="shared" ref="H1283:H1346" si="65">IF(F1283="","",C1283)</f>
        <v/>
      </c>
      <c r="I1283" t="str">
        <f t="shared" ref="I1283:I1346" si="66">IF(F1283="","",E1283)</f>
        <v/>
      </c>
    </row>
    <row r="1284" spans="1:9" x14ac:dyDescent="0.25">
      <c r="A1284" t="str">
        <f>IF('C. Fund Source'!B1284="","",'C. Fund Source'!B1284&amp;'C. Fund Source'!C1284&amp;'C. Fund Source'!D1284)</f>
        <v>9010000</v>
      </c>
      <c r="B1284" t="str">
        <f>IF('C. Fund Source'!E1284="","",'C. Fund Source'!E1284)</f>
        <v>0790</v>
      </c>
      <c r="C1284">
        <f>IF(A1284="","",'C. Fund Source'!G1284)</f>
        <v>2.5000000000000001E-2</v>
      </c>
      <c r="D1284" t="str">
        <f>IF(A1284="","",IF(COUNTIFS('Tracking Log'!H:H,A1284,'Tracking Log'!J:J,B1284)&gt;0,"Y","N"))</f>
        <v>N</v>
      </c>
      <c r="E1284" t="str">
        <f>IF(A1284="","",IF(D1284="N","Unit will be held to the lessor of the adopted rate or "&amp;TEXT(C1284,"0.0000")&amp;" for "&amp;Year,VLOOKUP(A1284&amp;"-"&amp;B1284,'Tracking Support'!A:E,5,FALSE)))</f>
        <v>Unit will be held to the lessor of the adopted rate or 0.0250 for 2025</v>
      </c>
      <c r="F1284" t="str">
        <f>IF(A1284=$F$1,COUNTIF($A$2:A1284,A1284),"")</f>
        <v/>
      </c>
      <c r="G1284" t="str">
        <f t="shared" si="64"/>
        <v/>
      </c>
      <c r="H1284" t="str">
        <f t="shared" si="65"/>
        <v/>
      </c>
      <c r="I1284" t="str">
        <f t="shared" si="66"/>
        <v/>
      </c>
    </row>
    <row r="1285" spans="1:9" x14ac:dyDescent="0.25">
      <c r="A1285" t="str">
        <f>IF('C. Fund Source'!B1285="","",'C. Fund Source'!B1285&amp;'C. Fund Source'!C1285&amp;'C. Fund Source'!D1285)</f>
        <v>9010000</v>
      </c>
      <c r="B1285" t="str">
        <f>IF('C. Fund Source'!E1285="","",'C. Fund Source'!E1285)</f>
        <v>2391</v>
      </c>
      <c r="C1285">
        <f>IF(A1285="","",'C. Fund Source'!G1285)</f>
        <v>3.3300000000000003E-2</v>
      </c>
      <c r="D1285" t="str">
        <f>IF(A1285="","",IF(COUNTIFS('Tracking Log'!H:H,A1285,'Tracking Log'!J:J,B1285)&gt;0,"Y","N"))</f>
        <v>N</v>
      </c>
      <c r="E1285" t="str">
        <f>IF(A1285="","",IF(D1285="N","Unit will be held to the lessor of the adopted rate or "&amp;TEXT(C1285,"0.0000")&amp;" for "&amp;Year,VLOOKUP(A1285&amp;"-"&amp;B1285,'Tracking Support'!A:E,5,FALSE)))</f>
        <v>Unit will be held to the lessor of the adopted rate or 0.0333 for 2025</v>
      </c>
      <c r="F1285" t="str">
        <f>IF(A1285=$F$1,COUNTIF($A$2:A1285,A1285),"")</f>
        <v/>
      </c>
      <c r="G1285" t="str">
        <f t="shared" si="64"/>
        <v/>
      </c>
      <c r="H1285" t="str">
        <f t="shared" si="65"/>
        <v/>
      </c>
      <c r="I1285" t="str">
        <f t="shared" si="66"/>
        <v/>
      </c>
    </row>
    <row r="1286" spans="1:9" x14ac:dyDescent="0.25">
      <c r="A1286" t="str">
        <f>IF('C. Fund Source'!B1286="","",'C. Fund Source'!B1286&amp;'C. Fund Source'!C1286&amp;'C. Fund Source'!D1286)</f>
        <v>9020001</v>
      </c>
      <c r="B1286" t="str">
        <f>IF('C. Fund Source'!E1286="","",'C. Fund Source'!E1286)</f>
        <v>1190</v>
      </c>
      <c r="C1286">
        <f>IF(A1286="","",'C. Fund Source'!G1286)</f>
        <v>0.02</v>
      </c>
      <c r="D1286" t="str">
        <f>IF(A1286="","",IF(COUNTIFS('Tracking Log'!H:H,A1286,'Tracking Log'!J:J,B1286)&gt;0,"Y","N"))</f>
        <v>N</v>
      </c>
      <c r="E1286" t="str">
        <f>IF(A1286="","",IF(D1286="N","Unit will be held to the lessor of the adopted rate or "&amp;TEXT(C1286,"0.0000")&amp;" for "&amp;Year,VLOOKUP(A1286&amp;"-"&amp;B1286,'Tracking Support'!A:E,5,FALSE)))</f>
        <v>Unit will be held to the lessor of the adopted rate or 0.0200 for 2025</v>
      </c>
      <c r="F1286" t="str">
        <f>IF(A1286=$F$1,COUNTIF($A$2:A1286,A1286),"")</f>
        <v/>
      </c>
      <c r="G1286" t="str">
        <f t="shared" si="64"/>
        <v/>
      </c>
      <c r="H1286" t="str">
        <f t="shared" si="65"/>
        <v/>
      </c>
      <c r="I1286" t="str">
        <f t="shared" si="66"/>
        <v/>
      </c>
    </row>
    <row r="1287" spans="1:9" x14ac:dyDescent="0.25">
      <c r="A1287" t="str">
        <f>IF('C. Fund Source'!B1287="","",'C. Fund Source'!B1287&amp;'C. Fund Source'!C1287&amp;'C. Fund Source'!D1287)</f>
        <v>9020002</v>
      </c>
      <c r="B1287" t="str">
        <f>IF('C. Fund Source'!E1287="","",'C. Fund Source'!E1287)</f>
        <v>8692</v>
      </c>
      <c r="C1287">
        <f>IF(A1287="","",'C. Fund Source'!G1287)</f>
        <v>0</v>
      </c>
      <c r="D1287" t="str">
        <f>IF(A1287="","",IF(COUNTIFS('Tracking Log'!H:H,A1287,'Tracking Log'!J:J,B1287)&gt;0,"Y","N"))</f>
        <v>N</v>
      </c>
      <c r="E1287" t="str">
        <f>IF(A1287="","",IF(D1287="N","Unit will be held to the lessor of the adopted rate or "&amp;TEXT(C1287,"0.0000")&amp;" for "&amp;Year,VLOOKUP(A1287&amp;"-"&amp;B1287,'Tracking Support'!A:E,5,FALSE)))</f>
        <v>Unit will be held to the lessor of the adopted rate or 0.0000 for 2025</v>
      </c>
      <c r="F1287" t="str">
        <f>IF(A1287=$F$1,COUNTIF($A$2:A1287,A1287),"")</f>
        <v/>
      </c>
      <c r="G1287" t="str">
        <f t="shared" si="64"/>
        <v/>
      </c>
      <c r="H1287" t="str">
        <f t="shared" si="65"/>
        <v/>
      </c>
      <c r="I1287" t="str">
        <f t="shared" si="66"/>
        <v/>
      </c>
    </row>
    <row r="1288" spans="1:9" x14ac:dyDescent="0.25">
      <c r="A1288" t="str">
        <f>IF('C. Fund Source'!B1288="","",'C. Fund Source'!B1288&amp;'C. Fund Source'!C1288&amp;'C. Fund Source'!D1288)</f>
        <v>9020004</v>
      </c>
      <c r="B1288" t="str">
        <f>IF('C. Fund Source'!E1288="","",'C. Fund Source'!E1288)</f>
        <v>1190</v>
      </c>
      <c r="C1288">
        <f>IF(A1288="","",'C. Fund Source'!G1288)</f>
        <v>6.9999999999999999E-4</v>
      </c>
      <c r="D1288" t="str">
        <f>IF(A1288="","",IF(COUNTIFS('Tracking Log'!H:H,A1288,'Tracking Log'!J:J,B1288)&gt;0,"Y","N"))</f>
        <v>Y</v>
      </c>
      <c r="E1288" t="str">
        <f>IF(A1288="","",IF(D1288="N","Unit will be held to the lessor of the adopted rate or "&amp;TEXT(C1288,"0.0000")&amp;" for "&amp;Year,VLOOKUP(A1288&amp;"-"&amp;B1288,'Tracking Support'!A:E,5,FALSE)))</f>
        <v>Unit will be held to the lessor of the adopted rate or the Re-established rate of 0.0333 for 2025</v>
      </c>
      <c r="F1288" t="str">
        <f>IF(A1288=$F$1,COUNTIF($A$2:A1288,A1288),"")</f>
        <v/>
      </c>
      <c r="G1288" t="str">
        <f t="shared" si="64"/>
        <v/>
      </c>
      <c r="H1288" t="str">
        <f t="shared" si="65"/>
        <v/>
      </c>
      <c r="I1288" t="str">
        <f t="shared" si="66"/>
        <v/>
      </c>
    </row>
    <row r="1289" spans="1:9" x14ac:dyDescent="0.25">
      <c r="A1289" t="str">
        <f>IF('C. Fund Source'!B1289="","",'C. Fund Source'!B1289&amp;'C. Fund Source'!C1289&amp;'C. Fund Source'!D1289)</f>
        <v>9020006</v>
      </c>
      <c r="B1289" t="str">
        <f>IF('C. Fund Source'!E1289="","",'C. Fund Source'!E1289)</f>
        <v>1190</v>
      </c>
      <c r="C1289">
        <f>IF(A1289="","",'C. Fund Source'!G1289)</f>
        <v>1.18E-2</v>
      </c>
      <c r="D1289" t="str">
        <f>IF(A1289="","",IF(COUNTIFS('Tracking Log'!H:H,A1289,'Tracking Log'!J:J,B1289)&gt;0,"Y","N"))</f>
        <v>N</v>
      </c>
      <c r="E1289" t="str">
        <f>IF(A1289="","",IF(D1289="N","Unit will be held to the lessor of the adopted rate or "&amp;TEXT(C1289,"0.0000")&amp;" for "&amp;Year,VLOOKUP(A1289&amp;"-"&amp;B1289,'Tracking Support'!A:E,5,FALSE)))</f>
        <v>Unit will be held to the lessor of the adopted rate or 0.0118 for 2025</v>
      </c>
      <c r="F1289" t="str">
        <f>IF(A1289=$F$1,COUNTIF($A$2:A1289,A1289),"")</f>
        <v/>
      </c>
      <c r="G1289" t="str">
        <f t="shared" si="64"/>
        <v/>
      </c>
      <c r="H1289" t="str">
        <f t="shared" si="65"/>
        <v/>
      </c>
      <c r="I1289" t="str">
        <f t="shared" si="66"/>
        <v/>
      </c>
    </row>
    <row r="1290" spans="1:9" x14ac:dyDescent="0.25">
      <c r="A1290" t="str">
        <f>IF('C. Fund Source'!B1290="","",'C. Fund Source'!B1290&amp;'C. Fund Source'!C1290&amp;'C. Fund Source'!D1290)</f>
        <v>9020007</v>
      </c>
      <c r="B1290" t="str">
        <f>IF('C. Fund Source'!E1290="","",'C. Fund Source'!E1290)</f>
        <v>1190</v>
      </c>
      <c r="C1290">
        <f>IF(A1290="","",'C. Fund Source'!G1290)</f>
        <v>1.66E-2</v>
      </c>
      <c r="D1290" t="str">
        <f>IF(A1290="","",IF(COUNTIFS('Tracking Log'!H:H,A1290,'Tracking Log'!J:J,B1290)&gt;0,"Y","N"))</f>
        <v>N</v>
      </c>
      <c r="E1290" t="str">
        <f>IF(A1290="","",IF(D1290="N","Unit will be held to the lessor of the adopted rate or "&amp;TEXT(C1290,"0.0000")&amp;" for "&amp;Year,VLOOKUP(A1290&amp;"-"&amp;B1290,'Tracking Support'!A:E,5,FALSE)))</f>
        <v>Unit will be held to the lessor of the adopted rate or 0.0166 for 2025</v>
      </c>
      <c r="F1290" t="str">
        <f>IF(A1290=$F$1,COUNTIF($A$2:A1290,A1290),"")</f>
        <v/>
      </c>
      <c r="G1290" t="str">
        <f t="shared" si="64"/>
        <v/>
      </c>
      <c r="H1290" t="str">
        <f t="shared" si="65"/>
        <v/>
      </c>
      <c r="I1290" t="str">
        <f t="shared" si="66"/>
        <v/>
      </c>
    </row>
    <row r="1291" spans="1:9" x14ac:dyDescent="0.25">
      <c r="A1291" t="str">
        <f>IF('C. Fund Source'!B1291="","",'C. Fund Source'!B1291&amp;'C. Fund Source'!C1291&amp;'C. Fund Source'!D1291)</f>
        <v>9020008</v>
      </c>
      <c r="B1291" t="str">
        <f>IF('C. Fund Source'!E1291="","",'C. Fund Source'!E1291)</f>
        <v>1190</v>
      </c>
      <c r="C1291">
        <f>IF(A1291="","",'C. Fund Source'!G1291)</f>
        <v>1.23E-2</v>
      </c>
      <c r="D1291" t="str">
        <f>IF(A1291="","",IF(COUNTIFS('Tracking Log'!H:H,A1291,'Tracking Log'!J:J,B1291)&gt;0,"Y","N"))</f>
        <v>N</v>
      </c>
      <c r="E1291" t="str">
        <f>IF(A1291="","",IF(D1291="N","Unit will be held to the lessor of the adopted rate or "&amp;TEXT(C1291,"0.0000")&amp;" for "&amp;Year,VLOOKUP(A1291&amp;"-"&amp;B1291,'Tracking Support'!A:E,5,FALSE)))</f>
        <v>Unit will be held to the lessor of the adopted rate or 0.0123 for 2025</v>
      </c>
      <c r="F1291" t="str">
        <f>IF(A1291=$F$1,COUNTIF($A$2:A1291,A1291),"")</f>
        <v/>
      </c>
      <c r="G1291" t="str">
        <f t="shared" si="64"/>
        <v/>
      </c>
      <c r="H1291" t="str">
        <f t="shared" si="65"/>
        <v/>
      </c>
      <c r="I1291" t="str">
        <f t="shared" si="66"/>
        <v/>
      </c>
    </row>
    <row r="1292" spans="1:9" x14ac:dyDescent="0.25">
      <c r="A1292" t="str">
        <f>IF('C. Fund Source'!B1292="","",'C. Fund Source'!B1292&amp;'C. Fund Source'!C1292&amp;'C. Fund Source'!D1292)</f>
        <v>9020009</v>
      </c>
      <c r="B1292" t="str">
        <f>IF('C. Fund Source'!E1292="","",'C. Fund Source'!E1292)</f>
        <v>1190</v>
      </c>
      <c r="C1292">
        <f>IF(A1292="","",'C. Fund Source'!G1292)</f>
        <v>1.1900000000000001E-2</v>
      </c>
      <c r="D1292" t="str">
        <f>IF(A1292="","",IF(COUNTIFS('Tracking Log'!H:H,A1292,'Tracking Log'!J:J,B1292)&gt;0,"Y","N"))</f>
        <v>N</v>
      </c>
      <c r="E1292" t="str">
        <f>IF(A1292="","",IF(D1292="N","Unit will be held to the lessor of the adopted rate or "&amp;TEXT(C1292,"0.0000")&amp;" for "&amp;Year,VLOOKUP(A1292&amp;"-"&amp;B1292,'Tracking Support'!A:E,5,FALSE)))</f>
        <v>Unit will be held to the lessor of the adopted rate or 0.0119 for 2025</v>
      </c>
      <c r="F1292" t="str">
        <f>IF(A1292=$F$1,COUNTIF($A$2:A1292,A1292),"")</f>
        <v/>
      </c>
      <c r="G1292" t="str">
        <f t="shared" si="64"/>
        <v/>
      </c>
      <c r="H1292" t="str">
        <f t="shared" si="65"/>
        <v/>
      </c>
      <c r="I1292" t="str">
        <f t="shared" si="66"/>
        <v/>
      </c>
    </row>
    <row r="1293" spans="1:9" x14ac:dyDescent="0.25">
      <c r="A1293" t="str">
        <f>IF('C. Fund Source'!B1293="","",'C. Fund Source'!B1293&amp;'C. Fund Source'!C1293&amp;'C. Fund Source'!D1293)</f>
        <v>9030408</v>
      </c>
      <c r="B1293" t="str">
        <f>IF('C. Fund Source'!E1293="","",'C. Fund Source'!E1293)</f>
        <v>2391</v>
      </c>
      <c r="C1293">
        <f>IF(A1293="","",'C. Fund Source'!G1293)</f>
        <v>4.3700000000000003E-2</v>
      </c>
      <c r="D1293" t="str">
        <f>IF(A1293="","",IF(COUNTIFS('Tracking Log'!H:H,A1293,'Tracking Log'!J:J,B1293)&gt;0,"Y","N"))</f>
        <v>Y</v>
      </c>
      <c r="E1293" t="str">
        <f>IF(A1293="","",IF(D1293="N","Unit will be held to the lessor of the adopted rate or "&amp;TEXT(C1293,"0.0000")&amp;" for "&amp;Year,VLOOKUP(A1293&amp;"-"&amp;B1293,'Tracking Support'!A:E,5,FALSE)))</f>
        <v>Unit will be held to the lessor of the adopted rate or the Re-established rate of 0.0500 for 2025</v>
      </c>
      <c r="F1293" t="str">
        <f>IF(A1293=$F$1,COUNTIF($A$2:A1293,A1293),"")</f>
        <v/>
      </c>
      <c r="G1293" t="str">
        <f t="shared" si="64"/>
        <v/>
      </c>
      <c r="H1293" t="str">
        <f t="shared" si="65"/>
        <v/>
      </c>
      <c r="I1293" t="str">
        <f t="shared" si="66"/>
        <v/>
      </c>
    </row>
    <row r="1294" spans="1:9" x14ac:dyDescent="0.25">
      <c r="A1294" t="str">
        <f>IF('C. Fund Source'!B1294="","",'C. Fund Source'!B1294&amp;'C. Fund Source'!C1294&amp;'C. Fund Source'!D1294)</f>
        <v>9030408</v>
      </c>
      <c r="B1294" t="str">
        <f>IF('C. Fund Source'!E1294="","",'C. Fund Source'!E1294)</f>
        <v>8792</v>
      </c>
      <c r="C1294">
        <f>IF(A1294="","",'C. Fund Source'!G1294)</f>
        <v>3.3300000000000003E-2</v>
      </c>
      <c r="D1294" t="str">
        <f>IF(A1294="","",IF(COUNTIFS('Tracking Log'!H:H,A1294,'Tracking Log'!J:J,B1294)&gt;0,"Y","N"))</f>
        <v>N</v>
      </c>
      <c r="E1294" t="str">
        <f>IF(A1294="","",IF(D1294="N","Unit will be held to the lessor of the adopted rate or "&amp;TEXT(C1294,"0.0000")&amp;" for "&amp;Year,VLOOKUP(A1294&amp;"-"&amp;B1294,'Tracking Support'!A:E,5,FALSE)))</f>
        <v>Unit will be held to the lessor of the adopted rate or 0.0333 for 2025</v>
      </c>
      <c r="F1294" t="str">
        <f>IF(A1294=$F$1,COUNTIF($A$2:A1294,A1294),"")</f>
        <v/>
      </c>
      <c r="G1294" t="str">
        <f t="shared" si="64"/>
        <v/>
      </c>
      <c r="H1294" t="str">
        <f t="shared" si="65"/>
        <v/>
      </c>
      <c r="I1294" t="str">
        <f t="shared" si="66"/>
        <v/>
      </c>
    </row>
    <row r="1295" spans="1:9" x14ac:dyDescent="0.25">
      <c r="A1295" t="str">
        <f>IF('C. Fund Source'!B1295="","",'C. Fund Source'!B1295&amp;'C. Fund Source'!C1295&amp;'C. Fund Source'!D1295)</f>
        <v>9030476</v>
      </c>
      <c r="B1295" t="str">
        <f>IF('C. Fund Source'!E1295="","",'C. Fund Source'!E1295)</f>
        <v>2391</v>
      </c>
      <c r="C1295">
        <f>IF(A1295="","",'C. Fund Source'!G1295)</f>
        <v>0.05</v>
      </c>
      <c r="D1295" t="str">
        <f>IF(A1295="","",IF(COUNTIFS('Tracking Log'!H:H,A1295,'Tracking Log'!J:J,B1295)&gt;0,"Y","N"))</f>
        <v>N</v>
      </c>
      <c r="E1295" t="str">
        <f>IF(A1295="","",IF(D1295="N","Unit will be held to the lessor of the adopted rate or "&amp;TEXT(C1295,"0.0000")&amp;" for "&amp;Year,VLOOKUP(A1295&amp;"-"&amp;B1295,'Tracking Support'!A:E,5,FALSE)))</f>
        <v>Unit will be held to the lessor of the adopted rate or 0.0500 for 2025</v>
      </c>
      <c r="F1295" t="str">
        <f>IF(A1295=$F$1,COUNTIF($A$2:A1295,A1295),"")</f>
        <v/>
      </c>
      <c r="G1295" t="str">
        <f t="shared" si="64"/>
        <v/>
      </c>
      <c r="H1295" t="str">
        <f t="shared" si="65"/>
        <v/>
      </c>
      <c r="I1295" t="str">
        <f t="shared" si="66"/>
        <v/>
      </c>
    </row>
    <row r="1296" spans="1:9" x14ac:dyDescent="0.25">
      <c r="A1296" t="str">
        <f>IF('C. Fund Source'!B1296="","",'C. Fund Source'!B1296&amp;'C. Fund Source'!C1296&amp;'C. Fund Source'!D1296)</f>
        <v>9030684</v>
      </c>
      <c r="B1296" t="str">
        <f>IF('C. Fund Source'!E1296="","",'C. Fund Source'!E1296)</f>
        <v>2391</v>
      </c>
      <c r="C1296">
        <f>IF(A1296="","",'C. Fund Source'!G1296)</f>
        <v>2.06E-2</v>
      </c>
      <c r="D1296" t="str">
        <f>IF(A1296="","",IF(COUNTIFS('Tracking Log'!H:H,A1296,'Tracking Log'!J:J,B1296)&gt;0,"Y","N"))</f>
        <v>N</v>
      </c>
      <c r="E1296" t="str">
        <f>IF(A1296="","",IF(D1296="N","Unit will be held to the lessor of the adopted rate or "&amp;TEXT(C1296,"0.0000")&amp;" for "&amp;Year,VLOOKUP(A1296&amp;"-"&amp;B1296,'Tracking Support'!A:E,5,FALSE)))</f>
        <v>Unit will be held to the lessor of the adopted rate or 0.0206 for 2025</v>
      </c>
      <c r="F1296" t="str">
        <f>IF(A1296=$F$1,COUNTIF($A$2:A1296,A1296),"")</f>
        <v/>
      </c>
      <c r="G1296" t="str">
        <f t="shared" si="64"/>
        <v/>
      </c>
      <c r="H1296" t="str">
        <f t="shared" si="65"/>
        <v/>
      </c>
      <c r="I1296" t="str">
        <f t="shared" si="66"/>
        <v/>
      </c>
    </row>
    <row r="1297" spans="1:9" x14ac:dyDescent="0.25">
      <c r="A1297" t="str">
        <f>IF('C. Fund Source'!B1297="","",'C. Fund Source'!B1297&amp;'C. Fund Source'!C1297&amp;'C. Fund Source'!D1297)</f>
        <v>9030938</v>
      </c>
      <c r="B1297" t="str">
        <f>IF('C. Fund Source'!E1297="","",'C. Fund Source'!E1297)</f>
        <v>1191</v>
      </c>
      <c r="C1297">
        <f>IF(A1297="","",'C. Fund Source'!G1297)</f>
        <v>1.67E-2</v>
      </c>
      <c r="D1297" t="str">
        <f>IF(A1297="","",IF(COUNTIFS('Tracking Log'!H:H,A1297,'Tracking Log'!J:J,B1297)&gt;0,"Y","N"))</f>
        <v>N</v>
      </c>
      <c r="E1297" t="str">
        <f>IF(A1297="","",IF(D1297="N","Unit will be held to the lessor of the adopted rate or "&amp;TEXT(C1297,"0.0000")&amp;" for "&amp;Year,VLOOKUP(A1297&amp;"-"&amp;B1297,'Tracking Support'!A:E,5,FALSE)))</f>
        <v>Unit will be held to the lessor of the adopted rate or 0.0167 for 2025</v>
      </c>
      <c r="F1297" t="str">
        <f>IF(A1297=$F$1,COUNTIF($A$2:A1297,A1297),"")</f>
        <v/>
      </c>
      <c r="G1297" t="str">
        <f t="shared" si="64"/>
        <v/>
      </c>
      <c r="H1297" t="str">
        <f t="shared" si="65"/>
        <v/>
      </c>
      <c r="I1297" t="str">
        <f t="shared" si="66"/>
        <v/>
      </c>
    </row>
    <row r="1298" spans="1:9" x14ac:dyDescent="0.25">
      <c r="A1298" t="str">
        <f>IF('C. Fund Source'!B1298="","",'C. Fund Source'!B1298&amp;'C. Fund Source'!C1298&amp;'C. Fund Source'!D1298)</f>
        <v>9030938</v>
      </c>
      <c r="B1298" t="str">
        <f>IF('C. Fund Source'!E1298="","",'C. Fund Source'!E1298)</f>
        <v>2391</v>
      </c>
      <c r="C1298">
        <f>IF(A1298="","",'C. Fund Source'!G1298)</f>
        <v>4.5600000000000002E-2</v>
      </c>
      <c r="D1298" t="str">
        <f>IF(A1298="","",IF(COUNTIFS('Tracking Log'!H:H,A1298,'Tracking Log'!J:J,B1298)&gt;0,"Y","N"))</f>
        <v>N</v>
      </c>
      <c r="E1298" t="str">
        <f>IF(A1298="","",IF(D1298="N","Unit will be held to the lessor of the adopted rate or "&amp;TEXT(C1298,"0.0000")&amp;" for "&amp;Year,VLOOKUP(A1298&amp;"-"&amp;B1298,'Tracking Support'!A:E,5,FALSE)))</f>
        <v>Unit will be held to the lessor of the adopted rate or 0.0456 for 2025</v>
      </c>
      <c r="F1298" t="str">
        <f>IF(A1298=$F$1,COUNTIF($A$2:A1298,A1298),"")</f>
        <v/>
      </c>
      <c r="G1298" t="str">
        <f t="shared" si="64"/>
        <v/>
      </c>
      <c r="H1298" t="str">
        <f t="shared" si="65"/>
        <v/>
      </c>
      <c r="I1298" t="str">
        <f t="shared" si="66"/>
        <v/>
      </c>
    </row>
    <row r="1299" spans="1:9" x14ac:dyDescent="0.25">
      <c r="A1299" t="str">
        <f>IF('C. Fund Source'!B1299="","",'C. Fund Source'!B1299&amp;'C. Fund Source'!C1299&amp;'C. Fund Source'!D1299)</f>
        <v>9030940</v>
      </c>
      <c r="B1299" t="str">
        <f>IF('C. Fund Source'!E1299="","",'C. Fund Source'!E1299)</f>
        <v>2391</v>
      </c>
      <c r="C1299">
        <f>IF(A1299="","",'C. Fund Source'!G1299)</f>
        <v>2.8899999999999999E-2</v>
      </c>
      <c r="D1299" t="str">
        <f>IF(A1299="","",IF(COUNTIFS('Tracking Log'!H:H,A1299,'Tracking Log'!J:J,B1299)&gt;0,"Y","N"))</f>
        <v>N</v>
      </c>
      <c r="E1299" t="str">
        <f>IF(A1299="","",IF(D1299="N","Unit will be held to the lessor of the adopted rate or "&amp;TEXT(C1299,"0.0000")&amp;" for "&amp;Year,VLOOKUP(A1299&amp;"-"&amp;B1299,'Tracking Support'!A:E,5,FALSE)))</f>
        <v>Unit will be held to the lessor of the adopted rate or 0.0289 for 2025</v>
      </c>
      <c r="F1299" t="str">
        <f>IF(A1299=$F$1,COUNTIF($A$2:A1299,A1299),"")</f>
        <v/>
      </c>
      <c r="G1299" t="str">
        <f t="shared" si="64"/>
        <v/>
      </c>
      <c r="H1299" t="str">
        <f t="shared" si="65"/>
        <v/>
      </c>
      <c r="I1299" t="str">
        <f t="shared" si="66"/>
        <v/>
      </c>
    </row>
    <row r="1300" spans="1:9" x14ac:dyDescent="0.25">
      <c r="A1300" t="str">
        <f>IF('C. Fund Source'!B1300="","",'C. Fund Source'!B1300&amp;'C. Fund Source'!C1300&amp;'C. Fund Source'!D1300)</f>
        <v>9110000</v>
      </c>
      <c r="B1300" t="str">
        <f>IF('C. Fund Source'!E1300="","",'C. Fund Source'!E1300)</f>
        <v>0790</v>
      </c>
      <c r="C1300">
        <f>IF(A1300="","",'C. Fund Source'!G1300)</f>
        <v>4.7500000000000001E-2</v>
      </c>
      <c r="D1300" t="str">
        <f>IF(A1300="","",IF(COUNTIFS('Tracking Log'!H:H,A1300,'Tracking Log'!J:J,B1300)&gt;0,"Y","N"))</f>
        <v>N</v>
      </c>
      <c r="E1300" t="str">
        <f>IF(A1300="","",IF(D1300="N","Unit will be held to the lessor of the adopted rate or "&amp;TEXT(C1300,"0.0000")&amp;" for "&amp;Year,VLOOKUP(A1300&amp;"-"&amp;B1300,'Tracking Support'!A:E,5,FALSE)))</f>
        <v>Unit will be held to the lessor of the adopted rate or 0.0475 for 2025</v>
      </c>
      <c r="F1300" t="str">
        <f>IF(A1300=$F$1,COUNTIF($A$2:A1300,A1300),"")</f>
        <v/>
      </c>
      <c r="G1300" t="str">
        <f t="shared" si="64"/>
        <v/>
      </c>
      <c r="H1300" t="str">
        <f t="shared" si="65"/>
        <v/>
      </c>
      <c r="I1300" t="str">
        <f t="shared" si="66"/>
        <v/>
      </c>
    </row>
    <row r="1301" spans="1:9" x14ac:dyDescent="0.25">
      <c r="A1301" t="str">
        <f>IF('C. Fund Source'!B1301="","",'C. Fund Source'!B1301&amp;'C. Fund Source'!C1301&amp;'C. Fund Source'!D1301)</f>
        <v>9110000</v>
      </c>
      <c r="B1301" t="str">
        <f>IF('C. Fund Source'!E1301="","",'C. Fund Source'!E1301)</f>
        <v>2391</v>
      </c>
      <c r="C1301">
        <f>IF(A1301="","",'C. Fund Source'!G1301)</f>
        <v>2.9100000000000001E-2</v>
      </c>
      <c r="D1301" t="str">
        <f>IF(A1301="","",IF(COUNTIFS('Tracking Log'!H:H,A1301,'Tracking Log'!J:J,B1301)&gt;0,"Y","N"))</f>
        <v>N</v>
      </c>
      <c r="E1301" t="str">
        <f>IF(A1301="","",IF(D1301="N","Unit will be held to the lessor of the adopted rate or "&amp;TEXT(C1301,"0.0000")&amp;" for "&amp;Year,VLOOKUP(A1301&amp;"-"&amp;B1301,'Tracking Support'!A:E,5,FALSE)))</f>
        <v>Unit will be held to the lessor of the adopted rate or 0.0291 for 2025</v>
      </c>
      <c r="F1301" t="str">
        <f>IF(A1301=$F$1,COUNTIF($A$2:A1301,A1301),"")</f>
        <v/>
      </c>
      <c r="G1301" t="str">
        <f t="shared" si="64"/>
        <v/>
      </c>
      <c r="H1301" t="str">
        <f t="shared" si="65"/>
        <v/>
      </c>
      <c r="I1301" t="str">
        <f t="shared" si="66"/>
        <v/>
      </c>
    </row>
    <row r="1302" spans="1:9" x14ac:dyDescent="0.25">
      <c r="A1302" t="str">
        <f>IF('C. Fund Source'!B1302="","",'C. Fund Source'!B1302&amp;'C. Fund Source'!C1302&amp;'C. Fund Source'!D1302)</f>
        <v>9120001</v>
      </c>
      <c r="B1302" t="str">
        <f>IF('C. Fund Source'!E1302="","",'C. Fund Source'!E1302)</f>
        <v>1190</v>
      </c>
      <c r="C1302">
        <f>IF(A1302="","",'C. Fund Source'!G1302)</f>
        <v>3.2500000000000001E-2</v>
      </c>
      <c r="D1302" t="str">
        <f>IF(A1302="","",IF(COUNTIFS('Tracking Log'!H:H,A1302,'Tracking Log'!J:J,B1302)&gt;0,"Y","N"))</f>
        <v>N</v>
      </c>
      <c r="E1302" t="str">
        <f>IF(A1302="","",IF(D1302="N","Unit will be held to the lessor of the adopted rate or "&amp;TEXT(C1302,"0.0000")&amp;" for "&amp;Year,VLOOKUP(A1302&amp;"-"&amp;B1302,'Tracking Support'!A:E,5,FALSE)))</f>
        <v>Unit will be held to the lessor of the adopted rate or 0.0325 for 2025</v>
      </c>
      <c r="F1302" t="str">
        <f>IF(A1302=$F$1,COUNTIF($A$2:A1302,A1302),"")</f>
        <v/>
      </c>
      <c r="G1302" t="str">
        <f t="shared" si="64"/>
        <v/>
      </c>
      <c r="H1302" t="str">
        <f t="shared" si="65"/>
        <v/>
      </c>
      <c r="I1302" t="str">
        <f t="shared" si="66"/>
        <v/>
      </c>
    </row>
    <row r="1303" spans="1:9" x14ac:dyDescent="0.25">
      <c r="A1303" t="str">
        <f>IF('C. Fund Source'!B1303="","",'C. Fund Source'!B1303&amp;'C. Fund Source'!C1303&amp;'C. Fund Source'!D1303)</f>
        <v>9120003</v>
      </c>
      <c r="B1303" t="str">
        <f>IF('C. Fund Source'!E1303="","",'C. Fund Source'!E1303)</f>
        <v>1190</v>
      </c>
      <c r="C1303">
        <f>IF(A1303="","",'C. Fund Source'!G1303)</f>
        <v>1.4999999999999999E-2</v>
      </c>
      <c r="D1303" t="str">
        <f>IF(A1303="","",IF(COUNTIFS('Tracking Log'!H:H,A1303,'Tracking Log'!J:J,B1303)&gt;0,"Y","N"))</f>
        <v>N</v>
      </c>
      <c r="E1303" t="str">
        <f>IF(A1303="","",IF(D1303="N","Unit will be held to the lessor of the adopted rate or "&amp;TEXT(C1303,"0.0000")&amp;" for "&amp;Year,VLOOKUP(A1303&amp;"-"&amp;B1303,'Tracking Support'!A:E,5,FALSE)))</f>
        <v>Unit will be held to the lessor of the adopted rate or 0.0150 for 2025</v>
      </c>
      <c r="F1303" t="str">
        <f>IF(A1303=$F$1,COUNTIF($A$2:A1303,A1303),"")</f>
        <v/>
      </c>
      <c r="G1303" t="str">
        <f t="shared" si="64"/>
        <v/>
      </c>
      <c r="H1303" t="str">
        <f t="shared" si="65"/>
        <v/>
      </c>
      <c r="I1303" t="str">
        <f t="shared" si="66"/>
        <v/>
      </c>
    </row>
    <row r="1304" spans="1:9" x14ac:dyDescent="0.25">
      <c r="A1304" t="str">
        <f>IF('C. Fund Source'!B1304="","",'C. Fund Source'!B1304&amp;'C. Fund Source'!C1304&amp;'C. Fund Source'!D1304)</f>
        <v>9120005</v>
      </c>
      <c r="B1304" t="str">
        <f>IF('C. Fund Source'!E1304="","",'C. Fund Source'!E1304)</f>
        <v>1190</v>
      </c>
      <c r="C1304">
        <f>IF(A1304="","",'C. Fund Source'!G1304)</f>
        <v>0</v>
      </c>
      <c r="D1304" t="str">
        <f>IF(A1304="","",IF(COUNTIFS('Tracking Log'!H:H,A1304,'Tracking Log'!J:J,B1304)&gt;0,"Y","N"))</f>
        <v>N</v>
      </c>
      <c r="E1304" t="str">
        <f>IF(A1304="","",IF(D1304="N","Unit will be held to the lessor of the adopted rate or "&amp;TEXT(C1304,"0.0000")&amp;" for "&amp;Year,VLOOKUP(A1304&amp;"-"&amp;B1304,'Tracking Support'!A:E,5,FALSE)))</f>
        <v>Unit will be held to the lessor of the adopted rate or 0.0000 for 2025</v>
      </c>
      <c r="F1304" t="str">
        <f>IF(A1304=$F$1,COUNTIF($A$2:A1304,A1304),"")</f>
        <v/>
      </c>
      <c r="G1304" t="str">
        <f t="shared" si="64"/>
        <v/>
      </c>
      <c r="H1304" t="str">
        <f t="shared" si="65"/>
        <v/>
      </c>
      <c r="I1304" t="str">
        <f t="shared" si="66"/>
        <v/>
      </c>
    </row>
    <row r="1305" spans="1:9" x14ac:dyDescent="0.25">
      <c r="A1305" t="str">
        <f>IF('C. Fund Source'!B1305="","",'C. Fund Source'!B1305&amp;'C. Fund Source'!C1305&amp;'C. Fund Source'!D1305)</f>
        <v>9120006</v>
      </c>
      <c r="B1305" t="str">
        <f>IF('C. Fund Source'!E1305="","",'C. Fund Source'!E1305)</f>
        <v>1190</v>
      </c>
      <c r="C1305">
        <f>IF(A1305="","",'C. Fund Source'!G1305)</f>
        <v>1.5599999999999999E-2</v>
      </c>
      <c r="D1305" t="str">
        <f>IF(A1305="","",IF(COUNTIFS('Tracking Log'!H:H,A1305,'Tracking Log'!J:J,B1305)&gt;0,"Y","N"))</f>
        <v>N</v>
      </c>
      <c r="E1305" t="str">
        <f>IF(A1305="","",IF(D1305="N","Unit will be held to the lessor of the adopted rate or "&amp;TEXT(C1305,"0.0000")&amp;" for "&amp;Year,VLOOKUP(A1305&amp;"-"&amp;B1305,'Tracking Support'!A:E,5,FALSE)))</f>
        <v>Unit will be held to the lessor of the adopted rate or 0.0156 for 2025</v>
      </c>
      <c r="F1305" t="str">
        <f>IF(A1305=$F$1,COUNTIF($A$2:A1305,A1305),"")</f>
        <v/>
      </c>
      <c r="G1305" t="str">
        <f t="shared" si="64"/>
        <v/>
      </c>
      <c r="H1305" t="str">
        <f t="shared" si="65"/>
        <v/>
      </c>
      <c r="I1305" t="str">
        <f t="shared" si="66"/>
        <v/>
      </c>
    </row>
    <row r="1306" spans="1:9" x14ac:dyDescent="0.25">
      <c r="A1306" t="str">
        <f>IF('C. Fund Source'!B1306="","",'C. Fund Source'!B1306&amp;'C. Fund Source'!C1306&amp;'C. Fund Source'!D1306)</f>
        <v>9120007</v>
      </c>
      <c r="B1306" t="str">
        <f>IF('C. Fund Source'!E1306="","",'C. Fund Source'!E1306)</f>
        <v>1190</v>
      </c>
      <c r="C1306">
        <f>IF(A1306="","",'C. Fund Source'!G1306)</f>
        <v>0</v>
      </c>
      <c r="D1306" t="str">
        <f>IF(A1306="","",IF(COUNTIFS('Tracking Log'!H:H,A1306,'Tracking Log'!J:J,B1306)&gt;0,"Y","N"))</f>
        <v>N</v>
      </c>
      <c r="E1306" t="str">
        <f>IF(A1306="","",IF(D1306="N","Unit will be held to the lessor of the adopted rate or "&amp;TEXT(C1306,"0.0000")&amp;" for "&amp;Year,VLOOKUP(A1306&amp;"-"&amp;B1306,'Tracking Support'!A:E,5,FALSE)))</f>
        <v>Unit will be held to the lessor of the adopted rate or 0.0000 for 2025</v>
      </c>
      <c r="F1306" t="str">
        <f>IF(A1306=$F$1,COUNTIF($A$2:A1306,A1306),"")</f>
        <v/>
      </c>
      <c r="G1306" t="str">
        <f t="shared" si="64"/>
        <v/>
      </c>
      <c r="H1306" t="str">
        <f t="shared" si="65"/>
        <v/>
      </c>
      <c r="I1306" t="str">
        <f t="shared" si="66"/>
        <v/>
      </c>
    </row>
    <row r="1307" spans="1:9" x14ac:dyDescent="0.25">
      <c r="A1307" t="str">
        <f>IF('C. Fund Source'!B1307="","",'C. Fund Source'!B1307&amp;'C. Fund Source'!C1307&amp;'C. Fund Source'!D1307)</f>
        <v>9120011</v>
      </c>
      <c r="B1307" t="str">
        <f>IF('C. Fund Source'!E1307="","",'C. Fund Source'!E1307)</f>
        <v>1190</v>
      </c>
      <c r="C1307">
        <f>IF(A1307="","",'C. Fund Source'!G1307)</f>
        <v>3.3300000000000003E-2</v>
      </c>
      <c r="D1307" t="str">
        <f>IF(A1307="","",IF(COUNTIFS('Tracking Log'!H:H,A1307,'Tracking Log'!J:J,B1307)&gt;0,"Y","N"))</f>
        <v>N</v>
      </c>
      <c r="E1307" t="str">
        <f>IF(A1307="","",IF(D1307="N","Unit will be held to the lessor of the adopted rate or "&amp;TEXT(C1307,"0.0000")&amp;" for "&amp;Year,VLOOKUP(A1307&amp;"-"&amp;B1307,'Tracking Support'!A:E,5,FALSE)))</f>
        <v>Unit will be held to the lessor of the adopted rate or 0.0333 for 2025</v>
      </c>
      <c r="F1307" t="str">
        <f>IF(A1307=$F$1,COUNTIF($A$2:A1307,A1307),"")</f>
        <v/>
      </c>
      <c r="G1307" t="str">
        <f t="shared" si="64"/>
        <v/>
      </c>
      <c r="H1307" t="str">
        <f t="shared" si="65"/>
        <v/>
      </c>
      <c r="I1307" t="str">
        <f t="shared" si="66"/>
        <v/>
      </c>
    </row>
    <row r="1308" spans="1:9" x14ac:dyDescent="0.25">
      <c r="A1308" t="str">
        <f>IF('C. Fund Source'!B1308="","",'C. Fund Source'!B1308&amp;'C. Fund Source'!C1308&amp;'C. Fund Source'!D1308)</f>
        <v>9130433</v>
      </c>
      <c r="B1308" t="str">
        <f>IF('C. Fund Source'!E1308="","",'C. Fund Source'!E1308)</f>
        <v>2391</v>
      </c>
      <c r="C1308">
        <f>IF(A1308="","",'C. Fund Source'!G1308)</f>
        <v>4.2000000000000003E-2</v>
      </c>
      <c r="D1308" t="str">
        <f>IF(A1308="","",IF(COUNTIFS('Tracking Log'!H:H,A1308,'Tracking Log'!J:J,B1308)&gt;0,"Y","N"))</f>
        <v>N</v>
      </c>
      <c r="E1308" t="str">
        <f>IF(A1308="","",IF(D1308="N","Unit will be held to the lessor of the adopted rate or "&amp;TEXT(C1308,"0.0000")&amp;" for "&amp;Year,VLOOKUP(A1308&amp;"-"&amp;B1308,'Tracking Support'!A:E,5,FALSE)))</f>
        <v>Unit will be held to the lessor of the adopted rate or 0.0420 for 2025</v>
      </c>
      <c r="F1308" t="str">
        <f>IF(A1308=$F$1,COUNTIF($A$2:A1308,A1308),"")</f>
        <v/>
      </c>
      <c r="G1308" t="str">
        <f t="shared" si="64"/>
        <v/>
      </c>
      <c r="H1308" t="str">
        <f t="shared" si="65"/>
        <v/>
      </c>
      <c r="I1308" t="str">
        <f t="shared" si="66"/>
        <v/>
      </c>
    </row>
    <row r="1309" spans="1:9" x14ac:dyDescent="0.25">
      <c r="A1309" t="str">
        <f>IF('C. Fund Source'!B1309="","",'C. Fund Source'!B1309&amp;'C. Fund Source'!C1309&amp;'C. Fund Source'!D1309)</f>
        <v>9130944</v>
      </c>
      <c r="B1309" t="str">
        <f>IF('C. Fund Source'!E1309="","",'C. Fund Source'!E1309)</f>
        <v>2391</v>
      </c>
      <c r="C1309">
        <f>IF(A1309="","",'C. Fund Source'!G1309)</f>
        <v>4.41E-2</v>
      </c>
      <c r="D1309" t="str">
        <f>IF(A1309="","",IF(COUNTIFS('Tracking Log'!H:H,A1309,'Tracking Log'!J:J,B1309)&gt;0,"Y","N"))</f>
        <v>N</v>
      </c>
      <c r="E1309" t="str">
        <f>IF(A1309="","",IF(D1309="N","Unit will be held to the lessor of the adopted rate or "&amp;TEXT(C1309,"0.0000")&amp;" for "&amp;Year,VLOOKUP(A1309&amp;"-"&amp;B1309,'Tracking Support'!A:E,5,FALSE)))</f>
        <v>Unit will be held to the lessor of the adopted rate or 0.0441 for 2025</v>
      </c>
      <c r="F1309" t="str">
        <f>IF(A1309=$F$1,COUNTIF($A$2:A1309,A1309),"")</f>
        <v/>
      </c>
      <c r="G1309" t="str">
        <f t="shared" si="64"/>
        <v/>
      </c>
      <c r="H1309" t="str">
        <f t="shared" si="65"/>
        <v/>
      </c>
      <c r="I1309" t="str">
        <f t="shared" si="66"/>
        <v/>
      </c>
    </row>
    <row r="1310" spans="1:9" x14ac:dyDescent="0.25">
      <c r="A1310" t="str">
        <f>IF('C. Fund Source'!B1310="","",'C. Fund Source'!B1310&amp;'C. Fund Source'!C1310&amp;'C. Fund Source'!D1310)</f>
        <v>9130945</v>
      </c>
      <c r="B1310" t="str">
        <f>IF('C. Fund Source'!E1310="","",'C. Fund Source'!E1310)</f>
        <v>2391</v>
      </c>
      <c r="C1310">
        <f>IF(A1310="","",'C. Fund Source'!G1310)</f>
        <v>4.3200000000000002E-2</v>
      </c>
      <c r="D1310" t="str">
        <f>IF(A1310="","",IF(COUNTIFS('Tracking Log'!H:H,A1310,'Tracking Log'!J:J,B1310)&gt;0,"Y","N"))</f>
        <v>N</v>
      </c>
      <c r="E1310" t="str">
        <f>IF(A1310="","",IF(D1310="N","Unit will be held to the lessor of the adopted rate or "&amp;TEXT(C1310,"0.0000")&amp;" for "&amp;Year,VLOOKUP(A1310&amp;"-"&amp;B1310,'Tracking Support'!A:E,5,FALSE)))</f>
        <v>Unit will be held to the lessor of the adopted rate or 0.0432 for 2025</v>
      </c>
      <c r="F1310" t="str">
        <f>IF(A1310=$F$1,COUNTIF($A$2:A1310,A1310),"")</f>
        <v/>
      </c>
      <c r="G1310" t="str">
        <f t="shared" si="64"/>
        <v/>
      </c>
      <c r="H1310" t="str">
        <f t="shared" si="65"/>
        <v/>
      </c>
      <c r="I1310" t="str">
        <f t="shared" si="66"/>
        <v/>
      </c>
    </row>
    <row r="1311" spans="1:9" x14ac:dyDescent="0.25">
      <c r="A1311" t="str">
        <f>IF('C. Fund Source'!B1311="","",'C. Fund Source'!B1311&amp;'C. Fund Source'!C1311&amp;'C. Fund Source'!D1311)</f>
        <v>9130947</v>
      </c>
      <c r="B1311" t="str">
        <f>IF('C. Fund Source'!E1311="","",'C. Fund Source'!E1311)</f>
        <v>2391</v>
      </c>
      <c r="C1311">
        <f>IF(A1311="","",'C. Fund Source'!G1311)</f>
        <v>3.9100000000000003E-2</v>
      </c>
      <c r="D1311" t="str">
        <f>IF(A1311="","",IF(COUNTIFS('Tracking Log'!H:H,A1311,'Tracking Log'!J:J,B1311)&gt;0,"Y","N"))</f>
        <v>N</v>
      </c>
      <c r="E1311" t="str">
        <f>IF(A1311="","",IF(D1311="N","Unit will be held to the lessor of the adopted rate or "&amp;TEXT(C1311,"0.0000")&amp;" for "&amp;Year,VLOOKUP(A1311&amp;"-"&amp;B1311,'Tracking Support'!A:E,5,FALSE)))</f>
        <v>Unit will be held to the lessor of the adopted rate or 0.0391 for 2025</v>
      </c>
      <c r="F1311" t="str">
        <f>IF(A1311=$F$1,COUNTIF($A$2:A1311,A1311),"")</f>
        <v/>
      </c>
      <c r="G1311" t="str">
        <f t="shared" si="64"/>
        <v/>
      </c>
      <c r="H1311" t="str">
        <f t="shared" si="65"/>
        <v/>
      </c>
      <c r="I1311" t="str">
        <f t="shared" si="66"/>
        <v/>
      </c>
    </row>
    <row r="1312" spans="1:9" x14ac:dyDescent="0.25">
      <c r="A1312" t="str">
        <f>IF('C. Fund Source'!B1312="","",'C. Fund Source'!B1312&amp;'C. Fund Source'!C1312&amp;'C. Fund Source'!D1312)</f>
        <v>9161188</v>
      </c>
      <c r="B1312" t="str">
        <f>IF('C. Fund Source'!E1312="","",'C. Fund Source'!E1312)</f>
        <v>8692</v>
      </c>
      <c r="C1312">
        <f>IF(A1312="","",'C. Fund Source'!G1312)</f>
        <v>3.3300000000000003E-2</v>
      </c>
      <c r="D1312" t="str">
        <f>IF(A1312="","",IF(COUNTIFS('Tracking Log'!H:H,A1312,'Tracking Log'!J:J,B1312)&gt;0,"Y","N"))</f>
        <v>N</v>
      </c>
      <c r="E1312" t="str">
        <f>IF(A1312="","",IF(D1312="N","Unit will be held to the lessor of the adopted rate or "&amp;TEXT(C1312,"0.0000")&amp;" for "&amp;Year,VLOOKUP(A1312&amp;"-"&amp;B1312,'Tracking Support'!A:E,5,FALSE)))</f>
        <v>Unit will be held to the lessor of the adopted rate or 0.0333 for 2025</v>
      </c>
      <c r="F1312" t="str">
        <f>IF(A1312=$F$1,COUNTIF($A$2:A1312,A1312),"")</f>
        <v/>
      </c>
      <c r="G1312" t="str">
        <f t="shared" si="64"/>
        <v/>
      </c>
      <c r="H1312" t="str">
        <f t="shared" si="65"/>
        <v/>
      </c>
      <c r="I1312" t="str">
        <f t="shared" si="66"/>
        <v/>
      </c>
    </row>
    <row r="1313" spans="1:9" x14ac:dyDescent="0.25">
      <c r="A1313" t="str">
        <f>IF('C. Fund Source'!B1313="","",'C. Fund Source'!B1313&amp;'C. Fund Source'!C1313&amp;'C. Fund Source'!D1313)</f>
        <v>9210000</v>
      </c>
      <c r="B1313" t="str">
        <f>IF('C. Fund Source'!E1313="","",'C. Fund Source'!E1313)</f>
        <v>0790</v>
      </c>
      <c r="C1313">
        <f>IF(A1313="","",'C. Fund Source'!G1313)</f>
        <v>5.3400000000000003E-2</v>
      </c>
      <c r="D1313" t="str">
        <f>IF(A1313="","",IF(COUNTIFS('Tracking Log'!H:H,A1313,'Tracking Log'!J:J,B1313)&gt;0,"Y","N"))</f>
        <v>N</v>
      </c>
      <c r="E1313" t="str">
        <f>IF(A1313="","",IF(D1313="N","Unit will be held to the lessor of the adopted rate or "&amp;TEXT(C1313,"0.0000")&amp;" for "&amp;Year,VLOOKUP(A1313&amp;"-"&amp;B1313,'Tracking Support'!A:E,5,FALSE)))</f>
        <v>Unit will be held to the lessor of the adopted rate or 0.0534 for 2025</v>
      </c>
      <c r="F1313" t="str">
        <f>IF(A1313=$F$1,COUNTIF($A$2:A1313,A1313),"")</f>
        <v/>
      </c>
      <c r="G1313" t="str">
        <f t="shared" si="64"/>
        <v/>
      </c>
      <c r="H1313" t="str">
        <f t="shared" si="65"/>
        <v/>
      </c>
      <c r="I1313" t="str">
        <f t="shared" si="66"/>
        <v/>
      </c>
    </row>
    <row r="1314" spans="1:9" x14ac:dyDescent="0.25">
      <c r="A1314" t="str">
        <f>IF('C. Fund Source'!B1314="","",'C. Fund Source'!B1314&amp;'C. Fund Source'!C1314&amp;'C. Fund Source'!D1314)</f>
        <v>9210000</v>
      </c>
      <c r="B1314" t="str">
        <f>IF('C. Fund Source'!E1314="","",'C. Fund Source'!E1314)</f>
        <v>2391</v>
      </c>
      <c r="C1314">
        <f>IF(A1314="","",'C. Fund Source'!G1314)</f>
        <v>1.4999999999999999E-2</v>
      </c>
      <c r="D1314" t="str">
        <f>IF(A1314="","",IF(COUNTIFS('Tracking Log'!H:H,A1314,'Tracking Log'!J:J,B1314)&gt;0,"Y","N"))</f>
        <v>N</v>
      </c>
      <c r="E1314" t="str">
        <f>IF(A1314="","",IF(D1314="N","Unit will be held to the lessor of the adopted rate or "&amp;TEXT(C1314,"0.0000")&amp;" for "&amp;Year,VLOOKUP(A1314&amp;"-"&amp;B1314,'Tracking Support'!A:E,5,FALSE)))</f>
        <v>Unit will be held to the lessor of the adopted rate or 0.0150 for 2025</v>
      </c>
      <c r="F1314" t="str">
        <f>IF(A1314=$F$1,COUNTIF($A$2:A1314,A1314),"")</f>
        <v/>
      </c>
      <c r="G1314" t="str">
        <f t="shared" si="64"/>
        <v/>
      </c>
      <c r="H1314" t="str">
        <f t="shared" si="65"/>
        <v/>
      </c>
      <c r="I1314" t="str">
        <f t="shared" si="66"/>
        <v/>
      </c>
    </row>
    <row r="1315" spans="1:9" x14ac:dyDescent="0.25">
      <c r="A1315" t="str">
        <f>IF('C. Fund Source'!B1315="","",'C. Fund Source'!B1315&amp;'C. Fund Source'!C1315&amp;'C. Fund Source'!D1315)</f>
        <v>9220001</v>
      </c>
      <c r="B1315" t="str">
        <f>IF('C. Fund Source'!E1315="","",'C. Fund Source'!E1315)</f>
        <v>1190</v>
      </c>
      <c r="C1315">
        <f>IF(A1315="","",'C. Fund Source'!G1315)</f>
        <v>3.1300000000000001E-2</v>
      </c>
      <c r="D1315" t="str">
        <f>IF(A1315="","",IF(COUNTIFS('Tracking Log'!H:H,A1315,'Tracking Log'!J:J,B1315)&gt;0,"Y","N"))</f>
        <v>N</v>
      </c>
      <c r="E1315" t="str">
        <f>IF(A1315="","",IF(D1315="N","Unit will be held to the lessor of the adopted rate or "&amp;TEXT(C1315,"0.0000")&amp;" for "&amp;Year,VLOOKUP(A1315&amp;"-"&amp;B1315,'Tracking Support'!A:E,5,FALSE)))</f>
        <v>Unit will be held to the lessor of the adopted rate or 0.0313 for 2025</v>
      </c>
      <c r="F1315" t="str">
        <f>IF(A1315=$F$1,COUNTIF($A$2:A1315,A1315),"")</f>
        <v/>
      </c>
      <c r="G1315" t="str">
        <f t="shared" si="64"/>
        <v/>
      </c>
      <c r="H1315" t="str">
        <f t="shared" si="65"/>
        <v/>
      </c>
      <c r="I1315" t="str">
        <f t="shared" si="66"/>
        <v/>
      </c>
    </row>
    <row r="1316" spans="1:9" x14ac:dyDescent="0.25">
      <c r="A1316" t="str">
        <f>IF('C. Fund Source'!B1316="","",'C. Fund Source'!B1316&amp;'C. Fund Source'!C1316&amp;'C. Fund Source'!D1316)</f>
        <v>9220002</v>
      </c>
      <c r="B1316" t="str">
        <f>IF('C. Fund Source'!E1316="","",'C. Fund Source'!E1316)</f>
        <v>1190</v>
      </c>
      <c r="C1316">
        <f>IF(A1316="","",'C. Fund Source'!G1316)</f>
        <v>1.46E-2</v>
      </c>
      <c r="D1316" t="str">
        <f>IF(A1316="","",IF(COUNTIFS('Tracking Log'!H:H,A1316,'Tracking Log'!J:J,B1316)&gt;0,"Y","N"))</f>
        <v>N</v>
      </c>
      <c r="E1316" t="str">
        <f>IF(A1316="","",IF(D1316="N","Unit will be held to the lessor of the adopted rate or "&amp;TEXT(C1316,"0.0000")&amp;" for "&amp;Year,VLOOKUP(A1316&amp;"-"&amp;B1316,'Tracking Support'!A:E,5,FALSE)))</f>
        <v>Unit will be held to the lessor of the adopted rate or 0.0146 for 2025</v>
      </c>
      <c r="F1316" t="str">
        <f>IF(A1316=$F$1,COUNTIF($A$2:A1316,A1316),"")</f>
        <v/>
      </c>
      <c r="G1316" t="str">
        <f t="shared" si="64"/>
        <v/>
      </c>
      <c r="H1316" t="str">
        <f t="shared" si="65"/>
        <v/>
      </c>
      <c r="I1316" t="str">
        <f t="shared" si="66"/>
        <v/>
      </c>
    </row>
    <row r="1317" spans="1:9" x14ac:dyDescent="0.25">
      <c r="A1317" t="str">
        <f>IF('C. Fund Source'!B1317="","",'C. Fund Source'!B1317&amp;'C. Fund Source'!C1317&amp;'C. Fund Source'!D1317)</f>
        <v>9220004</v>
      </c>
      <c r="B1317" t="str">
        <f>IF('C. Fund Source'!E1317="","",'C. Fund Source'!E1317)</f>
        <v>1190</v>
      </c>
      <c r="C1317">
        <f>IF(A1317="","",'C. Fund Source'!G1317)</f>
        <v>3.1300000000000001E-2</v>
      </c>
      <c r="D1317" t="str">
        <f>IF(A1317="","",IF(COUNTIFS('Tracking Log'!H:H,A1317,'Tracking Log'!J:J,B1317)&gt;0,"Y","N"))</f>
        <v>N</v>
      </c>
      <c r="E1317" t="str">
        <f>IF(A1317="","",IF(D1317="N","Unit will be held to the lessor of the adopted rate or "&amp;TEXT(C1317,"0.0000")&amp;" for "&amp;Year,VLOOKUP(A1317&amp;"-"&amp;B1317,'Tracking Support'!A:E,5,FALSE)))</f>
        <v>Unit will be held to the lessor of the adopted rate or 0.0313 for 2025</v>
      </c>
      <c r="F1317" t="str">
        <f>IF(A1317=$F$1,COUNTIF($A$2:A1317,A1317),"")</f>
        <v/>
      </c>
      <c r="G1317" t="str">
        <f t="shared" si="64"/>
        <v/>
      </c>
      <c r="H1317" t="str">
        <f t="shared" si="65"/>
        <v/>
      </c>
      <c r="I1317" t="str">
        <f t="shared" si="66"/>
        <v/>
      </c>
    </row>
    <row r="1318" spans="1:9" x14ac:dyDescent="0.25">
      <c r="A1318" t="str">
        <f>IF('C. Fund Source'!B1318="","",'C. Fund Source'!B1318&amp;'C. Fund Source'!C1318&amp;'C. Fund Source'!D1318)</f>
        <v>9220005</v>
      </c>
      <c r="B1318" t="str">
        <f>IF('C. Fund Source'!E1318="","",'C. Fund Source'!E1318)</f>
        <v>1190</v>
      </c>
      <c r="C1318">
        <f>IF(A1318="","",'C. Fund Source'!G1318)</f>
        <v>1.38E-2</v>
      </c>
      <c r="D1318" t="str">
        <f>IF(A1318="","",IF(COUNTIFS('Tracking Log'!H:H,A1318,'Tracking Log'!J:J,B1318)&gt;0,"Y","N"))</f>
        <v>N</v>
      </c>
      <c r="E1318" t="str">
        <f>IF(A1318="","",IF(D1318="N","Unit will be held to the lessor of the adopted rate or "&amp;TEXT(C1318,"0.0000")&amp;" for "&amp;Year,VLOOKUP(A1318&amp;"-"&amp;B1318,'Tracking Support'!A:E,5,FALSE)))</f>
        <v>Unit will be held to the lessor of the adopted rate or 0.0138 for 2025</v>
      </c>
      <c r="F1318" t="str">
        <f>IF(A1318=$F$1,COUNTIF($A$2:A1318,A1318),"")</f>
        <v/>
      </c>
      <c r="G1318" t="str">
        <f t="shared" si="64"/>
        <v/>
      </c>
      <c r="H1318" t="str">
        <f t="shared" si="65"/>
        <v/>
      </c>
      <c r="I1318" t="str">
        <f t="shared" si="66"/>
        <v/>
      </c>
    </row>
    <row r="1319" spans="1:9" x14ac:dyDescent="0.25">
      <c r="A1319" t="str">
        <f>IF('C. Fund Source'!B1319="","",'C. Fund Source'!B1319&amp;'C. Fund Source'!C1319&amp;'C. Fund Source'!D1319)</f>
        <v>9220006</v>
      </c>
      <c r="B1319" t="str">
        <f>IF('C. Fund Source'!E1319="","",'C. Fund Source'!E1319)</f>
        <v>1190</v>
      </c>
      <c r="C1319">
        <f>IF(A1319="","",'C. Fund Source'!G1319)</f>
        <v>3.2800000000000003E-2</v>
      </c>
      <c r="D1319" t="str">
        <f>IF(A1319="","",IF(COUNTIFS('Tracking Log'!H:H,A1319,'Tracking Log'!J:J,B1319)&gt;0,"Y","N"))</f>
        <v>N</v>
      </c>
      <c r="E1319" t="str">
        <f>IF(A1319="","",IF(D1319="N","Unit will be held to the lessor of the adopted rate or "&amp;TEXT(C1319,"0.0000")&amp;" for "&amp;Year,VLOOKUP(A1319&amp;"-"&amp;B1319,'Tracking Support'!A:E,5,FALSE)))</f>
        <v>Unit will be held to the lessor of the adopted rate or 0.0328 for 2025</v>
      </c>
      <c r="F1319" t="str">
        <f>IF(A1319=$F$1,COUNTIF($A$2:A1319,A1319),"")</f>
        <v/>
      </c>
      <c r="G1319" t="str">
        <f t="shared" si="64"/>
        <v/>
      </c>
      <c r="H1319" t="str">
        <f t="shared" si="65"/>
        <v/>
      </c>
      <c r="I1319" t="str">
        <f t="shared" si="66"/>
        <v/>
      </c>
    </row>
    <row r="1320" spans="1:9" x14ac:dyDescent="0.25">
      <c r="A1320" t="str">
        <f>IF('C. Fund Source'!B1320="","",'C. Fund Source'!B1320&amp;'C. Fund Source'!C1320&amp;'C. Fund Source'!D1320)</f>
        <v>9220007</v>
      </c>
      <c r="B1320" t="str">
        <f>IF('C. Fund Source'!E1320="","",'C. Fund Source'!E1320)</f>
        <v>1190</v>
      </c>
      <c r="C1320">
        <f>IF(A1320="","",'C. Fund Source'!G1320)</f>
        <v>3.2199999999999999E-2</v>
      </c>
      <c r="D1320" t="str">
        <f>IF(A1320="","",IF(COUNTIFS('Tracking Log'!H:H,A1320,'Tracking Log'!J:J,B1320)&gt;0,"Y","N"))</f>
        <v>N</v>
      </c>
      <c r="E1320" t="str">
        <f>IF(A1320="","",IF(D1320="N","Unit will be held to the lessor of the adopted rate or "&amp;TEXT(C1320,"0.0000")&amp;" for "&amp;Year,VLOOKUP(A1320&amp;"-"&amp;B1320,'Tracking Support'!A:E,5,FALSE)))</f>
        <v>Unit will be held to the lessor of the adopted rate or 0.0322 for 2025</v>
      </c>
      <c r="F1320" t="str">
        <f>IF(A1320=$F$1,COUNTIF($A$2:A1320,A1320),"")</f>
        <v/>
      </c>
      <c r="G1320" t="str">
        <f t="shared" si="64"/>
        <v/>
      </c>
      <c r="H1320" t="str">
        <f t="shared" si="65"/>
        <v/>
      </c>
      <c r="I1320" t="str">
        <f t="shared" si="66"/>
        <v/>
      </c>
    </row>
    <row r="1321" spans="1:9" x14ac:dyDescent="0.25">
      <c r="A1321" t="str">
        <f>IF('C. Fund Source'!B1321="","",'C. Fund Source'!B1321&amp;'C. Fund Source'!C1321&amp;'C. Fund Source'!D1321)</f>
        <v>9220008</v>
      </c>
      <c r="B1321" t="str">
        <f>IF('C. Fund Source'!E1321="","",'C. Fund Source'!E1321)</f>
        <v>1190</v>
      </c>
      <c r="C1321">
        <f>IF(A1321="","",'C. Fund Source'!G1321)</f>
        <v>3.2599999999999997E-2</v>
      </c>
      <c r="D1321" t="str">
        <f>IF(A1321="","",IF(COUNTIFS('Tracking Log'!H:H,A1321,'Tracking Log'!J:J,B1321)&gt;0,"Y","N"))</f>
        <v>N</v>
      </c>
      <c r="E1321" t="str">
        <f>IF(A1321="","",IF(D1321="N","Unit will be held to the lessor of the adopted rate or "&amp;TEXT(C1321,"0.0000")&amp;" for "&amp;Year,VLOOKUP(A1321&amp;"-"&amp;B1321,'Tracking Support'!A:E,5,FALSE)))</f>
        <v>Unit will be held to the lessor of the adopted rate or 0.0326 for 2025</v>
      </c>
      <c r="F1321" t="str">
        <f>IF(A1321=$F$1,COUNTIF($A$2:A1321,A1321),"")</f>
        <v/>
      </c>
      <c r="G1321" t="str">
        <f t="shared" si="64"/>
        <v/>
      </c>
      <c r="H1321" t="str">
        <f t="shared" si="65"/>
        <v/>
      </c>
      <c r="I1321" t="str">
        <f t="shared" si="66"/>
        <v/>
      </c>
    </row>
    <row r="1322" spans="1:9" x14ac:dyDescent="0.25">
      <c r="A1322" t="str">
        <f>IF('C. Fund Source'!B1322="","",'C. Fund Source'!B1322&amp;'C. Fund Source'!C1322&amp;'C. Fund Source'!D1322)</f>
        <v>9220009</v>
      </c>
      <c r="B1322" t="str">
        <f>IF('C. Fund Source'!E1322="","",'C. Fund Source'!E1322)</f>
        <v>1190</v>
      </c>
      <c r="C1322">
        <f>IF(A1322="","",'C. Fund Source'!G1322)</f>
        <v>3.1800000000000002E-2</v>
      </c>
      <c r="D1322" t="str">
        <f>IF(A1322="","",IF(COUNTIFS('Tracking Log'!H:H,A1322,'Tracking Log'!J:J,B1322)&gt;0,"Y","N"))</f>
        <v>N</v>
      </c>
      <c r="E1322" t="str">
        <f>IF(A1322="","",IF(D1322="N","Unit will be held to the lessor of the adopted rate or "&amp;TEXT(C1322,"0.0000")&amp;" for "&amp;Year,VLOOKUP(A1322&amp;"-"&amp;B1322,'Tracking Support'!A:E,5,FALSE)))</f>
        <v>Unit will be held to the lessor of the adopted rate or 0.0318 for 2025</v>
      </c>
      <c r="F1322" t="str">
        <f>IF(A1322=$F$1,COUNTIF($A$2:A1322,A1322),"")</f>
        <v/>
      </c>
      <c r="G1322" t="str">
        <f t="shared" si="64"/>
        <v/>
      </c>
      <c r="H1322" t="str">
        <f t="shared" si="65"/>
        <v/>
      </c>
      <c r="I1322" t="str">
        <f t="shared" si="66"/>
        <v/>
      </c>
    </row>
    <row r="1323" spans="1:9" x14ac:dyDescent="0.25">
      <c r="A1323" t="str">
        <f>IF('C. Fund Source'!B1323="","",'C. Fund Source'!B1323&amp;'C. Fund Source'!C1323&amp;'C. Fund Source'!D1323)</f>
        <v>9230432</v>
      </c>
      <c r="B1323" t="str">
        <f>IF('C. Fund Source'!E1323="","",'C. Fund Source'!E1323)</f>
        <v>0791</v>
      </c>
      <c r="C1323">
        <f>IF(A1323="","",'C. Fund Source'!G1323)</f>
        <v>8.0699999999999994E-2</v>
      </c>
      <c r="D1323" t="str">
        <f>IF(A1323="","",IF(COUNTIFS('Tracking Log'!H:H,A1323,'Tracking Log'!J:J,B1323)&gt;0,"Y","N"))</f>
        <v>N</v>
      </c>
      <c r="E1323" t="str">
        <f>IF(A1323="","",IF(D1323="N","Unit will be held to the lessor of the adopted rate or "&amp;TEXT(C1323,"0.0000")&amp;" for "&amp;Year,VLOOKUP(A1323&amp;"-"&amp;B1323,'Tracking Support'!A:E,5,FALSE)))</f>
        <v>Unit will be held to the lessor of the adopted rate or 0.0807 for 2025</v>
      </c>
      <c r="F1323" t="str">
        <f>IF(A1323=$F$1,COUNTIF($A$2:A1323,A1323),"")</f>
        <v/>
      </c>
      <c r="G1323" t="str">
        <f t="shared" si="64"/>
        <v/>
      </c>
      <c r="H1323" t="str">
        <f t="shared" si="65"/>
        <v/>
      </c>
      <c r="I1323" t="str">
        <f t="shared" si="66"/>
        <v/>
      </c>
    </row>
    <row r="1324" spans="1:9" x14ac:dyDescent="0.25">
      <c r="A1324" t="str">
        <f>IF('C. Fund Source'!B1324="","",'C. Fund Source'!B1324&amp;'C. Fund Source'!C1324&amp;'C. Fund Source'!D1324)</f>
        <v>9230432</v>
      </c>
      <c r="B1324" t="str">
        <f>IF('C. Fund Source'!E1324="","",'C. Fund Source'!E1324)</f>
        <v>1191</v>
      </c>
      <c r="C1324">
        <f>IF(A1324="","",'C. Fund Source'!G1324)</f>
        <v>2.1600000000000001E-2</v>
      </c>
      <c r="D1324" t="str">
        <f>IF(A1324="","",IF(COUNTIFS('Tracking Log'!H:H,A1324,'Tracking Log'!J:J,B1324)&gt;0,"Y","N"))</f>
        <v>N</v>
      </c>
      <c r="E1324" t="str">
        <f>IF(A1324="","",IF(D1324="N","Unit will be held to the lessor of the adopted rate or "&amp;TEXT(C1324,"0.0000")&amp;" for "&amp;Year,VLOOKUP(A1324&amp;"-"&amp;B1324,'Tracking Support'!A:E,5,FALSE)))</f>
        <v>Unit will be held to the lessor of the adopted rate or 0.0216 for 2025</v>
      </c>
      <c r="F1324" t="str">
        <f>IF(A1324=$F$1,COUNTIF($A$2:A1324,A1324),"")</f>
        <v/>
      </c>
      <c r="G1324" t="str">
        <f t="shared" si="64"/>
        <v/>
      </c>
      <c r="H1324" t="str">
        <f t="shared" si="65"/>
        <v/>
      </c>
      <c r="I1324" t="str">
        <f t="shared" si="66"/>
        <v/>
      </c>
    </row>
    <row r="1325" spans="1:9" x14ac:dyDescent="0.25">
      <c r="A1325" t="str">
        <f>IF('C. Fund Source'!B1325="","",'C. Fund Source'!B1325&amp;'C. Fund Source'!C1325&amp;'C. Fund Source'!D1325)</f>
        <v>9230432</v>
      </c>
      <c r="B1325" t="str">
        <f>IF('C. Fund Source'!E1325="","",'C. Fund Source'!E1325)</f>
        <v>1390</v>
      </c>
      <c r="C1325">
        <f>IF(A1325="","",'C. Fund Source'!G1325)</f>
        <v>1.4999999999999999E-2</v>
      </c>
      <c r="D1325" t="str">
        <f>IF(A1325="","",IF(COUNTIFS('Tracking Log'!H:H,A1325,'Tracking Log'!J:J,B1325)&gt;0,"Y","N"))</f>
        <v>N</v>
      </c>
      <c r="E1325" t="str">
        <f>IF(A1325="","",IF(D1325="N","Unit will be held to the lessor of the adopted rate or "&amp;TEXT(C1325,"0.0000")&amp;" for "&amp;Year,VLOOKUP(A1325&amp;"-"&amp;B1325,'Tracking Support'!A:E,5,FALSE)))</f>
        <v>Unit will be held to the lessor of the adopted rate or 0.0150 for 2025</v>
      </c>
      <c r="F1325" t="str">
        <f>IF(A1325=$F$1,COUNTIF($A$2:A1325,A1325),"")</f>
        <v/>
      </c>
      <c r="G1325" t="str">
        <f t="shared" si="64"/>
        <v/>
      </c>
      <c r="H1325" t="str">
        <f t="shared" si="65"/>
        <v/>
      </c>
      <c r="I1325" t="str">
        <f t="shared" si="66"/>
        <v/>
      </c>
    </row>
    <row r="1326" spans="1:9" x14ac:dyDescent="0.25">
      <c r="A1326" t="str">
        <f>IF('C. Fund Source'!B1326="","",'C. Fund Source'!B1326&amp;'C. Fund Source'!C1326&amp;'C. Fund Source'!D1326)</f>
        <v>9230432</v>
      </c>
      <c r="B1326" t="str">
        <f>IF('C. Fund Source'!E1326="","",'C. Fund Source'!E1326)</f>
        <v>2391</v>
      </c>
      <c r="C1326">
        <f>IF(A1326="","",'C. Fund Source'!G1326)</f>
        <v>0.05</v>
      </c>
      <c r="D1326" t="str">
        <f>IF(A1326="","",IF(COUNTIFS('Tracking Log'!H:H,A1326,'Tracking Log'!J:J,B1326)&gt;0,"Y","N"))</f>
        <v>N</v>
      </c>
      <c r="E1326" t="str">
        <f>IF(A1326="","",IF(D1326="N","Unit will be held to the lessor of the adopted rate or "&amp;TEXT(C1326,"0.0000")&amp;" for "&amp;Year,VLOOKUP(A1326&amp;"-"&amp;B1326,'Tracking Support'!A:E,5,FALSE)))</f>
        <v>Unit will be held to the lessor of the adopted rate or 0.0500 for 2025</v>
      </c>
      <c r="F1326" t="str">
        <f>IF(A1326=$F$1,COUNTIF($A$2:A1326,A1326),"")</f>
        <v/>
      </c>
      <c r="G1326" t="str">
        <f t="shared" si="64"/>
        <v/>
      </c>
      <c r="H1326" t="str">
        <f t="shared" si="65"/>
        <v/>
      </c>
      <c r="I1326" t="str">
        <f t="shared" si="66"/>
        <v/>
      </c>
    </row>
    <row r="1327" spans="1:9" x14ac:dyDescent="0.25">
      <c r="A1327" t="str">
        <f>IF('C. Fund Source'!B1327="","",'C. Fund Source'!B1327&amp;'C. Fund Source'!C1327&amp;'C. Fund Source'!D1327)</f>
        <v>9230948</v>
      </c>
      <c r="B1327" t="str">
        <f>IF('C. Fund Source'!E1327="","",'C. Fund Source'!E1327)</f>
        <v>2391</v>
      </c>
      <c r="C1327">
        <f>IF(A1327="","",'C. Fund Source'!G1327)</f>
        <v>0.05</v>
      </c>
      <c r="D1327" t="str">
        <f>IF(A1327="","",IF(COUNTIFS('Tracking Log'!H:H,A1327,'Tracking Log'!J:J,B1327)&gt;0,"Y","N"))</f>
        <v>N</v>
      </c>
      <c r="E1327" t="str">
        <f>IF(A1327="","",IF(D1327="N","Unit will be held to the lessor of the adopted rate or "&amp;TEXT(C1327,"0.0000")&amp;" for "&amp;Year,VLOOKUP(A1327&amp;"-"&amp;B1327,'Tracking Support'!A:E,5,FALSE)))</f>
        <v>Unit will be held to the lessor of the adopted rate or 0.0500 for 2025</v>
      </c>
      <c r="F1327" t="str">
        <f>IF(A1327=$F$1,COUNTIF($A$2:A1327,A1327),"")</f>
        <v/>
      </c>
      <c r="G1327" t="str">
        <f t="shared" si="64"/>
        <v/>
      </c>
      <c r="H1327" t="str">
        <f t="shared" si="65"/>
        <v/>
      </c>
      <c r="I1327" t="str">
        <f t="shared" si="66"/>
        <v/>
      </c>
    </row>
    <row r="1328" spans="1:9" x14ac:dyDescent="0.25">
      <c r="A1328" t="str">
        <f>IF('C. Fund Source'!B1328="","",'C. Fund Source'!B1328&amp;'C. Fund Source'!C1328&amp;'C. Fund Source'!D1328)</f>
        <v>9230949</v>
      </c>
      <c r="B1328" t="str">
        <f>IF('C. Fund Source'!E1328="","",'C. Fund Source'!E1328)</f>
        <v>2391</v>
      </c>
      <c r="C1328">
        <f>IF(A1328="","",'C. Fund Source'!G1328)</f>
        <v>1.34E-2</v>
      </c>
      <c r="D1328" t="str">
        <f>IF(A1328="","",IF(COUNTIFS('Tracking Log'!H:H,A1328,'Tracking Log'!J:J,B1328)&gt;0,"Y","N"))</f>
        <v>N</v>
      </c>
      <c r="E1328" t="str">
        <f>IF(A1328="","",IF(D1328="N","Unit will be held to the lessor of the adopted rate or "&amp;TEXT(C1328,"0.0000")&amp;" for "&amp;Year,VLOOKUP(A1328&amp;"-"&amp;B1328,'Tracking Support'!A:E,5,FALSE)))</f>
        <v>Unit will be held to the lessor of the adopted rate or 0.0134 for 2025</v>
      </c>
      <c r="F1328" t="str">
        <f>IF(A1328=$F$1,COUNTIF($A$2:A1328,A1328),"")</f>
        <v/>
      </c>
      <c r="G1328" t="str">
        <f t="shared" si="64"/>
        <v/>
      </c>
      <c r="H1328" t="str">
        <f t="shared" si="65"/>
        <v/>
      </c>
      <c r="I1328" t="str">
        <f t="shared" si="66"/>
        <v/>
      </c>
    </row>
    <row r="1329" spans="1:9" x14ac:dyDescent="0.25">
      <c r="A1329" t="str">
        <f>IF('C. Fund Source'!B1329="","",'C. Fund Source'!B1329&amp;'C. Fund Source'!C1329&amp;'C. Fund Source'!D1329)</f>
        <v>9230950</v>
      </c>
      <c r="B1329" t="str">
        <f>IF('C. Fund Source'!E1329="","",'C. Fund Source'!E1329)</f>
        <v>2391</v>
      </c>
      <c r="C1329">
        <f>IF(A1329="","",'C. Fund Source'!G1329)</f>
        <v>4.1099999999999998E-2</v>
      </c>
      <c r="D1329" t="str">
        <f>IF(A1329="","",IF(COUNTIFS('Tracking Log'!H:H,A1329,'Tracking Log'!J:J,B1329)&gt;0,"Y","N"))</f>
        <v>N</v>
      </c>
      <c r="E1329" t="str">
        <f>IF(A1329="","",IF(D1329="N","Unit will be held to the lessor of the adopted rate or "&amp;TEXT(C1329,"0.0000")&amp;" for "&amp;Year,VLOOKUP(A1329&amp;"-"&amp;B1329,'Tracking Support'!A:E,5,FALSE)))</f>
        <v>Unit will be held to the lessor of the adopted rate or 0.0411 for 2025</v>
      </c>
      <c r="F1329" t="str">
        <f>IF(A1329=$F$1,COUNTIF($A$2:A1329,A1329),"")</f>
        <v/>
      </c>
      <c r="G1329" t="str">
        <f t="shared" si="64"/>
        <v/>
      </c>
      <c r="H1329" t="str">
        <f t="shared" si="65"/>
        <v/>
      </c>
      <c r="I1329" t="str">
        <f t="shared" si="66"/>
        <v/>
      </c>
    </row>
    <row r="1330" spans="1:9" x14ac:dyDescent="0.25">
      <c r="A1330" t="str">
        <f>IF('C. Fund Source'!B1330="","",'C. Fund Source'!B1330&amp;'C. Fund Source'!C1330&amp;'C. Fund Source'!D1330)</f>
        <v/>
      </c>
      <c r="B1330" t="str">
        <f>IF('C. Fund Source'!E1330="","",'C. Fund Source'!E1330)</f>
        <v/>
      </c>
      <c r="C1330" t="str">
        <f>IF(A1330="","",'C. Fund Source'!G1330)</f>
        <v/>
      </c>
      <c r="D1330" t="str">
        <f>IF(A1330="","",IF(COUNTIFS('Tracking Log'!H:H,A1330,'Tracking Log'!J:J,B1330)&gt;0,"Y","N"))</f>
        <v/>
      </c>
      <c r="E1330" t="str">
        <f>IF(A1330="","",IF(D1330="N","Unit will be held to the lessor of the adopted rate or "&amp;TEXT(C1330,"0.0000")&amp;" for "&amp;Year,VLOOKUP(A1330&amp;"-"&amp;B1330,'Tracking Support'!A:E,5,FALSE)))</f>
        <v/>
      </c>
      <c r="F1330">
        <f>IF(A1330=$F$1,COUNTIF($A$2:A1330,A1330),"")</f>
        <v>1</v>
      </c>
      <c r="G1330" t="str">
        <f t="shared" si="64"/>
        <v/>
      </c>
      <c r="H1330" t="str">
        <f t="shared" si="65"/>
        <v/>
      </c>
      <c r="I1330" t="str">
        <f t="shared" si="66"/>
        <v/>
      </c>
    </row>
    <row r="1331" spans="1:9" x14ac:dyDescent="0.25">
      <c r="A1331" t="str">
        <f>IF('C. Fund Source'!B1331="","",'C. Fund Source'!B1331&amp;'C. Fund Source'!C1331&amp;'C. Fund Source'!D1331)</f>
        <v/>
      </c>
      <c r="B1331" t="str">
        <f>IF('C. Fund Source'!E1331="","",'C. Fund Source'!E1331)</f>
        <v/>
      </c>
      <c r="C1331" t="str">
        <f>IF(A1331="","",'C. Fund Source'!G1331)</f>
        <v/>
      </c>
      <c r="D1331" t="str">
        <f>IF(A1331="","",IF(COUNTIFS('Tracking Log'!H:H,A1331,'Tracking Log'!J:J,B1331)&gt;0,"Y","N"))</f>
        <v/>
      </c>
      <c r="E1331" t="str">
        <f>IF(A1331="","",IF(D1331="N","Unit will be held to the lessor of the adopted rate or "&amp;TEXT(C1331,"0.0000")&amp;" for "&amp;Year,VLOOKUP(A1331&amp;"-"&amp;B1331,'Tracking Support'!A:E,5,FALSE)))</f>
        <v/>
      </c>
      <c r="F1331">
        <f>IF(A1331=$F$1,COUNTIF($A$2:A1331,A1331),"")</f>
        <v>2</v>
      </c>
      <c r="G1331" t="str">
        <f t="shared" si="64"/>
        <v/>
      </c>
      <c r="H1331" t="str">
        <f t="shared" si="65"/>
        <v/>
      </c>
      <c r="I1331" t="str">
        <f t="shared" si="66"/>
        <v/>
      </c>
    </row>
    <row r="1332" spans="1:9" x14ac:dyDescent="0.25">
      <c r="A1332" t="str">
        <f>IF('C. Fund Source'!B1332="","",'C. Fund Source'!B1332&amp;'C. Fund Source'!C1332&amp;'C. Fund Source'!D1332)</f>
        <v/>
      </c>
      <c r="B1332" t="str">
        <f>IF('C. Fund Source'!E1332="","",'C. Fund Source'!E1332)</f>
        <v/>
      </c>
      <c r="C1332" t="str">
        <f>IF(A1332="","",'C. Fund Source'!G1332)</f>
        <v/>
      </c>
      <c r="D1332" t="str">
        <f>IF(A1332="","",IF(COUNTIFS('Tracking Log'!H:H,A1332,'Tracking Log'!J:J,B1332)&gt;0,"Y","N"))</f>
        <v/>
      </c>
      <c r="E1332" t="str">
        <f>IF(A1332="","",IF(D1332="N","Unit will be held to the lessor of the adopted rate or "&amp;TEXT(C1332,"0.0000")&amp;" for "&amp;Year,VLOOKUP(A1332&amp;"-"&amp;B1332,'Tracking Support'!A:E,5,FALSE)))</f>
        <v/>
      </c>
      <c r="F1332">
        <f>IF(A1332=$F$1,COUNTIF($A$2:A1332,A1332),"")</f>
        <v>3</v>
      </c>
      <c r="G1332" t="str">
        <f t="shared" si="64"/>
        <v/>
      </c>
      <c r="H1332" t="str">
        <f t="shared" si="65"/>
        <v/>
      </c>
      <c r="I1332" t="str">
        <f t="shared" si="66"/>
        <v/>
      </c>
    </row>
    <row r="1333" spans="1:9" x14ac:dyDescent="0.25">
      <c r="A1333" t="str">
        <f>IF('C. Fund Source'!B1333="","",'C. Fund Source'!B1333&amp;'C. Fund Source'!C1333&amp;'C. Fund Source'!D1333)</f>
        <v/>
      </c>
      <c r="B1333" t="str">
        <f>IF('C. Fund Source'!E1333="","",'C. Fund Source'!E1333)</f>
        <v/>
      </c>
      <c r="C1333" t="str">
        <f>IF(A1333="","",'C. Fund Source'!G1333)</f>
        <v/>
      </c>
      <c r="D1333" t="str">
        <f>IF(A1333="","",IF(COUNTIFS('Tracking Log'!H:H,A1333,'Tracking Log'!J:J,B1333)&gt;0,"Y","N"))</f>
        <v/>
      </c>
      <c r="E1333" t="str">
        <f>IF(A1333="","",IF(D1333="N","Unit will be held to the lessor of the adopted rate or "&amp;TEXT(C1333,"0.0000")&amp;" for "&amp;Year,VLOOKUP(A1333&amp;"-"&amp;B1333,'Tracking Support'!A:E,5,FALSE)))</f>
        <v/>
      </c>
      <c r="F1333">
        <f>IF(A1333=$F$1,COUNTIF($A$2:A1333,A1333),"")</f>
        <v>4</v>
      </c>
      <c r="G1333" t="str">
        <f t="shared" si="64"/>
        <v/>
      </c>
      <c r="H1333" t="str">
        <f t="shared" si="65"/>
        <v/>
      </c>
      <c r="I1333" t="str">
        <f t="shared" si="66"/>
        <v/>
      </c>
    </row>
    <row r="1334" spans="1:9" x14ac:dyDescent="0.25">
      <c r="A1334" t="str">
        <f>IF('C. Fund Source'!B1334="","",'C. Fund Source'!B1334&amp;'C. Fund Source'!C1334&amp;'C. Fund Source'!D1334)</f>
        <v/>
      </c>
      <c r="B1334" t="str">
        <f>IF('C. Fund Source'!E1334="","",'C. Fund Source'!E1334)</f>
        <v/>
      </c>
      <c r="C1334" t="str">
        <f>IF(A1334="","",'C. Fund Source'!G1334)</f>
        <v/>
      </c>
      <c r="D1334" t="str">
        <f>IF(A1334="","",IF(COUNTIFS('Tracking Log'!H:H,A1334,'Tracking Log'!J:J,B1334)&gt;0,"Y","N"))</f>
        <v/>
      </c>
      <c r="E1334" t="str">
        <f>IF(A1334="","",IF(D1334="N","Unit will be held to the lessor of the adopted rate or "&amp;TEXT(C1334,"0.0000")&amp;" for "&amp;Year,VLOOKUP(A1334&amp;"-"&amp;B1334,'Tracking Support'!A:E,5,FALSE)))</f>
        <v/>
      </c>
      <c r="F1334">
        <f>IF(A1334=$F$1,COUNTIF($A$2:A1334,A1334),"")</f>
        <v>5</v>
      </c>
      <c r="G1334" t="str">
        <f t="shared" si="64"/>
        <v/>
      </c>
      <c r="H1334" t="str">
        <f t="shared" si="65"/>
        <v/>
      </c>
      <c r="I1334" t="str">
        <f t="shared" si="66"/>
        <v/>
      </c>
    </row>
    <row r="1335" spans="1:9" x14ac:dyDescent="0.25">
      <c r="A1335" t="str">
        <f>IF('C. Fund Source'!B1335="","",'C. Fund Source'!B1335&amp;'C. Fund Source'!C1335&amp;'C. Fund Source'!D1335)</f>
        <v/>
      </c>
      <c r="B1335" t="str">
        <f>IF('C. Fund Source'!E1335="","",'C. Fund Source'!E1335)</f>
        <v/>
      </c>
      <c r="C1335" t="str">
        <f>IF(A1335="","",'C. Fund Source'!G1335)</f>
        <v/>
      </c>
      <c r="D1335" t="str">
        <f>IF(A1335="","",IF(COUNTIFS('Tracking Log'!H:H,A1335,'Tracking Log'!J:J,B1335)&gt;0,"Y","N"))</f>
        <v/>
      </c>
      <c r="E1335" t="str">
        <f>IF(A1335="","",IF(D1335="N","Unit will be held to the lessor of the adopted rate or "&amp;TEXT(C1335,"0.0000")&amp;" for "&amp;Year,VLOOKUP(A1335&amp;"-"&amp;B1335,'Tracking Support'!A:E,5,FALSE)))</f>
        <v/>
      </c>
      <c r="F1335">
        <f>IF(A1335=$F$1,COUNTIF($A$2:A1335,A1335),"")</f>
        <v>6</v>
      </c>
      <c r="G1335" t="str">
        <f t="shared" si="64"/>
        <v/>
      </c>
      <c r="H1335" t="str">
        <f t="shared" si="65"/>
        <v/>
      </c>
      <c r="I1335" t="str">
        <f t="shared" si="66"/>
        <v/>
      </c>
    </row>
    <row r="1336" spans="1:9" x14ac:dyDescent="0.25">
      <c r="A1336" t="str">
        <f>IF('C. Fund Source'!B1336="","",'C. Fund Source'!B1336&amp;'C. Fund Source'!C1336&amp;'C. Fund Source'!D1336)</f>
        <v/>
      </c>
      <c r="B1336" t="str">
        <f>IF('C. Fund Source'!E1336="","",'C. Fund Source'!E1336)</f>
        <v/>
      </c>
      <c r="C1336" t="str">
        <f>IF(A1336="","",'C. Fund Source'!G1336)</f>
        <v/>
      </c>
      <c r="D1336" t="str">
        <f>IF(A1336="","",IF(COUNTIFS('Tracking Log'!H:H,A1336,'Tracking Log'!J:J,B1336)&gt;0,"Y","N"))</f>
        <v/>
      </c>
      <c r="E1336" t="str">
        <f>IF(A1336="","",IF(D1336="N","Unit will be held to the lessor of the adopted rate or "&amp;TEXT(C1336,"0.0000")&amp;" for "&amp;Year,VLOOKUP(A1336&amp;"-"&amp;B1336,'Tracking Support'!A:E,5,FALSE)))</f>
        <v/>
      </c>
      <c r="F1336">
        <f>IF(A1336=$F$1,COUNTIF($A$2:A1336,A1336),"")</f>
        <v>7</v>
      </c>
      <c r="G1336" t="str">
        <f t="shared" si="64"/>
        <v/>
      </c>
      <c r="H1336" t="str">
        <f t="shared" si="65"/>
        <v/>
      </c>
      <c r="I1336" t="str">
        <f t="shared" si="66"/>
        <v/>
      </c>
    </row>
    <row r="1337" spans="1:9" x14ac:dyDescent="0.25">
      <c r="A1337" t="str">
        <f>IF('C. Fund Source'!B1337="","",'C. Fund Source'!B1337&amp;'C. Fund Source'!C1337&amp;'C. Fund Source'!D1337)</f>
        <v/>
      </c>
      <c r="B1337" t="str">
        <f>IF('C. Fund Source'!E1337="","",'C. Fund Source'!E1337)</f>
        <v/>
      </c>
      <c r="C1337" t="str">
        <f>IF(A1337="","",'C. Fund Source'!G1337)</f>
        <v/>
      </c>
      <c r="D1337" t="str">
        <f>IF(A1337="","",IF(COUNTIFS('Tracking Log'!H:H,A1337,'Tracking Log'!J:J,B1337)&gt;0,"Y","N"))</f>
        <v/>
      </c>
      <c r="E1337" t="str">
        <f>IF(A1337="","",IF(D1337="N","Unit will be held to the lessor of the adopted rate or "&amp;TEXT(C1337,"0.0000")&amp;" for "&amp;Year,VLOOKUP(A1337&amp;"-"&amp;B1337,'Tracking Support'!A:E,5,FALSE)))</f>
        <v/>
      </c>
      <c r="F1337">
        <f>IF(A1337=$F$1,COUNTIF($A$2:A1337,A1337),"")</f>
        <v>8</v>
      </c>
      <c r="G1337" t="str">
        <f t="shared" si="64"/>
        <v/>
      </c>
      <c r="H1337" t="str">
        <f t="shared" si="65"/>
        <v/>
      </c>
      <c r="I1337" t="str">
        <f t="shared" si="66"/>
        <v/>
      </c>
    </row>
    <row r="1338" spans="1:9" x14ac:dyDescent="0.25">
      <c r="A1338" t="str">
        <f>IF('C. Fund Source'!B1338="","",'C. Fund Source'!B1338&amp;'C. Fund Source'!C1338&amp;'C. Fund Source'!D1338)</f>
        <v/>
      </c>
      <c r="B1338" t="str">
        <f>IF('C. Fund Source'!E1338="","",'C. Fund Source'!E1338)</f>
        <v/>
      </c>
      <c r="C1338" t="str">
        <f>IF(A1338="","",'C. Fund Source'!G1338)</f>
        <v/>
      </c>
      <c r="D1338" t="str">
        <f>IF(A1338="","",IF(COUNTIFS('Tracking Log'!H:H,A1338,'Tracking Log'!J:J,B1338)&gt;0,"Y","N"))</f>
        <v/>
      </c>
      <c r="E1338" t="str">
        <f>IF(A1338="","",IF(D1338="N","Unit will be held to the lessor of the adopted rate or "&amp;TEXT(C1338,"0.0000")&amp;" for "&amp;Year,VLOOKUP(A1338&amp;"-"&amp;B1338,'Tracking Support'!A:E,5,FALSE)))</f>
        <v/>
      </c>
      <c r="F1338">
        <f>IF(A1338=$F$1,COUNTIF($A$2:A1338,A1338),"")</f>
        <v>9</v>
      </c>
      <c r="G1338" t="str">
        <f t="shared" si="64"/>
        <v/>
      </c>
      <c r="H1338" t="str">
        <f t="shared" si="65"/>
        <v/>
      </c>
      <c r="I1338" t="str">
        <f t="shared" si="66"/>
        <v/>
      </c>
    </row>
    <row r="1339" spans="1:9" x14ac:dyDescent="0.25">
      <c r="A1339" t="str">
        <f>IF('C. Fund Source'!B1339="","",'C. Fund Source'!B1339&amp;'C. Fund Source'!C1339&amp;'C. Fund Source'!D1339)</f>
        <v/>
      </c>
      <c r="B1339" t="str">
        <f>IF('C. Fund Source'!E1339="","",'C. Fund Source'!E1339)</f>
        <v/>
      </c>
      <c r="C1339" t="str">
        <f>IF(A1339="","",'C. Fund Source'!G1339)</f>
        <v/>
      </c>
      <c r="D1339" t="str">
        <f>IF(A1339="","",IF(COUNTIFS('Tracking Log'!H:H,A1339,'Tracking Log'!J:J,B1339)&gt;0,"Y","N"))</f>
        <v/>
      </c>
      <c r="E1339" t="str">
        <f>IF(A1339="","",IF(D1339="N","Unit will be held to the lessor of the adopted rate or "&amp;TEXT(C1339,"0.0000")&amp;" for "&amp;Year,VLOOKUP(A1339&amp;"-"&amp;B1339,'Tracking Support'!A:E,5,FALSE)))</f>
        <v/>
      </c>
      <c r="F1339">
        <f>IF(A1339=$F$1,COUNTIF($A$2:A1339,A1339),"")</f>
        <v>10</v>
      </c>
      <c r="G1339" t="str">
        <f t="shared" si="64"/>
        <v/>
      </c>
      <c r="H1339" t="str">
        <f t="shared" si="65"/>
        <v/>
      </c>
      <c r="I1339" t="str">
        <f t="shared" si="66"/>
        <v/>
      </c>
    </row>
    <row r="1340" spans="1:9" x14ac:dyDescent="0.25">
      <c r="A1340" t="str">
        <f>IF('C. Fund Source'!B1340="","",'C. Fund Source'!B1340&amp;'C. Fund Source'!C1340&amp;'C. Fund Source'!D1340)</f>
        <v/>
      </c>
      <c r="B1340" t="str">
        <f>IF('C. Fund Source'!E1340="","",'C. Fund Source'!E1340)</f>
        <v/>
      </c>
      <c r="C1340" t="str">
        <f>IF(A1340="","",'C. Fund Source'!G1340)</f>
        <v/>
      </c>
      <c r="D1340" t="str">
        <f>IF(A1340="","",IF(COUNTIFS('Tracking Log'!H:H,A1340,'Tracking Log'!J:J,B1340)&gt;0,"Y","N"))</f>
        <v/>
      </c>
      <c r="E1340" t="str">
        <f>IF(A1340="","",IF(D1340="N","Unit will be held to the lessor of the adopted rate or "&amp;TEXT(C1340,"0.0000")&amp;" for "&amp;Year,VLOOKUP(A1340&amp;"-"&amp;B1340,'Tracking Support'!A:E,5,FALSE)))</f>
        <v/>
      </c>
      <c r="F1340">
        <f>IF(A1340=$F$1,COUNTIF($A$2:A1340,A1340),"")</f>
        <v>11</v>
      </c>
      <c r="G1340" t="str">
        <f t="shared" si="64"/>
        <v/>
      </c>
      <c r="H1340" t="str">
        <f t="shared" si="65"/>
        <v/>
      </c>
      <c r="I1340" t="str">
        <f t="shared" si="66"/>
        <v/>
      </c>
    </row>
    <row r="1341" spans="1:9" x14ac:dyDescent="0.25">
      <c r="A1341" t="str">
        <f>IF('C. Fund Source'!B1341="","",'C. Fund Source'!B1341&amp;'C. Fund Source'!C1341&amp;'C. Fund Source'!D1341)</f>
        <v/>
      </c>
      <c r="B1341" t="str">
        <f>IF('C. Fund Source'!E1341="","",'C. Fund Source'!E1341)</f>
        <v/>
      </c>
      <c r="C1341" t="str">
        <f>IF(A1341="","",'C. Fund Source'!G1341)</f>
        <v/>
      </c>
      <c r="D1341" t="str">
        <f>IF(A1341="","",IF(COUNTIFS('Tracking Log'!H:H,A1341,'Tracking Log'!J:J,B1341)&gt;0,"Y","N"))</f>
        <v/>
      </c>
      <c r="E1341" t="str">
        <f>IF(A1341="","",IF(D1341="N","Unit will be held to the lessor of the adopted rate or "&amp;TEXT(C1341,"0.0000")&amp;" for "&amp;Year,VLOOKUP(A1341&amp;"-"&amp;B1341,'Tracking Support'!A:E,5,FALSE)))</f>
        <v/>
      </c>
      <c r="F1341">
        <f>IF(A1341=$F$1,COUNTIF($A$2:A1341,A1341),"")</f>
        <v>12</v>
      </c>
      <c r="G1341" t="str">
        <f t="shared" si="64"/>
        <v/>
      </c>
      <c r="H1341" t="str">
        <f t="shared" si="65"/>
        <v/>
      </c>
      <c r="I1341" t="str">
        <f t="shared" si="66"/>
        <v/>
      </c>
    </row>
    <row r="1342" spans="1:9" x14ac:dyDescent="0.25">
      <c r="A1342" t="str">
        <f>IF('C. Fund Source'!B1342="","",'C. Fund Source'!B1342&amp;'C. Fund Source'!C1342&amp;'C. Fund Source'!D1342)</f>
        <v/>
      </c>
      <c r="B1342" t="str">
        <f>IF('C. Fund Source'!E1342="","",'C. Fund Source'!E1342)</f>
        <v/>
      </c>
      <c r="C1342" t="str">
        <f>IF(A1342="","",'C. Fund Source'!G1342)</f>
        <v/>
      </c>
      <c r="D1342" t="str">
        <f>IF(A1342="","",IF(COUNTIFS('Tracking Log'!H:H,A1342,'Tracking Log'!J:J,B1342)&gt;0,"Y","N"))</f>
        <v/>
      </c>
      <c r="E1342" t="str">
        <f>IF(A1342="","",IF(D1342="N","Unit will be held to the lessor of the adopted rate or "&amp;TEXT(C1342,"0.0000")&amp;" for "&amp;Year,VLOOKUP(A1342&amp;"-"&amp;B1342,'Tracking Support'!A:E,5,FALSE)))</f>
        <v/>
      </c>
      <c r="F1342">
        <f>IF(A1342=$F$1,COUNTIF($A$2:A1342,A1342),"")</f>
        <v>13</v>
      </c>
      <c r="G1342" t="str">
        <f t="shared" si="64"/>
        <v/>
      </c>
      <c r="H1342" t="str">
        <f t="shared" si="65"/>
        <v/>
      </c>
      <c r="I1342" t="str">
        <f t="shared" si="66"/>
        <v/>
      </c>
    </row>
    <row r="1343" spans="1:9" x14ac:dyDescent="0.25">
      <c r="A1343" t="str">
        <f>IF('C. Fund Source'!B1343="","",'C. Fund Source'!B1343&amp;'C. Fund Source'!C1343&amp;'C. Fund Source'!D1343)</f>
        <v/>
      </c>
      <c r="B1343" t="str">
        <f>IF('C. Fund Source'!E1343="","",'C. Fund Source'!E1343)</f>
        <v/>
      </c>
      <c r="C1343" t="str">
        <f>IF(A1343="","",'C. Fund Source'!G1343)</f>
        <v/>
      </c>
      <c r="D1343" t="str">
        <f>IF(A1343="","",IF(COUNTIFS('Tracking Log'!H:H,A1343,'Tracking Log'!J:J,B1343)&gt;0,"Y","N"))</f>
        <v/>
      </c>
      <c r="E1343" t="str">
        <f>IF(A1343="","",IF(D1343="N","Unit will be held to the lessor of the adopted rate or "&amp;TEXT(C1343,"0.0000")&amp;" for "&amp;Year,VLOOKUP(A1343&amp;"-"&amp;B1343,'Tracking Support'!A:E,5,FALSE)))</f>
        <v/>
      </c>
      <c r="F1343">
        <f>IF(A1343=$F$1,COUNTIF($A$2:A1343,A1343),"")</f>
        <v>14</v>
      </c>
      <c r="G1343" t="str">
        <f t="shared" si="64"/>
        <v/>
      </c>
      <c r="H1343" t="str">
        <f t="shared" si="65"/>
        <v/>
      </c>
      <c r="I1343" t="str">
        <f t="shared" si="66"/>
        <v/>
      </c>
    </row>
    <row r="1344" spans="1:9" x14ac:dyDescent="0.25">
      <c r="A1344" t="str">
        <f>IF('C. Fund Source'!B1344="","",'C. Fund Source'!B1344&amp;'C. Fund Source'!C1344&amp;'C. Fund Source'!D1344)</f>
        <v/>
      </c>
      <c r="B1344" t="str">
        <f>IF('C. Fund Source'!E1344="","",'C. Fund Source'!E1344)</f>
        <v/>
      </c>
      <c r="C1344" t="str">
        <f>IF(A1344="","",'C. Fund Source'!G1344)</f>
        <v/>
      </c>
      <c r="D1344" t="str">
        <f>IF(A1344="","",IF(COUNTIFS('Tracking Log'!H:H,A1344,'Tracking Log'!J:J,B1344)&gt;0,"Y","N"))</f>
        <v/>
      </c>
      <c r="E1344" t="str">
        <f>IF(A1344="","",IF(D1344="N","Unit will be held to the lessor of the adopted rate or "&amp;TEXT(C1344,"0.0000")&amp;" for "&amp;Year,VLOOKUP(A1344&amp;"-"&amp;B1344,'Tracking Support'!A:E,5,FALSE)))</f>
        <v/>
      </c>
      <c r="F1344">
        <f>IF(A1344=$F$1,COUNTIF($A$2:A1344,A1344),"")</f>
        <v>15</v>
      </c>
      <c r="G1344" t="str">
        <f t="shared" si="64"/>
        <v/>
      </c>
      <c r="H1344" t="str">
        <f t="shared" si="65"/>
        <v/>
      </c>
      <c r="I1344" t="str">
        <f t="shared" si="66"/>
        <v/>
      </c>
    </row>
    <row r="1345" spans="1:9" x14ac:dyDescent="0.25">
      <c r="A1345" t="str">
        <f>IF('C. Fund Source'!B1345="","",'C. Fund Source'!B1345&amp;'C. Fund Source'!C1345&amp;'C. Fund Source'!D1345)</f>
        <v/>
      </c>
      <c r="B1345" t="str">
        <f>IF('C. Fund Source'!E1345="","",'C. Fund Source'!E1345)</f>
        <v/>
      </c>
      <c r="C1345" t="str">
        <f>IF(A1345="","",'C. Fund Source'!G1345)</f>
        <v/>
      </c>
      <c r="D1345" t="str">
        <f>IF(A1345="","",IF(COUNTIFS('Tracking Log'!H:H,A1345,'Tracking Log'!J:J,B1345)&gt;0,"Y","N"))</f>
        <v/>
      </c>
      <c r="E1345" t="str">
        <f>IF(A1345="","",IF(D1345="N","Unit will be held to the lessor of the adopted rate or "&amp;TEXT(C1345,"0.0000")&amp;" for "&amp;Year,VLOOKUP(A1345&amp;"-"&amp;B1345,'Tracking Support'!A:E,5,FALSE)))</f>
        <v/>
      </c>
      <c r="F1345">
        <f>IF(A1345=$F$1,COUNTIF($A$2:A1345,A1345),"")</f>
        <v>16</v>
      </c>
      <c r="G1345" t="str">
        <f t="shared" si="64"/>
        <v/>
      </c>
      <c r="H1345" t="str">
        <f t="shared" si="65"/>
        <v/>
      </c>
      <c r="I1345" t="str">
        <f t="shared" si="66"/>
        <v/>
      </c>
    </row>
    <row r="1346" spans="1:9" x14ac:dyDescent="0.25">
      <c r="A1346" t="str">
        <f>IF('C. Fund Source'!B1346="","",'C. Fund Source'!B1346&amp;'C. Fund Source'!C1346&amp;'C. Fund Source'!D1346)</f>
        <v/>
      </c>
      <c r="B1346" t="str">
        <f>IF('C. Fund Source'!E1346="","",'C. Fund Source'!E1346)</f>
        <v/>
      </c>
      <c r="C1346" t="str">
        <f>IF(A1346="","",'C. Fund Source'!G1346)</f>
        <v/>
      </c>
      <c r="D1346" t="str">
        <f>IF(A1346="","",IF(COUNTIFS('Tracking Log'!H:H,A1346,'Tracking Log'!J:J,B1346)&gt;0,"Y","N"))</f>
        <v/>
      </c>
      <c r="E1346" t="str">
        <f>IF(A1346="","",IF(D1346="N","Unit will be held to the lessor of the adopted rate or "&amp;TEXT(C1346,"0.0000")&amp;" for "&amp;Year,VLOOKUP(A1346&amp;"-"&amp;B1346,'Tracking Support'!A:E,5,FALSE)))</f>
        <v/>
      </c>
      <c r="F1346">
        <f>IF(A1346=$F$1,COUNTIF($A$2:A1346,A1346),"")</f>
        <v>17</v>
      </c>
      <c r="G1346" t="str">
        <f t="shared" si="64"/>
        <v/>
      </c>
      <c r="H1346" t="str">
        <f t="shared" si="65"/>
        <v/>
      </c>
      <c r="I1346" t="str">
        <f t="shared" si="66"/>
        <v/>
      </c>
    </row>
    <row r="1347" spans="1:9" x14ac:dyDescent="0.25">
      <c r="A1347" t="str">
        <f>IF('C. Fund Source'!B1347="","",'C. Fund Source'!B1347&amp;'C. Fund Source'!C1347&amp;'C. Fund Source'!D1347)</f>
        <v/>
      </c>
      <c r="B1347" t="str">
        <f>IF('C. Fund Source'!E1347="","",'C. Fund Source'!E1347)</f>
        <v/>
      </c>
      <c r="C1347" t="str">
        <f>IF(A1347="","",'C. Fund Source'!G1347)</f>
        <v/>
      </c>
      <c r="D1347" t="str">
        <f>IF(A1347="","",IF(COUNTIFS('Tracking Log'!H:H,A1347,'Tracking Log'!J:J,B1347)&gt;0,"Y","N"))</f>
        <v/>
      </c>
      <c r="E1347" t="str">
        <f>IF(A1347="","",IF(D1347="N","Unit will be held to the lessor of the adopted rate or "&amp;TEXT(C1347,"0.0000")&amp;" for "&amp;Year,VLOOKUP(A1347&amp;"-"&amp;B1347,'Tracking Support'!A:E,5,FALSE)))</f>
        <v/>
      </c>
      <c r="F1347">
        <f>IF(A1347=$F$1,COUNTIF($A$2:A1347,A1347),"")</f>
        <v>18</v>
      </c>
      <c r="G1347" t="str">
        <f t="shared" ref="G1347:G1410" si="67">IF(F1347="","",B1347)</f>
        <v/>
      </c>
      <c r="H1347" t="str">
        <f t="shared" ref="H1347:H1410" si="68">IF(F1347="","",C1347)</f>
        <v/>
      </c>
      <c r="I1347" t="str">
        <f t="shared" ref="I1347:I1410" si="69">IF(F1347="","",E1347)</f>
        <v/>
      </c>
    </row>
    <row r="1348" spans="1:9" x14ac:dyDescent="0.25">
      <c r="A1348" t="str">
        <f>IF('C. Fund Source'!B1348="","",'C. Fund Source'!B1348&amp;'C. Fund Source'!C1348&amp;'C. Fund Source'!D1348)</f>
        <v/>
      </c>
      <c r="B1348" t="str">
        <f>IF('C. Fund Source'!E1348="","",'C. Fund Source'!E1348)</f>
        <v/>
      </c>
      <c r="C1348" t="str">
        <f>IF(A1348="","",'C. Fund Source'!G1348)</f>
        <v/>
      </c>
      <c r="D1348" t="str">
        <f>IF(A1348="","",IF(COUNTIFS('Tracking Log'!H:H,A1348,'Tracking Log'!J:J,B1348)&gt;0,"Y","N"))</f>
        <v/>
      </c>
      <c r="E1348" t="str">
        <f>IF(A1348="","",IF(D1348="N","Unit will be held to the lessor of the adopted rate or "&amp;TEXT(C1348,"0.0000")&amp;" for "&amp;Year,VLOOKUP(A1348&amp;"-"&amp;B1348,'Tracking Support'!A:E,5,FALSE)))</f>
        <v/>
      </c>
      <c r="F1348">
        <f>IF(A1348=$F$1,COUNTIF($A$2:A1348,A1348),"")</f>
        <v>19</v>
      </c>
      <c r="G1348" t="str">
        <f t="shared" si="67"/>
        <v/>
      </c>
      <c r="H1348" t="str">
        <f t="shared" si="68"/>
        <v/>
      </c>
      <c r="I1348" t="str">
        <f t="shared" si="69"/>
        <v/>
      </c>
    </row>
    <row r="1349" spans="1:9" x14ac:dyDescent="0.25">
      <c r="A1349" t="str">
        <f>IF('C. Fund Source'!B1349="","",'C. Fund Source'!B1349&amp;'C. Fund Source'!C1349&amp;'C. Fund Source'!D1349)</f>
        <v/>
      </c>
      <c r="B1349" t="str">
        <f>IF('C. Fund Source'!E1349="","",'C. Fund Source'!E1349)</f>
        <v/>
      </c>
      <c r="C1349" t="str">
        <f>IF(A1349="","",'C. Fund Source'!G1349)</f>
        <v/>
      </c>
      <c r="D1349" t="str">
        <f>IF(A1349="","",IF(COUNTIFS('Tracking Log'!H:H,A1349,'Tracking Log'!J:J,B1349)&gt;0,"Y","N"))</f>
        <v/>
      </c>
      <c r="E1349" t="str">
        <f>IF(A1349="","",IF(D1349="N","Unit will be held to the lessor of the adopted rate or "&amp;TEXT(C1349,"0.0000")&amp;" for "&amp;Year,VLOOKUP(A1349&amp;"-"&amp;B1349,'Tracking Support'!A:E,5,FALSE)))</f>
        <v/>
      </c>
      <c r="F1349">
        <f>IF(A1349=$F$1,COUNTIF($A$2:A1349,A1349),"")</f>
        <v>20</v>
      </c>
      <c r="G1349" t="str">
        <f t="shared" si="67"/>
        <v/>
      </c>
      <c r="H1349" t="str">
        <f t="shared" si="68"/>
        <v/>
      </c>
      <c r="I1349" t="str">
        <f t="shared" si="69"/>
        <v/>
      </c>
    </row>
    <row r="1350" spans="1:9" x14ac:dyDescent="0.25">
      <c r="A1350" t="str">
        <f>IF('C. Fund Source'!B1350="","",'C. Fund Source'!B1350&amp;'C. Fund Source'!C1350&amp;'C. Fund Source'!D1350)</f>
        <v/>
      </c>
      <c r="B1350" t="str">
        <f>IF('C. Fund Source'!E1350="","",'C. Fund Source'!E1350)</f>
        <v/>
      </c>
      <c r="C1350" t="str">
        <f>IF(A1350="","",'C. Fund Source'!G1350)</f>
        <v/>
      </c>
      <c r="D1350" t="str">
        <f>IF(A1350="","",IF(COUNTIFS('Tracking Log'!H:H,A1350,'Tracking Log'!J:J,B1350)&gt;0,"Y","N"))</f>
        <v/>
      </c>
      <c r="E1350" t="str">
        <f>IF(A1350="","",IF(D1350="N","Unit will be held to the lessor of the adopted rate or "&amp;TEXT(C1350,"0.0000")&amp;" for "&amp;Year,VLOOKUP(A1350&amp;"-"&amp;B1350,'Tracking Support'!A:E,5,FALSE)))</f>
        <v/>
      </c>
      <c r="F1350">
        <f>IF(A1350=$F$1,COUNTIF($A$2:A1350,A1350),"")</f>
        <v>21</v>
      </c>
      <c r="G1350" t="str">
        <f t="shared" si="67"/>
        <v/>
      </c>
      <c r="H1350" t="str">
        <f t="shared" si="68"/>
        <v/>
      </c>
      <c r="I1350" t="str">
        <f t="shared" si="69"/>
        <v/>
      </c>
    </row>
    <row r="1351" spans="1:9" x14ac:dyDescent="0.25">
      <c r="A1351" t="str">
        <f>IF('C. Fund Source'!B1351="","",'C. Fund Source'!B1351&amp;'C. Fund Source'!C1351&amp;'C. Fund Source'!D1351)</f>
        <v/>
      </c>
      <c r="B1351" t="str">
        <f>IF('C. Fund Source'!E1351="","",'C. Fund Source'!E1351)</f>
        <v/>
      </c>
      <c r="C1351" t="str">
        <f>IF(A1351="","",'C. Fund Source'!G1351)</f>
        <v/>
      </c>
      <c r="D1351" t="str">
        <f>IF(A1351="","",IF(COUNTIFS('Tracking Log'!H:H,A1351,'Tracking Log'!J:J,B1351)&gt;0,"Y","N"))</f>
        <v/>
      </c>
      <c r="E1351" t="str">
        <f>IF(A1351="","",IF(D1351="N","Unit will be held to the lessor of the adopted rate or "&amp;TEXT(C1351,"0.0000")&amp;" for "&amp;Year,VLOOKUP(A1351&amp;"-"&amp;B1351,'Tracking Support'!A:E,5,FALSE)))</f>
        <v/>
      </c>
      <c r="F1351">
        <f>IF(A1351=$F$1,COUNTIF($A$2:A1351,A1351),"")</f>
        <v>22</v>
      </c>
      <c r="G1351" t="str">
        <f t="shared" si="67"/>
        <v/>
      </c>
      <c r="H1351" t="str">
        <f t="shared" si="68"/>
        <v/>
      </c>
      <c r="I1351" t="str">
        <f t="shared" si="69"/>
        <v/>
      </c>
    </row>
    <row r="1352" spans="1:9" x14ac:dyDescent="0.25">
      <c r="A1352" t="str">
        <f>IF('C. Fund Source'!B1352="","",'C. Fund Source'!B1352&amp;'C. Fund Source'!C1352&amp;'C. Fund Source'!D1352)</f>
        <v/>
      </c>
      <c r="B1352" t="str">
        <f>IF('C. Fund Source'!E1352="","",'C. Fund Source'!E1352)</f>
        <v/>
      </c>
      <c r="C1352" t="str">
        <f>IF(A1352="","",'C. Fund Source'!G1352)</f>
        <v/>
      </c>
      <c r="D1352" t="str">
        <f>IF(A1352="","",IF(COUNTIFS('Tracking Log'!H:H,A1352,'Tracking Log'!J:J,B1352)&gt;0,"Y","N"))</f>
        <v/>
      </c>
      <c r="E1352" t="str">
        <f>IF(A1352="","",IF(D1352="N","Unit will be held to the lessor of the adopted rate or "&amp;TEXT(C1352,"0.0000")&amp;" for "&amp;Year,VLOOKUP(A1352&amp;"-"&amp;B1352,'Tracking Support'!A:E,5,FALSE)))</f>
        <v/>
      </c>
      <c r="F1352">
        <f>IF(A1352=$F$1,COUNTIF($A$2:A1352,A1352),"")</f>
        <v>23</v>
      </c>
      <c r="G1352" t="str">
        <f t="shared" si="67"/>
        <v/>
      </c>
      <c r="H1352" t="str">
        <f t="shared" si="68"/>
        <v/>
      </c>
      <c r="I1352" t="str">
        <f t="shared" si="69"/>
        <v/>
      </c>
    </row>
    <row r="1353" spans="1:9" x14ac:dyDescent="0.25">
      <c r="A1353" t="str">
        <f>IF('C. Fund Source'!B1353="","",'C. Fund Source'!B1353&amp;'C. Fund Source'!C1353&amp;'C. Fund Source'!D1353)</f>
        <v/>
      </c>
      <c r="B1353" t="str">
        <f>IF('C. Fund Source'!E1353="","",'C. Fund Source'!E1353)</f>
        <v/>
      </c>
      <c r="C1353" t="str">
        <f>IF(A1353="","",'C. Fund Source'!G1353)</f>
        <v/>
      </c>
      <c r="D1353" t="str">
        <f>IF(A1353="","",IF(COUNTIFS('Tracking Log'!H:H,A1353,'Tracking Log'!J:J,B1353)&gt;0,"Y","N"))</f>
        <v/>
      </c>
      <c r="E1353" t="str">
        <f>IF(A1353="","",IF(D1353="N","Unit will be held to the lessor of the adopted rate or "&amp;TEXT(C1353,"0.0000")&amp;" for "&amp;Year,VLOOKUP(A1353&amp;"-"&amp;B1353,'Tracking Support'!A:E,5,FALSE)))</f>
        <v/>
      </c>
      <c r="F1353">
        <f>IF(A1353=$F$1,COUNTIF($A$2:A1353,A1353),"")</f>
        <v>24</v>
      </c>
      <c r="G1353" t="str">
        <f t="shared" si="67"/>
        <v/>
      </c>
      <c r="H1353" t="str">
        <f t="shared" si="68"/>
        <v/>
      </c>
      <c r="I1353" t="str">
        <f t="shared" si="69"/>
        <v/>
      </c>
    </row>
    <row r="1354" spans="1:9" x14ac:dyDescent="0.25">
      <c r="A1354" t="str">
        <f>IF('C. Fund Source'!B1354="","",'C. Fund Source'!B1354&amp;'C. Fund Source'!C1354&amp;'C. Fund Source'!D1354)</f>
        <v/>
      </c>
      <c r="B1354" t="str">
        <f>IF('C. Fund Source'!E1354="","",'C. Fund Source'!E1354)</f>
        <v/>
      </c>
      <c r="C1354" t="str">
        <f>IF(A1354="","",'C. Fund Source'!G1354)</f>
        <v/>
      </c>
      <c r="D1354" t="str">
        <f>IF(A1354="","",IF(COUNTIFS('Tracking Log'!H:H,A1354,'Tracking Log'!J:J,B1354)&gt;0,"Y","N"))</f>
        <v/>
      </c>
      <c r="E1354" t="str">
        <f>IF(A1354="","",IF(D1354="N","Unit will be held to the lessor of the adopted rate or "&amp;TEXT(C1354,"0.0000")&amp;" for "&amp;Year,VLOOKUP(A1354&amp;"-"&amp;B1354,'Tracking Support'!A:E,5,FALSE)))</f>
        <v/>
      </c>
      <c r="F1354">
        <f>IF(A1354=$F$1,COUNTIF($A$2:A1354,A1354),"")</f>
        <v>25</v>
      </c>
      <c r="G1354" t="str">
        <f t="shared" si="67"/>
        <v/>
      </c>
      <c r="H1354" t="str">
        <f t="shared" si="68"/>
        <v/>
      </c>
      <c r="I1354" t="str">
        <f t="shared" si="69"/>
        <v/>
      </c>
    </row>
    <row r="1355" spans="1:9" x14ac:dyDescent="0.25">
      <c r="A1355" t="str">
        <f>IF('C. Fund Source'!B1355="","",'C. Fund Source'!B1355&amp;'C. Fund Source'!C1355&amp;'C. Fund Source'!D1355)</f>
        <v/>
      </c>
      <c r="B1355" t="str">
        <f>IF('C. Fund Source'!E1355="","",'C. Fund Source'!E1355)</f>
        <v/>
      </c>
      <c r="C1355" t="str">
        <f>IF(A1355="","",'C. Fund Source'!G1355)</f>
        <v/>
      </c>
      <c r="D1355" t="str">
        <f>IF(A1355="","",IF(COUNTIFS('Tracking Log'!H:H,A1355,'Tracking Log'!J:J,B1355)&gt;0,"Y","N"))</f>
        <v/>
      </c>
      <c r="E1355" t="str">
        <f>IF(A1355="","",IF(D1355="N","Unit will be held to the lessor of the adopted rate or "&amp;TEXT(C1355,"0.0000")&amp;" for "&amp;Year,VLOOKUP(A1355&amp;"-"&amp;B1355,'Tracking Support'!A:E,5,FALSE)))</f>
        <v/>
      </c>
      <c r="F1355">
        <f>IF(A1355=$F$1,COUNTIF($A$2:A1355,A1355),"")</f>
        <v>26</v>
      </c>
      <c r="G1355" t="str">
        <f t="shared" si="67"/>
        <v/>
      </c>
      <c r="H1355" t="str">
        <f t="shared" si="68"/>
        <v/>
      </c>
      <c r="I1355" t="str">
        <f t="shared" si="69"/>
        <v/>
      </c>
    </row>
    <row r="1356" spans="1:9" x14ac:dyDescent="0.25">
      <c r="A1356" t="str">
        <f>IF('C. Fund Source'!B1356="","",'C. Fund Source'!B1356&amp;'C. Fund Source'!C1356&amp;'C. Fund Source'!D1356)</f>
        <v/>
      </c>
      <c r="B1356" t="str">
        <f>IF('C. Fund Source'!E1356="","",'C. Fund Source'!E1356)</f>
        <v/>
      </c>
      <c r="C1356" t="str">
        <f>IF(A1356="","",'C. Fund Source'!G1356)</f>
        <v/>
      </c>
      <c r="D1356" t="str">
        <f>IF(A1356="","",IF(COUNTIFS('Tracking Log'!H:H,A1356,'Tracking Log'!J:J,B1356)&gt;0,"Y","N"))</f>
        <v/>
      </c>
      <c r="E1356" t="str">
        <f>IF(A1356="","",IF(D1356="N","Unit will be held to the lessor of the adopted rate or "&amp;TEXT(C1356,"0.0000")&amp;" for "&amp;Year,VLOOKUP(A1356&amp;"-"&amp;B1356,'Tracking Support'!A:E,5,FALSE)))</f>
        <v/>
      </c>
      <c r="F1356">
        <f>IF(A1356=$F$1,COUNTIF($A$2:A1356,A1356),"")</f>
        <v>27</v>
      </c>
      <c r="G1356" t="str">
        <f t="shared" si="67"/>
        <v/>
      </c>
      <c r="H1356" t="str">
        <f t="shared" si="68"/>
        <v/>
      </c>
      <c r="I1356" t="str">
        <f t="shared" si="69"/>
        <v/>
      </c>
    </row>
    <row r="1357" spans="1:9" x14ac:dyDescent="0.25">
      <c r="A1357" t="str">
        <f>IF('C. Fund Source'!B1357="","",'C. Fund Source'!B1357&amp;'C. Fund Source'!C1357&amp;'C. Fund Source'!D1357)</f>
        <v/>
      </c>
      <c r="B1357" t="str">
        <f>IF('C. Fund Source'!E1357="","",'C. Fund Source'!E1357)</f>
        <v/>
      </c>
      <c r="C1357" t="str">
        <f>IF(A1357="","",'C. Fund Source'!G1357)</f>
        <v/>
      </c>
      <c r="D1357" t="str">
        <f>IF(A1357="","",IF(COUNTIFS('Tracking Log'!H:H,A1357,'Tracking Log'!J:J,B1357)&gt;0,"Y","N"))</f>
        <v/>
      </c>
      <c r="E1357" t="str">
        <f>IF(A1357="","",IF(D1357="N","Unit will be held to the lessor of the adopted rate or "&amp;TEXT(C1357,"0.0000")&amp;" for "&amp;Year,VLOOKUP(A1357&amp;"-"&amp;B1357,'Tracking Support'!A:E,5,FALSE)))</f>
        <v/>
      </c>
      <c r="F1357">
        <f>IF(A1357=$F$1,COUNTIF($A$2:A1357,A1357),"")</f>
        <v>28</v>
      </c>
      <c r="G1357" t="str">
        <f t="shared" si="67"/>
        <v/>
      </c>
      <c r="H1357" t="str">
        <f t="shared" si="68"/>
        <v/>
      </c>
      <c r="I1357" t="str">
        <f t="shared" si="69"/>
        <v/>
      </c>
    </row>
    <row r="1358" spans="1:9" x14ac:dyDescent="0.25">
      <c r="A1358" t="str">
        <f>IF('C. Fund Source'!B1358="","",'C. Fund Source'!B1358&amp;'C. Fund Source'!C1358&amp;'C. Fund Source'!D1358)</f>
        <v/>
      </c>
      <c r="B1358" t="str">
        <f>IF('C. Fund Source'!E1358="","",'C. Fund Source'!E1358)</f>
        <v/>
      </c>
      <c r="C1358" t="str">
        <f>IF(A1358="","",'C. Fund Source'!G1358)</f>
        <v/>
      </c>
      <c r="D1358" t="str">
        <f>IF(A1358="","",IF(COUNTIFS('Tracking Log'!H:H,A1358,'Tracking Log'!J:J,B1358)&gt;0,"Y","N"))</f>
        <v/>
      </c>
      <c r="E1358" t="str">
        <f>IF(A1358="","",IF(D1358="N","Unit will be held to the lessor of the adopted rate or "&amp;TEXT(C1358,"0.0000")&amp;" for "&amp;Year,VLOOKUP(A1358&amp;"-"&amp;B1358,'Tracking Support'!A:E,5,FALSE)))</f>
        <v/>
      </c>
      <c r="F1358">
        <f>IF(A1358=$F$1,COUNTIF($A$2:A1358,A1358),"")</f>
        <v>29</v>
      </c>
      <c r="G1358" t="str">
        <f t="shared" si="67"/>
        <v/>
      </c>
      <c r="H1358" t="str">
        <f t="shared" si="68"/>
        <v/>
      </c>
      <c r="I1358" t="str">
        <f t="shared" si="69"/>
        <v/>
      </c>
    </row>
    <row r="1359" spans="1:9" x14ac:dyDescent="0.25">
      <c r="A1359" t="str">
        <f>IF('C. Fund Source'!B1359="","",'C. Fund Source'!B1359&amp;'C. Fund Source'!C1359&amp;'C. Fund Source'!D1359)</f>
        <v/>
      </c>
      <c r="B1359" t="str">
        <f>IF('C. Fund Source'!E1359="","",'C. Fund Source'!E1359)</f>
        <v/>
      </c>
      <c r="C1359" t="str">
        <f>IF(A1359="","",'C. Fund Source'!G1359)</f>
        <v/>
      </c>
      <c r="D1359" t="str">
        <f>IF(A1359="","",IF(COUNTIFS('Tracking Log'!H:H,A1359,'Tracking Log'!J:J,B1359)&gt;0,"Y","N"))</f>
        <v/>
      </c>
      <c r="E1359" t="str">
        <f>IF(A1359="","",IF(D1359="N","Unit will be held to the lessor of the adopted rate or "&amp;TEXT(C1359,"0.0000")&amp;" for "&amp;Year,VLOOKUP(A1359&amp;"-"&amp;B1359,'Tracking Support'!A:E,5,FALSE)))</f>
        <v/>
      </c>
      <c r="F1359">
        <f>IF(A1359=$F$1,COUNTIF($A$2:A1359,A1359),"")</f>
        <v>30</v>
      </c>
      <c r="G1359" t="str">
        <f t="shared" si="67"/>
        <v/>
      </c>
      <c r="H1359" t="str">
        <f t="shared" si="68"/>
        <v/>
      </c>
      <c r="I1359" t="str">
        <f t="shared" si="69"/>
        <v/>
      </c>
    </row>
    <row r="1360" spans="1:9" x14ac:dyDescent="0.25">
      <c r="A1360" t="str">
        <f>IF('C. Fund Source'!B1360="","",'C. Fund Source'!B1360&amp;'C. Fund Source'!C1360&amp;'C. Fund Source'!D1360)</f>
        <v/>
      </c>
      <c r="B1360" t="str">
        <f>IF('C. Fund Source'!E1360="","",'C. Fund Source'!E1360)</f>
        <v/>
      </c>
      <c r="C1360" t="str">
        <f>IF(A1360="","",'C. Fund Source'!G1360)</f>
        <v/>
      </c>
      <c r="D1360" t="str">
        <f>IF(A1360="","",IF(COUNTIFS('Tracking Log'!H:H,A1360,'Tracking Log'!J:J,B1360)&gt;0,"Y","N"))</f>
        <v/>
      </c>
      <c r="E1360" t="str">
        <f>IF(A1360="","",IF(D1360="N","Unit will be held to the lessor of the adopted rate or "&amp;TEXT(C1360,"0.0000")&amp;" for "&amp;Year,VLOOKUP(A1360&amp;"-"&amp;B1360,'Tracking Support'!A:E,5,FALSE)))</f>
        <v/>
      </c>
      <c r="F1360">
        <f>IF(A1360=$F$1,COUNTIF($A$2:A1360,A1360),"")</f>
        <v>31</v>
      </c>
      <c r="G1360" t="str">
        <f t="shared" si="67"/>
        <v/>
      </c>
      <c r="H1360" t="str">
        <f t="shared" si="68"/>
        <v/>
      </c>
      <c r="I1360" t="str">
        <f t="shared" si="69"/>
        <v/>
      </c>
    </row>
    <row r="1361" spans="1:9" x14ac:dyDescent="0.25">
      <c r="A1361" t="str">
        <f>IF('C. Fund Source'!B1361="","",'C. Fund Source'!B1361&amp;'C. Fund Source'!C1361&amp;'C. Fund Source'!D1361)</f>
        <v/>
      </c>
      <c r="B1361" t="str">
        <f>IF('C. Fund Source'!E1361="","",'C. Fund Source'!E1361)</f>
        <v/>
      </c>
      <c r="C1361" t="str">
        <f>IF(A1361="","",'C. Fund Source'!G1361)</f>
        <v/>
      </c>
      <c r="D1361" t="str">
        <f>IF(A1361="","",IF(COUNTIFS('Tracking Log'!H:H,A1361,'Tracking Log'!J:J,B1361)&gt;0,"Y","N"))</f>
        <v/>
      </c>
      <c r="E1361" t="str">
        <f>IF(A1361="","",IF(D1361="N","Unit will be held to the lessor of the adopted rate or "&amp;TEXT(C1361,"0.0000")&amp;" for "&amp;Year,VLOOKUP(A1361&amp;"-"&amp;B1361,'Tracking Support'!A:E,5,FALSE)))</f>
        <v/>
      </c>
      <c r="F1361">
        <f>IF(A1361=$F$1,COUNTIF($A$2:A1361,A1361),"")</f>
        <v>32</v>
      </c>
      <c r="G1361" t="str">
        <f t="shared" si="67"/>
        <v/>
      </c>
      <c r="H1361" t="str">
        <f t="shared" si="68"/>
        <v/>
      </c>
      <c r="I1361" t="str">
        <f t="shared" si="69"/>
        <v/>
      </c>
    </row>
    <row r="1362" spans="1:9" x14ac:dyDescent="0.25">
      <c r="A1362" t="str">
        <f>IF('C. Fund Source'!B1362="","",'C. Fund Source'!B1362&amp;'C. Fund Source'!C1362&amp;'C. Fund Source'!D1362)</f>
        <v/>
      </c>
      <c r="B1362" t="str">
        <f>IF('C. Fund Source'!E1362="","",'C. Fund Source'!E1362)</f>
        <v/>
      </c>
      <c r="C1362" t="str">
        <f>IF(A1362="","",'C. Fund Source'!G1362)</f>
        <v/>
      </c>
      <c r="D1362" t="str">
        <f>IF(A1362="","",IF(COUNTIFS('Tracking Log'!H:H,A1362,'Tracking Log'!J:J,B1362)&gt;0,"Y","N"))</f>
        <v/>
      </c>
      <c r="E1362" t="str">
        <f>IF(A1362="","",IF(D1362="N","Unit will be held to the lessor of the adopted rate or "&amp;TEXT(C1362,"0.0000")&amp;" for "&amp;Year,VLOOKUP(A1362&amp;"-"&amp;B1362,'Tracking Support'!A:E,5,FALSE)))</f>
        <v/>
      </c>
      <c r="F1362">
        <f>IF(A1362=$F$1,COUNTIF($A$2:A1362,A1362),"")</f>
        <v>33</v>
      </c>
      <c r="G1362" t="str">
        <f t="shared" si="67"/>
        <v/>
      </c>
      <c r="H1362" t="str">
        <f t="shared" si="68"/>
        <v/>
      </c>
      <c r="I1362" t="str">
        <f t="shared" si="69"/>
        <v/>
      </c>
    </row>
    <row r="1363" spans="1:9" x14ac:dyDescent="0.25">
      <c r="A1363" t="str">
        <f>IF('C. Fund Source'!B1363="","",'C. Fund Source'!B1363&amp;'C. Fund Source'!C1363&amp;'C. Fund Source'!D1363)</f>
        <v/>
      </c>
      <c r="B1363" t="str">
        <f>IF('C. Fund Source'!E1363="","",'C. Fund Source'!E1363)</f>
        <v/>
      </c>
      <c r="C1363" t="str">
        <f>IF(A1363="","",'C. Fund Source'!G1363)</f>
        <v/>
      </c>
      <c r="D1363" t="str">
        <f>IF(A1363="","",IF(COUNTIFS('Tracking Log'!H:H,A1363,'Tracking Log'!J:J,B1363)&gt;0,"Y","N"))</f>
        <v/>
      </c>
      <c r="E1363" t="str">
        <f>IF(A1363="","",IF(D1363="N","Unit will be held to the lessor of the adopted rate or "&amp;TEXT(C1363,"0.0000")&amp;" for "&amp;Year,VLOOKUP(A1363&amp;"-"&amp;B1363,'Tracking Support'!A:E,5,FALSE)))</f>
        <v/>
      </c>
      <c r="F1363">
        <f>IF(A1363=$F$1,COUNTIF($A$2:A1363,A1363),"")</f>
        <v>34</v>
      </c>
      <c r="G1363" t="str">
        <f t="shared" si="67"/>
        <v/>
      </c>
      <c r="H1363" t="str">
        <f t="shared" si="68"/>
        <v/>
      </c>
      <c r="I1363" t="str">
        <f t="shared" si="69"/>
        <v/>
      </c>
    </row>
    <row r="1364" spans="1:9" x14ac:dyDescent="0.25">
      <c r="A1364" t="str">
        <f>IF('C. Fund Source'!B1364="","",'C. Fund Source'!B1364&amp;'C. Fund Source'!C1364&amp;'C. Fund Source'!D1364)</f>
        <v/>
      </c>
      <c r="B1364" t="str">
        <f>IF('C. Fund Source'!E1364="","",'C. Fund Source'!E1364)</f>
        <v/>
      </c>
      <c r="C1364" t="str">
        <f>IF(A1364="","",'C. Fund Source'!G1364)</f>
        <v/>
      </c>
      <c r="D1364" t="str">
        <f>IF(A1364="","",IF(COUNTIFS('Tracking Log'!H:H,A1364,'Tracking Log'!J:J,B1364)&gt;0,"Y","N"))</f>
        <v/>
      </c>
      <c r="E1364" t="str">
        <f>IF(A1364="","",IF(D1364="N","Unit will be held to the lessor of the adopted rate or "&amp;TEXT(C1364,"0.0000")&amp;" for "&amp;Year,VLOOKUP(A1364&amp;"-"&amp;B1364,'Tracking Support'!A:E,5,FALSE)))</f>
        <v/>
      </c>
      <c r="F1364">
        <f>IF(A1364=$F$1,COUNTIF($A$2:A1364,A1364),"")</f>
        <v>35</v>
      </c>
      <c r="G1364" t="str">
        <f t="shared" si="67"/>
        <v/>
      </c>
      <c r="H1364" t="str">
        <f t="shared" si="68"/>
        <v/>
      </c>
      <c r="I1364" t="str">
        <f t="shared" si="69"/>
        <v/>
      </c>
    </row>
    <row r="1365" spans="1:9" x14ac:dyDescent="0.25">
      <c r="A1365" t="str">
        <f>IF('C. Fund Source'!B1365="","",'C. Fund Source'!B1365&amp;'C. Fund Source'!C1365&amp;'C. Fund Source'!D1365)</f>
        <v/>
      </c>
      <c r="B1365" t="str">
        <f>IF('C. Fund Source'!E1365="","",'C. Fund Source'!E1365)</f>
        <v/>
      </c>
      <c r="C1365" t="str">
        <f>IF(A1365="","",'C. Fund Source'!G1365)</f>
        <v/>
      </c>
      <c r="D1365" t="str">
        <f>IF(A1365="","",IF(COUNTIFS('Tracking Log'!H:H,A1365,'Tracking Log'!J:J,B1365)&gt;0,"Y","N"))</f>
        <v/>
      </c>
      <c r="E1365" t="str">
        <f>IF(A1365="","",IF(D1365="N","Unit will be held to the lessor of the adopted rate or "&amp;TEXT(C1365,"0.0000")&amp;" for "&amp;Year,VLOOKUP(A1365&amp;"-"&amp;B1365,'Tracking Support'!A:E,5,FALSE)))</f>
        <v/>
      </c>
      <c r="F1365">
        <f>IF(A1365=$F$1,COUNTIF($A$2:A1365,A1365),"")</f>
        <v>36</v>
      </c>
      <c r="G1365" t="str">
        <f t="shared" si="67"/>
        <v/>
      </c>
      <c r="H1365" t="str">
        <f t="shared" si="68"/>
        <v/>
      </c>
      <c r="I1365" t="str">
        <f t="shared" si="69"/>
        <v/>
      </c>
    </row>
    <row r="1366" spans="1:9" x14ac:dyDescent="0.25">
      <c r="A1366" t="str">
        <f>IF('C. Fund Source'!B1366="","",'C. Fund Source'!B1366&amp;'C. Fund Source'!C1366&amp;'C. Fund Source'!D1366)</f>
        <v/>
      </c>
      <c r="B1366" t="str">
        <f>IF('C. Fund Source'!E1366="","",'C. Fund Source'!E1366)</f>
        <v/>
      </c>
      <c r="C1366" t="str">
        <f>IF(A1366="","",'C. Fund Source'!G1366)</f>
        <v/>
      </c>
      <c r="D1366" t="str">
        <f>IF(A1366="","",IF(COUNTIFS('Tracking Log'!H:H,A1366,'Tracking Log'!J:J,B1366)&gt;0,"Y","N"))</f>
        <v/>
      </c>
      <c r="E1366" t="str">
        <f>IF(A1366="","",IF(D1366="N","Unit will be held to the lessor of the adopted rate or "&amp;TEXT(C1366,"0.0000")&amp;" for "&amp;Year,VLOOKUP(A1366&amp;"-"&amp;B1366,'Tracking Support'!A:E,5,FALSE)))</f>
        <v/>
      </c>
      <c r="F1366">
        <f>IF(A1366=$F$1,COUNTIF($A$2:A1366,A1366),"")</f>
        <v>37</v>
      </c>
      <c r="G1366" t="str">
        <f t="shared" si="67"/>
        <v/>
      </c>
      <c r="H1366" t="str">
        <f t="shared" si="68"/>
        <v/>
      </c>
      <c r="I1366" t="str">
        <f t="shared" si="69"/>
        <v/>
      </c>
    </row>
    <row r="1367" spans="1:9" x14ac:dyDescent="0.25">
      <c r="A1367" t="str">
        <f>IF('C. Fund Source'!B1367="","",'C. Fund Source'!B1367&amp;'C. Fund Source'!C1367&amp;'C. Fund Source'!D1367)</f>
        <v/>
      </c>
      <c r="B1367" t="str">
        <f>IF('C. Fund Source'!E1367="","",'C. Fund Source'!E1367)</f>
        <v/>
      </c>
      <c r="C1367" t="str">
        <f>IF(A1367="","",'C. Fund Source'!G1367)</f>
        <v/>
      </c>
      <c r="D1367" t="str">
        <f>IF(A1367="","",IF(COUNTIFS('Tracking Log'!H:H,A1367,'Tracking Log'!J:J,B1367)&gt;0,"Y","N"))</f>
        <v/>
      </c>
      <c r="E1367" t="str">
        <f>IF(A1367="","",IF(D1367="N","Unit will be held to the lessor of the adopted rate or "&amp;TEXT(C1367,"0.0000")&amp;" for "&amp;Year,VLOOKUP(A1367&amp;"-"&amp;B1367,'Tracking Support'!A:E,5,FALSE)))</f>
        <v/>
      </c>
      <c r="F1367">
        <f>IF(A1367=$F$1,COUNTIF($A$2:A1367,A1367),"")</f>
        <v>38</v>
      </c>
      <c r="G1367" t="str">
        <f t="shared" si="67"/>
        <v/>
      </c>
      <c r="H1367" t="str">
        <f t="shared" si="68"/>
        <v/>
      </c>
      <c r="I1367" t="str">
        <f t="shared" si="69"/>
        <v/>
      </c>
    </row>
    <row r="1368" spans="1:9" x14ac:dyDescent="0.25">
      <c r="A1368" t="str">
        <f>IF('C. Fund Source'!B1368="","",'C. Fund Source'!B1368&amp;'C. Fund Source'!C1368&amp;'C. Fund Source'!D1368)</f>
        <v/>
      </c>
      <c r="B1368" t="str">
        <f>IF('C. Fund Source'!E1368="","",'C. Fund Source'!E1368)</f>
        <v/>
      </c>
      <c r="C1368" t="str">
        <f>IF(A1368="","",'C. Fund Source'!G1368)</f>
        <v/>
      </c>
      <c r="D1368" t="str">
        <f>IF(A1368="","",IF(COUNTIFS('Tracking Log'!H:H,A1368,'Tracking Log'!J:J,B1368)&gt;0,"Y","N"))</f>
        <v/>
      </c>
      <c r="E1368" t="str">
        <f>IF(A1368="","",IF(D1368="N","Unit will be held to the lessor of the adopted rate or "&amp;TEXT(C1368,"0.0000")&amp;" for "&amp;Year,VLOOKUP(A1368&amp;"-"&amp;B1368,'Tracking Support'!A:E,5,FALSE)))</f>
        <v/>
      </c>
      <c r="F1368">
        <f>IF(A1368=$F$1,COUNTIF($A$2:A1368,A1368),"")</f>
        <v>39</v>
      </c>
      <c r="G1368" t="str">
        <f t="shared" si="67"/>
        <v/>
      </c>
      <c r="H1368" t="str">
        <f t="shared" si="68"/>
        <v/>
      </c>
      <c r="I1368" t="str">
        <f t="shared" si="69"/>
        <v/>
      </c>
    </row>
    <row r="1369" spans="1:9" x14ac:dyDescent="0.25">
      <c r="A1369" t="str">
        <f>IF('C. Fund Source'!B1369="","",'C. Fund Source'!B1369&amp;'C. Fund Source'!C1369&amp;'C. Fund Source'!D1369)</f>
        <v/>
      </c>
      <c r="B1369" t="str">
        <f>IF('C. Fund Source'!E1369="","",'C. Fund Source'!E1369)</f>
        <v/>
      </c>
      <c r="C1369" t="str">
        <f>IF(A1369="","",'C. Fund Source'!G1369)</f>
        <v/>
      </c>
      <c r="D1369" t="str">
        <f>IF(A1369="","",IF(COUNTIFS('Tracking Log'!H:H,A1369,'Tracking Log'!J:J,B1369)&gt;0,"Y","N"))</f>
        <v/>
      </c>
      <c r="E1369" t="str">
        <f>IF(A1369="","",IF(D1369="N","Unit will be held to the lessor of the adopted rate or "&amp;TEXT(C1369,"0.0000")&amp;" for "&amp;Year,VLOOKUP(A1369&amp;"-"&amp;B1369,'Tracking Support'!A:E,5,FALSE)))</f>
        <v/>
      </c>
      <c r="F1369">
        <f>IF(A1369=$F$1,COUNTIF($A$2:A1369,A1369),"")</f>
        <v>40</v>
      </c>
      <c r="G1369" t="str">
        <f t="shared" si="67"/>
        <v/>
      </c>
      <c r="H1369" t="str">
        <f t="shared" si="68"/>
        <v/>
      </c>
      <c r="I1369" t="str">
        <f t="shared" si="69"/>
        <v/>
      </c>
    </row>
    <row r="1370" spans="1:9" x14ac:dyDescent="0.25">
      <c r="A1370" t="str">
        <f>IF('C. Fund Source'!B1370="","",'C. Fund Source'!B1370&amp;'C. Fund Source'!C1370&amp;'C. Fund Source'!D1370)</f>
        <v/>
      </c>
      <c r="B1370" t="str">
        <f>IF('C. Fund Source'!E1370="","",'C. Fund Source'!E1370)</f>
        <v/>
      </c>
      <c r="C1370" t="str">
        <f>IF(A1370="","",'C. Fund Source'!G1370)</f>
        <v/>
      </c>
      <c r="D1370" t="str">
        <f>IF(A1370="","",IF(COUNTIFS('Tracking Log'!H:H,A1370,'Tracking Log'!J:J,B1370)&gt;0,"Y","N"))</f>
        <v/>
      </c>
      <c r="E1370" t="str">
        <f>IF(A1370="","",IF(D1370="N","Unit will be held to the lessor of the adopted rate or "&amp;TEXT(C1370,"0.0000")&amp;" for "&amp;Year,VLOOKUP(A1370&amp;"-"&amp;B1370,'Tracking Support'!A:E,5,FALSE)))</f>
        <v/>
      </c>
      <c r="F1370">
        <f>IF(A1370=$F$1,COUNTIF($A$2:A1370,A1370),"")</f>
        <v>41</v>
      </c>
      <c r="G1370" t="str">
        <f t="shared" si="67"/>
        <v/>
      </c>
      <c r="H1370" t="str">
        <f t="shared" si="68"/>
        <v/>
      </c>
      <c r="I1370" t="str">
        <f t="shared" si="69"/>
        <v/>
      </c>
    </row>
    <row r="1371" spans="1:9" x14ac:dyDescent="0.25">
      <c r="A1371" t="str">
        <f>IF('C. Fund Source'!B1371="","",'C. Fund Source'!B1371&amp;'C. Fund Source'!C1371&amp;'C. Fund Source'!D1371)</f>
        <v/>
      </c>
      <c r="B1371" t="str">
        <f>IF('C. Fund Source'!E1371="","",'C. Fund Source'!E1371)</f>
        <v/>
      </c>
      <c r="C1371" t="str">
        <f>IF(A1371="","",'C. Fund Source'!G1371)</f>
        <v/>
      </c>
      <c r="D1371" t="str">
        <f>IF(A1371="","",IF(COUNTIFS('Tracking Log'!H:H,A1371,'Tracking Log'!J:J,B1371)&gt;0,"Y","N"))</f>
        <v/>
      </c>
      <c r="E1371" t="str">
        <f>IF(A1371="","",IF(D1371="N","Unit will be held to the lessor of the adopted rate or "&amp;TEXT(C1371,"0.0000")&amp;" for "&amp;Year,VLOOKUP(A1371&amp;"-"&amp;B1371,'Tracking Support'!A:E,5,FALSE)))</f>
        <v/>
      </c>
      <c r="F1371">
        <f>IF(A1371=$F$1,COUNTIF($A$2:A1371,A1371),"")</f>
        <v>42</v>
      </c>
      <c r="G1371" t="str">
        <f t="shared" si="67"/>
        <v/>
      </c>
      <c r="H1371" t="str">
        <f t="shared" si="68"/>
        <v/>
      </c>
      <c r="I1371" t="str">
        <f t="shared" si="69"/>
        <v/>
      </c>
    </row>
    <row r="1372" spans="1:9" x14ac:dyDescent="0.25">
      <c r="A1372" t="str">
        <f>IF('C. Fund Source'!B1372="","",'C. Fund Source'!B1372&amp;'C. Fund Source'!C1372&amp;'C. Fund Source'!D1372)</f>
        <v/>
      </c>
      <c r="B1372" t="str">
        <f>IF('C. Fund Source'!E1372="","",'C. Fund Source'!E1372)</f>
        <v/>
      </c>
      <c r="C1372" t="str">
        <f>IF(A1372="","",'C. Fund Source'!G1372)</f>
        <v/>
      </c>
      <c r="D1372" t="str">
        <f>IF(A1372="","",IF(COUNTIFS('Tracking Log'!H:H,A1372,'Tracking Log'!J:J,B1372)&gt;0,"Y","N"))</f>
        <v/>
      </c>
      <c r="E1372" t="str">
        <f>IF(A1372="","",IF(D1372="N","Unit will be held to the lessor of the adopted rate or "&amp;TEXT(C1372,"0.0000")&amp;" for "&amp;Year,VLOOKUP(A1372&amp;"-"&amp;B1372,'Tracking Support'!A:E,5,FALSE)))</f>
        <v/>
      </c>
      <c r="F1372">
        <f>IF(A1372=$F$1,COUNTIF($A$2:A1372,A1372),"")</f>
        <v>43</v>
      </c>
      <c r="G1372" t="str">
        <f t="shared" si="67"/>
        <v/>
      </c>
      <c r="H1372" t="str">
        <f t="shared" si="68"/>
        <v/>
      </c>
      <c r="I1372" t="str">
        <f t="shared" si="69"/>
        <v/>
      </c>
    </row>
    <row r="1373" spans="1:9" x14ac:dyDescent="0.25">
      <c r="A1373" t="str">
        <f>IF('C. Fund Source'!B1373="","",'C. Fund Source'!B1373&amp;'C. Fund Source'!C1373&amp;'C. Fund Source'!D1373)</f>
        <v/>
      </c>
      <c r="B1373" t="str">
        <f>IF('C. Fund Source'!E1373="","",'C. Fund Source'!E1373)</f>
        <v/>
      </c>
      <c r="C1373" t="str">
        <f>IF(A1373="","",'C. Fund Source'!G1373)</f>
        <v/>
      </c>
      <c r="D1373" t="str">
        <f>IF(A1373="","",IF(COUNTIFS('Tracking Log'!H:H,A1373,'Tracking Log'!J:J,B1373)&gt;0,"Y","N"))</f>
        <v/>
      </c>
      <c r="E1373" t="str">
        <f>IF(A1373="","",IF(D1373="N","Unit will be held to the lessor of the adopted rate or "&amp;TEXT(C1373,"0.0000")&amp;" for "&amp;Year,VLOOKUP(A1373&amp;"-"&amp;B1373,'Tracking Support'!A:E,5,FALSE)))</f>
        <v/>
      </c>
      <c r="F1373">
        <f>IF(A1373=$F$1,COUNTIF($A$2:A1373,A1373),"")</f>
        <v>44</v>
      </c>
      <c r="G1373" t="str">
        <f t="shared" si="67"/>
        <v/>
      </c>
      <c r="H1373" t="str">
        <f t="shared" si="68"/>
        <v/>
      </c>
      <c r="I1373" t="str">
        <f t="shared" si="69"/>
        <v/>
      </c>
    </row>
    <row r="1374" spans="1:9" x14ac:dyDescent="0.25">
      <c r="A1374" t="str">
        <f>IF('C. Fund Source'!B1374="","",'C. Fund Source'!B1374&amp;'C. Fund Source'!C1374&amp;'C. Fund Source'!D1374)</f>
        <v/>
      </c>
      <c r="B1374" t="str">
        <f>IF('C. Fund Source'!E1374="","",'C. Fund Source'!E1374)</f>
        <v/>
      </c>
      <c r="C1374" t="str">
        <f>IF(A1374="","",'C. Fund Source'!G1374)</f>
        <v/>
      </c>
      <c r="D1374" t="str">
        <f>IF(A1374="","",IF(COUNTIFS('Tracking Log'!H:H,A1374,'Tracking Log'!J:J,B1374)&gt;0,"Y","N"))</f>
        <v/>
      </c>
      <c r="E1374" t="str">
        <f>IF(A1374="","",IF(D1374="N","Unit will be held to the lessor of the adopted rate or "&amp;TEXT(C1374,"0.0000")&amp;" for "&amp;Year,VLOOKUP(A1374&amp;"-"&amp;B1374,'Tracking Support'!A:E,5,FALSE)))</f>
        <v/>
      </c>
      <c r="F1374">
        <f>IF(A1374=$F$1,COUNTIF($A$2:A1374,A1374),"")</f>
        <v>45</v>
      </c>
      <c r="G1374" t="str">
        <f t="shared" si="67"/>
        <v/>
      </c>
      <c r="H1374" t="str">
        <f t="shared" si="68"/>
        <v/>
      </c>
      <c r="I1374" t="str">
        <f t="shared" si="69"/>
        <v/>
      </c>
    </row>
    <row r="1375" spans="1:9" x14ac:dyDescent="0.25">
      <c r="A1375" t="str">
        <f>IF('C. Fund Source'!B1375="","",'C. Fund Source'!B1375&amp;'C. Fund Source'!C1375&amp;'C. Fund Source'!D1375)</f>
        <v/>
      </c>
      <c r="B1375" t="str">
        <f>IF('C. Fund Source'!E1375="","",'C. Fund Source'!E1375)</f>
        <v/>
      </c>
      <c r="C1375" t="str">
        <f>IF(A1375="","",'C. Fund Source'!G1375)</f>
        <v/>
      </c>
      <c r="D1375" t="str">
        <f>IF(A1375="","",IF(COUNTIFS('Tracking Log'!H:H,A1375,'Tracking Log'!J:J,B1375)&gt;0,"Y","N"))</f>
        <v/>
      </c>
      <c r="E1375" t="str">
        <f>IF(A1375="","",IF(D1375="N","Unit will be held to the lessor of the adopted rate or "&amp;TEXT(C1375,"0.0000")&amp;" for "&amp;Year,VLOOKUP(A1375&amp;"-"&amp;B1375,'Tracking Support'!A:E,5,FALSE)))</f>
        <v/>
      </c>
      <c r="F1375">
        <f>IF(A1375=$F$1,COUNTIF($A$2:A1375,A1375),"")</f>
        <v>46</v>
      </c>
      <c r="G1375" t="str">
        <f t="shared" si="67"/>
        <v/>
      </c>
      <c r="H1375" t="str">
        <f t="shared" si="68"/>
        <v/>
      </c>
      <c r="I1375" t="str">
        <f t="shared" si="69"/>
        <v/>
      </c>
    </row>
    <row r="1376" spans="1:9" x14ac:dyDescent="0.25">
      <c r="A1376" t="str">
        <f>IF('C. Fund Source'!B1376="","",'C. Fund Source'!B1376&amp;'C. Fund Source'!C1376&amp;'C. Fund Source'!D1376)</f>
        <v/>
      </c>
      <c r="B1376" t="str">
        <f>IF('C. Fund Source'!E1376="","",'C. Fund Source'!E1376)</f>
        <v/>
      </c>
      <c r="C1376" t="str">
        <f>IF(A1376="","",'C. Fund Source'!G1376)</f>
        <v/>
      </c>
      <c r="D1376" t="str">
        <f>IF(A1376="","",IF(COUNTIFS('Tracking Log'!H:H,A1376,'Tracking Log'!J:J,B1376)&gt;0,"Y","N"))</f>
        <v/>
      </c>
      <c r="E1376" t="str">
        <f>IF(A1376="","",IF(D1376="N","Unit will be held to the lessor of the adopted rate or "&amp;TEXT(C1376,"0.0000")&amp;" for "&amp;Year,VLOOKUP(A1376&amp;"-"&amp;B1376,'Tracking Support'!A:E,5,FALSE)))</f>
        <v/>
      </c>
      <c r="F1376">
        <f>IF(A1376=$F$1,COUNTIF($A$2:A1376,A1376),"")</f>
        <v>47</v>
      </c>
      <c r="G1376" t="str">
        <f t="shared" si="67"/>
        <v/>
      </c>
      <c r="H1376" t="str">
        <f t="shared" si="68"/>
        <v/>
      </c>
      <c r="I1376" t="str">
        <f t="shared" si="69"/>
        <v/>
      </c>
    </row>
    <row r="1377" spans="1:9" x14ac:dyDescent="0.25">
      <c r="A1377" t="str">
        <f>IF('C. Fund Source'!B1377="","",'C. Fund Source'!B1377&amp;'C. Fund Source'!C1377&amp;'C. Fund Source'!D1377)</f>
        <v/>
      </c>
      <c r="B1377" t="str">
        <f>IF('C. Fund Source'!E1377="","",'C. Fund Source'!E1377)</f>
        <v/>
      </c>
      <c r="C1377" t="str">
        <f>IF(A1377="","",'C. Fund Source'!G1377)</f>
        <v/>
      </c>
      <c r="D1377" t="str">
        <f>IF(A1377="","",IF(COUNTIFS('Tracking Log'!H:H,A1377,'Tracking Log'!J:J,B1377)&gt;0,"Y","N"))</f>
        <v/>
      </c>
      <c r="E1377" t="str">
        <f>IF(A1377="","",IF(D1377="N","Unit will be held to the lessor of the adopted rate or "&amp;TEXT(C1377,"0.0000")&amp;" for "&amp;Year,VLOOKUP(A1377&amp;"-"&amp;B1377,'Tracking Support'!A:E,5,FALSE)))</f>
        <v/>
      </c>
      <c r="F1377">
        <f>IF(A1377=$F$1,COUNTIF($A$2:A1377,A1377),"")</f>
        <v>48</v>
      </c>
      <c r="G1377" t="str">
        <f t="shared" si="67"/>
        <v/>
      </c>
      <c r="H1377" t="str">
        <f t="shared" si="68"/>
        <v/>
      </c>
      <c r="I1377" t="str">
        <f t="shared" si="69"/>
        <v/>
      </c>
    </row>
    <row r="1378" spans="1:9" x14ac:dyDescent="0.25">
      <c r="A1378" t="str">
        <f>IF('C. Fund Source'!B1378="","",'C. Fund Source'!B1378&amp;'C. Fund Source'!C1378&amp;'C. Fund Source'!D1378)</f>
        <v/>
      </c>
      <c r="B1378" t="str">
        <f>IF('C. Fund Source'!E1378="","",'C. Fund Source'!E1378)</f>
        <v/>
      </c>
      <c r="C1378" t="str">
        <f>IF(A1378="","",'C. Fund Source'!G1378)</f>
        <v/>
      </c>
      <c r="D1378" t="str">
        <f>IF(A1378="","",IF(COUNTIFS('Tracking Log'!H:H,A1378,'Tracking Log'!J:J,B1378)&gt;0,"Y","N"))</f>
        <v/>
      </c>
      <c r="E1378" t="str">
        <f>IF(A1378="","",IF(D1378="N","Unit will be held to the lessor of the adopted rate or "&amp;TEXT(C1378,"0.0000")&amp;" for "&amp;Year,VLOOKUP(A1378&amp;"-"&amp;B1378,'Tracking Support'!A:E,5,FALSE)))</f>
        <v/>
      </c>
      <c r="F1378">
        <f>IF(A1378=$F$1,COUNTIF($A$2:A1378,A1378),"")</f>
        <v>49</v>
      </c>
      <c r="G1378" t="str">
        <f t="shared" si="67"/>
        <v/>
      </c>
      <c r="H1378" t="str">
        <f t="shared" si="68"/>
        <v/>
      </c>
      <c r="I1378" t="str">
        <f t="shared" si="69"/>
        <v/>
      </c>
    </row>
    <row r="1379" spans="1:9" x14ac:dyDescent="0.25">
      <c r="A1379" t="str">
        <f>IF('C. Fund Source'!B1379="","",'C. Fund Source'!B1379&amp;'C. Fund Source'!C1379&amp;'C. Fund Source'!D1379)</f>
        <v/>
      </c>
      <c r="B1379" t="str">
        <f>IF('C. Fund Source'!E1379="","",'C. Fund Source'!E1379)</f>
        <v/>
      </c>
      <c r="C1379" t="str">
        <f>IF(A1379="","",'C. Fund Source'!G1379)</f>
        <v/>
      </c>
      <c r="D1379" t="str">
        <f>IF(A1379="","",IF(COUNTIFS('Tracking Log'!H:H,A1379,'Tracking Log'!J:J,B1379)&gt;0,"Y","N"))</f>
        <v/>
      </c>
      <c r="E1379" t="str">
        <f>IF(A1379="","",IF(D1379="N","Unit will be held to the lessor of the adopted rate or "&amp;TEXT(C1379,"0.0000")&amp;" for "&amp;Year,VLOOKUP(A1379&amp;"-"&amp;B1379,'Tracking Support'!A:E,5,FALSE)))</f>
        <v/>
      </c>
      <c r="F1379">
        <f>IF(A1379=$F$1,COUNTIF($A$2:A1379,A1379),"")</f>
        <v>50</v>
      </c>
      <c r="G1379" t="str">
        <f t="shared" si="67"/>
        <v/>
      </c>
      <c r="H1379" t="str">
        <f t="shared" si="68"/>
        <v/>
      </c>
      <c r="I1379" t="str">
        <f t="shared" si="69"/>
        <v/>
      </c>
    </row>
    <row r="1380" spans="1:9" x14ac:dyDescent="0.25">
      <c r="A1380" t="str">
        <f>IF('C. Fund Source'!B1380="","",'C. Fund Source'!B1380&amp;'C. Fund Source'!C1380&amp;'C. Fund Source'!D1380)</f>
        <v/>
      </c>
      <c r="B1380" t="str">
        <f>IF('C. Fund Source'!E1380="","",'C. Fund Source'!E1380)</f>
        <v/>
      </c>
      <c r="C1380" t="str">
        <f>IF(A1380="","",'C. Fund Source'!G1380)</f>
        <v/>
      </c>
      <c r="D1380" t="str">
        <f>IF(A1380="","",IF(COUNTIFS('Tracking Log'!H:H,A1380,'Tracking Log'!J:J,B1380)&gt;0,"Y","N"))</f>
        <v/>
      </c>
      <c r="E1380" t="str">
        <f>IF(A1380="","",IF(D1380="N","Unit will be held to the lessor of the adopted rate or "&amp;TEXT(C1380,"0.0000")&amp;" for "&amp;Year,VLOOKUP(A1380&amp;"-"&amp;B1380,'Tracking Support'!A:E,5,FALSE)))</f>
        <v/>
      </c>
      <c r="F1380">
        <f>IF(A1380=$F$1,COUNTIF($A$2:A1380,A1380),"")</f>
        <v>51</v>
      </c>
      <c r="G1380" t="str">
        <f t="shared" si="67"/>
        <v/>
      </c>
      <c r="H1380" t="str">
        <f t="shared" si="68"/>
        <v/>
      </c>
      <c r="I1380" t="str">
        <f t="shared" si="69"/>
        <v/>
      </c>
    </row>
    <row r="1381" spans="1:9" x14ac:dyDescent="0.25">
      <c r="A1381" t="str">
        <f>IF('C. Fund Source'!B1381="","",'C. Fund Source'!B1381&amp;'C. Fund Source'!C1381&amp;'C. Fund Source'!D1381)</f>
        <v/>
      </c>
      <c r="B1381" t="str">
        <f>IF('C. Fund Source'!E1381="","",'C. Fund Source'!E1381)</f>
        <v/>
      </c>
      <c r="C1381" t="str">
        <f>IF(A1381="","",'C. Fund Source'!G1381)</f>
        <v/>
      </c>
      <c r="D1381" t="str">
        <f>IF(A1381="","",IF(COUNTIFS('Tracking Log'!H:H,A1381,'Tracking Log'!J:J,B1381)&gt;0,"Y","N"))</f>
        <v/>
      </c>
      <c r="E1381" t="str">
        <f>IF(A1381="","",IF(D1381="N","Unit will be held to the lessor of the adopted rate or "&amp;TEXT(C1381,"0.0000")&amp;" for "&amp;Year,VLOOKUP(A1381&amp;"-"&amp;B1381,'Tracking Support'!A:E,5,FALSE)))</f>
        <v/>
      </c>
      <c r="F1381">
        <f>IF(A1381=$F$1,COUNTIF($A$2:A1381,A1381),"")</f>
        <v>52</v>
      </c>
      <c r="G1381" t="str">
        <f t="shared" si="67"/>
        <v/>
      </c>
      <c r="H1381" t="str">
        <f t="shared" si="68"/>
        <v/>
      </c>
      <c r="I1381" t="str">
        <f t="shared" si="69"/>
        <v/>
      </c>
    </row>
    <row r="1382" spans="1:9" x14ac:dyDescent="0.25">
      <c r="A1382" t="str">
        <f>IF('C. Fund Source'!B1382="","",'C. Fund Source'!B1382&amp;'C. Fund Source'!C1382&amp;'C. Fund Source'!D1382)</f>
        <v/>
      </c>
      <c r="B1382" t="str">
        <f>IF('C. Fund Source'!E1382="","",'C. Fund Source'!E1382)</f>
        <v/>
      </c>
      <c r="C1382" t="str">
        <f>IF(A1382="","",'C. Fund Source'!G1382)</f>
        <v/>
      </c>
      <c r="D1382" t="str">
        <f>IF(A1382="","",IF(COUNTIFS('Tracking Log'!H:H,A1382,'Tracking Log'!J:J,B1382)&gt;0,"Y","N"))</f>
        <v/>
      </c>
      <c r="E1382" t="str">
        <f>IF(A1382="","",IF(D1382="N","Unit will be held to the lessor of the adopted rate or "&amp;TEXT(C1382,"0.0000")&amp;" for "&amp;Year,VLOOKUP(A1382&amp;"-"&amp;B1382,'Tracking Support'!A:E,5,FALSE)))</f>
        <v/>
      </c>
      <c r="F1382">
        <f>IF(A1382=$F$1,COUNTIF($A$2:A1382,A1382),"")</f>
        <v>53</v>
      </c>
      <c r="G1382" t="str">
        <f t="shared" si="67"/>
        <v/>
      </c>
      <c r="H1382" t="str">
        <f t="shared" si="68"/>
        <v/>
      </c>
      <c r="I1382" t="str">
        <f t="shared" si="69"/>
        <v/>
      </c>
    </row>
    <row r="1383" spans="1:9" x14ac:dyDescent="0.25">
      <c r="A1383" t="str">
        <f>IF('C. Fund Source'!B1383="","",'C. Fund Source'!B1383&amp;'C. Fund Source'!C1383&amp;'C. Fund Source'!D1383)</f>
        <v/>
      </c>
      <c r="B1383" t="str">
        <f>IF('C. Fund Source'!E1383="","",'C. Fund Source'!E1383)</f>
        <v/>
      </c>
      <c r="C1383" t="str">
        <f>IF(A1383="","",'C. Fund Source'!G1383)</f>
        <v/>
      </c>
      <c r="D1383" t="str">
        <f>IF(A1383="","",IF(COUNTIFS('Tracking Log'!H:H,A1383,'Tracking Log'!J:J,B1383)&gt;0,"Y","N"))</f>
        <v/>
      </c>
      <c r="E1383" t="str">
        <f>IF(A1383="","",IF(D1383="N","Unit will be held to the lessor of the adopted rate or "&amp;TEXT(C1383,"0.0000")&amp;" for "&amp;Year,VLOOKUP(A1383&amp;"-"&amp;B1383,'Tracking Support'!A:E,5,FALSE)))</f>
        <v/>
      </c>
      <c r="F1383">
        <f>IF(A1383=$F$1,COUNTIF($A$2:A1383,A1383),"")</f>
        <v>54</v>
      </c>
      <c r="G1383" t="str">
        <f t="shared" si="67"/>
        <v/>
      </c>
      <c r="H1383" t="str">
        <f t="shared" si="68"/>
        <v/>
      </c>
      <c r="I1383" t="str">
        <f t="shared" si="69"/>
        <v/>
      </c>
    </row>
    <row r="1384" spans="1:9" x14ac:dyDescent="0.25">
      <c r="A1384" t="str">
        <f>IF('C. Fund Source'!B1384="","",'C. Fund Source'!B1384&amp;'C. Fund Source'!C1384&amp;'C. Fund Source'!D1384)</f>
        <v/>
      </c>
      <c r="B1384" t="str">
        <f>IF('C. Fund Source'!E1384="","",'C. Fund Source'!E1384)</f>
        <v/>
      </c>
      <c r="C1384" t="str">
        <f>IF(A1384="","",'C. Fund Source'!G1384)</f>
        <v/>
      </c>
      <c r="D1384" t="str">
        <f>IF(A1384="","",IF(COUNTIFS('Tracking Log'!H:H,A1384,'Tracking Log'!J:J,B1384)&gt;0,"Y","N"))</f>
        <v/>
      </c>
      <c r="E1384" t="str">
        <f>IF(A1384="","",IF(D1384="N","Unit will be held to the lessor of the adopted rate or "&amp;TEXT(C1384,"0.0000")&amp;" for "&amp;Year,VLOOKUP(A1384&amp;"-"&amp;B1384,'Tracking Support'!A:E,5,FALSE)))</f>
        <v/>
      </c>
      <c r="F1384">
        <f>IF(A1384=$F$1,COUNTIF($A$2:A1384,A1384),"")</f>
        <v>55</v>
      </c>
      <c r="G1384" t="str">
        <f t="shared" si="67"/>
        <v/>
      </c>
      <c r="H1384" t="str">
        <f t="shared" si="68"/>
        <v/>
      </c>
      <c r="I1384" t="str">
        <f t="shared" si="69"/>
        <v/>
      </c>
    </row>
    <row r="1385" spans="1:9" x14ac:dyDescent="0.25">
      <c r="A1385" t="str">
        <f>IF('C. Fund Source'!B1385="","",'C. Fund Source'!B1385&amp;'C. Fund Source'!C1385&amp;'C. Fund Source'!D1385)</f>
        <v/>
      </c>
      <c r="B1385" t="str">
        <f>IF('C. Fund Source'!E1385="","",'C. Fund Source'!E1385)</f>
        <v/>
      </c>
      <c r="C1385" t="str">
        <f>IF(A1385="","",'C. Fund Source'!G1385)</f>
        <v/>
      </c>
      <c r="D1385" t="str">
        <f>IF(A1385="","",IF(COUNTIFS('Tracking Log'!H:H,A1385,'Tracking Log'!J:J,B1385)&gt;0,"Y","N"))</f>
        <v/>
      </c>
      <c r="E1385" t="str">
        <f>IF(A1385="","",IF(D1385="N","Unit will be held to the lessor of the adopted rate or "&amp;TEXT(C1385,"0.0000")&amp;" for "&amp;Year,VLOOKUP(A1385&amp;"-"&amp;B1385,'Tracking Support'!A:E,5,FALSE)))</f>
        <v/>
      </c>
      <c r="F1385">
        <f>IF(A1385=$F$1,COUNTIF($A$2:A1385,A1385),"")</f>
        <v>56</v>
      </c>
      <c r="G1385" t="str">
        <f t="shared" si="67"/>
        <v/>
      </c>
      <c r="H1385" t="str">
        <f t="shared" si="68"/>
        <v/>
      </c>
      <c r="I1385" t="str">
        <f t="shared" si="69"/>
        <v/>
      </c>
    </row>
    <row r="1386" spans="1:9" x14ac:dyDescent="0.25">
      <c r="A1386" t="str">
        <f>IF('C. Fund Source'!B1386="","",'C. Fund Source'!B1386&amp;'C. Fund Source'!C1386&amp;'C. Fund Source'!D1386)</f>
        <v/>
      </c>
      <c r="B1386" t="str">
        <f>IF('C. Fund Source'!E1386="","",'C. Fund Source'!E1386)</f>
        <v/>
      </c>
      <c r="C1386" t="str">
        <f>IF(A1386="","",'C. Fund Source'!G1386)</f>
        <v/>
      </c>
      <c r="D1386" t="str">
        <f>IF(A1386="","",IF(COUNTIFS('Tracking Log'!H:H,A1386,'Tracking Log'!J:J,B1386)&gt;0,"Y","N"))</f>
        <v/>
      </c>
      <c r="E1386" t="str">
        <f>IF(A1386="","",IF(D1386="N","Unit will be held to the lessor of the adopted rate or "&amp;TEXT(C1386,"0.0000")&amp;" for "&amp;Year,VLOOKUP(A1386&amp;"-"&amp;B1386,'Tracking Support'!A:E,5,FALSE)))</f>
        <v/>
      </c>
      <c r="F1386">
        <f>IF(A1386=$F$1,COUNTIF($A$2:A1386,A1386),"")</f>
        <v>57</v>
      </c>
      <c r="G1386" t="str">
        <f t="shared" si="67"/>
        <v/>
      </c>
      <c r="H1386" t="str">
        <f t="shared" si="68"/>
        <v/>
      </c>
      <c r="I1386" t="str">
        <f t="shared" si="69"/>
        <v/>
      </c>
    </row>
    <row r="1387" spans="1:9" x14ac:dyDescent="0.25">
      <c r="A1387" t="str">
        <f>IF('C. Fund Source'!B1387="","",'C. Fund Source'!B1387&amp;'C. Fund Source'!C1387&amp;'C. Fund Source'!D1387)</f>
        <v/>
      </c>
      <c r="B1387" t="str">
        <f>IF('C. Fund Source'!E1387="","",'C. Fund Source'!E1387)</f>
        <v/>
      </c>
      <c r="C1387" t="str">
        <f>IF(A1387="","",'C. Fund Source'!G1387)</f>
        <v/>
      </c>
      <c r="D1387" t="str">
        <f>IF(A1387="","",IF(COUNTIFS('Tracking Log'!H:H,A1387,'Tracking Log'!J:J,B1387)&gt;0,"Y","N"))</f>
        <v/>
      </c>
      <c r="E1387" t="str">
        <f>IF(A1387="","",IF(D1387="N","Unit will be held to the lessor of the adopted rate or "&amp;TEXT(C1387,"0.0000")&amp;" for "&amp;Year,VLOOKUP(A1387&amp;"-"&amp;B1387,'Tracking Support'!A:E,5,FALSE)))</f>
        <v/>
      </c>
      <c r="F1387">
        <f>IF(A1387=$F$1,COUNTIF($A$2:A1387,A1387),"")</f>
        <v>58</v>
      </c>
      <c r="G1387" t="str">
        <f t="shared" si="67"/>
        <v/>
      </c>
      <c r="H1387" t="str">
        <f t="shared" si="68"/>
        <v/>
      </c>
      <c r="I1387" t="str">
        <f t="shared" si="69"/>
        <v/>
      </c>
    </row>
    <row r="1388" spans="1:9" x14ac:dyDescent="0.25">
      <c r="A1388" t="str">
        <f>IF('C. Fund Source'!B1388="","",'C. Fund Source'!B1388&amp;'C. Fund Source'!C1388&amp;'C. Fund Source'!D1388)</f>
        <v/>
      </c>
      <c r="B1388" t="str">
        <f>IF('C. Fund Source'!E1388="","",'C. Fund Source'!E1388)</f>
        <v/>
      </c>
      <c r="C1388" t="str">
        <f>IF(A1388="","",'C. Fund Source'!G1388)</f>
        <v/>
      </c>
      <c r="D1388" t="str">
        <f>IF(A1388="","",IF(COUNTIFS('Tracking Log'!H:H,A1388,'Tracking Log'!J:J,B1388)&gt;0,"Y","N"))</f>
        <v/>
      </c>
      <c r="E1388" t="str">
        <f>IF(A1388="","",IF(D1388="N","Unit will be held to the lessor of the adopted rate or "&amp;TEXT(C1388,"0.0000")&amp;" for "&amp;Year,VLOOKUP(A1388&amp;"-"&amp;B1388,'Tracking Support'!A:E,5,FALSE)))</f>
        <v/>
      </c>
      <c r="F1388">
        <f>IF(A1388=$F$1,COUNTIF($A$2:A1388,A1388),"")</f>
        <v>59</v>
      </c>
      <c r="G1388" t="str">
        <f t="shared" si="67"/>
        <v/>
      </c>
      <c r="H1388" t="str">
        <f t="shared" si="68"/>
        <v/>
      </c>
      <c r="I1388" t="str">
        <f t="shared" si="69"/>
        <v/>
      </c>
    </row>
    <row r="1389" spans="1:9" x14ac:dyDescent="0.25">
      <c r="A1389" t="str">
        <f>IF('C. Fund Source'!B1389="","",'C. Fund Source'!B1389&amp;'C. Fund Source'!C1389&amp;'C. Fund Source'!D1389)</f>
        <v/>
      </c>
      <c r="B1389" t="str">
        <f>IF('C. Fund Source'!E1389="","",'C. Fund Source'!E1389)</f>
        <v/>
      </c>
      <c r="C1389" t="str">
        <f>IF(A1389="","",'C. Fund Source'!G1389)</f>
        <v/>
      </c>
      <c r="D1389" t="str">
        <f>IF(A1389="","",IF(COUNTIFS('Tracking Log'!H:H,A1389,'Tracking Log'!J:J,B1389)&gt;0,"Y","N"))</f>
        <v/>
      </c>
      <c r="E1389" t="str">
        <f>IF(A1389="","",IF(D1389="N","Unit will be held to the lessor of the adopted rate or "&amp;TEXT(C1389,"0.0000")&amp;" for "&amp;Year,VLOOKUP(A1389&amp;"-"&amp;B1389,'Tracking Support'!A:E,5,FALSE)))</f>
        <v/>
      </c>
      <c r="F1389">
        <f>IF(A1389=$F$1,COUNTIF($A$2:A1389,A1389),"")</f>
        <v>60</v>
      </c>
      <c r="G1389" t="str">
        <f t="shared" si="67"/>
        <v/>
      </c>
      <c r="H1389" t="str">
        <f t="shared" si="68"/>
        <v/>
      </c>
      <c r="I1389" t="str">
        <f t="shared" si="69"/>
        <v/>
      </c>
    </row>
    <row r="1390" spans="1:9" x14ac:dyDescent="0.25">
      <c r="A1390" t="str">
        <f>IF('C. Fund Source'!B1390="","",'C. Fund Source'!B1390&amp;'C. Fund Source'!C1390&amp;'C. Fund Source'!D1390)</f>
        <v/>
      </c>
      <c r="B1390" t="str">
        <f>IF('C. Fund Source'!E1390="","",'C. Fund Source'!E1390)</f>
        <v/>
      </c>
      <c r="C1390" t="str">
        <f>IF(A1390="","",'C. Fund Source'!G1390)</f>
        <v/>
      </c>
      <c r="D1390" t="str">
        <f>IF(A1390="","",IF(COUNTIFS('Tracking Log'!H:H,A1390,'Tracking Log'!J:J,B1390)&gt;0,"Y","N"))</f>
        <v/>
      </c>
      <c r="E1390" t="str">
        <f>IF(A1390="","",IF(D1390="N","Unit will be held to the lessor of the adopted rate or "&amp;TEXT(C1390,"0.0000")&amp;" for "&amp;Year,VLOOKUP(A1390&amp;"-"&amp;B1390,'Tracking Support'!A:E,5,FALSE)))</f>
        <v/>
      </c>
      <c r="F1390">
        <f>IF(A1390=$F$1,COUNTIF($A$2:A1390,A1390),"")</f>
        <v>61</v>
      </c>
      <c r="G1390" t="str">
        <f t="shared" si="67"/>
        <v/>
      </c>
      <c r="H1390" t="str">
        <f t="shared" si="68"/>
        <v/>
      </c>
      <c r="I1390" t="str">
        <f t="shared" si="69"/>
        <v/>
      </c>
    </row>
    <row r="1391" spans="1:9" x14ac:dyDescent="0.25">
      <c r="A1391" t="str">
        <f>IF('C. Fund Source'!B1391="","",'C. Fund Source'!B1391&amp;'C. Fund Source'!C1391&amp;'C. Fund Source'!D1391)</f>
        <v/>
      </c>
      <c r="B1391" t="str">
        <f>IF('C. Fund Source'!E1391="","",'C. Fund Source'!E1391)</f>
        <v/>
      </c>
      <c r="C1391" t="str">
        <f>IF(A1391="","",'C. Fund Source'!G1391)</f>
        <v/>
      </c>
      <c r="D1391" t="str">
        <f>IF(A1391="","",IF(COUNTIFS('Tracking Log'!H:H,A1391,'Tracking Log'!J:J,B1391)&gt;0,"Y","N"))</f>
        <v/>
      </c>
      <c r="E1391" t="str">
        <f>IF(A1391="","",IF(D1391="N","Unit will be held to the lessor of the adopted rate or "&amp;TEXT(C1391,"0.0000")&amp;" for "&amp;Year,VLOOKUP(A1391&amp;"-"&amp;B1391,'Tracking Support'!A:E,5,FALSE)))</f>
        <v/>
      </c>
      <c r="F1391">
        <f>IF(A1391=$F$1,COUNTIF($A$2:A1391,A1391),"")</f>
        <v>62</v>
      </c>
      <c r="G1391" t="str">
        <f t="shared" si="67"/>
        <v/>
      </c>
      <c r="H1391" t="str">
        <f t="shared" si="68"/>
        <v/>
      </c>
      <c r="I1391" t="str">
        <f t="shared" si="69"/>
        <v/>
      </c>
    </row>
    <row r="1392" spans="1:9" x14ac:dyDescent="0.25">
      <c r="A1392" t="str">
        <f>IF('C. Fund Source'!B1392="","",'C. Fund Source'!B1392&amp;'C. Fund Source'!C1392&amp;'C. Fund Source'!D1392)</f>
        <v/>
      </c>
      <c r="B1392" t="str">
        <f>IF('C. Fund Source'!E1392="","",'C. Fund Source'!E1392)</f>
        <v/>
      </c>
      <c r="C1392" t="str">
        <f>IF(A1392="","",'C. Fund Source'!G1392)</f>
        <v/>
      </c>
      <c r="D1392" t="str">
        <f>IF(A1392="","",IF(COUNTIFS('Tracking Log'!H:H,A1392,'Tracking Log'!J:J,B1392)&gt;0,"Y","N"))</f>
        <v/>
      </c>
      <c r="E1392" t="str">
        <f>IF(A1392="","",IF(D1392="N","Unit will be held to the lessor of the adopted rate or "&amp;TEXT(C1392,"0.0000")&amp;" for "&amp;Year,VLOOKUP(A1392&amp;"-"&amp;B1392,'Tracking Support'!A:E,5,FALSE)))</f>
        <v/>
      </c>
      <c r="F1392">
        <f>IF(A1392=$F$1,COUNTIF($A$2:A1392,A1392),"")</f>
        <v>63</v>
      </c>
      <c r="G1392" t="str">
        <f t="shared" si="67"/>
        <v/>
      </c>
      <c r="H1392" t="str">
        <f t="shared" si="68"/>
        <v/>
      </c>
      <c r="I1392" t="str">
        <f t="shared" si="69"/>
        <v/>
      </c>
    </row>
    <row r="1393" spans="1:9" x14ac:dyDescent="0.25">
      <c r="A1393" t="str">
        <f>IF('C. Fund Source'!B1393="","",'C. Fund Source'!B1393&amp;'C. Fund Source'!C1393&amp;'C. Fund Source'!D1393)</f>
        <v/>
      </c>
      <c r="B1393" t="str">
        <f>IF('C. Fund Source'!E1393="","",'C. Fund Source'!E1393)</f>
        <v/>
      </c>
      <c r="C1393" t="str">
        <f>IF(A1393="","",'C. Fund Source'!G1393)</f>
        <v/>
      </c>
      <c r="D1393" t="str">
        <f>IF(A1393="","",IF(COUNTIFS('Tracking Log'!H:H,A1393,'Tracking Log'!J:J,B1393)&gt;0,"Y","N"))</f>
        <v/>
      </c>
      <c r="E1393" t="str">
        <f>IF(A1393="","",IF(D1393="N","Unit will be held to the lessor of the adopted rate or "&amp;TEXT(C1393,"0.0000")&amp;" for "&amp;Year,VLOOKUP(A1393&amp;"-"&amp;B1393,'Tracking Support'!A:E,5,FALSE)))</f>
        <v/>
      </c>
      <c r="F1393">
        <f>IF(A1393=$F$1,COUNTIF($A$2:A1393,A1393),"")</f>
        <v>64</v>
      </c>
      <c r="G1393" t="str">
        <f t="shared" si="67"/>
        <v/>
      </c>
      <c r="H1393" t="str">
        <f t="shared" si="68"/>
        <v/>
      </c>
      <c r="I1393" t="str">
        <f t="shared" si="69"/>
        <v/>
      </c>
    </row>
    <row r="1394" spans="1:9" x14ac:dyDescent="0.25">
      <c r="A1394" t="str">
        <f>IF('C. Fund Source'!B1394="","",'C. Fund Source'!B1394&amp;'C. Fund Source'!C1394&amp;'C. Fund Source'!D1394)</f>
        <v/>
      </c>
      <c r="B1394" t="str">
        <f>IF('C. Fund Source'!E1394="","",'C. Fund Source'!E1394)</f>
        <v/>
      </c>
      <c r="C1394" t="str">
        <f>IF(A1394="","",'C. Fund Source'!G1394)</f>
        <v/>
      </c>
      <c r="D1394" t="str">
        <f>IF(A1394="","",IF(COUNTIFS('Tracking Log'!H:H,A1394,'Tracking Log'!J:J,B1394)&gt;0,"Y","N"))</f>
        <v/>
      </c>
      <c r="E1394" t="str">
        <f>IF(A1394="","",IF(D1394="N","Unit will be held to the lessor of the adopted rate or "&amp;TEXT(C1394,"0.0000")&amp;" for "&amp;Year,VLOOKUP(A1394&amp;"-"&amp;B1394,'Tracking Support'!A:E,5,FALSE)))</f>
        <v/>
      </c>
      <c r="F1394">
        <f>IF(A1394=$F$1,COUNTIF($A$2:A1394,A1394),"")</f>
        <v>65</v>
      </c>
      <c r="G1394" t="str">
        <f t="shared" si="67"/>
        <v/>
      </c>
      <c r="H1394" t="str">
        <f t="shared" si="68"/>
        <v/>
      </c>
      <c r="I1394" t="str">
        <f t="shared" si="69"/>
        <v/>
      </c>
    </row>
    <row r="1395" spans="1:9" x14ac:dyDescent="0.25">
      <c r="A1395" t="str">
        <f>IF('C. Fund Source'!B1395="","",'C. Fund Source'!B1395&amp;'C. Fund Source'!C1395&amp;'C. Fund Source'!D1395)</f>
        <v/>
      </c>
      <c r="B1395" t="str">
        <f>IF('C. Fund Source'!E1395="","",'C. Fund Source'!E1395)</f>
        <v/>
      </c>
      <c r="C1395" t="str">
        <f>IF(A1395="","",'C. Fund Source'!G1395)</f>
        <v/>
      </c>
      <c r="D1395" t="str">
        <f>IF(A1395="","",IF(COUNTIFS('Tracking Log'!H:H,A1395,'Tracking Log'!J:J,B1395)&gt;0,"Y","N"))</f>
        <v/>
      </c>
      <c r="E1395" t="str">
        <f>IF(A1395="","",IF(D1395="N","Unit will be held to the lessor of the adopted rate or "&amp;TEXT(C1395,"0.0000")&amp;" for "&amp;Year,VLOOKUP(A1395&amp;"-"&amp;B1395,'Tracking Support'!A:E,5,FALSE)))</f>
        <v/>
      </c>
      <c r="F1395">
        <f>IF(A1395=$F$1,COUNTIF($A$2:A1395,A1395),"")</f>
        <v>66</v>
      </c>
      <c r="G1395" t="str">
        <f t="shared" si="67"/>
        <v/>
      </c>
      <c r="H1395" t="str">
        <f t="shared" si="68"/>
        <v/>
      </c>
      <c r="I1395" t="str">
        <f t="shared" si="69"/>
        <v/>
      </c>
    </row>
    <row r="1396" spans="1:9" x14ac:dyDescent="0.25">
      <c r="A1396" t="str">
        <f>IF('C. Fund Source'!B1396="","",'C. Fund Source'!B1396&amp;'C. Fund Source'!C1396&amp;'C. Fund Source'!D1396)</f>
        <v/>
      </c>
      <c r="B1396" t="str">
        <f>IF('C. Fund Source'!E1396="","",'C. Fund Source'!E1396)</f>
        <v/>
      </c>
      <c r="C1396" t="str">
        <f>IF(A1396="","",'C. Fund Source'!G1396)</f>
        <v/>
      </c>
      <c r="D1396" t="str">
        <f>IF(A1396="","",IF(COUNTIFS('Tracking Log'!H:H,A1396,'Tracking Log'!J:J,B1396)&gt;0,"Y","N"))</f>
        <v/>
      </c>
      <c r="E1396" t="str">
        <f>IF(A1396="","",IF(D1396="N","Unit will be held to the lessor of the adopted rate or "&amp;TEXT(C1396,"0.0000")&amp;" for "&amp;Year,VLOOKUP(A1396&amp;"-"&amp;B1396,'Tracking Support'!A:E,5,FALSE)))</f>
        <v/>
      </c>
      <c r="F1396">
        <f>IF(A1396=$F$1,COUNTIF($A$2:A1396,A1396),"")</f>
        <v>67</v>
      </c>
      <c r="G1396" t="str">
        <f t="shared" si="67"/>
        <v/>
      </c>
      <c r="H1396" t="str">
        <f t="shared" si="68"/>
        <v/>
      </c>
      <c r="I1396" t="str">
        <f t="shared" si="69"/>
        <v/>
      </c>
    </row>
    <row r="1397" spans="1:9" x14ac:dyDescent="0.25">
      <c r="A1397" t="str">
        <f>IF('C. Fund Source'!B1397="","",'C. Fund Source'!B1397&amp;'C. Fund Source'!C1397&amp;'C. Fund Source'!D1397)</f>
        <v/>
      </c>
      <c r="B1397" t="str">
        <f>IF('C. Fund Source'!E1397="","",'C. Fund Source'!E1397)</f>
        <v/>
      </c>
      <c r="C1397" t="str">
        <f>IF(A1397="","",'C. Fund Source'!G1397)</f>
        <v/>
      </c>
      <c r="D1397" t="str">
        <f>IF(A1397="","",IF(COUNTIFS('Tracking Log'!H:H,A1397,'Tracking Log'!J:J,B1397)&gt;0,"Y","N"))</f>
        <v/>
      </c>
      <c r="E1397" t="str">
        <f>IF(A1397="","",IF(D1397="N","Unit will be held to the lessor of the adopted rate or "&amp;TEXT(C1397,"0.0000")&amp;" for "&amp;Year,VLOOKUP(A1397&amp;"-"&amp;B1397,'Tracking Support'!A:E,5,FALSE)))</f>
        <v/>
      </c>
      <c r="F1397">
        <f>IF(A1397=$F$1,COUNTIF($A$2:A1397,A1397),"")</f>
        <v>68</v>
      </c>
      <c r="G1397" t="str">
        <f t="shared" si="67"/>
        <v/>
      </c>
      <c r="H1397" t="str">
        <f t="shared" si="68"/>
        <v/>
      </c>
      <c r="I1397" t="str">
        <f t="shared" si="69"/>
        <v/>
      </c>
    </row>
    <row r="1398" spans="1:9" x14ac:dyDescent="0.25">
      <c r="A1398" t="str">
        <f>IF('C. Fund Source'!B1398="","",'C. Fund Source'!B1398&amp;'C. Fund Source'!C1398&amp;'C. Fund Source'!D1398)</f>
        <v/>
      </c>
      <c r="B1398" t="str">
        <f>IF('C. Fund Source'!E1398="","",'C. Fund Source'!E1398)</f>
        <v/>
      </c>
      <c r="C1398" t="str">
        <f>IF(A1398="","",'C. Fund Source'!G1398)</f>
        <v/>
      </c>
      <c r="D1398" t="str">
        <f>IF(A1398="","",IF(COUNTIFS('Tracking Log'!H:H,A1398,'Tracking Log'!J:J,B1398)&gt;0,"Y","N"))</f>
        <v/>
      </c>
      <c r="E1398" t="str">
        <f>IF(A1398="","",IF(D1398="N","Unit will be held to the lessor of the adopted rate or "&amp;TEXT(C1398,"0.0000")&amp;" for "&amp;Year,VLOOKUP(A1398&amp;"-"&amp;B1398,'Tracking Support'!A:E,5,FALSE)))</f>
        <v/>
      </c>
      <c r="F1398">
        <f>IF(A1398=$F$1,COUNTIF($A$2:A1398,A1398),"")</f>
        <v>69</v>
      </c>
      <c r="G1398" t="str">
        <f t="shared" si="67"/>
        <v/>
      </c>
      <c r="H1398" t="str">
        <f t="shared" si="68"/>
        <v/>
      </c>
      <c r="I1398" t="str">
        <f t="shared" si="69"/>
        <v/>
      </c>
    </row>
    <row r="1399" spans="1:9" x14ac:dyDescent="0.25">
      <c r="A1399" t="str">
        <f>IF('C. Fund Source'!B1399="","",'C. Fund Source'!B1399&amp;'C. Fund Source'!C1399&amp;'C. Fund Source'!D1399)</f>
        <v/>
      </c>
      <c r="B1399" t="str">
        <f>IF('C. Fund Source'!E1399="","",'C. Fund Source'!E1399)</f>
        <v/>
      </c>
      <c r="C1399" t="str">
        <f>IF(A1399="","",'C. Fund Source'!G1399)</f>
        <v/>
      </c>
      <c r="D1399" t="str">
        <f>IF(A1399="","",IF(COUNTIFS('Tracking Log'!H:H,A1399,'Tracking Log'!J:J,B1399)&gt;0,"Y","N"))</f>
        <v/>
      </c>
      <c r="E1399" t="str">
        <f>IF(A1399="","",IF(D1399="N","Unit will be held to the lessor of the adopted rate or "&amp;TEXT(C1399,"0.0000")&amp;" for "&amp;Year,VLOOKUP(A1399&amp;"-"&amp;B1399,'Tracking Support'!A:E,5,FALSE)))</f>
        <v/>
      </c>
      <c r="F1399">
        <f>IF(A1399=$F$1,COUNTIF($A$2:A1399,A1399),"")</f>
        <v>70</v>
      </c>
      <c r="G1399" t="str">
        <f t="shared" si="67"/>
        <v/>
      </c>
      <c r="H1399" t="str">
        <f t="shared" si="68"/>
        <v/>
      </c>
      <c r="I1399" t="str">
        <f t="shared" si="69"/>
        <v/>
      </c>
    </row>
    <row r="1400" spans="1:9" x14ac:dyDescent="0.25">
      <c r="A1400" t="str">
        <f>IF('C. Fund Source'!B1400="","",'C. Fund Source'!B1400&amp;'C. Fund Source'!C1400&amp;'C. Fund Source'!D1400)</f>
        <v/>
      </c>
      <c r="B1400" t="str">
        <f>IF('C. Fund Source'!E1400="","",'C. Fund Source'!E1400)</f>
        <v/>
      </c>
      <c r="C1400" t="str">
        <f>IF(A1400="","",'C. Fund Source'!G1400)</f>
        <v/>
      </c>
      <c r="D1400" t="str">
        <f>IF(A1400="","",IF(COUNTIFS('Tracking Log'!H:H,A1400,'Tracking Log'!J:J,B1400)&gt;0,"Y","N"))</f>
        <v/>
      </c>
      <c r="E1400" t="str">
        <f>IF(A1400="","",IF(D1400="N","Unit will be held to the lessor of the adopted rate or "&amp;TEXT(C1400,"0.0000")&amp;" for "&amp;Year,VLOOKUP(A1400&amp;"-"&amp;B1400,'Tracking Support'!A:E,5,FALSE)))</f>
        <v/>
      </c>
      <c r="F1400">
        <f>IF(A1400=$F$1,COUNTIF($A$2:A1400,A1400),"")</f>
        <v>71</v>
      </c>
      <c r="G1400" t="str">
        <f t="shared" si="67"/>
        <v/>
      </c>
      <c r="H1400" t="str">
        <f t="shared" si="68"/>
        <v/>
      </c>
      <c r="I1400" t="str">
        <f t="shared" si="69"/>
        <v/>
      </c>
    </row>
    <row r="1401" spans="1:9" x14ac:dyDescent="0.25">
      <c r="A1401" t="str">
        <f>IF('C. Fund Source'!B1401="","",'C. Fund Source'!B1401&amp;'C. Fund Source'!C1401&amp;'C. Fund Source'!D1401)</f>
        <v/>
      </c>
      <c r="B1401" t="str">
        <f>IF('C. Fund Source'!E1401="","",'C. Fund Source'!E1401)</f>
        <v/>
      </c>
      <c r="C1401" t="str">
        <f>IF(A1401="","",'C. Fund Source'!G1401)</f>
        <v/>
      </c>
      <c r="D1401" t="str">
        <f>IF(A1401="","",IF(COUNTIFS('Tracking Log'!H:H,A1401,'Tracking Log'!J:J,B1401)&gt;0,"Y","N"))</f>
        <v/>
      </c>
      <c r="E1401" t="str">
        <f>IF(A1401="","",IF(D1401="N","Unit will be held to the lessor of the adopted rate or "&amp;TEXT(C1401,"0.0000")&amp;" for "&amp;Year,VLOOKUP(A1401&amp;"-"&amp;B1401,'Tracking Support'!A:E,5,FALSE)))</f>
        <v/>
      </c>
      <c r="F1401">
        <f>IF(A1401=$F$1,COUNTIF($A$2:A1401,A1401),"")</f>
        <v>72</v>
      </c>
      <c r="G1401" t="str">
        <f t="shared" si="67"/>
        <v/>
      </c>
      <c r="H1401" t="str">
        <f t="shared" si="68"/>
        <v/>
      </c>
      <c r="I1401" t="str">
        <f t="shared" si="69"/>
        <v/>
      </c>
    </row>
    <row r="1402" spans="1:9" x14ac:dyDescent="0.25">
      <c r="A1402" t="str">
        <f>IF('C. Fund Source'!B1402="","",'C. Fund Source'!B1402&amp;'C. Fund Source'!C1402&amp;'C. Fund Source'!D1402)</f>
        <v/>
      </c>
      <c r="B1402" t="str">
        <f>IF('C. Fund Source'!E1402="","",'C. Fund Source'!E1402)</f>
        <v/>
      </c>
      <c r="C1402" t="str">
        <f>IF(A1402="","",'C. Fund Source'!G1402)</f>
        <v/>
      </c>
      <c r="D1402" t="str">
        <f>IF(A1402="","",IF(COUNTIFS('Tracking Log'!H:H,A1402,'Tracking Log'!J:J,B1402)&gt;0,"Y","N"))</f>
        <v/>
      </c>
      <c r="E1402" t="str">
        <f>IF(A1402="","",IF(D1402="N","Unit will be held to the lessor of the adopted rate or "&amp;TEXT(C1402,"0.0000")&amp;" for "&amp;Year,VLOOKUP(A1402&amp;"-"&amp;B1402,'Tracking Support'!A:E,5,FALSE)))</f>
        <v/>
      </c>
      <c r="F1402">
        <f>IF(A1402=$F$1,COUNTIF($A$2:A1402,A1402),"")</f>
        <v>73</v>
      </c>
      <c r="G1402" t="str">
        <f t="shared" si="67"/>
        <v/>
      </c>
      <c r="H1402" t="str">
        <f t="shared" si="68"/>
        <v/>
      </c>
      <c r="I1402" t="str">
        <f t="shared" si="69"/>
        <v/>
      </c>
    </row>
    <row r="1403" spans="1:9" x14ac:dyDescent="0.25">
      <c r="A1403" t="str">
        <f>IF('C. Fund Source'!B1403="","",'C. Fund Source'!B1403&amp;'C. Fund Source'!C1403&amp;'C. Fund Source'!D1403)</f>
        <v/>
      </c>
      <c r="B1403" t="str">
        <f>IF('C. Fund Source'!E1403="","",'C. Fund Source'!E1403)</f>
        <v/>
      </c>
      <c r="C1403" t="str">
        <f>IF(A1403="","",'C. Fund Source'!G1403)</f>
        <v/>
      </c>
      <c r="D1403" t="str">
        <f>IF(A1403="","",IF(COUNTIFS('Tracking Log'!H:H,A1403,'Tracking Log'!J:J,B1403)&gt;0,"Y","N"))</f>
        <v/>
      </c>
      <c r="E1403" t="str">
        <f>IF(A1403="","",IF(D1403="N","Unit will be held to the lessor of the adopted rate or "&amp;TEXT(C1403,"0.0000")&amp;" for "&amp;Year,VLOOKUP(A1403&amp;"-"&amp;B1403,'Tracking Support'!A:E,5,FALSE)))</f>
        <v/>
      </c>
      <c r="F1403">
        <f>IF(A1403=$F$1,COUNTIF($A$2:A1403,A1403),"")</f>
        <v>74</v>
      </c>
      <c r="G1403" t="str">
        <f t="shared" si="67"/>
        <v/>
      </c>
      <c r="H1403" t="str">
        <f t="shared" si="68"/>
        <v/>
      </c>
      <c r="I1403" t="str">
        <f t="shared" si="69"/>
        <v/>
      </c>
    </row>
    <row r="1404" spans="1:9" x14ac:dyDescent="0.25">
      <c r="A1404" t="str">
        <f>IF('C. Fund Source'!B1404="","",'C. Fund Source'!B1404&amp;'C. Fund Source'!C1404&amp;'C. Fund Source'!D1404)</f>
        <v/>
      </c>
      <c r="B1404" t="str">
        <f>IF('C. Fund Source'!E1404="","",'C. Fund Source'!E1404)</f>
        <v/>
      </c>
      <c r="C1404" t="str">
        <f>IF(A1404="","",'C. Fund Source'!G1404)</f>
        <v/>
      </c>
      <c r="D1404" t="str">
        <f>IF(A1404="","",IF(COUNTIFS('Tracking Log'!H:H,A1404,'Tracking Log'!J:J,B1404)&gt;0,"Y","N"))</f>
        <v/>
      </c>
      <c r="E1404" t="str">
        <f>IF(A1404="","",IF(D1404="N","Unit will be held to the lessor of the adopted rate or "&amp;TEXT(C1404,"0.0000")&amp;" for "&amp;Year,VLOOKUP(A1404&amp;"-"&amp;B1404,'Tracking Support'!A:E,5,FALSE)))</f>
        <v/>
      </c>
      <c r="F1404">
        <f>IF(A1404=$F$1,COUNTIF($A$2:A1404,A1404),"")</f>
        <v>75</v>
      </c>
      <c r="G1404" t="str">
        <f t="shared" si="67"/>
        <v/>
      </c>
      <c r="H1404" t="str">
        <f t="shared" si="68"/>
        <v/>
      </c>
      <c r="I1404" t="str">
        <f t="shared" si="69"/>
        <v/>
      </c>
    </row>
    <row r="1405" spans="1:9" x14ac:dyDescent="0.25">
      <c r="A1405" t="str">
        <f>IF('C. Fund Source'!B1405="","",'C. Fund Source'!B1405&amp;'C. Fund Source'!C1405&amp;'C. Fund Source'!D1405)</f>
        <v/>
      </c>
      <c r="B1405" t="str">
        <f>IF('C. Fund Source'!E1405="","",'C. Fund Source'!E1405)</f>
        <v/>
      </c>
      <c r="C1405" t="str">
        <f>IF(A1405="","",'C. Fund Source'!G1405)</f>
        <v/>
      </c>
      <c r="D1405" t="str">
        <f>IF(A1405="","",IF(COUNTIFS('Tracking Log'!H:H,A1405,'Tracking Log'!J:J,B1405)&gt;0,"Y","N"))</f>
        <v/>
      </c>
      <c r="E1405" t="str">
        <f>IF(A1405="","",IF(D1405="N","Unit will be held to the lessor of the adopted rate or "&amp;TEXT(C1405,"0.0000")&amp;" for "&amp;Year,VLOOKUP(A1405&amp;"-"&amp;B1405,'Tracking Support'!A:E,5,FALSE)))</f>
        <v/>
      </c>
      <c r="F1405">
        <f>IF(A1405=$F$1,COUNTIF($A$2:A1405,A1405),"")</f>
        <v>76</v>
      </c>
      <c r="G1405" t="str">
        <f t="shared" si="67"/>
        <v/>
      </c>
      <c r="H1405" t="str">
        <f t="shared" si="68"/>
        <v/>
      </c>
      <c r="I1405" t="str">
        <f t="shared" si="69"/>
        <v/>
      </c>
    </row>
    <row r="1406" spans="1:9" x14ac:dyDescent="0.25">
      <c r="A1406" t="str">
        <f>IF('C. Fund Source'!B1406="","",'C. Fund Source'!B1406&amp;'C. Fund Source'!C1406&amp;'C. Fund Source'!D1406)</f>
        <v/>
      </c>
      <c r="B1406" t="str">
        <f>IF('C. Fund Source'!E1406="","",'C. Fund Source'!E1406)</f>
        <v/>
      </c>
      <c r="C1406" t="str">
        <f>IF(A1406="","",'C. Fund Source'!G1406)</f>
        <v/>
      </c>
      <c r="D1406" t="str">
        <f>IF(A1406="","",IF(COUNTIFS('Tracking Log'!H:H,A1406,'Tracking Log'!J:J,B1406)&gt;0,"Y","N"))</f>
        <v/>
      </c>
      <c r="E1406" t="str">
        <f>IF(A1406="","",IF(D1406="N","Unit will be held to the lessor of the adopted rate or "&amp;TEXT(C1406,"0.0000")&amp;" for "&amp;Year,VLOOKUP(A1406&amp;"-"&amp;B1406,'Tracking Support'!A:E,5,FALSE)))</f>
        <v/>
      </c>
      <c r="F1406">
        <f>IF(A1406=$F$1,COUNTIF($A$2:A1406,A1406),"")</f>
        <v>77</v>
      </c>
      <c r="G1406" t="str">
        <f t="shared" si="67"/>
        <v/>
      </c>
      <c r="H1406" t="str">
        <f t="shared" si="68"/>
        <v/>
      </c>
      <c r="I1406" t="str">
        <f t="shared" si="69"/>
        <v/>
      </c>
    </row>
    <row r="1407" spans="1:9" x14ac:dyDescent="0.25">
      <c r="A1407" t="str">
        <f>IF('C. Fund Source'!B1407="","",'C. Fund Source'!B1407&amp;'C. Fund Source'!C1407&amp;'C. Fund Source'!D1407)</f>
        <v/>
      </c>
      <c r="B1407" t="str">
        <f>IF('C. Fund Source'!E1407="","",'C. Fund Source'!E1407)</f>
        <v/>
      </c>
      <c r="C1407" t="str">
        <f>IF(A1407="","",'C. Fund Source'!G1407)</f>
        <v/>
      </c>
      <c r="D1407" t="str">
        <f>IF(A1407="","",IF(COUNTIFS('Tracking Log'!H:H,A1407,'Tracking Log'!J:J,B1407)&gt;0,"Y","N"))</f>
        <v/>
      </c>
      <c r="E1407" t="str">
        <f>IF(A1407="","",IF(D1407="N","Unit will be held to the lessor of the adopted rate or "&amp;TEXT(C1407,"0.0000")&amp;" for "&amp;Year,VLOOKUP(A1407&amp;"-"&amp;B1407,'Tracking Support'!A:E,5,FALSE)))</f>
        <v/>
      </c>
      <c r="F1407">
        <f>IF(A1407=$F$1,COUNTIF($A$2:A1407,A1407),"")</f>
        <v>78</v>
      </c>
      <c r="G1407" t="str">
        <f t="shared" si="67"/>
        <v/>
      </c>
      <c r="H1407" t="str">
        <f t="shared" si="68"/>
        <v/>
      </c>
      <c r="I1407" t="str">
        <f t="shared" si="69"/>
        <v/>
      </c>
    </row>
    <row r="1408" spans="1:9" x14ac:dyDescent="0.25">
      <c r="A1408" t="str">
        <f>IF('C. Fund Source'!B1408="","",'C. Fund Source'!B1408&amp;'C. Fund Source'!C1408&amp;'C. Fund Source'!D1408)</f>
        <v/>
      </c>
      <c r="B1408" t="str">
        <f>IF('C. Fund Source'!E1408="","",'C. Fund Source'!E1408)</f>
        <v/>
      </c>
      <c r="C1408" t="str">
        <f>IF(A1408="","",'C. Fund Source'!G1408)</f>
        <v/>
      </c>
      <c r="D1408" t="str">
        <f>IF(A1408="","",IF(COUNTIFS('Tracking Log'!H:H,A1408,'Tracking Log'!J:J,B1408)&gt;0,"Y","N"))</f>
        <v/>
      </c>
      <c r="E1408" t="str">
        <f>IF(A1408="","",IF(D1408="N","Unit will be held to the lessor of the adopted rate or "&amp;TEXT(C1408,"0.0000")&amp;" for "&amp;Year,VLOOKUP(A1408&amp;"-"&amp;B1408,'Tracking Support'!A:E,5,FALSE)))</f>
        <v/>
      </c>
      <c r="F1408">
        <f>IF(A1408=$F$1,COUNTIF($A$2:A1408,A1408),"")</f>
        <v>79</v>
      </c>
      <c r="G1408" t="str">
        <f t="shared" si="67"/>
        <v/>
      </c>
      <c r="H1408" t="str">
        <f t="shared" si="68"/>
        <v/>
      </c>
      <c r="I1408" t="str">
        <f t="shared" si="69"/>
        <v/>
      </c>
    </row>
    <row r="1409" spans="1:9" x14ac:dyDescent="0.25">
      <c r="A1409" t="str">
        <f>IF('C. Fund Source'!B1409="","",'C. Fund Source'!B1409&amp;'C. Fund Source'!C1409&amp;'C. Fund Source'!D1409)</f>
        <v/>
      </c>
      <c r="B1409" t="str">
        <f>IF('C. Fund Source'!E1409="","",'C. Fund Source'!E1409)</f>
        <v/>
      </c>
      <c r="C1409" t="str">
        <f>IF(A1409="","",'C. Fund Source'!G1409)</f>
        <v/>
      </c>
      <c r="D1409" t="str">
        <f>IF(A1409="","",IF(COUNTIFS('Tracking Log'!H:H,A1409,'Tracking Log'!J:J,B1409)&gt;0,"Y","N"))</f>
        <v/>
      </c>
      <c r="E1409" t="str">
        <f>IF(A1409="","",IF(D1409="N","Unit will be held to the lessor of the adopted rate or "&amp;TEXT(C1409,"0.0000")&amp;" for "&amp;Year,VLOOKUP(A1409&amp;"-"&amp;B1409,'Tracking Support'!A:E,5,FALSE)))</f>
        <v/>
      </c>
      <c r="F1409">
        <f>IF(A1409=$F$1,COUNTIF($A$2:A1409,A1409),"")</f>
        <v>80</v>
      </c>
      <c r="G1409" t="str">
        <f t="shared" si="67"/>
        <v/>
      </c>
      <c r="H1409" t="str">
        <f t="shared" si="68"/>
        <v/>
      </c>
      <c r="I1409" t="str">
        <f t="shared" si="69"/>
        <v/>
      </c>
    </row>
    <row r="1410" spans="1:9" x14ac:dyDescent="0.25">
      <c r="A1410" t="str">
        <f>IF('C. Fund Source'!B1410="","",'C. Fund Source'!B1410&amp;'C. Fund Source'!C1410&amp;'C. Fund Source'!D1410)</f>
        <v/>
      </c>
      <c r="B1410" t="str">
        <f>IF('C. Fund Source'!E1410="","",'C. Fund Source'!E1410)</f>
        <v/>
      </c>
      <c r="C1410" t="str">
        <f>IF(A1410="","",'C. Fund Source'!G1410)</f>
        <v/>
      </c>
      <c r="D1410" t="str">
        <f>IF(A1410="","",IF(COUNTIFS('Tracking Log'!H:H,A1410,'Tracking Log'!J:J,B1410)&gt;0,"Y","N"))</f>
        <v/>
      </c>
      <c r="E1410" t="str">
        <f>IF(A1410="","",IF(D1410="N","Unit will be held to the lessor of the adopted rate or "&amp;TEXT(C1410,"0.0000")&amp;" for "&amp;Year,VLOOKUP(A1410&amp;"-"&amp;B1410,'Tracking Support'!A:E,5,FALSE)))</f>
        <v/>
      </c>
      <c r="F1410">
        <f>IF(A1410=$F$1,COUNTIF($A$2:A1410,A1410),"")</f>
        <v>81</v>
      </c>
      <c r="G1410" t="str">
        <f t="shared" si="67"/>
        <v/>
      </c>
      <c r="H1410" t="str">
        <f t="shared" si="68"/>
        <v/>
      </c>
      <c r="I1410" t="str">
        <f t="shared" si="69"/>
        <v/>
      </c>
    </row>
    <row r="1411" spans="1:9" x14ac:dyDescent="0.25">
      <c r="A1411" t="str">
        <f>IF('C. Fund Source'!B1411="","",'C. Fund Source'!B1411&amp;'C. Fund Source'!C1411&amp;'C. Fund Source'!D1411)</f>
        <v/>
      </c>
      <c r="B1411" t="str">
        <f>IF('C. Fund Source'!E1411="","",'C. Fund Source'!E1411)</f>
        <v/>
      </c>
      <c r="C1411" t="str">
        <f>IF(A1411="","",'C. Fund Source'!G1411)</f>
        <v/>
      </c>
      <c r="D1411" t="str">
        <f>IF(A1411="","",IF(COUNTIFS('Tracking Log'!H:H,A1411,'Tracking Log'!J:J,B1411)&gt;0,"Y","N"))</f>
        <v/>
      </c>
      <c r="E1411" t="str">
        <f>IF(A1411="","",IF(D1411="N","Unit will be held to the lessor of the adopted rate or "&amp;TEXT(C1411,"0.0000")&amp;" for "&amp;Year,VLOOKUP(A1411&amp;"-"&amp;B1411,'Tracking Support'!A:E,5,FALSE)))</f>
        <v/>
      </c>
      <c r="F1411">
        <f>IF(A1411=$F$1,COUNTIF($A$2:A1411,A1411),"")</f>
        <v>82</v>
      </c>
      <c r="G1411" t="str">
        <f t="shared" ref="G1411:G1474" si="70">IF(F1411="","",B1411)</f>
        <v/>
      </c>
      <c r="H1411" t="str">
        <f t="shared" ref="H1411:H1474" si="71">IF(F1411="","",C1411)</f>
        <v/>
      </c>
      <c r="I1411" t="str">
        <f t="shared" ref="I1411:I1474" si="72">IF(F1411="","",E1411)</f>
        <v/>
      </c>
    </row>
    <row r="1412" spans="1:9" x14ac:dyDescent="0.25">
      <c r="A1412" t="str">
        <f>IF('C. Fund Source'!B1412="","",'C. Fund Source'!B1412&amp;'C. Fund Source'!C1412&amp;'C. Fund Source'!D1412)</f>
        <v/>
      </c>
      <c r="B1412" t="str">
        <f>IF('C. Fund Source'!E1412="","",'C. Fund Source'!E1412)</f>
        <v/>
      </c>
      <c r="C1412" t="str">
        <f>IF(A1412="","",'C. Fund Source'!G1412)</f>
        <v/>
      </c>
      <c r="D1412" t="str">
        <f>IF(A1412="","",IF(COUNTIFS('Tracking Log'!H:H,A1412,'Tracking Log'!J:J,B1412)&gt;0,"Y","N"))</f>
        <v/>
      </c>
      <c r="E1412" t="str">
        <f>IF(A1412="","",IF(D1412="N","Unit will be held to the lessor of the adopted rate or "&amp;TEXT(C1412,"0.0000")&amp;" for "&amp;Year,VLOOKUP(A1412&amp;"-"&amp;B1412,'Tracking Support'!A:E,5,FALSE)))</f>
        <v/>
      </c>
      <c r="F1412">
        <f>IF(A1412=$F$1,COUNTIF($A$2:A1412,A1412),"")</f>
        <v>83</v>
      </c>
      <c r="G1412" t="str">
        <f t="shared" si="70"/>
        <v/>
      </c>
      <c r="H1412" t="str">
        <f t="shared" si="71"/>
        <v/>
      </c>
      <c r="I1412" t="str">
        <f t="shared" si="72"/>
        <v/>
      </c>
    </row>
    <row r="1413" spans="1:9" x14ac:dyDescent="0.25">
      <c r="A1413" t="str">
        <f>IF('C. Fund Source'!B1413="","",'C. Fund Source'!B1413&amp;'C. Fund Source'!C1413&amp;'C. Fund Source'!D1413)</f>
        <v/>
      </c>
      <c r="B1413" t="str">
        <f>IF('C. Fund Source'!E1413="","",'C. Fund Source'!E1413)</f>
        <v/>
      </c>
      <c r="C1413" t="str">
        <f>IF(A1413="","",'C. Fund Source'!G1413)</f>
        <v/>
      </c>
      <c r="D1413" t="str">
        <f>IF(A1413="","",IF(COUNTIFS('Tracking Log'!H:H,A1413,'Tracking Log'!J:J,B1413)&gt;0,"Y","N"))</f>
        <v/>
      </c>
      <c r="E1413" t="str">
        <f>IF(A1413="","",IF(D1413="N","Unit will be held to the lessor of the adopted rate or "&amp;TEXT(C1413,"0.0000")&amp;" for "&amp;Year,VLOOKUP(A1413&amp;"-"&amp;B1413,'Tracking Support'!A:E,5,FALSE)))</f>
        <v/>
      </c>
      <c r="F1413">
        <f>IF(A1413=$F$1,COUNTIF($A$2:A1413,A1413),"")</f>
        <v>84</v>
      </c>
      <c r="G1413" t="str">
        <f t="shared" si="70"/>
        <v/>
      </c>
      <c r="H1413" t="str">
        <f t="shared" si="71"/>
        <v/>
      </c>
      <c r="I1413" t="str">
        <f t="shared" si="72"/>
        <v/>
      </c>
    </row>
    <row r="1414" spans="1:9" x14ac:dyDescent="0.25">
      <c r="A1414" t="str">
        <f>IF('C. Fund Source'!B1414="","",'C. Fund Source'!B1414&amp;'C. Fund Source'!C1414&amp;'C. Fund Source'!D1414)</f>
        <v/>
      </c>
      <c r="B1414" t="str">
        <f>IF('C. Fund Source'!E1414="","",'C. Fund Source'!E1414)</f>
        <v/>
      </c>
      <c r="C1414" t="str">
        <f>IF(A1414="","",'C. Fund Source'!G1414)</f>
        <v/>
      </c>
      <c r="D1414" t="str">
        <f>IF(A1414="","",IF(COUNTIFS('Tracking Log'!H:H,A1414,'Tracking Log'!J:J,B1414)&gt;0,"Y","N"))</f>
        <v/>
      </c>
      <c r="E1414" t="str">
        <f>IF(A1414="","",IF(D1414="N","Unit will be held to the lessor of the adopted rate or "&amp;TEXT(C1414,"0.0000")&amp;" for "&amp;Year,VLOOKUP(A1414&amp;"-"&amp;B1414,'Tracking Support'!A:E,5,FALSE)))</f>
        <v/>
      </c>
      <c r="F1414">
        <f>IF(A1414=$F$1,COUNTIF($A$2:A1414,A1414),"")</f>
        <v>85</v>
      </c>
      <c r="G1414" t="str">
        <f t="shared" si="70"/>
        <v/>
      </c>
      <c r="H1414" t="str">
        <f t="shared" si="71"/>
        <v/>
      </c>
      <c r="I1414" t="str">
        <f t="shared" si="72"/>
        <v/>
      </c>
    </row>
    <row r="1415" spans="1:9" x14ac:dyDescent="0.25">
      <c r="A1415" t="str">
        <f>IF('C. Fund Source'!B1415="","",'C. Fund Source'!B1415&amp;'C. Fund Source'!C1415&amp;'C. Fund Source'!D1415)</f>
        <v/>
      </c>
      <c r="B1415" t="str">
        <f>IF('C. Fund Source'!E1415="","",'C. Fund Source'!E1415)</f>
        <v/>
      </c>
      <c r="C1415" t="str">
        <f>IF(A1415="","",'C. Fund Source'!G1415)</f>
        <v/>
      </c>
      <c r="D1415" t="str">
        <f>IF(A1415="","",IF(COUNTIFS('Tracking Log'!H:H,A1415,'Tracking Log'!J:J,B1415)&gt;0,"Y","N"))</f>
        <v/>
      </c>
      <c r="E1415" t="str">
        <f>IF(A1415="","",IF(D1415="N","Unit will be held to the lessor of the adopted rate or "&amp;TEXT(C1415,"0.0000")&amp;" for "&amp;Year,VLOOKUP(A1415&amp;"-"&amp;B1415,'Tracking Support'!A:E,5,FALSE)))</f>
        <v/>
      </c>
      <c r="F1415">
        <f>IF(A1415=$F$1,COUNTIF($A$2:A1415,A1415),"")</f>
        <v>86</v>
      </c>
      <c r="G1415" t="str">
        <f t="shared" si="70"/>
        <v/>
      </c>
      <c r="H1415" t="str">
        <f t="shared" si="71"/>
        <v/>
      </c>
      <c r="I1415" t="str">
        <f t="shared" si="72"/>
        <v/>
      </c>
    </row>
    <row r="1416" spans="1:9" x14ac:dyDescent="0.25">
      <c r="A1416" t="str">
        <f>IF('C. Fund Source'!B1416="","",'C. Fund Source'!B1416&amp;'C. Fund Source'!C1416&amp;'C. Fund Source'!D1416)</f>
        <v/>
      </c>
      <c r="B1416" t="str">
        <f>IF('C. Fund Source'!E1416="","",'C. Fund Source'!E1416)</f>
        <v/>
      </c>
      <c r="C1416" t="str">
        <f>IF(A1416="","",'C. Fund Source'!G1416)</f>
        <v/>
      </c>
      <c r="D1416" t="str">
        <f>IF(A1416="","",IF(COUNTIFS('Tracking Log'!H:H,A1416,'Tracking Log'!J:J,B1416)&gt;0,"Y","N"))</f>
        <v/>
      </c>
      <c r="E1416" t="str">
        <f>IF(A1416="","",IF(D1416="N","Unit will be held to the lessor of the adopted rate or "&amp;TEXT(C1416,"0.0000")&amp;" for "&amp;Year,VLOOKUP(A1416&amp;"-"&amp;B1416,'Tracking Support'!A:E,5,FALSE)))</f>
        <v/>
      </c>
      <c r="F1416">
        <f>IF(A1416=$F$1,COUNTIF($A$2:A1416,A1416),"")</f>
        <v>87</v>
      </c>
      <c r="G1416" t="str">
        <f t="shared" si="70"/>
        <v/>
      </c>
      <c r="H1416" t="str">
        <f t="shared" si="71"/>
        <v/>
      </c>
      <c r="I1416" t="str">
        <f t="shared" si="72"/>
        <v/>
      </c>
    </row>
    <row r="1417" spans="1:9" x14ac:dyDescent="0.25">
      <c r="A1417" t="str">
        <f>IF('C. Fund Source'!B1417="","",'C. Fund Source'!B1417&amp;'C. Fund Source'!C1417&amp;'C. Fund Source'!D1417)</f>
        <v/>
      </c>
      <c r="B1417" t="str">
        <f>IF('C. Fund Source'!E1417="","",'C. Fund Source'!E1417)</f>
        <v/>
      </c>
      <c r="C1417" t="str">
        <f>IF(A1417="","",'C. Fund Source'!G1417)</f>
        <v/>
      </c>
      <c r="D1417" t="str">
        <f>IF(A1417="","",IF(COUNTIFS('Tracking Log'!H:H,A1417,'Tracking Log'!J:J,B1417)&gt;0,"Y","N"))</f>
        <v/>
      </c>
      <c r="E1417" t="str">
        <f>IF(A1417="","",IF(D1417="N","Unit will be held to the lessor of the adopted rate or "&amp;TEXT(C1417,"0.0000")&amp;" for "&amp;Year,VLOOKUP(A1417&amp;"-"&amp;B1417,'Tracking Support'!A:E,5,FALSE)))</f>
        <v/>
      </c>
      <c r="F1417">
        <f>IF(A1417=$F$1,COUNTIF($A$2:A1417,A1417),"")</f>
        <v>88</v>
      </c>
      <c r="G1417" t="str">
        <f t="shared" si="70"/>
        <v/>
      </c>
      <c r="H1417" t="str">
        <f t="shared" si="71"/>
        <v/>
      </c>
      <c r="I1417" t="str">
        <f t="shared" si="72"/>
        <v/>
      </c>
    </row>
    <row r="1418" spans="1:9" x14ac:dyDescent="0.25">
      <c r="A1418" t="str">
        <f>IF('C. Fund Source'!B1418="","",'C. Fund Source'!B1418&amp;'C. Fund Source'!C1418&amp;'C. Fund Source'!D1418)</f>
        <v/>
      </c>
      <c r="B1418" t="str">
        <f>IF('C. Fund Source'!E1418="","",'C. Fund Source'!E1418)</f>
        <v/>
      </c>
      <c r="C1418" t="str">
        <f>IF(A1418="","",'C. Fund Source'!G1418)</f>
        <v/>
      </c>
      <c r="D1418" t="str">
        <f>IF(A1418="","",IF(COUNTIFS('Tracking Log'!H:H,A1418,'Tracking Log'!J:J,B1418)&gt;0,"Y","N"))</f>
        <v/>
      </c>
      <c r="E1418" t="str">
        <f>IF(A1418="","",IF(D1418="N","Unit will be held to the lessor of the adopted rate or "&amp;TEXT(C1418,"0.0000")&amp;" for "&amp;Year,VLOOKUP(A1418&amp;"-"&amp;B1418,'Tracking Support'!A:E,5,FALSE)))</f>
        <v/>
      </c>
      <c r="F1418">
        <f>IF(A1418=$F$1,COUNTIF($A$2:A1418,A1418),"")</f>
        <v>89</v>
      </c>
      <c r="G1418" t="str">
        <f t="shared" si="70"/>
        <v/>
      </c>
      <c r="H1418" t="str">
        <f t="shared" si="71"/>
        <v/>
      </c>
      <c r="I1418" t="str">
        <f t="shared" si="72"/>
        <v/>
      </c>
    </row>
    <row r="1419" spans="1:9" x14ac:dyDescent="0.25">
      <c r="A1419" t="str">
        <f>IF('C. Fund Source'!B1419="","",'C. Fund Source'!B1419&amp;'C. Fund Source'!C1419&amp;'C. Fund Source'!D1419)</f>
        <v/>
      </c>
      <c r="B1419" t="str">
        <f>IF('C. Fund Source'!E1419="","",'C. Fund Source'!E1419)</f>
        <v/>
      </c>
      <c r="C1419" t="str">
        <f>IF(A1419="","",'C. Fund Source'!G1419)</f>
        <v/>
      </c>
      <c r="D1419" t="str">
        <f>IF(A1419="","",IF(COUNTIFS('Tracking Log'!H:H,A1419,'Tracking Log'!J:J,B1419)&gt;0,"Y","N"))</f>
        <v/>
      </c>
      <c r="E1419" t="str">
        <f>IF(A1419="","",IF(D1419="N","Unit will be held to the lessor of the adopted rate or "&amp;TEXT(C1419,"0.0000")&amp;" for "&amp;Year,VLOOKUP(A1419&amp;"-"&amp;B1419,'Tracking Support'!A:E,5,FALSE)))</f>
        <v/>
      </c>
      <c r="F1419">
        <f>IF(A1419=$F$1,COUNTIF($A$2:A1419,A1419),"")</f>
        <v>90</v>
      </c>
      <c r="G1419" t="str">
        <f t="shared" si="70"/>
        <v/>
      </c>
      <c r="H1419" t="str">
        <f t="shared" si="71"/>
        <v/>
      </c>
      <c r="I1419" t="str">
        <f t="shared" si="72"/>
        <v/>
      </c>
    </row>
    <row r="1420" spans="1:9" x14ac:dyDescent="0.25">
      <c r="A1420" t="str">
        <f>IF('C. Fund Source'!B1420="","",'C. Fund Source'!B1420&amp;'C. Fund Source'!C1420&amp;'C. Fund Source'!D1420)</f>
        <v/>
      </c>
      <c r="B1420" t="str">
        <f>IF('C. Fund Source'!E1420="","",'C. Fund Source'!E1420)</f>
        <v/>
      </c>
      <c r="C1420" t="str">
        <f>IF(A1420="","",'C. Fund Source'!G1420)</f>
        <v/>
      </c>
      <c r="D1420" t="str">
        <f>IF(A1420="","",IF(COUNTIFS('Tracking Log'!H:H,A1420,'Tracking Log'!J:J,B1420)&gt;0,"Y","N"))</f>
        <v/>
      </c>
      <c r="E1420" t="str">
        <f>IF(A1420="","",IF(D1420="N","Unit will be held to the lessor of the adopted rate or "&amp;TEXT(C1420,"0.0000")&amp;" for "&amp;Year,VLOOKUP(A1420&amp;"-"&amp;B1420,'Tracking Support'!A:E,5,FALSE)))</f>
        <v/>
      </c>
      <c r="F1420">
        <f>IF(A1420=$F$1,COUNTIF($A$2:A1420,A1420),"")</f>
        <v>91</v>
      </c>
      <c r="G1420" t="str">
        <f t="shared" si="70"/>
        <v/>
      </c>
      <c r="H1420" t="str">
        <f t="shared" si="71"/>
        <v/>
      </c>
      <c r="I1420" t="str">
        <f t="shared" si="72"/>
        <v/>
      </c>
    </row>
    <row r="1421" spans="1:9" x14ac:dyDescent="0.25">
      <c r="A1421" t="str">
        <f>IF('C. Fund Source'!B1421="","",'C. Fund Source'!B1421&amp;'C. Fund Source'!C1421&amp;'C. Fund Source'!D1421)</f>
        <v/>
      </c>
      <c r="B1421" t="str">
        <f>IF('C. Fund Source'!E1421="","",'C. Fund Source'!E1421)</f>
        <v/>
      </c>
      <c r="C1421" t="str">
        <f>IF(A1421="","",'C. Fund Source'!G1421)</f>
        <v/>
      </c>
      <c r="D1421" t="str">
        <f>IF(A1421="","",IF(COUNTIFS('Tracking Log'!H:H,A1421,'Tracking Log'!J:J,B1421)&gt;0,"Y","N"))</f>
        <v/>
      </c>
      <c r="E1421" t="str">
        <f>IF(A1421="","",IF(D1421="N","Unit will be held to the lessor of the adopted rate or "&amp;TEXT(C1421,"0.0000")&amp;" for "&amp;Year,VLOOKUP(A1421&amp;"-"&amp;B1421,'Tracking Support'!A:E,5,FALSE)))</f>
        <v/>
      </c>
      <c r="F1421">
        <f>IF(A1421=$F$1,COUNTIF($A$2:A1421,A1421),"")</f>
        <v>92</v>
      </c>
      <c r="G1421" t="str">
        <f t="shared" si="70"/>
        <v/>
      </c>
      <c r="H1421" t="str">
        <f t="shared" si="71"/>
        <v/>
      </c>
      <c r="I1421" t="str">
        <f t="shared" si="72"/>
        <v/>
      </c>
    </row>
    <row r="1422" spans="1:9" x14ac:dyDescent="0.25">
      <c r="A1422" t="str">
        <f>IF('C. Fund Source'!B1422="","",'C. Fund Source'!B1422&amp;'C. Fund Source'!C1422&amp;'C. Fund Source'!D1422)</f>
        <v/>
      </c>
      <c r="B1422" t="str">
        <f>IF('C. Fund Source'!E1422="","",'C. Fund Source'!E1422)</f>
        <v/>
      </c>
      <c r="C1422" t="str">
        <f>IF(A1422="","",'C. Fund Source'!G1422)</f>
        <v/>
      </c>
      <c r="D1422" t="str">
        <f>IF(A1422="","",IF(COUNTIFS('Tracking Log'!H:H,A1422,'Tracking Log'!J:J,B1422)&gt;0,"Y","N"))</f>
        <v/>
      </c>
      <c r="E1422" t="str">
        <f>IF(A1422="","",IF(D1422="N","Unit will be held to the lessor of the adopted rate or "&amp;TEXT(C1422,"0.0000")&amp;" for "&amp;Year,VLOOKUP(A1422&amp;"-"&amp;B1422,'Tracking Support'!A:E,5,FALSE)))</f>
        <v/>
      </c>
      <c r="F1422">
        <f>IF(A1422=$F$1,COUNTIF($A$2:A1422,A1422),"")</f>
        <v>93</v>
      </c>
      <c r="G1422" t="str">
        <f t="shared" si="70"/>
        <v/>
      </c>
      <c r="H1422" t="str">
        <f t="shared" si="71"/>
        <v/>
      </c>
      <c r="I1422" t="str">
        <f t="shared" si="72"/>
        <v/>
      </c>
    </row>
    <row r="1423" spans="1:9" x14ac:dyDescent="0.25">
      <c r="A1423" t="str">
        <f>IF('C. Fund Source'!B1423="","",'C. Fund Source'!B1423&amp;'C. Fund Source'!C1423&amp;'C. Fund Source'!D1423)</f>
        <v/>
      </c>
      <c r="B1423" t="str">
        <f>IF('C. Fund Source'!E1423="","",'C. Fund Source'!E1423)</f>
        <v/>
      </c>
      <c r="C1423" t="str">
        <f>IF(A1423="","",'C. Fund Source'!G1423)</f>
        <v/>
      </c>
      <c r="D1423" t="str">
        <f>IF(A1423="","",IF(COUNTIFS('Tracking Log'!H:H,A1423,'Tracking Log'!J:J,B1423)&gt;0,"Y","N"))</f>
        <v/>
      </c>
      <c r="E1423" t="str">
        <f>IF(A1423="","",IF(D1423="N","Unit will be held to the lessor of the adopted rate or "&amp;TEXT(C1423,"0.0000")&amp;" for "&amp;Year,VLOOKUP(A1423&amp;"-"&amp;B1423,'Tracking Support'!A:E,5,FALSE)))</f>
        <v/>
      </c>
      <c r="F1423">
        <f>IF(A1423=$F$1,COUNTIF($A$2:A1423,A1423),"")</f>
        <v>94</v>
      </c>
      <c r="G1423" t="str">
        <f t="shared" si="70"/>
        <v/>
      </c>
      <c r="H1423" t="str">
        <f t="shared" si="71"/>
        <v/>
      </c>
      <c r="I1423" t="str">
        <f t="shared" si="72"/>
        <v/>
      </c>
    </row>
    <row r="1424" spans="1:9" x14ac:dyDescent="0.25">
      <c r="A1424" t="str">
        <f>IF('C. Fund Source'!B1424="","",'C. Fund Source'!B1424&amp;'C. Fund Source'!C1424&amp;'C. Fund Source'!D1424)</f>
        <v/>
      </c>
      <c r="B1424" t="str">
        <f>IF('C. Fund Source'!E1424="","",'C. Fund Source'!E1424)</f>
        <v/>
      </c>
      <c r="C1424" t="str">
        <f>IF(A1424="","",'C. Fund Source'!G1424)</f>
        <v/>
      </c>
      <c r="D1424" t="str">
        <f>IF(A1424="","",IF(COUNTIFS('Tracking Log'!H:H,A1424,'Tracking Log'!J:J,B1424)&gt;0,"Y","N"))</f>
        <v/>
      </c>
      <c r="E1424" t="str">
        <f>IF(A1424="","",IF(D1424="N","Unit will be held to the lessor of the adopted rate or "&amp;TEXT(C1424,"0.0000")&amp;" for "&amp;Year,VLOOKUP(A1424&amp;"-"&amp;B1424,'Tracking Support'!A:E,5,FALSE)))</f>
        <v/>
      </c>
      <c r="F1424">
        <f>IF(A1424=$F$1,COUNTIF($A$2:A1424,A1424),"")</f>
        <v>95</v>
      </c>
      <c r="G1424" t="str">
        <f t="shared" si="70"/>
        <v/>
      </c>
      <c r="H1424" t="str">
        <f t="shared" si="71"/>
        <v/>
      </c>
      <c r="I1424" t="str">
        <f t="shared" si="72"/>
        <v/>
      </c>
    </row>
    <row r="1425" spans="1:9" x14ac:dyDescent="0.25">
      <c r="A1425" t="str">
        <f>IF('C. Fund Source'!B1425="","",'C. Fund Source'!B1425&amp;'C. Fund Source'!C1425&amp;'C. Fund Source'!D1425)</f>
        <v/>
      </c>
      <c r="B1425" t="str">
        <f>IF('C. Fund Source'!E1425="","",'C. Fund Source'!E1425)</f>
        <v/>
      </c>
      <c r="C1425" t="str">
        <f>IF(A1425="","",'C. Fund Source'!G1425)</f>
        <v/>
      </c>
      <c r="D1425" t="str">
        <f>IF(A1425="","",IF(COUNTIFS('Tracking Log'!H:H,A1425,'Tracking Log'!J:J,B1425)&gt;0,"Y","N"))</f>
        <v/>
      </c>
      <c r="E1425" t="str">
        <f>IF(A1425="","",IF(D1425="N","Unit will be held to the lessor of the adopted rate or "&amp;TEXT(C1425,"0.0000")&amp;" for "&amp;Year,VLOOKUP(A1425&amp;"-"&amp;B1425,'Tracking Support'!A:E,5,FALSE)))</f>
        <v/>
      </c>
      <c r="F1425">
        <f>IF(A1425=$F$1,COUNTIF($A$2:A1425,A1425),"")</f>
        <v>96</v>
      </c>
      <c r="G1425" t="str">
        <f t="shared" si="70"/>
        <v/>
      </c>
      <c r="H1425" t="str">
        <f t="shared" si="71"/>
        <v/>
      </c>
      <c r="I1425" t="str">
        <f t="shared" si="72"/>
        <v/>
      </c>
    </row>
    <row r="1426" spans="1:9" x14ac:dyDescent="0.25">
      <c r="A1426" t="str">
        <f>IF('C. Fund Source'!B1426="","",'C. Fund Source'!B1426&amp;'C. Fund Source'!C1426&amp;'C. Fund Source'!D1426)</f>
        <v/>
      </c>
      <c r="B1426" t="str">
        <f>IF('C. Fund Source'!E1426="","",'C. Fund Source'!E1426)</f>
        <v/>
      </c>
      <c r="C1426" t="str">
        <f>IF(A1426="","",'C. Fund Source'!G1426)</f>
        <v/>
      </c>
      <c r="D1426" t="str">
        <f>IF(A1426="","",IF(COUNTIFS('Tracking Log'!H:H,A1426,'Tracking Log'!J:J,B1426)&gt;0,"Y","N"))</f>
        <v/>
      </c>
      <c r="E1426" t="str">
        <f>IF(A1426="","",IF(D1426="N","Unit will be held to the lessor of the adopted rate or "&amp;TEXT(C1426,"0.0000")&amp;" for "&amp;Year,VLOOKUP(A1426&amp;"-"&amp;B1426,'Tracking Support'!A:E,5,FALSE)))</f>
        <v/>
      </c>
      <c r="F1426">
        <f>IF(A1426=$F$1,COUNTIF($A$2:A1426,A1426),"")</f>
        <v>97</v>
      </c>
      <c r="G1426" t="str">
        <f t="shared" si="70"/>
        <v/>
      </c>
      <c r="H1426" t="str">
        <f t="shared" si="71"/>
        <v/>
      </c>
      <c r="I1426" t="str">
        <f t="shared" si="72"/>
        <v/>
      </c>
    </row>
    <row r="1427" spans="1:9" x14ac:dyDescent="0.25">
      <c r="A1427" t="str">
        <f>IF('C. Fund Source'!B1427="","",'C. Fund Source'!B1427&amp;'C. Fund Source'!C1427&amp;'C. Fund Source'!D1427)</f>
        <v/>
      </c>
      <c r="B1427" t="str">
        <f>IF('C. Fund Source'!E1427="","",'C. Fund Source'!E1427)</f>
        <v/>
      </c>
      <c r="C1427" t="str">
        <f>IF(A1427="","",'C. Fund Source'!G1427)</f>
        <v/>
      </c>
      <c r="D1427" t="str">
        <f>IF(A1427="","",IF(COUNTIFS('Tracking Log'!H:H,A1427,'Tracking Log'!J:J,B1427)&gt;0,"Y","N"))</f>
        <v/>
      </c>
      <c r="E1427" t="str">
        <f>IF(A1427="","",IF(D1427="N","Unit will be held to the lessor of the adopted rate or "&amp;TEXT(C1427,"0.0000")&amp;" for "&amp;Year,VLOOKUP(A1427&amp;"-"&amp;B1427,'Tracking Support'!A:E,5,FALSE)))</f>
        <v/>
      </c>
      <c r="F1427">
        <f>IF(A1427=$F$1,COUNTIF($A$2:A1427,A1427),"")</f>
        <v>98</v>
      </c>
      <c r="G1427" t="str">
        <f t="shared" si="70"/>
        <v/>
      </c>
      <c r="H1427" t="str">
        <f t="shared" si="71"/>
        <v/>
      </c>
      <c r="I1427" t="str">
        <f t="shared" si="72"/>
        <v/>
      </c>
    </row>
    <row r="1428" spans="1:9" x14ac:dyDescent="0.25">
      <c r="A1428" t="str">
        <f>IF('C. Fund Source'!B1428="","",'C. Fund Source'!B1428&amp;'C. Fund Source'!C1428&amp;'C. Fund Source'!D1428)</f>
        <v/>
      </c>
      <c r="B1428" t="str">
        <f>IF('C. Fund Source'!E1428="","",'C. Fund Source'!E1428)</f>
        <v/>
      </c>
      <c r="C1428" t="str">
        <f>IF(A1428="","",'C. Fund Source'!G1428)</f>
        <v/>
      </c>
      <c r="D1428" t="str">
        <f>IF(A1428="","",IF(COUNTIFS('Tracking Log'!H:H,A1428,'Tracking Log'!J:J,B1428)&gt;0,"Y","N"))</f>
        <v/>
      </c>
      <c r="E1428" t="str">
        <f>IF(A1428="","",IF(D1428="N","Unit will be held to the lessor of the adopted rate or "&amp;TEXT(C1428,"0.0000")&amp;" for "&amp;Year,VLOOKUP(A1428&amp;"-"&amp;B1428,'Tracking Support'!A:E,5,FALSE)))</f>
        <v/>
      </c>
      <c r="F1428">
        <f>IF(A1428=$F$1,COUNTIF($A$2:A1428,A1428),"")</f>
        <v>99</v>
      </c>
      <c r="G1428" t="str">
        <f t="shared" si="70"/>
        <v/>
      </c>
      <c r="H1428" t="str">
        <f t="shared" si="71"/>
        <v/>
      </c>
      <c r="I1428" t="str">
        <f t="shared" si="72"/>
        <v/>
      </c>
    </row>
    <row r="1429" spans="1:9" x14ac:dyDescent="0.25">
      <c r="A1429" t="str">
        <f>IF('C. Fund Source'!B1429="","",'C. Fund Source'!B1429&amp;'C. Fund Source'!C1429&amp;'C. Fund Source'!D1429)</f>
        <v/>
      </c>
      <c r="B1429" t="str">
        <f>IF('C. Fund Source'!E1429="","",'C. Fund Source'!E1429)</f>
        <v/>
      </c>
      <c r="C1429" t="str">
        <f>IF(A1429="","",'C. Fund Source'!G1429)</f>
        <v/>
      </c>
      <c r="D1429" t="str">
        <f>IF(A1429="","",IF(COUNTIFS('Tracking Log'!H:H,A1429,'Tracking Log'!J:J,B1429)&gt;0,"Y","N"))</f>
        <v/>
      </c>
      <c r="E1429" t="str">
        <f>IF(A1429="","",IF(D1429="N","Unit will be held to the lessor of the adopted rate or "&amp;TEXT(C1429,"0.0000")&amp;" for "&amp;Year,VLOOKUP(A1429&amp;"-"&amp;B1429,'Tracking Support'!A:E,5,FALSE)))</f>
        <v/>
      </c>
      <c r="F1429">
        <f>IF(A1429=$F$1,COUNTIF($A$2:A1429,A1429),"")</f>
        <v>100</v>
      </c>
      <c r="G1429" t="str">
        <f t="shared" si="70"/>
        <v/>
      </c>
      <c r="H1429" t="str">
        <f t="shared" si="71"/>
        <v/>
      </c>
      <c r="I1429" t="str">
        <f t="shared" si="72"/>
        <v/>
      </c>
    </row>
    <row r="1430" spans="1:9" x14ac:dyDescent="0.25">
      <c r="A1430" t="str">
        <f>IF('C. Fund Source'!B1430="","",'C. Fund Source'!B1430&amp;'C. Fund Source'!C1430&amp;'C. Fund Source'!D1430)</f>
        <v/>
      </c>
      <c r="B1430" t="str">
        <f>IF('C. Fund Source'!E1430="","",'C. Fund Source'!E1430)</f>
        <v/>
      </c>
      <c r="C1430" t="str">
        <f>IF(A1430="","",'C. Fund Source'!G1430)</f>
        <v/>
      </c>
      <c r="D1430" t="str">
        <f>IF(A1430="","",IF(COUNTIFS('Tracking Log'!H:H,A1430,'Tracking Log'!J:J,B1430)&gt;0,"Y","N"))</f>
        <v/>
      </c>
      <c r="E1430" t="str">
        <f>IF(A1430="","",IF(D1430="N","Unit will be held to the lessor of the adopted rate or "&amp;TEXT(C1430,"0.0000")&amp;" for "&amp;Year,VLOOKUP(A1430&amp;"-"&amp;B1430,'Tracking Support'!A:E,5,FALSE)))</f>
        <v/>
      </c>
      <c r="F1430">
        <f>IF(A1430=$F$1,COUNTIF($A$2:A1430,A1430),"")</f>
        <v>101</v>
      </c>
      <c r="G1430" t="str">
        <f t="shared" si="70"/>
        <v/>
      </c>
      <c r="H1430" t="str">
        <f t="shared" si="71"/>
        <v/>
      </c>
      <c r="I1430" t="str">
        <f t="shared" si="72"/>
        <v/>
      </c>
    </row>
    <row r="1431" spans="1:9" x14ac:dyDescent="0.25">
      <c r="A1431" t="str">
        <f>IF('C. Fund Source'!B1431="","",'C. Fund Source'!B1431&amp;'C. Fund Source'!C1431&amp;'C. Fund Source'!D1431)</f>
        <v/>
      </c>
      <c r="B1431" t="str">
        <f>IF('C. Fund Source'!E1431="","",'C. Fund Source'!E1431)</f>
        <v/>
      </c>
      <c r="C1431" t="str">
        <f>IF(A1431="","",'C. Fund Source'!G1431)</f>
        <v/>
      </c>
      <c r="D1431" t="str">
        <f>IF(A1431="","",IF(COUNTIFS('Tracking Log'!H:H,A1431,'Tracking Log'!J:J,B1431)&gt;0,"Y","N"))</f>
        <v/>
      </c>
      <c r="E1431" t="str">
        <f>IF(A1431="","",IF(D1431="N","Unit will be held to the lessor of the adopted rate or "&amp;TEXT(C1431,"0.0000")&amp;" for "&amp;Year,VLOOKUP(A1431&amp;"-"&amp;B1431,'Tracking Support'!A:E,5,FALSE)))</f>
        <v/>
      </c>
      <c r="F1431">
        <f>IF(A1431=$F$1,COUNTIF($A$2:A1431,A1431),"")</f>
        <v>102</v>
      </c>
      <c r="G1431" t="str">
        <f t="shared" si="70"/>
        <v/>
      </c>
      <c r="H1431" t="str">
        <f t="shared" si="71"/>
        <v/>
      </c>
      <c r="I1431" t="str">
        <f t="shared" si="72"/>
        <v/>
      </c>
    </row>
    <row r="1432" spans="1:9" x14ac:dyDescent="0.25">
      <c r="A1432" t="str">
        <f>IF('C. Fund Source'!B1432="","",'C. Fund Source'!B1432&amp;'C. Fund Source'!C1432&amp;'C. Fund Source'!D1432)</f>
        <v/>
      </c>
      <c r="B1432" t="str">
        <f>IF('C. Fund Source'!E1432="","",'C. Fund Source'!E1432)</f>
        <v/>
      </c>
      <c r="C1432" t="str">
        <f>IF(A1432="","",'C. Fund Source'!G1432)</f>
        <v/>
      </c>
      <c r="D1432" t="str">
        <f>IF(A1432="","",IF(COUNTIFS('Tracking Log'!H:H,A1432,'Tracking Log'!J:J,B1432)&gt;0,"Y","N"))</f>
        <v/>
      </c>
      <c r="E1432" t="str">
        <f>IF(A1432="","",IF(D1432="N","Unit will be held to the lessor of the adopted rate or "&amp;TEXT(C1432,"0.0000")&amp;" for "&amp;Year,VLOOKUP(A1432&amp;"-"&amp;B1432,'Tracking Support'!A:E,5,FALSE)))</f>
        <v/>
      </c>
      <c r="F1432">
        <f>IF(A1432=$F$1,COUNTIF($A$2:A1432,A1432),"")</f>
        <v>103</v>
      </c>
      <c r="G1432" t="str">
        <f t="shared" si="70"/>
        <v/>
      </c>
      <c r="H1432" t="str">
        <f t="shared" si="71"/>
        <v/>
      </c>
      <c r="I1432" t="str">
        <f t="shared" si="72"/>
        <v/>
      </c>
    </row>
    <row r="1433" spans="1:9" x14ac:dyDescent="0.25">
      <c r="A1433" t="str">
        <f>IF('C. Fund Source'!B1433="","",'C. Fund Source'!B1433&amp;'C. Fund Source'!C1433&amp;'C. Fund Source'!D1433)</f>
        <v/>
      </c>
      <c r="B1433" t="str">
        <f>IF('C. Fund Source'!E1433="","",'C. Fund Source'!E1433)</f>
        <v/>
      </c>
      <c r="C1433" t="str">
        <f>IF(A1433="","",'C. Fund Source'!G1433)</f>
        <v/>
      </c>
      <c r="D1433" t="str">
        <f>IF(A1433="","",IF(COUNTIFS('Tracking Log'!H:H,A1433,'Tracking Log'!J:J,B1433)&gt;0,"Y","N"))</f>
        <v/>
      </c>
      <c r="E1433" t="str">
        <f>IF(A1433="","",IF(D1433="N","Unit will be held to the lessor of the adopted rate or "&amp;TEXT(C1433,"0.0000")&amp;" for "&amp;Year,VLOOKUP(A1433&amp;"-"&amp;B1433,'Tracking Support'!A:E,5,FALSE)))</f>
        <v/>
      </c>
      <c r="F1433">
        <f>IF(A1433=$F$1,COUNTIF($A$2:A1433,A1433),"")</f>
        <v>104</v>
      </c>
      <c r="G1433" t="str">
        <f t="shared" si="70"/>
        <v/>
      </c>
      <c r="H1433" t="str">
        <f t="shared" si="71"/>
        <v/>
      </c>
      <c r="I1433" t="str">
        <f t="shared" si="72"/>
        <v/>
      </c>
    </row>
    <row r="1434" spans="1:9" x14ac:dyDescent="0.25">
      <c r="A1434" t="str">
        <f>IF('C. Fund Source'!B1434="","",'C. Fund Source'!B1434&amp;'C. Fund Source'!C1434&amp;'C. Fund Source'!D1434)</f>
        <v/>
      </c>
      <c r="B1434" t="str">
        <f>IF('C. Fund Source'!E1434="","",'C. Fund Source'!E1434)</f>
        <v/>
      </c>
      <c r="C1434" t="str">
        <f>IF(A1434="","",'C. Fund Source'!G1434)</f>
        <v/>
      </c>
      <c r="D1434" t="str">
        <f>IF(A1434="","",IF(COUNTIFS('Tracking Log'!H:H,A1434,'Tracking Log'!J:J,B1434)&gt;0,"Y","N"))</f>
        <v/>
      </c>
      <c r="E1434" t="str">
        <f>IF(A1434="","",IF(D1434="N","Unit will be held to the lessor of the adopted rate or "&amp;TEXT(C1434,"0.0000")&amp;" for "&amp;Year,VLOOKUP(A1434&amp;"-"&amp;B1434,'Tracking Support'!A:E,5,FALSE)))</f>
        <v/>
      </c>
      <c r="F1434">
        <f>IF(A1434=$F$1,COUNTIF($A$2:A1434,A1434),"")</f>
        <v>105</v>
      </c>
      <c r="G1434" t="str">
        <f t="shared" si="70"/>
        <v/>
      </c>
      <c r="H1434" t="str">
        <f t="shared" si="71"/>
        <v/>
      </c>
      <c r="I1434" t="str">
        <f t="shared" si="72"/>
        <v/>
      </c>
    </row>
    <row r="1435" spans="1:9" x14ac:dyDescent="0.25">
      <c r="A1435" t="str">
        <f>IF('C. Fund Source'!B1435="","",'C. Fund Source'!B1435&amp;'C. Fund Source'!C1435&amp;'C. Fund Source'!D1435)</f>
        <v/>
      </c>
      <c r="B1435" t="str">
        <f>IF('C. Fund Source'!E1435="","",'C. Fund Source'!E1435)</f>
        <v/>
      </c>
      <c r="C1435" t="str">
        <f>IF(A1435="","",'C. Fund Source'!G1435)</f>
        <v/>
      </c>
      <c r="D1435" t="str">
        <f>IF(A1435="","",IF(COUNTIFS('Tracking Log'!H:H,A1435,'Tracking Log'!J:J,B1435)&gt;0,"Y","N"))</f>
        <v/>
      </c>
      <c r="E1435" t="str">
        <f>IF(A1435="","",IF(D1435="N","Unit will be held to the lessor of the adopted rate or "&amp;TEXT(C1435,"0.0000")&amp;" for "&amp;Year,VLOOKUP(A1435&amp;"-"&amp;B1435,'Tracking Support'!A:E,5,FALSE)))</f>
        <v/>
      </c>
      <c r="F1435">
        <f>IF(A1435=$F$1,COUNTIF($A$2:A1435,A1435),"")</f>
        <v>106</v>
      </c>
      <c r="G1435" t="str">
        <f t="shared" si="70"/>
        <v/>
      </c>
      <c r="H1435" t="str">
        <f t="shared" si="71"/>
        <v/>
      </c>
      <c r="I1435" t="str">
        <f t="shared" si="72"/>
        <v/>
      </c>
    </row>
    <row r="1436" spans="1:9" x14ac:dyDescent="0.25">
      <c r="A1436" t="str">
        <f>IF('C. Fund Source'!B1436="","",'C. Fund Source'!B1436&amp;'C. Fund Source'!C1436&amp;'C. Fund Source'!D1436)</f>
        <v/>
      </c>
      <c r="B1436" t="str">
        <f>IF('C. Fund Source'!E1436="","",'C. Fund Source'!E1436)</f>
        <v/>
      </c>
      <c r="C1436" t="str">
        <f>IF(A1436="","",'C. Fund Source'!G1436)</f>
        <v/>
      </c>
      <c r="D1436" t="str">
        <f>IF(A1436="","",IF(COUNTIFS('Tracking Log'!H:H,A1436,'Tracking Log'!J:J,B1436)&gt;0,"Y","N"))</f>
        <v/>
      </c>
      <c r="E1436" t="str">
        <f>IF(A1436="","",IF(D1436="N","Unit will be held to the lessor of the adopted rate or "&amp;TEXT(C1436,"0.0000")&amp;" for "&amp;Year,VLOOKUP(A1436&amp;"-"&amp;B1436,'Tracking Support'!A:E,5,FALSE)))</f>
        <v/>
      </c>
      <c r="F1436">
        <f>IF(A1436=$F$1,COUNTIF($A$2:A1436,A1436),"")</f>
        <v>107</v>
      </c>
      <c r="G1436" t="str">
        <f t="shared" si="70"/>
        <v/>
      </c>
      <c r="H1436" t="str">
        <f t="shared" si="71"/>
        <v/>
      </c>
      <c r="I1436" t="str">
        <f t="shared" si="72"/>
        <v/>
      </c>
    </row>
    <row r="1437" spans="1:9" x14ac:dyDescent="0.25">
      <c r="A1437" t="str">
        <f>IF('C. Fund Source'!B1437="","",'C. Fund Source'!B1437&amp;'C. Fund Source'!C1437&amp;'C. Fund Source'!D1437)</f>
        <v/>
      </c>
      <c r="B1437" t="str">
        <f>IF('C. Fund Source'!E1437="","",'C. Fund Source'!E1437)</f>
        <v/>
      </c>
      <c r="C1437" t="str">
        <f>IF(A1437="","",'C. Fund Source'!G1437)</f>
        <v/>
      </c>
      <c r="D1437" t="str">
        <f>IF(A1437="","",IF(COUNTIFS('Tracking Log'!H:H,A1437,'Tracking Log'!J:J,B1437)&gt;0,"Y","N"))</f>
        <v/>
      </c>
      <c r="E1437" t="str">
        <f>IF(A1437="","",IF(D1437="N","Unit will be held to the lessor of the adopted rate or "&amp;TEXT(C1437,"0.0000")&amp;" for "&amp;Year,VLOOKUP(A1437&amp;"-"&amp;B1437,'Tracking Support'!A:E,5,FALSE)))</f>
        <v/>
      </c>
      <c r="F1437">
        <f>IF(A1437=$F$1,COUNTIF($A$2:A1437,A1437),"")</f>
        <v>108</v>
      </c>
      <c r="G1437" t="str">
        <f t="shared" si="70"/>
        <v/>
      </c>
      <c r="H1437" t="str">
        <f t="shared" si="71"/>
        <v/>
      </c>
      <c r="I1437" t="str">
        <f t="shared" si="72"/>
        <v/>
      </c>
    </row>
    <row r="1438" spans="1:9" x14ac:dyDescent="0.25">
      <c r="A1438" t="str">
        <f>IF('C. Fund Source'!B1438="","",'C. Fund Source'!B1438&amp;'C. Fund Source'!C1438&amp;'C. Fund Source'!D1438)</f>
        <v/>
      </c>
      <c r="B1438" t="str">
        <f>IF('C. Fund Source'!E1438="","",'C. Fund Source'!E1438)</f>
        <v/>
      </c>
      <c r="C1438" t="str">
        <f>IF(A1438="","",'C. Fund Source'!G1438)</f>
        <v/>
      </c>
      <c r="D1438" t="str">
        <f>IF(A1438="","",IF(COUNTIFS('Tracking Log'!H:H,A1438,'Tracking Log'!J:J,B1438)&gt;0,"Y","N"))</f>
        <v/>
      </c>
      <c r="E1438" t="str">
        <f>IF(A1438="","",IF(D1438="N","Unit will be held to the lessor of the adopted rate or "&amp;TEXT(C1438,"0.0000")&amp;" for "&amp;Year,VLOOKUP(A1438&amp;"-"&amp;B1438,'Tracking Support'!A:E,5,FALSE)))</f>
        <v/>
      </c>
      <c r="F1438">
        <f>IF(A1438=$F$1,COUNTIF($A$2:A1438,A1438),"")</f>
        <v>109</v>
      </c>
      <c r="G1438" t="str">
        <f t="shared" si="70"/>
        <v/>
      </c>
      <c r="H1438" t="str">
        <f t="shared" si="71"/>
        <v/>
      </c>
      <c r="I1438" t="str">
        <f t="shared" si="72"/>
        <v/>
      </c>
    </row>
    <row r="1439" spans="1:9" x14ac:dyDescent="0.25">
      <c r="A1439" t="str">
        <f>IF('C. Fund Source'!B1439="","",'C. Fund Source'!B1439&amp;'C. Fund Source'!C1439&amp;'C. Fund Source'!D1439)</f>
        <v/>
      </c>
      <c r="B1439" t="str">
        <f>IF('C. Fund Source'!E1439="","",'C. Fund Source'!E1439)</f>
        <v/>
      </c>
      <c r="C1439" t="str">
        <f>IF(A1439="","",'C. Fund Source'!G1439)</f>
        <v/>
      </c>
      <c r="D1439" t="str">
        <f>IF(A1439="","",IF(COUNTIFS('Tracking Log'!H:H,A1439,'Tracking Log'!J:J,B1439)&gt;0,"Y","N"))</f>
        <v/>
      </c>
      <c r="E1439" t="str">
        <f>IF(A1439="","",IF(D1439="N","Unit will be held to the lessor of the adopted rate or "&amp;TEXT(C1439,"0.0000")&amp;" for "&amp;Year,VLOOKUP(A1439&amp;"-"&amp;B1439,'Tracking Support'!A:E,5,FALSE)))</f>
        <v/>
      </c>
      <c r="F1439">
        <f>IF(A1439=$F$1,COUNTIF($A$2:A1439,A1439),"")</f>
        <v>110</v>
      </c>
      <c r="G1439" t="str">
        <f t="shared" si="70"/>
        <v/>
      </c>
      <c r="H1439" t="str">
        <f t="shared" si="71"/>
        <v/>
      </c>
      <c r="I1439" t="str">
        <f t="shared" si="72"/>
        <v/>
      </c>
    </row>
    <row r="1440" spans="1:9" x14ac:dyDescent="0.25">
      <c r="A1440" t="str">
        <f>IF('C. Fund Source'!B1440="","",'C. Fund Source'!B1440&amp;'C. Fund Source'!C1440&amp;'C. Fund Source'!D1440)</f>
        <v/>
      </c>
      <c r="B1440" t="str">
        <f>IF('C. Fund Source'!E1440="","",'C. Fund Source'!E1440)</f>
        <v/>
      </c>
      <c r="C1440" t="str">
        <f>IF(A1440="","",'C. Fund Source'!G1440)</f>
        <v/>
      </c>
      <c r="D1440" t="str">
        <f>IF(A1440="","",IF(COUNTIFS('Tracking Log'!H:H,A1440,'Tracking Log'!J:J,B1440)&gt;0,"Y","N"))</f>
        <v/>
      </c>
      <c r="E1440" t="str">
        <f>IF(A1440="","",IF(D1440="N","Unit will be held to the lessor of the adopted rate or "&amp;TEXT(C1440,"0.0000")&amp;" for "&amp;Year,VLOOKUP(A1440&amp;"-"&amp;B1440,'Tracking Support'!A:E,5,FALSE)))</f>
        <v/>
      </c>
      <c r="F1440">
        <f>IF(A1440=$F$1,COUNTIF($A$2:A1440,A1440),"")</f>
        <v>111</v>
      </c>
      <c r="G1440" t="str">
        <f t="shared" si="70"/>
        <v/>
      </c>
      <c r="H1440" t="str">
        <f t="shared" si="71"/>
        <v/>
      </c>
      <c r="I1440" t="str">
        <f t="shared" si="72"/>
        <v/>
      </c>
    </row>
    <row r="1441" spans="1:9" x14ac:dyDescent="0.25">
      <c r="A1441" t="str">
        <f>IF('C. Fund Source'!B1441="","",'C. Fund Source'!B1441&amp;'C. Fund Source'!C1441&amp;'C. Fund Source'!D1441)</f>
        <v/>
      </c>
      <c r="B1441" t="str">
        <f>IF('C. Fund Source'!E1441="","",'C. Fund Source'!E1441)</f>
        <v/>
      </c>
      <c r="C1441" t="str">
        <f>IF(A1441="","",'C. Fund Source'!G1441)</f>
        <v/>
      </c>
      <c r="D1441" t="str">
        <f>IF(A1441="","",IF(COUNTIFS('Tracking Log'!H:H,A1441,'Tracking Log'!J:J,B1441)&gt;0,"Y","N"))</f>
        <v/>
      </c>
      <c r="E1441" t="str">
        <f>IF(A1441="","",IF(D1441="N","Unit will be held to the lessor of the adopted rate or "&amp;TEXT(C1441,"0.0000")&amp;" for "&amp;Year,VLOOKUP(A1441&amp;"-"&amp;B1441,'Tracking Support'!A:E,5,FALSE)))</f>
        <v/>
      </c>
      <c r="F1441">
        <f>IF(A1441=$F$1,COUNTIF($A$2:A1441,A1441),"")</f>
        <v>112</v>
      </c>
      <c r="G1441" t="str">
        <f t="shared" si="70"/>
        <v/>
      </c>
      <c r="H1441" t="str">
        <f t="shared" si="71"/>
        <v/>
      </c>
      <c r="I1441" t="str">
        <f t="shared" si="72"/>
        <v/>
      </c>
    </row>
    <row r="1442" spans="1:9" x14ac:dyDescent="0.25">
      <c r="A1442" t="str">
        <f>IF('C. Fund Source'!B1442="","",'C. Fund Source'!B1442&amp;'C. Fund Source'!C1442&amp;'C. Fund Source'!D1442)</f>
        <v/>
      </c>
      <c r="B1442" t="str">
        <f>IF('C. Fund Source'!E1442="","",'C. Fund Source'!E1442)</f>
        <v/>
      </c>
      <c r="C1442" t="str">
        <f>IF(A1442="","",'C. Fund Source'!G1442)</f>
        <v/>
      </c>
      <c r="D1442" t="str">
        <f>IF(A1442="","",IF(COUNTIFS('Tracking Log'!H:H,A1442,'Tracking Log'!J:J,B1442)&gt;0,"Y","N"))</f>
        <v/>
      </c>
      <c r="E1442" t="str">
        <f>IF(A1442="","",IF(D1442="N","Unit will be held to the lessor of the adopted rate or "&amp;TEXT(C1442,"0.0000")&amp;" for "&amp;Year,VLOOKUP(A1442&amp;"-"&amp;B1442,'Tracking Support'!A:E,5,FALSE)))</f>
        <v/>
      </c>
      <c r="F1442">
        <f>IF(A1442=$F$1,COUNTIF($A$2:A1442,A1442),"")</f>
        <v>113</v>
      </c>
      <c r="G1442" t="str">
        <f t="shared" si="70"/>
        <v/>
      </c>
      <c r="H1442" t="str">
        <f t="shared" si="71"/>
        <v/>
      </c>
      <c r="I1442" t="str">
        <f t="shared" si="72"/>
        <v/>
      </c>
    </row>
    <row r="1443" spans="1:9" x14ac:dyDescent="0.25">
      <c r="A1443" t="str">
        <f>IF('C. Fund Source'!B1443="","",'C. Fund Source'!B1443&amp;'C. Fund Source'!C1443&amp;'C. Fund Source'!D1443)</f>
        <v/>
      </c>
      <c r="B1443" t="str">
        <f>IF('C. Fund Source'!E1443="","",'C. Fund Source'!E1443)</f>
        <v/>
      </c>
      <c r="C1443" t="str">
        <f>IF(A1443="","",'C. Fund Source'!G1443)</f>
        <v/>
      </c>
      <c r="D1443" t="str">
        <f>IF(A1443="","",IF(COUNTIFS('Tracking Log'!H:H,A1443,'Tracking Log'!J:J,B1443)&gt;0,"Y","N"))</f>
        <v/>
      </c>
      <c r="E1443" t="str">
        <f>IF(A1443="","",IF(D1443="N","Unit will be held to the lessor of the adopted rate or "&amp;TEXT(C1443,"0.0000")&amp;" for "&amp;Year,VLOOKUP(A1443&amp;"-"&amp;B1443,'Tracking Support'!A:E,5,FALSE)))</f>
        <v/>
      </c>
      <c r="F1443">
        <f>IF(A1443=$F$1,COUNTIF($A$2:A1443,A1443),"")</f>
        <v>114</v>
      </c>
      <c r="G1443" t="str">
        <f t="shared" si="70"/>
        <v/>
      </c>
      <c r="H1443" t="str">
        <f t="shared" si="71"/>
        <v/>
      </c>
      <c r="I1443" t="str">
        <f t="shared" si="72"/>
        <v/>
      </c>
    </row>
    <row r="1444" spans="1:9" x14ac:dyDescent="0.25">
      <c r="A1444" t="str">
        <f>IF('C. Fund Source'!B1444="","",'C. Fund Source'!B1444&amp;'C. Fund Source'!C1444&amp;'C. Fund Source'!D1444)</f>
        <v/>
      </c>
      <c r="B1444" t="str">
        <f>IF('C. Fund Source'!E1444="","",'C. Fund Source'!E1444)</f>
        <v/>
      </c>
      <c r="C1444" t="str">
        <f>IF(A1444="","",'C. Fund Source'!G1444)</f>
        <v/>
      </c>
      <c r="D1444" t="str">
        <f>IF(A1444="","",IF(COUNTIFS('Tracking Log'!H:H,A1444,'Tracking Log'!J:J,B1444)&gt;0,"Y","N"))</f>
        <v/>
      </c>
      <c r="E1444" t="str">
        <f>IF(A1444="","",IF(D1444="N","Unit will be held to the lessor of the adopted rate or "&amp;TEXT(C1444,"0.0000")&amp;" for "&amp;Year,VLOOKUP(A1444&amp;"-"&amp;B1444,'Tracking Support'!A:E,5,FALSE)))</f>
        <v/>
      </c>
      <c r="F1444">
        <f>IF(A1444=$F$1,COUNTIF($A$2:A1444,A1444),"")</f>
        <v>115</v>
      </c>
      <c r="G1444" t="str">
        <f t="shared" si="70"/>
        <v/>
      </c>
      <c r="H1444" t="str">
        <f t="shared" si="71"/>
        <v/>
      </c>
      <c r="I1444" t="str">
        <f t="shared" si="72"/>
        <v/>
      </c>
    </row>
    <row r="1445" spans="1:9" x14ac:dyDescent="0.25">
      <c r="A1445" t="str">
        <f>IF('C. Fund Source'!B1445="","",'C. Fund Source'!B1445&amp;'C. Fund Source'!C1445&amp;'C. Fund Source'!D1445)</f>
        <v/>
      </c>
      <c r="B1445" t="str">
        <f>IF('C. Fund Source'!E1445="","",'C. Fund Source'!E1445)</f>
        <v/>
      </c>
      <c r="C1445" t="str">
        <f>IF(A1445="","",'C. Fund Source'!G1445)</f>
        <v/>
      </c>
      <c r="D1445" t="str">
        <f>IF(A1445="","",IF(COUNTIFS('Tracking Log'!H:H,A1445,'Tracking Log'!J:J,B1445)&gt;0,"Y","N"))</f>
        <v/>
      </c>
      <c r="E1445" t="str">
        <f>IF(A1445="","",IF(D1445="N","Unit will be held to the lessor of the adopted rate or "&amp;TEXT(C1445,"0.0000")&amp;" for "&amp;Year,VLOOKUP(A1445&amp;"-"&amp;B1445,'Tracking Support'!A:E,5,FALSE)))</f>
        <v/>
      </c>
      <c r="F1445">
        <f>IF(A1445=$F$1,COUNTIF($A$2:A1445,A1445),"")</f>
        <v>116</v>
      </c>
      <c r="G1445" t="str">
        <f t="shared" si="70"/>
        <v/>
      </c>
      <c r="H1445" t="str">
        <f t="shared" si="71"/>
        <v/>
      </c>
      <c r="I1445" t="str">
        <f t="shared" si="72"/>
        <v/>
      </c>
    </row>
    <row r="1446" spans="1:9" x14ac:dyDescent="0.25">
      <c r="A1446" t="str">
        <f>IF('C. Fund Source'!B1446="","",'C. Fund Source'!B1446&amp;'C. Fund Source'!C1446&amp;'C. Fund Source'!D1446)</f>
        <v/>
      </c>
      <c r="B1446" t="str">
        <f>IF('C. Fund Source'!E1446="","",'C. Fund Source'!E1446)</f>
        <v/>
      </c>
      <c r="C1446" t="str">
        <f>IF(A1446="","",'C. Fund Source'!G1446)</f>
        <v/>
      </c>
      <c r="D1446" t="str">
        <f>IF(A1446="","",IF(COUNTIFS('Tracking Log'!H:H,A1446,'Tracking Log'!J:J,B1446)&gt;0,"Y","N"))</f>
        <v/>
      </c>
      <c r="E1446" t="str">
        <f>IF(A1446="","",IF(D1446="N","Unit will be held to the lessor of the adopted rate or "&amp;TEXT(C1446,"0.0000")&amp;" for "&amp;Year,VLOOKUP(A1446&amp;"-"&amp;B1446,'Tracking Support'!A:E,5,FALSE)))</f>
        <v/>
      </c>
      <c r="F1446">
        <f>IF(A1446=$F$1,COUNTIF($A$2:A1446,A1446),"")</f>
        <v>117</v>
      </c>
      <c r="G1446" t="str">
        <f t="shared" si="70"/>
        <v/>
      </c>
      <c r="H1446" t="str">
        <f t="shared" si="71"/>
        <v/>
      </c>
      <c r="I1446" t="str">
        <f t="shared" si="72"/>
        <v/>
      </c>
    </row>
    <row r="1447" spans="1:9" x14ac:dyDescent="0.25">
      <c r="A1447" t="str">
        <f>IF('C. Fund Source'!B1447="","",'C. Fund Source'!B1447&amp;'C. Fund Source'!C1447&amp;'C. Fund Source'!D1447)</f>
        <v/>
      </c>
      <c r="B1447" t="str">
        <f>IF('C. Fund Source'!E1447="","",'C. Fund Source'!E1447)</f>
        <v/>
      </c>
      <c r="C1447" t="str">
        <f>IF(A1447="","",'C. Fund Source'!G1447)</f>
        <v/>
      </c>
      <c r="D1447" t="str">
        <f>IF(A1447="","",IF(COUNTIFS('Tracking Log'!H:H,A1447,'Tracking Log'!J:J,B1447)&gt;0,"Y","N"))</f>
        <v/>
      </c>
      <c r="E1447" t="str">
        <f>IF(A1447="","",IF(D1447="N","Unit will be held to the lessor of the adopted rate or "&amp;TEXT(C1447,"0.0000")&amp;" for "&amp;Year,VLOOKUP(A1447&amp;"-"&amp;B1447,'Tracking Support'!A:E,5,FALSE)))</f>
        <v/>
      </c>
      <c r="F1447">
        <f>IF(A1447=$F$1,COUNTIF($A$2:A1447,A1447),"")</f>
        <v>118</v>
      </c>
      <c r="G1447" t="str">
        <f t="shared" si="70"/>
        <v/>
      </c>
      <c r="H1447" t="str">
        <f t="shared" si="71"/>
        <v/>
      </c>
      <c r="I1447" t="str">
        <f t="shared" si="72"/>
        <v/>
      </c>
    </row>
    <row r="1448" spans="1:9" x14ac:dyDescent="0.25">
      <c r="A1448" t="str">
        <f>IF('C. Fund Source'!B1448="","",'C. Fund Source'!B1448&amp;'C. Fund Source'!C1448&amp;'C. Fund Source'!D1448)</f>
        <v/>
      </c>
      <c r="B1448" t="str">
        <f>IF('C. Fund Source'!E1448="","",'C. Fund Source'!E1448)</f>
        <v/>
      </c>
      <c r="C1448" t="str">
        <f>IF(A1448="","",'C. Fund Source'!G1448)</f>
        <v/>
      </c>
      <c r="D1448" t="str">
        <f>IF(A1448="","",IF(COUNTIFS('Tracking Log'!H:H,A1448,'Tracking Log'!J:J,B1448)&gt;0,"Y","N"))</f>
        <v/>
      </c>
      <c r="E1448" t="str">
        <f>IF(A1448="","",IF(D1448="N","Unit will be held to the lessor of the adopted rate or "&amp;TEXT(C1448,"0.0000")&amp;" for "&amp;Year,VLOOKUP(A1448&amp;"-"&amp;B1448,'Tracking Support'!A:E,5,FALSE)))</f>
        <v/>
      </c>
      <c r="F1448">
        <f>IF(A1448=$F$1,COUNTIF($A$2:A1448,A1448),"")</f>
        <v>119</v>
      </c>
      <c r="G1448" t="str">
        <f t="shared" si="70"/>
        <v/>
      </c>
      <c r="H1448" t="str">
        <f t="shared" si="71"/>
        <v/>
      </c>
      <c r="I1448" t="str">
        <f t="shared" si="72"/>
        <v/>
      </c>
    </row>
    <row r="1449" spans="1:9" x14ac:dyDescent="0.25">
      <c r="A1449" t="str">
        <f>IF('C. Fund Source'!B1449="","",'C. Fund Source'!B1449&amp;'C. Fund Source'!C1449&amp;'C. Fund Source'!D1449)</f>
        <v/>
      </c>
      <c r="B1449" t="str">
        <f>IF('C. Fund Source'!E1449="","",'C. Fund Source'!E1449)</f>
        <v/>
      </c>
      <c r="C1449" t="str">
        <f>IF(A1449="","",'C. Fund Source'!G1449)</f>
        <v/>
      </c>
      <c r="D1449" t="str">
        <f>IF(A1449="","",IF(COUNTIFS('Tracking Log'!H:H,A1449,'Tracking Log'!J:J,B1449)&gt;0,"Y","N"))</f>
        <v/>
      </c>
      <c r="E1449" t="str">
        <f>IF(A1449="","",IF(D1449="N","Unit will be held to the lessor of the adopted rate or "&amp;TEXT(C1449,"0.0000")&amp;" for "&amp;Year,VLOOKUP(A1449&amp;"-"&amp;B1449,'Tracking Support'!A:E,5,FALSE)))</f>
        <v/>
      </c>
      <c r="F1449">
        <f>IF(A1449=$F$1,COUNTIF($A$2:A1449,A1449),"")</f>
        <v>120</v>
      </c>
      <c r="G1449" t="str">
        <f t="shared" si="70"/>
        <v/>
      </c>
      <c r="H1449" t="str">
        <f t="shared" si="71"/>
        <v/>
      </c>
      <c r="I1449" t="str">
        <f t="shared" si="72"/>
        <v/>
      </c>
    </row>
    <row r="1450" spans="1:9" x14ac:dyDescent="0.25">
      <c r="A1450" t="str">
        <f>IF('C. Fund Source'!B1450="","",'C. Fund Source'!B1450&amp;'C. Fund Source'!C1450&amp;'C. Fund Source'!D1450)</f>
        <v/>
      </c>
      <c r="B1450" t="str">
        <f>IF('C. Fund Source'!E1450="","",'C. Fund Source'!E1450)</f>
        <v/>
      </c>
      <c r="C1450" t="str">
        <f>IF(A1450="","",'C. Fund Source'!G1450)</f>
        <v/>
      </c>
      <c r="D1450" t="str">
        <f>IF(A1450="","",IF(COUNTIFS('Tracking Log'!H:H,A1450,'Tracking Log'!J:J,B1450)&gt;0,"Y","N"))</f>
        <v/>
      </c>
      <c r="E1450" t="str">
        <f>IF(A1450="","",IF(D1450="N","Unit will be held to the lessor of the adopted rate or "&amp;TEXT(C1450,"0.0000")&amp;" for "&amp;Year,VLOOKUP(A1450&amp;"-"&amp;B1450,'Tracking Support'!A:E,5,FALSE)))</f>
        <v/>
      </c>
      <c r="F1450">
        <f>IF(A1450=$F$1,COUNTIF($A$2:A1450,A1450),"")</f>
        <v>121</v>
      </c>
      <c r="G1450" t="str">
        <f t="shared" si="70"/>
        <v/>
      </c>
      <c r="H1450" t="str">
        <f t="shared" si="71"/>
        <v/>
      </c>
      <c r="I1450" t="str">
        <f t="shared" si="72"/>
        <v/>
      </c>
    </row>
    <row r="1451" spans="1:9" x14ac:dyDescent="0.25">
      <c r="A1451" t="str">
        <f>IF('C. Fund Source'!B1451="","",'C. Fund Source'!B1451&amp;'C. Fund Source'!C1451&amp;'C. Fund Source'!D1451)</f>
        <v/>
      </c>
      <c r="B1451" t="str">
        <f>IF('C. Fund Source'!E1451="","",'C. Fund Source'!E1451)</f>
        <v/>
      </c>
      <c r="C1451" t="str">
        <f>IF(A1451="","",'C. Fund Source'!G1451)</f>
        <v/>
      </c>
      <c r="D1451" t="str">
        <f>IF(A1451="","",IF(COUNTIFS('Tracking Log'!H:H,A1451,'Tracking Log'!J:J,B1451)&gt;0,"Y","N"))</f>
        <v/>
      </c>
      <c r="E1451" t="str">
        <f>IF(A1451="","",IF(D1451="N","Unit will be held to the lessor of the adopted rate or "&amp;TEXT(C1451,"0.0000")&amp;" for "&amp;Year,VLOOKUP(A1451&amp;"-"&amp;B1451,'Tracking Support'!A:E,5,FALSE)))</f>
        <v/>
      </c>
      <c r="F1451">
        <f>IF(A1451=$F$1,COUNTIF($A$2:A1451,A1451),"")</f>
        <v>122</v>
      </c>
      <c r="G1451" t="str">
        <f t="shared" si="70"/>
        <v/>
      </c>
      <c r="H1451" t="str">
        <f t="shared" si="71"/>
        <v/>
      </c>
      <c r="I1451" t="str">
        <f t="shared" si="72"/>
        <v/>
      </c>
    </row>
    <row r="1452" spans="1:9" x14ac:dyDescent="0.25">
      <c r="A1452" t="str">
        <f>IF('C. Fund Source'!B1452="","",'C. Fund Source'!B1452&amp;'C. Fund Source'!C1452&amp;'C. Fund Source'!D1452)</f>
        <v/>
      </c>
      <c r="B1452" t="str">
        <f>IF('C. Fund Source'!E1452="","",'C. Fund Source'!E1452)</f>
        <v/>
      </c>
      <c r="C1452" t="str">
        <f>IF(A1452="","",'C. Fund Source'!G1452)</f>
        <v/>
      </c>
      <c r="D1452" t="str">
        <f>IF(A1452="","",IF(COUNTIFS('Tracking Log'!H:H,A1452,'Tracking Log'!J:J,B1452)&gt;0,"Y","N"))</f>
        <v/>
      </c>
      <c r="E1452" t="str">
        <f>IF(A1452="","",IF(D1452="N","Unit will be held to the lessor of the adopted rate or "&amp;TEXT(C1452,"0.0000")&amp;" for "&amp;Year,VLOOKUP(A1452&amp;"-"&amp;B1452,'Tracking Support'!A:E,5,FALSE)))</f>
        <v/>
      </c>
      <c r="F1452">
        <f>IF(A1452=$F$1,COUNTIF($A$2:A1452,A1452),"")</f>
        <v>123</v>
      </c>
      <c r="G1452" t="str">
        <f t="shared" si="70"/>
        <v/>
      </c>
      <c r="H1452" t="str">
        <f t="shared" si="71"/>
        <v/>
      </c>
      <c r="I1452" t="str">
        <f t="shared" si="72"/>
        <v/>
      </c>
    </row>
    <row r="1453" spans="1:9" x14ac:dyDescent="0.25">
      <c r="A1453" t="str">
        <f>IF('C. Fund Source'!B1453="","",'C. Fund Source'!B1453&amp;'C. Fund Source'!C1453&amp;'C. Fund Source'!D1453)</f>
        <v/>
      </c>
      <c r="B1453" t="str">
        <f>IF('C. Fund Source'!E1453="","",'C. Fund Source'!E1453)</f>
        <v/>
      </c>
      <c r="C1453" t="str">
        <f>IF(A1453="","",'C. Fund Source'!G1453)</f>
        <v/>
      </c>
      <c r="D1453" t="str">
        <f>IF(A1453="","",IF(COUNTIFS('Tracking Log'!H:H,A1453,'Tracking Log'!J:J,B1453)&gt;0,"Y","N"))</f>
        <v/>
      </c>
      <c r="E1453" t="str">
        <f>IF(A1453="","",IF(D1453="N","Unit will be held to the lessor of the adopted rate or "&amp;TEXT(C1453,"0.0000")&amp;" for "&amp;Year,VLOOKUP(A1453&amp;"-"&amp;B1453,'Tracking Support'!A:E,5,FALSE)))</f>
        <v/>
      </c>
      <c r="F1453">
        <f>IF(A1453=$F$1,COUNTIF($A$2:A1453,A1453),"")</f>
        <v>124</v>
      </c>
      <c r="G1453" t="str">
        <f t="shared" si="70"/>
        <v/>
      </c>
      <c r="H1453" t="str">
        <f t="shared" si="71"/>
        <v/>
      </c>
      <c r="I1453" t="str">
        <f t="shared" si="72"/>
        <v/>
      </c>
    </row>
    <row r="1454" spans="1:9" x14ac:dyDescent="0.25">
      <c r="A1454" t="str">
        <f>IF('C. Fund Source'!B1454="","",'C. Fund Source'!B1454&amp;'C. Fund Source'!C1454&amp;'C. Fund Source'!D1454)</f>
        <v/>
      </c>
      <c r="B1454" t="str">
        <f>IF('C. Fund Source'!E1454="","",'C. Fund Source'!E1454)</f>
        <v/>
      </c>
      <c r="C1454" t="str">
        <f>IF(A1454="","",'C. Fund Source'!G1454)</f>
        <v/>
      </c>
      <c r="D1454" t="str">
        <f>IF(A1454="","",IF(COUNTIFS('Tracking Log'!H:H,A1454,'Tracking Log'!J:J,B1454)&gt;0,"Y","N"))</f>
        <v/>
      </c>
      <c r="E1454" t="str">
        <f>IF(A1454="","",IF(D1454="N","Unit will be held to the lessor of the adopted rate or "&amp;TEXT(C1454,"0.0000")&amp;" for "&amp;Year,VLOOKUP(A1454&amp;"-"&amp;B1454,'Tracking Support'!A:E,5,FALSE)))</f>
        <v/>
      </c>
      <c r="F1454">
        <f>IF(A1454=$F$1,COUNTIF($A$2:A1454,A1454),"")</f>
        <v>125</v>
      </c>
      <c r="G1454" t="str">
        <f t="shared" si="70"/>
        <v/>
      </c>
      <c r="H1454" t="str">
        <f t="shared" si="71"/>
        <v/>
      </c>
      <c r="I1454" t="str">
        <f t="shared" si="72"/>
        <v/>
      </c>
    </row>
    <row r="1455" spans="1:9" x14ac:dyDescent="0.25">
      <c r="A1455" t="str">
        <f>IF('C. Fund Source'!B1455="","",'C. Fund Source'!B1455&amp;'C. Fund Source'!C1455&amp;'C. Fund Source'!D1455)</f>
        <v/>
      </c>
      <c r="B1455" t="str">
        <f>IF('C. Fund Source'!E1455="","",'C. Fund Source'!E1455)</f>
        <v/>
      </c>
      <c r="C1455" t="str">
        <f>IF(A1455="","",'C. Fund Source'!G1455)</f>
        <v/>
      </c>
      <c r="D1455" t="str">
        <f>IF(A1455="","",IF(COUNTIFS('Tracking Log'!H:H,A1455,'Tracking Log'!J:J,B1455)&gt;0,"Y","N"))</f>
        <v/>
      </c>
      <c r="E1455" t="str">
        <f>IF(A1455="","",IF(D1455="N","Unit will be held to the lessor of the adopted rate or "&amp;TEXT(C1455,"0.0000")&amp;" for "&amp;Year,VLOOKUP(A1455&amp;"-"&amp;B1455,'Tracking Support'!A:E,5,FALSE)))</f>
        <v/>
      </c>
      <c r="F1455">
        <f>IF(A1455=$F$1,COUNTIF($A$2:A1455,A1455),"")</f>
        <v>126</v>
      </c>
      <c r="G1455" t="str">
        <f t="shared" si="70"/>
        <v/>
      </c>
      <c r="H1455" t="str">
        <f t="shared" si="71"/>
        <v/>
      </c>
      <c r="I1455" t="str">
        <f t="shared" si="72"/>
        <v/>
      </c>
    </row>
    <row r="1456" spans="1:9" x14ac:dyDescent="0.25">
      <c r="A1456" t="str">
        <f>IF('C. Fund Source'!B1456="","",'C. Fund Source'!B1456&amp;'C. Fund Source'!C1456&amp;'C. Fund Source'!D1456)</f>
        <v/>
      </c>
      <c r="B1456" t="str">
        <f>IF('C. Fund Source'!E1456="","",'C. Fund Source'!E1456)</f>
        <v/>
      </c>
      <c r="C1456" t="str">
        <f>IF(A1456="","",'C. Fund Source'!G1456)</f>
        <v/>
      </c>
      <c r="D1456" t="str">
        <f>IF(A1456="","",IF(COUNTIFS('Tracking Log'!H:H,A1456,'Tracking Log'!J:J,B1456)&gt;0,"Y","N"))</f>
        <v/>
      </c>
      <c r="E1456" t="str">
        <f>IF(A1456="","",IF(D1456="N","Unit will be held to the lessor of the adopted rate or "&amp;TEXT(C1456,"0.0000")&amp;" for "&amp;Year,VLOOKUP(A1456&amp;"-"&amp;B1456,'Tracking Support'!A:E,5,FALSE)))</f>
        <v/>
      </c>
      <c r="F1456">
        <f>IF(A1456=$F$1,COUNTIF($A$2:A1456,A1456),"")</f>
        <v>127</v>
      </c>
      <c r="G1456" t="str">
        <f t="shared" si="70"/>
        <v/>
      </c>
      <c r="H1456" t="str">
        <f t="shared" si="71"/>
        <v/>
      </c>
      <c r="I1456" t="str">
        <f t="shared" si="72"/>
        <v/>
      </c>
    </row>
    <row r="1457" spans="1:9" x14ac:dyDescent="0.25">
      <c r="A1457" t="str">
        <f>IF('C. Fund Source'!B1457="","",'C. Fund Source'!B1457&amp;'C. Fund Source'!C1457&amp;'C. Fund Source'!D1457)</f>
        <v/>
      </c>
      <c r="B1457" t="str">
        <f>IF('C. Fund Source'!E1457="","",'C. Fund Source'!E1457)</f>
        <v/>
      </c>
      <c r="C1457" t="str">
        <f>IF(A1457="","",'C. Fund Source'!G1457)</f>
        <v/>
      </c>
      <c r="D1457" t="str">
        <f>IF(A1457="","",IF(COUNTIFS('Tracking Log'!H:H,A1457,'Tracking Log'!J:J,B1457)&gt;0,"Y","N"))</f>
        <v/>
      </c>
      <c r="E1457" t="str">
        <f>IF(A1457="","",IF(D1457="N","Unit will be held to the lessor of the adopted rate or "&amp;TEXT(C1457,"0.0000")&amp;" for "&amp;Year,VLOOKUP(A1457&amp;"-"&amp;B1457,'Tracking Support'!A:E,5,FALSE)))</f>
        <v/>
      </c>
      <c r="F1457">
        <f>IF(A1457=$F$1,COUNTIF($A$2:A1457,A1457),"")</f>
        <v>128</v>
      </c>
      <c r="G1457" t="str">
        <f t="shared" si="70"/>
        <v/>
      </c>
      <c r="H1457" t="str">
        <f t="shared" si="71"/>
        <v/>
      </c>
      <c r="I1457" t="str">
        <f t="shared" si="72"/>
        <v/>
      </c>
    </row>
    <row r="1458" spans="1:9" x14ac:dyDescent="0.25">
      <c r="A1458" t="str">
        <f>IF('C. Fund Source'!B1458="","",'C. Fund Source'!B1458&amp;'C. Fund Source'!C1458&amp;'C. Fund Source'!D1458)</f>
        <v/>
      </c>
      <c r="B1458" t="str">
        <f>IF('C. Fund Source'!E1458="","",'C. Fund Source'!E1458)</f>
        <v/>
      </c>
      <c r="C1458" t="str">
        <f>IF(A1458="","",'C. Fund Source'!G1458)</f>
        <v/>
      </c>
      <c r="D1458" t="str">
        <f>IF(A1458="","",IF(COUNTIFS('Tracking Log'!H:H,A1458,'Tracking Log'!J:J,B1458)&gt;0,"Y","N"))</f>
        <v/>
      </c>
      <c r="E1458" t="str">
        <f>IF(A1458="","",IF(D1458="N","Unit will be held to the lessor of the adopted rate or "&amp;TEXT(C1458,"0.0000")&amp;" for "&amp;Year,VLOOKUP(A1458&amp;"-"&amp;B1458,'Tracking Support'!A:E,5,FALSE)))</f>
        <v/>
      </c>
      <c r="F1458">
        <f>IF(A1458=$F$1,COUNTIF($A$2:A1458,A1458),"")</f>
        <v>129</v>
      </c>
      <c r="G1458" t="str">
        <f t="shared" si="70"/>
        <v/>
      </c>
      <c r="H1458" t="str">
        <f t="shared" si="71"/>
        <v/>
      </c>
      <c r="I1458" t="str">
        <f t="shared" si="72"/>
        <v/>
      </c>
    </row>
    <row r="1459" spans="1:9" x14ac:dyDescent="0.25">
      <c r="A1459" t="str">
        <f>IF('C. Fund Source'!B1459="","",'C. Fund Source'!B1459&amp;'C. Fund Source'!C1459&amp;'C. Fund Source'!D1459)</f>
        <v/>
      </c>
      <c r="B1459" t="str">
        <f>IF('C. Fund Source'!E1459="","",'C. Fund Source'!E1459)</f>
        <v/>
      </c>
      <c r="C1459" t="str">
        <f>IF(A1459="","",'C. Fund Source'!G1459)</f>
        <v/>
      </c>
      <c r="D1459" t="str">
        <f>IF(A1459="","",IF(COUNTIFS('Tracking Log'!H:H,A1459,'Tracking Log'!J:J,B1459)&gt;0,"Y","N"))</f>
        <v/>
      </c>
      <c r="E1459" t="str">
        <f>IF(A1459="","",IF(D1459="N","Unit will be held to the lessor of the adopted rate or "&amp;TEXT(C1459,"0.0000")&amp;" for "&amp;Year,VLOOKUP(A1459&amp;"-"&amp;B1459,'Tracking Support'!A:E,5,FALSE)))</f>
        <v/>
      </c>
      <c r="F1459">
        <f>IF(A1459=$F$1,COUNTIF($A$2:A1459,A1459),"")</f>
        <v>130</v>
      </c>
      <c r="G1459" t="str">
        <f t="shared" si="70"/>
        <v/>
      </c>
      <c r="H1459" t="str">
        <f t="shared" si="71"/>
        <v/>
      </c>
      <c r="I1459" t="str">
        <f t="shared" si="72"/>
        <v/>
      </c>
    </row>
    <row r="1460" spans="1:9" x14ac:dyDescent="0.25">
      <c r="A1460" t="str">
        <f>IF('C. Fund Source'!B1460="","",'C. Fund Source'!B1460&amp;'C. Fund Source'!C1460&amp;'C. Fund Source'!D1460)</f>
        <v/>
      </c>
      <c r="B1460" t="str">
        <f>IF('C. Fund Source'!E1460="","",'C. Fund Source'!E1460)</f>
        <v/>
      </c>
      <c r="C1460" t="str">
        <f>IF(A1460="","",'C. Fund Source'!G1460)</f>
        <v/>
      </c>
      <c r="D1460" t="str">
        <f>IF(A1460="","",IF(COUNTIFS('Tracking Log'!H:H,A1460,'Tracking Log'!J:J,B1460)&gt;0,"Y","N"))</f>
        <v/>
      </c>
      <c r="E1460" t="str">
        <f>IF(A1460="","",IF(D1460="N","Unit will be held to the lessor of the adopted rate or "&amp;TEXT(C1460,"0.0000")&amp;" for "&amp;Year,VLOOKUP(A1460&amp;"-"&amp;B1460,'Tracking Support'!A:E,5,FALSE)))</f>
        <v/>
      </c>
      <c r="F1460">
        <f>IF(A1460=$F$1,COUNTIF($A$2:A1460,A1460),"")</f>
        <v>131</v>
      </c>
      <c r="G1460" t="str">
        <f t="shared" si="70"/>
        <v/>
      </c>
      <c r="H1460" t="str">
        <f t="shared" si="71"/>
        <v/>
      </c>
      <c r="I1460" t="str">
        <f t="shared" si="72"/>
        <v/>
      </c>
    </row>
    <row r="1461" spans="1:9" x14ac:dyDescent="0.25">
      <c r="A1461" t="str">
        <f>IF('C. Fund Source'!B1461="","",'C. Fund Source'!B1461&amp;'C. Fund Source'!C1461&amp;'C. Fund Source'!D1461)</f>
        <v/>
      </c>
      <c r="B1461" t="str">
        <f>IF('C. Fund Source'!E1461="","",'C. Fund Source'!E1461)</f>
        <v/>
      </c>
      <c r="C1461" t="str">
        <f>IF(A1461="","",'C. Fund Source'!G1461)</f>
        <v/>
      </c>
      <c r="D1461" t="str">
        <f>IF(A1461="","",IF(COUNTIFS('Tracking Log'!H:H,A1461,'Tracking Log'!J:J,B1461)&gt;0,"Y","N"))</f>
        <v/>
      </c>
      <c r="E1461" t="str">
        <f>IF(A1461="","",IF(D1461="N","Unit will be held to the lessor of the adopted rate or "&amp;TEXT(C1461,"0.0000")&amp;" for "&amp;Year,VLOOKUP(A1461&amp;"-"&amp;B1461,'Tracking Support'!A:E,5,FALSE)))</f>
        <v/>
      </c>
      <c r="F1461">
        <f>IF(A1461=$F$1,COUNTIF($A$2:A1461,A1461),"")</f>
        <v>132</v>
      </c>
      <c r="G1461" t="str">
        <f t="shared" si="70"/>
        <v/>
      </c>
      <c r="H1461" t="str">
        <f t="shared" si="71"/>
        <v/>
      </c>
      <c r="I1461" t="str">
        <f t="shared" si="72"/>
        <v/>
      </c>
    </row>
    <row r="1462" spans="1:9" x14ac:dyDescent="0.25">
      <c r="A1462" t="str">
        <f>IF('C. Fund Source'!B1462="","",'C. Fund Source'!B1462&amp;'C. Fund Source'!C1462&amp;'C. Fund Source'!D1462)</f>
        <v/>
      </c>
      <c r="B1462" t="str">
        <f>IF('C. Fund Source'!E1462="","",'C. Fund Source'!E1462)</f>
        <v/>
      </c>
      <c r="C1462" t="str">
        <f>IF(A1462="","",'C. Fund Source'!G1462)</f>
        <v/>
      </c>
      <c r="D1462" t="str">
        <f>IF(A1462="","",IF(COUNTIFS('Tracking Log'!H:H,A1462,'Tracking Log'!J:J,B1462)&gt;0,"Y","N"))</f>
        <v/>
      </c>
      <c r="E1462" t="str">
        <f>IF(A1462="","",IF(D1462="N","Unit will be held to the lessor of the adopted rate or "&amp;TEXT(C1462,"0.0000")&amp;" for "&amp;Year,VLOOKUP(A1462&amp;"-"&amp;B1462,'Tracking Support'!A:E,5,FALSE)))</f>
        <v/>
      </c>
      <c r="F1462">
        <f>IF(A1462=$F$1,COUNTIF($A$2:A1462,A1462),"")</f>
        <v>133</v>
      </c>
      <c r="G1462" t="str">
        <f t="shared" si="70"/>
        <v/>
      </c>
      <c r="H1462" t="str">
        <f t="shared" si="71"/>
        <v/>
      </c>
      <c r="I1462" t="str">
        <f t="shared" si="72"/>
        <v/>
      </c>
    </row>
    <row r="1463" spans="1:9" x14ac:dyDescent="0.25">
      <c r="A1463" t="str">
        <f>IF('C. Fund Source'!B1463="","",'C. Fund Source'!B1463&amp;'C. Fund Source'!C1463&amp;'C. Fund Source'!D1463)</f>
        <v/>
      </c>
      <c r="B1463" t="str">
        <f>IF('C. Fund Source'!E1463="","",'C. Fund Source'!E1463)</f>
        <v/>
      </c>
      <c r="C1463" t="str">
        <f>IF(A1463="","",'C. Fund Source'!G1463)</f>
        <v/>
      </c>
      <c r="D1463" t="str">
        <f>IF(A1463="","",IF(COUNTIFS('Tracking Log'!H:H,A1463,'Tracking Log'!J:J,B1463)&gt;0,"Y","N"))</f>
        <v/>
      </c>
      <c r="E1463" t="str">
        <f>IF(A1463="","",IF(D1463="N","Unit will be held to the lessor of the adopted rate or "&amp;TEXT(C1463,"0.0000")&amp;" for "&amp;Year,VLOOKUP(A1463&amp;"-"&amp;B1463,'Tracking Support'!A:E,5,FALSE)))</f>
        <v/>
      </c>
      <c r="F1463">
        <f>IF(A1463=$F$1,COUNTIF($A$2:A1463,A1463),"")</f>
        <v>134</v>
      </c>
      <c r="G1463" t="str">
        <f t="shared" si="70"/>
        <v/>
      </c>
      <c r="H1463" t="str">
        <f t="shared" si="71"/>
        <v/>
      </c>
      <c r="I1463" t="str">
        <f t="shared" si="72"/>
        <v/>
      </c>
    </row>
    <row r="1464" spans="1:9" x14ac:dyDescent="0.25">
      <c r="A1464" t="str">
        <f>IF('C. Fund Source'!B1464="","",'C. Fund Source'!B1464&amp;'C. Fund Source'!C1464&amp;'C. Fund Source'!D1464)</f>
        <v/>
      </c>
      <c r="B1464" t="str">
        <f>IF('C. Fund Source'!E1464="","",'C. Fund Source'!E1464)</f>
        <v/>
      </c>
      <c r="C1464" t="str">
        <f>IF(A1464="","",'C. Fund Source'!G1464)</f>
        <v/>
      </c>
      <c r="D1464" t="str">
        <f>IF(A1464="","",IF(COUNTIFS('Tracking Log'!H:H,A1464,'Tracking Log'!J:J,B1464)&gt;0,"Y","N"))</f>
        <v/>
      </c>
      <c r="E1464" t="str">
        <f>IF(A1464="","",IF(D1464="N","Unit will be held to the lessor of the adopted rate or "&amp;TEXT(C1464,"0.0000")&amp;" for "&amp;Year,VLOOKUP(A1464&amp;"-"&amp;B1464,'Tracking Support'!A:E,5,FALSE)))</f>
        <v/>
      </c>
      <c r="F1464">
        <f>IF(A1464=$F$1,COUNTIF($A$2:A1464,A1464),"")</f>
        <v>135</v>
      </c>
      <c r="G1464" t="str">
        <f t="shared" si="70"/>
        <v/>
      </c>
      <c r="H1464" t="str">
        <f t="shared" si="71"/>
        <v/>
      </c>
      <c r="I1464" t="str">
        <f t="shared" si="72"/>
        <v/>
      </c>
    </row>
    <row r="1465" spans="1:9" x14ac:dyDescent="0.25">
      <c r="A1465" t="str">
        <f>IF('C. Fund Source'!B1465="","",'C. Fund Source'!B1465&amp;'C. Fund Source'!C1465&amp;'C. Fund Source'!D1465)</f>
        <v/>
      </c>
      <c r="B1465" t="str">
        <f>IF('C. Fund Source'!E1465="","",'C. Fund Source'!E1465)</f>
        <v/>
      </c>
      <c r="C1465" t="str">
        <f>IF(A1465="","",'C. Fund Source'!G1465)</f>
        <v/>
      </c>
      <c r="D1465" t="str">
        <f>IF(A1465="","",IF(COUNTIFS('Tracking Log'!H:H,A1465,'Tracking Log'!J:J,B1465)&gt;0,"Y","N"))</f>
        <v/>
      </c>
      <c r="E1465" t="str">
        <f>IF(A1465="","",IF(D1465="N","Unit will be held to the lessor of the adopted rate or "&amp;TEXT(C1465,"0.0000")&amp;" for "&amp;Year,VLOOKUP(A1465&amp;"-"&amp;B1465,'Tracking Support'!A:E,5,FALSE)))</f>
        <v/>
      </c>
      <c r="F1465">
        <f>IF(A1465=$F$1,COUNTIF($A$2:A1465,A1465),"")</f>
        <v>136</v>
      </c>
      <c r="G1465" t="str">
        <f t="shared" si="70"/>
        <v/>
      </c>
      <c r="H1465" t="str">
        <f t="shared" si="71"/>
        <v/>
      </c>
      <c r="I1465" t="str">
        <f t="shared" si="72"/>
        <v/>
      </c>
    </row>
    <row r="1466" spans="1:9" x14ac:dyDescent="0.25">
      <c r="A1466" t="str">
        <f>IF('C. Fund Source'!B1466="","",'C. Fund Source'!B1466&amp;'C. Fund Source'!C1466&amp;'C. Fund Source'!D1466)</f>
        <v/>
      </c>
      <c r="B1466" t="str">
        <f>IF('C. Fund Source'!E1466="","",'C. Fund Source'!E1466)</f>
        <v/>
      </c>
      <c r="C1466" t="str">
        <f>IF(A1466="","",'C. Fund Source'!G1466)</f>
        <v/>
      </c>
      <c r="D1466" t="str">
        <f>IF(A1466="","",IF(COUNTIFS('Tracking Log'!H:H,A1466,'Tracking Log'!J:J,B1466)&gt;0,"Y","N"))</f>
        <v/>
      </c>
      <c r="E1466" t="str">
        <f>IF(A1466="","",IF(D1466="N","Unit will be held to the lessor of the adopted rate or "&amp;TEXT(C1466,"0.0000")&amp;" for "&amp;Year,VLOOKUP(A1466&amp;"-"&amp;B1466,'Tracking Support'!A:E,5,FALSE)))</f>
        <v/>
      </c>
      <c r="F1466">
        <f>IF(A1466=$F$1,COUNTIF($A$2:A1466,A1466),"")</f>
        <v>137</v>
      </c>
      <c r="G1466" t="str">
        <f t="shared" si="70"/>
        <v/>
      </c>
      <c r="H1466" t="str">
        <f t="shared" si="71"/>
        <v/>
      </c>
      <c r="I1466" t="str">
        <f t="shared" si="72"/>
        <v/>
      </c>
    </row>
    <row r="1467" spans="1:9" x14ac:dyDescent="0.25">
      <c r="A1467" t="str">
        <f>IF('C. Fund Source'!B1467="","",'C. Fund Source'!B1467&amp;'C. Fund Source'!C1467&amp;'C. Fund Source'!D1467)</f>
        <v/>
      </c>
      <c r="B1467" t="str">
        <f>IF('C. Fund Source'!E1467="","",'C. Fund Source'!E1467)</f>
        <v/>
      </c>
      <c r="C1467" t="str">
        <f>IF(A1467="","",'C. Fund Source'!G1467)</f>
        <v/>
      </c>
      <c r="D1467" t="str">
        <f>IF(A1467="","",IF(COUNTIFS('Tracking Log'!H:H,A1467,'Tracking Log'!J:J,B1467)&gt;0,"Y","N"))</f>
        <v/>
      </c>
      <c r="E1467" t="str">
        <f>IF(A1467="","",IF(D1467="N","Unit will be held to the lessor of the adopted rate or "&amp;TEXT(C1467,"0.0000")&amp;" for "&amp;Year,VLOOKUP(A1467&amp;"-"&amp;B1467,'Tracking Support'!A:E,5,FALSE)))</f>
        <v/>
      </c>
      <c r="F1467">
        <f>IF(A1467=$F$1,COUNTIF($A$2:A1467,A1467),"")</f>
        <v>138</v>
      </c>
      <c r="G1467" t="str">
        <f t="shared" si="70"/>
        <v/>
      </c>
      <c r="H1467" t="str">
        <f t="shared" si="71"/>
        <v/>
      </c>
      <c r="I1467" t="str">
        <f t="shared" si="72"/>
        <v/>
      </c>
    </row>
    <row r="1468" spans="1:9" x14ac:dyDescent="0.25">
      <c r="A1468" t="str">
        <f>IF('C. Fund Source'!B1468="","",'C. Fund Source'!B1468&amp;'C. Fund Source'!C1468&amp;'C. Fund Source'!D1468)</f>
        <v/>
      </c>
      <c r="B1468" t="str">
        <f>IF('C. Fund Source'!E1468="","",'C. Fund Source'!E1468)</f>
        <v/>
      </c>
      <c r="C1468" t="str">
        <f>IF(A1468="","",'C. Fund Source'!G1468)</f>
        <v/>
      </c>
      <c r="D1468" t="str">
        <f>IF(A1468="","",IF(COUNTIFS('Tracking Log'!H:H,A1468,'Tracking Log'!J:J,B1468)&gt;0,"Y","N"))</f>
        <v/>
      </c>
      <c r="E1468" t="str">
        <f>IF(A1468="","",IF(D1468="N","Unit will be held to the lessor of the adopted rate or "&amp;TEXT(C1468,"0.0000")&amp;" for "&amp;Year,VLOOKUP(A1468&amp;"-"&amp;B1468,'Tracking Support'!A:E,5,FALSE)))</f>
        <v/>
      </c>
      <c r="F1468">
        <f>IF(A1468=$F$1,COUNTIF($A$2:A1468,A1468),"")</f>
        <v>139</v>
      </c>
      <c r="G1468" t="str">
        <f t="shared" si="70"/>
        <v/>
      </c>
      <c r="H1468" t="str">
        <f t="shared" si="71"/>
        <v/>
      </c>
      <c r="I1468" t="str">
        <f t="shared" si="72"/>
        <v/>
      </c>
    </row>
    <row r="1469" spans="1:9" x14ac:dyDescent="0.25">
      <c r="A1469" t="str">
        <f>IF('C. Fund Source'!B1469="","",'C. Fund Source'!B1469&amp;'C. Fund Source'!C1469&amp;'C. Fund Source'!D1469)</f>
        <v/>
      </c>
      <c r="B1469" t="str">
        <f>IF('C. Fund Source'!E1469="","",'C. Fund Source'!E1469)</f>
        <v/>
      </c>
      <c r="C1469" t="str">
        <f>IF(A1469="","",'C. Fund Source'!G1469)</f>
        <v/>
      </c>
      <c r="D1469" t="str">
        <f>IF(A1469="","",IF(COUNTIFS('Tracking Log'!H:H,A1469,'Tracking Log'!J:J,B1469)&gt;0,"Y","N"))</f>
        <v/>
      </c>
      <c r="E1469" t="str">
        <f>IF(A1469="","",IF(D1469="N","Unit will be held to the lessor of the adopted rate or "&amp;TEXT(C1469,"0.0000")&amp;" for "&amp;Year,VLOOKUP(A1469&amp;"-"&amp;B1469,'Tracking Support'!A:E,5,FALSE)))</f>
        <v/>
      </c>
      <c r="F1469">
        <f>IF(A1469=$F$1,COUNTIF($A$2:A1469,A1469),"")</f>
        <v>140</v>
      </c>
      <c r="G1469" t="str">
        <f t="shared" si="70"/>
        <v/>
      </c>
      <c r="H1469" t="str">
        <f t="shared" si="71"/>
        <v/>
      </c>
      <c r="I1469" t="str">
        <f t="shared" si="72"/>
        <v/>
      </c>
    </row>
    <row r="1470" spans="1:9" x14ac:dyDescent="0.25">
      <c r="A1470" t="str">
        <f>IF('C. Fund Source'!B1470="","",'C. Fund Source'!B1470&amp;'C. Fund Source'!C1470&amp;'C. Fund Source'!D1470)</f>
        <v/>
      </c>
      <c r="B1470" t="str">
        <f>IF('C. Fund Source'!E1470="","",'C. Fund Source'!E1470)</f>
        <v/>
      </c>
      <c r="C1470" t="str">
        <f>IF(A1470="","",'C. Fund Source'!G1470)</f>
        <v/>
      </c>
      <c r="D1470" t="str">
        <f>IF(A1470="","",IF(COUNTIFS('Tracking Log'!H:H,A1470,'Tracking Log'!J:J,B1470)&gt;0,"Y","N"))</f>
        <v/>
      </c>
      <c r="E1470" t="str">
        <f>IF(A1470="","",IF(D1470="N","Unit will be held to the lessor of the adopted rate or "&amp;TEXT(C1470,"0.0000")&amp;" for "&amp;Year,VLOOKUP(A1470&amp;"-"&amp;B1470,'Tracking Support'!A:E,5,FALSE)))</f>
        <v/>
      </c>
      <c r="F1470">
        <f>IF(A1470=$F$1,COUNTIF($A$2:A1470,A1470),"")</f>
        <v>141</v>
      </c>
      <c r="G1470" t="str">
        <f t="shared" si="70"/>
        <v/>
      </c>
      <c r="H1470" t="str">
        <f t="shared" si="71"/>
        <v/>
      </c>
      <c r="I1470" t="str">
        <f t="shared" si="72"/>
        <v/>
      </c>
    </row>
    <row r="1471" spans="1:9" x14ac:dyDescent="0.25">
      <c r="A1471" t="str">
        <f>IF('C. Fund Source'!B1471="","",'C. Fund Source'!B1471&amp;'C. Fund Source'!C1471&amp;'C. Fund Source'!D1471)</f>
        <v/>
      </c>
      <c r="B1471" t="str">
        <f>IF('C. Fund Source'!E1471="","",'C. Fund Source'!E1471)</f>
        <v/>
      </c>
      <c r="C1471" t="str">
        <f>IF(A1471="","",'C. Fund Source'!G1471)</f>
        <v/>
      </c>
      <c r="D1471" t="str">
        <f>IF(A1471="","",IF(COUNTIFS('Tracking Log'!H:H,A1471,'Tracking Log'!J:J,B1471)&gt;0,"Y","N"))</f>
        <v/>
      </c>
      <c r="E1471" t="str">
        <f>IF(A1471="","",IF(D1471="N","Unit will be held to the lessor of the adopted rate or "&amp;TEXT(C1471,"0.0000")&amp;" for "&amp;Year,VLOOKUP(A1471&amp;"-"&amp;B1471,'Tracking Support'!A:E,5,FALSE)))</f>
        <v/>
      </c>
      <c r="F1471">
        <f>IF(A1471=$F$1,COUNTIF($A$2:A1471,A1471),"")</f>
        <v>142</v>
      </c>
      <c r="G1471" t="str">
        <f t="shared" si="70"/>
        <v/>
      </c>
      <c r="H1471" t="str">
        <f t="shared" si="71"/>
        <v/>
      </c>
      <c r="I1471" t="str">
        <f t="shared" si="72"/>
        <v/>
      </c>
    </row>
    <row r="1472" spans="1:9" x14ac:dyDescent="0.25">
      <c r="A1472" t="str">
        <f>IF('C. Fund Source'!B1472="","",'C. Fund Source'!B1472&amp;'C. Fund Source'!C1472&amp;'C. Fund Source'!D1472)</f>
        <v/>
      </c>
      <c r="B1472" t="str">
        <f>IF('C. Fund Source'!E1472="","",'C. Fund Source'!E1472)</f>
        <v/>
      </c>
      <c r="C1472" t="str">
        <f>IF(A1472="","",'C. Fund Source'!G1472)</f>
        <v/>
      </c>
      <c r="D1472" t="str">
        <f>IF(A1472="","",IF(COUNTIFS('Tracking Log'!H:H,A1472,'Tracking Log'!J:J,B1472)&gt;0,"Y","N"))</f>
        <v/>
      </c>
      <c r="E1472" t="str">
        <f>IF(A1472="","",IF(D1472="N","Unit will be held to the lessor of the adopted rate or "&amp;TEXT(C1472,"0.0000")&amp;" for "&amp;Year,VLOOKUP(A1472&amp;"-"&amp;B1472,'Tracking Support'!A:E,5,FALSE)))</f>
        <v/>
      </c>
      <c r="F1472">
        <f>IF(A1472=$F$1,COUNTIF($A$2:A1472,A1472),"")</f>
        <v>143</v>
      </c>
      <c r="G1472" t="str">
        <f t="shared" si="70"/>
        <v/>
      </c>
      <c r="H1472" t="str">
        <f t="shared" si="71"/>
        <v/>
      </c>
      <c r="I1472" t="str">
        <f t="shared" si="72"/>
        <v/>
      </c>
    </row>
    <row r="1473" spans="1:9" x14ac:dyDescent="0.25">
      <c r="A1473" t="str">
        <f>IF('C. Fund Source'!B1473="","",'C. Fund Source'!B1473&amp;'C. Fund Source'!C1473&amp;'C. Fund Source'!D1473)</f>
        <v/>
      </c>
      <c r="B1473" t="str">
        <f>IF('C. Fund Source'!E1473="","",'C. Fund Source'!E1473)</f>
        <v/>
      </c>
      <c r="C1473" t="str">
        <f>IF(A1473="","",'C. Fund Source'!G1473)</f>
        <v/>
      </c>
      <c r="D1473" t="str">
        <f>IF(A1473="","",IF(COUNTIFS('Tracking Log'!H:H,A1473,'Tracking Log'!J:J,B1473)&gt;0,"Y","N"))</f>
        <v/>
      </c>
      <c r="E1473" t="str">
        <f>IF(A1473="","",IF(D1473="N","Unit will be held to the lessor of the adopted rate or "&amp;TEXT(C1473,"0.0000")&amp;" for "&amp;Year,VLOOKUP(A1473&amp;"-"&amp;B1473,'Tracking Support'!A:E,5,FALSE)))</f>
        <v/>
      </c>
      <c r="F1473">
        <f>IF(A1473=$F$1,COUNTIF($A$2:A1473,A1473),"")</f>
        <v>144</v>
      </c>
      <c r="G1473" t="str">
        <f t="shared" si="70"/>
        <v/>
      </c>
      <c r="H1473" t="str">
        <f t="shared" si="71"/>
        <v/>
      </c>
      <c r="I1473" t="str">
        <f t="shared" si="72"/>
        <v/>
      </c>
    </row>
    <row r="1474" spans="1:9" x14ac:dyDescent="0.25">
      <c r="A1474" t="str">
        <f>IF('C. Fund Source'!B1474="","",'C. Fund Source'!B1474&amp;'C. Fund Source'!C1474&amp;'C. Fund Source'!D1474)</f>
        <v/>
      </c>
      <c r="B1474" t="str">
        <f>IF('C. Fund Source'!E1474="","",'C. Fund Source'!E1474)</f>
        <v/>
      </c>
      <c r="C1474" t="str">
        <f>IF(A1474="","",'C. Fund Source'!G1474)</f>
        <v/>
      </c>
      <c r="D1474" t="str">
        <f>IF(A1474="","",IF(COUNTIFS('Tracking Log'!H:H,A1474,'Tracking Log'!J:J,B1474)&gt;0,"Y","N"))</f>
        <v/>
      </c>
      <c r="E1474" t="str">
        <f>IF(A1474="","",IF(D1474="N","Unit will be held to the lessor of the adopted rate or "&amp;TEXT(C1474,"0.0000")&amp;" for "&amp;Year,VLOOKUP(A1474&amp;"-"&amp;B1474,'Tracking Support'!A:E,5,FALSE)))</f>
        <v/>
      </c>
      <c r="F1474">
        <f>IF(A1474=$F$1,COUNTIF($A$2:A1474,A1474),"")</f>
        <v>145</v>
      </c>
      <c r="G1474" t="str">
        <f t="shared" si="70"/>
        <v/>
      </c>
      <c r="H1474" t="str">
        <f t="shared" si="71"/>
        <v/>
      </c>
      <c r="I1474" t="str">
        <f t="shared" si="72"/>
        <v/>
      </c>
    </row>
    <row r="1475" spans="1:9" x14ac:dyDescent="0.25">
      <c r="A1475" t="str">
        <f>IF('C. Fund Source'!B1475="","",'C. Fund Source'!B1475&amp;'C. Fund Source'!C1475&amp;'C. Fund Source'!D1475)</f>
        <v/>
      </c>
      <c r="B1475" t="str">
        <f>IF('C. Fund Source'!E1475="","",'C. Fund Source'!E1475)</f>
        <v/>
      </c>
      <c r="C1475" t="str">
        <f>IF(A1475="","",'C. Fund Source'!G1475)</f>
        <v/>
      </c>
      <c r="D1475" t="str">
        <f>IF(A1475="","",IF(COUNTIFS('Tracking Log'!H:H,A1475,'Tracking Log'!J:J,B1475)&gt;0,"Y","N"))</f>
        <v/>
      </c>
      <c r="E1475" t="str">
        <f>IF(A1475="","",IF(D1475="N","Unit will be held to the lessor of the adopted rate or "&amp;TEXT(C1475,"0.0000")&amp;" for "&amp;Year,VLOOKUP(A1475&amp;"-"&amp;B1475,'Tracking Support'!A:E,5,FALSE)))</f>
        <v/>
      </c>
      <c r="F1475">
        <f>IF(A1475=$F$1,COUNTIF($A$2:A1475,A1475),"")</f>
        <v>146</v>
      </c>
      <c r="G1475" t="str">
        <f t="shared" ref="G1475:G1538" si="73">IF(F1475="","",B1475)</f>
        <v/>
      </c>
      <c r="H1475" t="str">
        <f t="shared" ref="H1475:H1538" si="74">IF(F1475="","",C1475)</f>
        <v/>
      </c>
      <c r="I1475" t="str">
        <f t="shared" ref="I1475:I1538" si="75">IF(F1475="","",E1475)</f>
        <v/>
      </c>
    </row>
    <row r="1476" spans="1:9" x14ac:dyDescent="0.25">
      <c r="A1476" t="str">
        <f>IF('C. Fund Source'!B1476="","",'C. Fund Source'!B1476&amp;'C. Fund Source'!C1476&amp;'C. Fund Source'!D1476)</f>
        <v/>
      </c>
      <c r="B1476" t="str">
        <f>IF('C. Fund Source'!E1476="","",'C. Fund Source'!E1476)</f>
        <v/>
      </c>
      <c r="C1476" t="str">
        <f>IF(A1476="","",'C. Fund Source'!G1476)</f>
        <v/>
      </c>
      <c r="D1476" t="str">
        <f>IF(A1476="","",IF(COUNTIFS('Tracking Log'!H:H,A1476,'Tracking Log'!J:J,B1476)&gt;0,"Y","N"))</f>
        <v/>
      </c>
      <c r="E1476" t="str">
        <f>IF(A1476="","",IF(D1476="N","Unit will be held to the lessor of the adopted rate or "&amp;TEXT(C1476,"0.0000")&amp;" for "&amp;Year,VLOOKUP(A1476&amp;"-"&amp;B1476,'Tracking Support'!A:E,5,FALSE)))</f>
        <v/>
      </c>
      <c r="F1476">
        <f>IF(A1476=$F$1,COUNTIF($A$2:A1476,A1476),"")</f>
        <v>147</v>
      </c>
      <c r="G1476" t="str">
        <f t="shared" si="73"/>
        <v/>
      </c>
      <c r="H1476" t="str">
        <f t="shared" si="74"/>
        <v/>
      </c>
      <c r="I1476" t="str">
        <f t="shared" si="75"/>
        <v/>
      </c>
    </row>
    <row r="1477" spans="1:9" x14ac:dyDescent="0.25">
      <c r="A1477" t="str">
        <f>IF('C. Fund Source'!B1477="","",'C. Fund Source'!B1477&amp;'C. Fund Source'!C1477&amp;'C. Fund Source'!D1477)</f>
        <v/>
      </c>
      <c r="B1477" t="str">
        <f>IF('C. Fund Source'!E1477="","",'C. Fund Source'!E1477)</f>
        <v/>
      </c>
      <c r="C1477" t="str">
        <f>IF(A1477="","",'C. Fund Source'!G1477)</f>
        <v/>
      </c>
      <c r="D1477" t="str">
        <f>IF(A1477="","",IF(COUNTIFS('Tracking Log'!H:H,A1477,'Tracking Log'!J:J,B1477)&gt;0,"Y","N"))</f>
        <v/>
      </c>
      <c r="E1477" t="str">
        <f>IF(A1477="","",IF(D1477="N","Unit will be held to the lessor of the adopted rate or "&amp;TEXT(C1477,"0.0000")&amp;" for "&amp;Year,VLOOKUP(A1477&amp;"-"&amp;B1477,'Tracking Support'!A:E,5,FALSE)))</f>
        <v/>
      </c>
      <c r="F1477">
        <f>IF(A1477=$F$1,COUNTIF($A$2:A1477,A1477),"")</f>
        <v>148</v>
      </c>
      <c r="G1477" t="str">
        <f t="shared" si="73"/>
        <v/>
      </c>
      <c r="H1477" t="str">
        <f t="shared" si="74"/>
        <v/>
      </c>
      <c r="I1477" t="str">
        <f t="shared" si="75"/>
        <v/>
      </c>
    </row>
    <row r="1478" spans="1:9" x14ac:dyDescent="0.25">
      <c r="A1478" t="str">
        <f>IF('C. Fund Source'!B1478="","",'C. Fund Source'!B1478&amp;'C. Fund Source'!C1478&amp;'C. Fund Source'!D1478)</f>
        <v/>
      </c>
      <c r="B1478" t="str">
        <f>IF('C. Fund Source'!E1478="","",'C. Fund Source'!E1478)</f>
        <v/>
      </c>
      <c r="C1478" t="str">
        <f>IF(A1478="","",'C. Fund Source'!G1478)</f>
        <v/>
      </c>
      <c r="D1478" t="str">
        <f>IF(A1478="","",IF(COUNTIFS('Tracking Log'!H:H,A1478,'Tracking Log'!J:J,B1478)&gt;0,"Y","N"))</f>
        <v/>
      </c>
      <c r="E1478" t="str">
        <f>IF(A1478="","",IF(D1478="N","Unit will be held to the lessor of the adopted rate or "&amp;TEXT(C1478,"0.0000")&amp;" for "&amp;Year,VLOOKUP(A1478&amp;"-"&amp;B1478,'Tracking Support'!A:E,5,FALSE)))</f>
        <v/>
      </c>
      <c r="F1478">
        <f>IF(A1478=$F$1,COUNTIF($A$2:A1478,A1478),"")</f>
        <v>149</v>
      </c>
      <c r="G1478" t="str">
        <f t="shared" si="73"/>
        <v/>
      </c>
      <c r="H1478" t="str">
        <f t="shared" si="74"/>
        <v/>
      </c>
      <c r="I1478" t="str">
        <f t="shared" si="75"/>
        <v/>
      </c>
    </row>
    <row r="1479" spans="1:9" x14ac:dyDescent="0.25">
      <c r="A1479" t="str">
        <f>IF('C. Fund Source'!B1479="","",'C. Fund Source'!B1479&amp;'C. Fund Source'!C1479&amp;'C. Fund Source'!D1479)</f>
        <v/>
      </c>
      <c r="B1479" t="str">
        <f>IF('C. Fund Source'!E1479="","",'C. Fund Source'!E1479)</f>
        <v/>
      </c>
      <c r="C1479" t="str">
        <f>IF(A1479="","",'C. Fund Source'!G1479)</f>
        <v/>
      </c>
      <c r="D1479" t="str">
        <f>IF(A1479="","",IF(COUNTIFS('Tracking Log'!H:H,A1479,'Tracking Log'!J:J,B1479)&gt;0,"Y","N"))</f>
        <v/>
      </c>
      <c r="E1479" t="str">
        <f>IF(A1479="","",IF(D1479="N","Unit will be held to the lessor of the adopted rate or "&amp;TEXT(C1479,"0.0000")&amp;" for "&amp;Year,VLOOKUP(A1479&amp;"-"&amp;B1479,'Tracking Support'!A:E,5,FALSE)))</f>
        <v/>
      </c>
      <c r="F1479">
        <f>IF(A1479=$F$1,COUNTIF($A$2:A1479,A1479),"")</f>
        <v>150</v>
      </c>
      <c r="G1479" t="str">
        <f t="shared" si="73"/>
        <v/>
      </c>
      <c r="H1479" t="str">
        <f t="shared" si="74"/>
        <v/>
      </c>
      <c r="I1479" t="str">
        <f t="shared" si="75"/>
        <v/>
      </c>
    </row>
    <row r="1480" spans="1:9" x14ac:dyDescent="0.25">
      <c r="A1480" t="str">
        <f>IF('C. Fund Source'!B1480="","",'C. Fund Source'!B1480&amp;'C. Fund Source'!C1480&amp;'C. Fund Source'!D1480)</f>
        <v/>
      </c>
      <c r="B1480" t="str">
        <f>IF('C. Fund Source'!E1480="","",'C. Fund Source'!E1480)</f>
        <v/>
      </c>
      <c r="C1480" t="str">
        <f>IF(A1480="","",'C. Fund Source'!G1480)</f>
        <v/>
      </c>
      <c r="D1480" t="str">
        <f>IF(A1480="","",IF(COUNTIFS('Tracking Log'!H:H,A1480,'Tracking Log'!J:J,B1480)&gt;0,"Y","N"))</f>
        <v/>
      </c>
      <c r="E1480" t="str">
        <f>IF(A1480="","",IF(D1480="N","Unit will be held to the lessor of the adopted rate or "&amp;TEXT(C1480,"0.0000")&amp;" for "&amp;Year,VLOOKUP(A1480&amp;"-"&amp;B1480,'Tracking Support'!A:E,5,FALSE)))</f>
        <v/>
      </c>
      <c r="F1480">
        <f>IF(A1480=$F$1,COUNTIF($A$2:A1480,A1480),"")</f>
        <v>151</v>
      </c>
      <c r="G1480" t="str">
        <f t="shared" si="73"/>
        <v/>
      </c>
      <c r="H1480" t="str">
        <f t="shared" si="74"/>
        <v/>
      </c>
      <c r="I1480" t="str">
        <f t="shared" si="75"/>
        <v/>
      </c>
    </row>
    <row r="1481" spans="1:9" x14ac:dyDescent="0.25">
      <c r="A1481" t="str">
        <f>IF('C. Fund Source'!B1481="","",'C. Fund Source'!B1481&amp;'C. Fund Source'!C1481&amp;'C. Fund Source'!D1481)</f>
        <v/>
      </c>
      <c r="B1481" t="str">
        <f>IF('C. Fund Source'!E1481="","",'C. Fund Source'!E1481)</f>
        <v/>
      </c>
      <c r="C1481" t="str">
        <f>IF(A1481="","",'C. Fund Source'!G1481)</f>
        <v/>
      </c>
      <c r="D1481" t="str">
        <f>IF(A1481="","",IF(COUNTIFS('Tracking Log'!H:H,A1481,'Tracking Log'!J:J,B1481)&gt;0,"Y","N"))</f>
        <v/>
      </c>
      <c r="E1481" t="str">
        <f>IF(A1481="","",IF(D1481="N","Unit will be held to the lessor of the adopted rate or "&amp;TEXT(C1481,"0.0000")&amp;" for "&amp;Year,VLOOKUP(A1481&amp;"-"&amp;B1481,'Tracking Support'!A:E,5,FALSE)))</f>
        <v/>
      </c>
      <c r="F1481">
        <f>IF(A1481=$F$1,COUNTIF($A$2:A1481,A1481),"")</f>
        <v>152</v>
      </c>
      <c r="G1481" t="str">
        <f t="shared" si="73"/>
        <v/>
      </c>
      <c r="H1481" t="str">
        <f t="shared" si="74"/>
        <v/>
      </c>
      <c r="I1481" t="str">
        <f t="shared" si="75"/>
        <v/>
      </c>
    </row>
    <row r="1482" spans="1:9" x14ac:dyDescent="0.25">
      <c r="A1482" t="str">
        <f>IF('C. Fund Source'!B1482="","",'C. Fund Source'!B1482&amp;'C. Fund Source'!C1482&amp;'C. Fund Source'!D1482)</f>
        <v/>
      </c>
      <c r="B1482" t="str">
        <f>IF('C. Fund Source'!E1482="","",'C. Fund Source'!E1482)</f>
        <v/>
      </c>
      <c r="C1482" t="str">
        <f>IF(A1482="","",'C. Fund Source'!G1482)</f>
        <v/>
      </c>
      <c r="D1482" t="str">
        <f>IF(A1482="","",IF(COUNTIFS('Tracking Log'!H:H,A1482,'Tracking Log'!J:J,B1482)&gt;0,"Y","N"))</f>
        <v/>
      </c>
      <c r="E1482" t="str">
        <f>IF(A1482="","",IF(D1482="N","Unit will be held to the lessor of the adopted rate or "&amp;TEXT(C1482,"0.0000")&amp;" for "&amp;Year,VLOOKUP(A1482&amp;"-"&amp;B1482,'Tracking Support'!A:E,5,FALSE)))</f>
        <v/>
      </c>
      <c r="F1482">
        <f>IF(A1482=$F$1,COUNTIF($A$2:A1482,A1482),"")</f>
        <v>153</v>
      </c>
      <c r="G1482" t="str">
        <f t="shared" si="73"/>
        <v/>
      </c>
      <c r="H1482" t="str">
        <f t="shared" si="74"/>
        <v/>
      </c>
      <c r="I1482" t="str">
        <f t="shared" si="75"/>
        <v/>
      </c>
    </row>
    <row r="1483" spans="1:9" x14ac:dyDescent="0.25">
      <c r="A1483" t="str">
        <f>IF('C. Fund Source'!B1483="","",'C. Fund Source'!B1483&amp;'C. Fund Source'!C1483&amp;'C. Fund Source'!D1483)</f>
        <v/>
      </c>
      <c r="B1483" t="str">
        <f>IF('C. Fund Source'!E1483="","",'C. Fund Source'!E1483)</f>
        <v/>
      </c>
      <c r="C1483" t="str">
        <f>IF(A1483="","",'C. Fund Source'!G1483)</f>
        <v/>
      </c>
      <c r="D1483" t="str">
        <f>IF(A1483="","",IF(COUNTIFS('Tracking Log'!H:H,A1483,'Tracking Log'!J:J,B1483)&gt;0,"Y","N"))</f>
        <v/>
      </c>
      <c r="E1483" t="str">
        <f>IF(A1483="","",IF(D1483="N","Unit will be held to the lessor of the adopted rate or "&amp;TEXT(C1483,"0.0000")&amp;" for "&amp;Year,VLOOKUP(A1483&amp;"-"&amp;B1483,'Tracking Support'!A:E,5,FALSE)))</f>
        <v/>
      </c>
      <c r="F1483">
        <f>IF(A1483=$F$1,COUNTIF($A$2:A1483,A1483),"")</f>
        <v>154</v>
      </c>
      <c r="G1483" t="str">
        <f t="shared" si="73"/>
        <v/>
      </c>
      <c r="H1483" t="str">
        <f t="shared" si="74"/>
        <v/>
      </c>
      <c r="I1483" t="str">
        <f t="shared" si="75"/>
        <v/>
      </c>
    </row>
    <row r="1484" spans="1:9" x14ac:dyDescent="0.25">
      <c r="A1484" t="str">
        <f>IF('C. Fund Source'!B1484="","",'C. Fund Source'!B1484&amp;'C. Fund Source'!C1484&amp;'C. Fund Source'!D1484)</f>
        <v/>
      </c>
      <c r="B1484" t="str">
        <f>IF('C. Fund Source'!E1484="","",'C. Fund Source'!E1484)</f>
        <v/>
      </c>
      <c r="C1484" t="str">
        <f>IF(A1484="","",'C. Fund Source'!G1484)</f>
        <v/>
      </c>
      <c r="D1484" t="str">
        <f>IF(A1484="","",IF(COUNTIFS('Tracking Log'!H:H,A1484,'Tracking Log'!J:J,B1484)&gt;0,"Y","N"))</f>
        <v/>
      </c>
      <c r="E1484" t="str">
        <f>IF(A1484="","",IF(D1484="N","Unit will be held to the lessor of the adopted rate or "&amp;TEXT(C1484,"0.0000")&amp;" for "&amp;Year,VLOOKUP(A1484&amp;"-"&amp;B1484,'Tracking Support'!A:E,5,FALSE)))</f>
        <v/>
      </c>
      <c r="F1484">
        <f>IF(A1484=$F$1,COUNTIF($A$2:A1484,A1484),"")</f>
        <v>155</v>
      </c>
      <c r="G1484" t="str">
        <f t="shared" si="73"/>
        <v/>
      </c>
      <c r="H1484" t="str">
        <f t="shared" si="74"/>
        <v/>
      </c>
      <c r="I1484" t="str">
        <f t="shared" si="75"/>
        <v/>
      </c>
    </row>
    <row r="1485" spans="1:9" x14ac:dyDescent="0.25">
      <c r="A1485" t="str">
        <f>IF('C. Fund Source'!B1485="","",'C. Fund Source'!B1485&amp;'C. Fund Source'!C1485&amp;'C. Fund Source'!D1485)</f>
        <v/>
      </c>
      <c r="B1485" t="str">
        <f>IF('C. Fund Source'!E1485="","",'C. Fund Source'!E1485)</f>
        <v/>
      </c>
      <c r="C1485" t="str">
        <f>IF(A1485="","",'C. Fund Source'!G1485)</f>
        <v/>
      </c>
      <c r="D1485" t="str">
        <f>IF(A1485="","",IF(COUNTIFS('Tracking Log'!H:H,A1485,'Tracking Log'!J:J,B1485)&gt;0,"Y","N"))</f>
        <v/>
      </c>
      <c r="E1485" t="str">
        <f>IF(A1485="","",IF(D1485="N","Unit will be held to the lessor of the adopted rate or "&amp;TEXT(C1485,"0.0000")&amp;" for "&amp;Year,VLOOKUP(A1485&amp;"-"&amp;B1485,'Tracking Support'!A:E,5,FALSE)))</f>
        <v/>
      </c>
      <c r="F1485">
        <f>IF(A1485=$F$1,COUNTIF($A$2:A1485,A1485),"")</f>
        <v>156</v>
      </c>
      <c r="G1485" t="str">
        <f t="shared" si="73"/>
        <v/>
      </c>
      <c r="H1485" t="str">
        <f t="shared" si="74"/>
        <v/>
      </c>
      <c r="I1485" t="str">
        <f t="shared" si="75"/>
        <v/>
      </c>
    </row>
    <row r="1486" spans="1:9" x14ac:dyDescent="0.25">
      <c r="A1486" t="str">
        <f>IF('C. Fund Source'!B1486="","",'C. Fund Source'!B1486&amp;'C. Fund Source'!C1486&amp;'C. Fund Source'!D1486)</f>
        <v/>
      </c>
      <c r="B1486" t="str">
        <f>IF('C. Fund Source'!E1486="","",'C. Fund Source'!E1486)</f>
        <v/>
      </c>
      <c r="C1486" t="str">
        <f>IF(A1486="","",'C. Fund Source'!G1486)</f>
        <v/>
      </c>
      <c r="D1486" t="str">
        <f>IF(A1486="","",IF(COUNTIFS('Tracking Log'!H:H,A1486,'Tracking Log'!J:J,B1486)&gt;0,"Y","N"))</f>
        <v/>
      </c>
      <c r="E1486" t="str">
        <f>IF(A1486="","",IF(D1486="N","Unit will be held to the lessor of the adopted rate or "&amp;TEXT(C1486,"0.0000")&amp;" for "&amp;Year,VLOOKUP(A1486&amp;"-"&amp;B1486,'Tracking Support'!A:E,5,FALSE)))</f>
        <v/>
      </c>
      <c r="F1486">
        <f>IF(A1486=$F$1,COUNTIF($A$2:A1486,A1486),"")</f>
        <v>157</v>
      </c>
      <c r="G1486" t="str">
        <f t="shared" si="73"/>
        <v/>
      </c>
      <c r="H1486" t="str">
        <f t="shared" si="74"/>
        <v/>
      </c>
      <c r="I1486" t="str">
        <f t="shared" si="75"/>
        <v/>
      </c>
    </row>
    <row r="1487" spans="1:9" x14ac:dyDescent="0.25">
      <c r="A1487" t="str">
        <f>IF('C. Fund Source'!B1487="","",'C. Fund Source'!B1487&amp;'C. Fund Source'!C1487&amp;'C. Fund Source'!D1487)</f>
        <v/>
      </c>
      <c r="B1487" t="str">
        <f>IF('C. Fund Source'!E1487="","",'C. Fund Source'!E1487)</f>
        <v/>
      </c>
      <c r="C1487" t="str">
        <f>IF(A1487="","",'C. Fund Source'!G1487)</f>
        <v/>
      </c>
      <c r="D1487" t="str">
        <f>IF(A1487="","",IF(COUNTIFS('Tracking Log'!H:H,A1487,'Tracking Log'!J:J,B1487)&gt;0,"Y","N"))</f>
        <v/>
      </c>
      <c r="E1487" t="str">
        <f>IF(A1487="","",IF(D1487="N","Unit will be held to the lessor of the adopted rate or "&amp;TEXT(C1487,"0.0000")&amp;" for "&amp;Year,VLOOKUP(A1487&amp;"-"&amp;B1487,'Tracking Support'!A:E,5,FALSE)))</f>
        <v/>
      </c>
      <c r="F1487">
        <f>IF(A1487=$F$1,COUNTIF($A$2:A1487,A1487),"")</f>
        <v>158</v>
      </c>
      <c r="G1487" t="str">
        <f t="shared" si="73"/>
        <v/>
      </c>
      <c r="H1487" t="str">
        <f t="shared" si="74"/>
        <v/>
      </c>
      <c r="I1487" t="str">
        <f t="shared" si="75"/>
        <v/>
      </c>
    </row>
    <row r="1488" spans="1:9" x14ac:dyDescent="0.25">
      <c r="A1488" t="str">
        <f>IF('C. Fund Source'!B1488="","",'C. Fund Source'!B1488&amp;'C. Fund Source'!C1488&amp;'C. Fund Source'!D1488)</f>
        <v/>
      </c>
      <c r="B1488" t="str">
        <f>IF('C. Fund Source'!E1488="","",'C. Fund Source'!E1488)</f>
        <v/>
      </c>
      <c r="C1488" t="str">
        <f>IF(A1488="","",'C. Fund Source'!G1488)</f>
        <v/>
      </c>
      <c r="D1488" t="str">
        <f>IF(A1488="","",IF(COUNTIFS('Tracking Log'!H:H,A1488,'Tracking Log'!J:J,B1488)&gt;0,"Y","N"))</f>
        <v/>
      </c>
      <c r="E1488" t="str">
        <f>IF(A1488="","",IF(D1488="N","Unit will be held to the lessor of the adopted rate or "&amp;TEXT(C1488,"0.0000")&amp;" for "&amp;Year,VLOOKUP(A1488&amp;"-"&amp;B1488,'Tracking Support'!A:E,5,FALSE)))</f>
        <v/>
      </c>
      <c r="F1488">
        <f>IF(A1488=$F$1,COUNTIF($A$2:A1488,A1488),"")</f>
        <v>159</v>
      </c>
      <c r="G1488" t="str">
        <f t="shared" si="73"/>
        <v/>
      </c>
      <c r="H1488" t="str">
        <f t="shared" si="74"/>
        <v/>
      </c>
      <c r="I1488" t="str">
        <f t="shared" si="75"/>
        <v/>
      </c>
    </row>
    <row r="1489" spans="1:9" x14ac:dyDescent="0.25">
      <c r="A1489" t="str">
        <f>IF('C. Fund Source'!B1489="","",'C. Fund Source'!B1489&amp;'C. Fund Source'!C1489&amp;'C. Fund Source'!D1489)</f>
        <v/>
      </c>
      <c r="B1489" t="str">
        <f>IF('C. Fund Source'!E1489="","",'C. Fund Source'!E1489)</f>
        <v/>
      </c>
      <c r="C1489" t="str">
        <f>IF(A1489="","",'C. Fund Source'!G1489)</f>
        <v/>
      </c>
      <c r="D1489" t="str">
        <f>IF(A1489="","",IF(COUNTIFS('Tracking Log'!H:H,A1489,'Tracking Log'!J:J,B1489)&gt;0,"Y","N"))</f>
        <v/>
      </c>
      <c r="E1489" t="str">
        <f>IF(A1489="","",IF(D1489="N","Unit will be held to the lessor of the adopted rate or "&amp;TEXT(C1489,"0.0000")&amp;" for "&amp;Year,VLOOKUP(A1489&amp;"-"&amp;B1489,'Tracking Support'!A:E,5,FALSE)))</f>
        <v/>
      </c>
      <c r="F1489">
        <f>IF(A1489=$F$1,COUNTIF($A$2:A1489,A1489),"")</f>
        <v>160</v>
      </c>
      <c r="G1489" t="str">
        <f t="shared" si="73"/>
        <v/>
      </c>
      <c r="H1489" t="str">
        <f t="shared" si="74"/>
        <v/>
      </c>
      <c r="I1489" t="str">
        <f t="shared" si="75"/>
        <v/>
      </c>
    </row>
    <row r="1490" spans="1:9" x14ac:dyDescent="0.25">
      <c r="A1490" t="str">
        <f>IF('C. Fund Source'!B1490="","",'C. Fund Source'!B1490&amp;'C. Fund Source'!C1490&amp;'C. Fund Source'!D1490)</f>
        <v/>
      </c>
      <c r="B1490" t="str">
        <f>IF('C. Fund Source'!E1490="","",'C. Fund Source'!E1490)</f>
        <v/>
      </c>
      <c r="C1490" t="str">
        <f>IF(A1490="","",'C. Fund Source'!G1490)</f>
        <v/>
      </c>
      <c r="D1490" t="str">
        <f>IF(A1490="","",IF(COUNTIFS('Tracking Log'!H:H,A1490,'Tracking Log'!J:J,B1490)&gt;0,"Y","N"))</f>
        <v/>
      </c>
      <c r="E1490" t="str">
        <f>IF(A1490="","",IF(D1490="N","Unit will be held to the lessor of the adopted rate or "&amp;TEXT(C1490,"0.0000")&amp;" for "&amp;Year,VLOOKUP(A1490&amp;"-"&amp;B1490,'Tracking Support'!A:E,5,FALSE)))</f>
        <v/>
      </c>
      <c r="F1490">
        <f>IF(A1490=$F$1,COUNTIF($A$2:A1490,A1490),"")</f>
        <v>161</v>
      </c>
      <c r="G1490" t="str">
        <f t="shared" si="73"/>
        <v/>
      </c>
      <c r="H1490" t="str">
        <f t="shared" si="74"/>
        <v/>
      </c>
      <c r="I1490" t="str">
        <f t="shared" si="75"/>
        <v/>
      </c>
    </row>
    <row r="1491" spans="1:9" x14ac:dyDescent="0.25">
      <c r="A1491" t="str">
        <f>IF('C. Fund Source'!B1491="","",'C. Fund Source'!B1491&amp;'C. Fund Source'!C1491&amp;'C. Fund Source'!D1491)</f>
        <v/>
      </c>
      <c r="B1491" t="str">
        <f>IF('C. Fund Source'!E1491="","",'C. Fund Source'!E1491)</f>
        <v/>
      </c>
      <c r="C1491" t="str">
        <f>IF(A1491="","",'C. Fund Source'!G1491)</f>
        <v/>
      </c>
      <c r="D1491" t="str">
        <f>IF(A1491="","",IF(COUNTIFS('Tracking Log'!H:H,A1491,'Tracking Log'!J:J,B1491)&gt;0,"Y","N"))</f>
        <v/>
      </c>
      <c r="E1491" t="str">
        <f>IF(A1491="","",IF(D1491="N","Unit will be held to the lessor of the adopted rate or "&amp;TEXT(C1491,"0.0000")&amp;" for "&amp;Year,VLOOKUP(A1491&amp;"-"&amp;B1491,'Tracking Support'!A:E,5,FALSE)))</f>
        <v/>
      </c>
      <c r="F1491">
        <f>IF(A1491=$F$1,COUNTIF($A$2:A1491,A1491),"")</f>
        <v>162</v>
      </c>
      <c r="G1491" t="str">
        <f t="shared" si="73"/>
        <v/>
      </c>
      <c r="H1491" t="str">
        <f t="shared" si="74"/>
        <v/>
      </c>
      <c r="I1491" t="str">
        <f t="shared" si="75"/>
        <v/>
      </c>
    </row>
    <row r="1492" spans="1:9" x14ac:dyDescent="0.25">
      <c r="A1492" t="str">
        <f>IF('C. Fund Source'!B1492="","",'C. Fund Source'!B1492&amp;'C. Fund Source'!C1492&amp;'C. Fund Source'!D1492)</f>
        <v/>
      </c>
      <c r="B1492" t="str">
        <f>IF('C. Fund Source'!E1492="","",'C. Fund Source'!E1492)</f>
        <v/>
      </c>
      <c r="C1492" t="str">
        <f>IF(A1492="","",'C. Fund Source'!G1492)</f>
        <v/>
      </c>
      <c r="D1492" t="str">
        <f>IF(A1492="","",IF(COUNTIFS('Tracking Log'!H:H,A1492,'Tracking Log'!J:J,B1492)&gt;0,"Y","N"))</f>
        <v/>
      </c>
      <c r="E1492" t="str">
        <f>IF(A1492="","",IF(D1492="N","Unit will be held to the lessor of the adopted rate or "&amp;TEXT(C1492,"0.0000")&amp;" for "&amp;Year,VLOOKUP(A1492&amp;"-"&amp;B1492,'Tracking Support'!A:E,5,FALSE)))</f>
        <v/>
      </c>
      <c r="F1492">
        <f>IF(A1492=$F$1,COUNTIF($A$2:A1492,A1492),"")</f>
        <v>163</v>
      </c>
      <c r="G1492" t="str">
        <f t="shared" si="73"/>
        <v/>
      </c>
      <c r="H1492" t="str">
        <f t="shared" si="74"/>
        <v/>
      </c>
      <c r="I1492" t="str">
        <f t="shared" si="75"/>
        <v/>
      </c>
    </row>
    <row r="1493" spans="1:9" x14ac:dyDescent="0.25">
      <c r="A1493" t="str">
        <f>IF('C. Fund Source'!B1493="","",'C. Fund Source'!B1493&amp;'C. Fund Source'!C1493&amp;'C. Fund Source'!D1493)</f>
        <v/>
      </c>
      <c r="B1493" t="str">
        <f>IF('C. Fund Source'!E1493="","",'C. Fund Source'!E1493)</f>
        <v/>
      </c>
      <c r="C1493" t="str">
        <f>IF(A1493="","",'C. Fund Source'!G1493)</f>
        <v/>
      </c>
      <c r="D1493" t="str">
        <f>IF(A1493="","",IF(COUNTIFS('Tracking Log'!H:H,A1493,'Tracking Log'!J:J,B1493)&gt;0,"Y","N"))</f>
        <v/>
      </c>
      <c r="E1493" t="str">
        <f>IF(A1493="","",IF(D1493="N","Unit will be held to the lessor of the adopted rate or "&amp;TEXT(C1493,"0.0000")&amp;" for "&amp;Year,VLOOKUP(A1493&amp;"-"&amp;B1493,'Tracking Support'!A:E,5,FALSE)))</f>
        <v/>
      </c>
      <c r="F1493">
        <f>IF(A1493=$F$1,COUNTIF($A$2:A1493,A1493),"")</f>
        <v>164</v>
      </c>
      <c r="G1493" t="str">
        <f t="shared" si="73"/>
        <v/>
      </c>
      <c r="H1493" t="str">
        <f t="shared" si="74"/>
        <v/>
      </c>
      <c r="I1493" t="str">
        <f t="shared" si="75"/>
        <v/>
      </c>
    </row>
    <row r="1494" spans="1:9" x14ac:dyDescent="0.25">
      <c r="A1494" t="str">
        <f>IF('C. Fund Source'!B1494="","",'C. Fund Source'!B1494&amp;'C. Fund Source'!C1494&amp;'C. Fund Source'!D1494)</f>
        <v/>
      </c>
      <c r="B1494" t="str">
        <f>IF('C. Fund Source'!E1494="","",'C. Fund Source'!E1494)</f>
        <v/>
      </c>
      <c r="C1494" t="str">
        <f>IF(A1494="","",'C. Fund Source'!G1494)</f>
        <v/>
      </c>
      <c r="D1494" t="str">
        <f>IF(A1494="","",IF(COUNTIFS('Tracking Log'!H:H,A1494,'Tracking Log'!J:J,B1494)&gt;0,"Y","N"))</f>
        <v/>
      </c>
      <c r="E1494" t="str">
        <f>IF(A1494="","",IF(D1494="N","Unit will be held to the lessor of the adopted rate or "&amp;TEXT(C1494,"0.0000")&amp;" for "&amp;Year,VLOOKUP(A1494&amp;"-"&amp;B1494,'Tracking Support'!A:E,5,FALSE)))</f>
        <v/>
      </c>
      <c r="F1494">
        <f>IF(A1494=$F$1,COUNTIF($A$2:A1494,A1494),"")</f>
        <v>165</v>
      </c>
      <c r="G1494" t="str">
        <f t="shared" si="73"/>
        <v/>
      </c>
      <c r="H1494" t="str">
        <f t="shared" si="74"/>
        <v/>
      </c>
      <c r="I1494" t="str">
        <f t="shared" si="75"/>
        <v/>
      </c>
    </row>
    <row r="1495" spans="1:9" x14ac:dyDescent="0.25">
      <c r="A1495" t="str">
        <f>IF('C. Fund Source'!B1495="","",'C. Fund Source'!B1495&amp;'C. Fund Source'!C1495&amp;'C. Fund Source'!D1495)</f>
        <v/>
      </c>
      <c r="B1495" t="str">
        <f>IF('C. Fund Source'!E1495="","",'C. Fund Source'!E1495)</f>
        <v/>
      </c>
      <c r="C1495" t="str">
        <f>IF(A1495="","",'C. Fund Source'!G1495)</f>
        <v/>
      </c>
      <c r="D1495" t="str">
        <f>IF(A1495="","",IF(COUNTIFS('Tracking Log'!H:H,A1495,'Tracking Log'!J:J,B1495)&gt;0,"Y","N"))</f>
        <v/>
      </c>
      <c r="E1495" t="str">
        <f>IF(A1495="","",IF(D1495="N","Unit will be held to the lessor of the adopted rate or "&amp;TEXT(C1495,"0.0000")&amp;" for "&amp;Year,VLOOKUP(A1495&amp;"-"&amp;B1495,'Tracking Support'!A:E,5,FALSE)))</f>
        <v/>
      </c>
      <c r="F1495">
        <f>IF(A1495=$F$1,COUNTIF($A$2:A1495,A1495),"")</f>
        <v>166</v>
      </c>
      <c r="G1495" t="str">
        <f t="shared" si="73"/>
        <v/>
      </c>
      <c r="H1495" t="str">
        <f t="shared" si="74"/>
        <v/>
      </c>
      <c r="I1495" t="str">
        <f t="shared" si="75"/>
        <v/>
      </c>
    </row>
    <row r="1496" spans="1:9" x14ac:dyDescent="0.25">
      <c r="A1496" t="str">
        <f>IF('C. Fund Source'!B1496="","",'C. Fund Source'!B1496&amp;'C. Fund Source'!C1496&amp;'C. Fund Source'!D1496)</f>
        <v/>
      </c>
      <c r="B1496" t="str">
        <f>IF('C. Fund Source'!E1496="","",'C. Fund Source'!E1496)</f>
        <v/>
      </c>
      <c r="C1496" t="str">
        <f>IF(A1496="","",'C. Fund Source'!G1496)</f>
        <v/>
      </c>
      <c r="D1496" t="str">
        <f>IF(A1496="","",IF(COUNTIFS('Tracking Log'!H:H,A1496,'Tracking Log'!J:J,B1496)&gt;0,"Y","N"))</f>
        <v/>
      </c>
      <c r="E1496" t="str">
        <f>IF(A1496="","",IF(D1496="N","Unit will be held to the lessor of the adopted rate or "&amp;TEXT(C1496,"0.0000")&amp;" for "&amp;Year,VLOOKUP(A1496&amp;"-"&amp;B1496,'Tracking Support'!A:E,5,FALSE)))</f>
        <v/>
      </c>
      <c r="F1496">
        <f>IF(A1496=$F$1,COUNTIF($A$2:A1496,A1496),"")</f>
        <v>167</v>
      </c>
      <c r="G1496" t="str">
        <f t="shared" si="73"/>
        <v/>
      </c>
      <c r="H1496" t="str">
        <f t="shared" si="74"/>
        <v/>
      </c>
      <c r="I1496" t="str">
        <f t="shared" si="75"/>
        <v/>
      </c>
    </row>
    <row r="1497" spans="1:9" x14ac:dyDescent="0.25">
      <c r="A1497" t="str">
        <f>IF('C. Fund Source'!B1497="","",'C. Fund Source'!B1497&amp;'C. Fund Source'!C1497&amp;'C. Fund Source'!D1497)</f>
        <v/>
      </c>
      <c r="B1497" t="str">
        <f>IF('C. Fund Source'!E1497="","",'C. Fund Source'!E1497)</f>
        <v/>
      </c>
      <c r="C1497" t="str">
        <f>IF(A1497="","",'C. Fund Source'!G1497)</f>
        <v/>
      </c>
      <c r="D1497" t="str">
        <f>IF(A1497="","",IF(COUNTIFS('Tracking Log'!H:H,A1497,'Tracking Log'!J:J,B1497)&gt;0,"Y","N"))</f>
        <v/>
      </c>
      <c r="E1497" t="str">
        <f>IF(A1497="","",IF(D1497="N","Unit will be held to the lessor of the adopted rate or "&amp;TEXT(C1497,"0.0000")&amp;" for "&amp;Year,VLOOKUP(A1497&amp;"-"&amp;B1497,'Tracking Support'!A:E,5,FALSE)))</f>
        <v/>
      </c>
      <c r="F1497">
        <f>IF(A1497=$F$1,COUNTIF($A$2:A1497,A1497),"")</f>
        <v>168</v>
      </c>
      <c r="G1497" t="str">
        <f t="shared" si="73"/>
        <v/>
      </c>
      <c r="H1497" t="str">
        <f t="shared" si="74"/>
        <v/>
      </c>
      <c r="I1497" t="str">
        <f t="shared" si="75"/>
        <v/>
      </c>
    </row>
    <row r="1498" spans="1:9" x14ac:dyDescent="0.25">
      <c r="A1498" t="str">
        <f>IF('C. Fund Source'!B1498="","",'C. Fund Source'!B1498&amp;'C. Fund Source'!C1498&amp;'C. Fund Source'!D1498)</f>
        <v/>
      </c>
      <c r="B1498" t="str">
        <f>IF('C. Fund Source'!E1498="","",'C. Fund Source'!E1498)</f>
        <v/>
      </c>
      <c r="C1498" t="str">
        <f>IF(A1498="","",'C. Fund Source'!G1498)</f>
        <v/>
      </c>
      <c r="D1498" t="str">
        <f>IF(A1498="","",IF(COUNTIFS('Tracking Log'!H:H,A1498,'Tracking Log'!J:J,B1498)&gt;0,"Y","N"))</f>
        <v/>
      </c>
      <c r="E1498" t="str">
        <f>IF(A1498="","",IF(D1498="N","Unit will be held to the lessor of the adopted rate or "&amp;TEXT(C1498,"0.0000")&amp;" for "&amp;Year,VLOOKUP(A1498&amp;"-"&amp;B1498,'Tracking Support'!A:E,5,FALSE)))</f>
        <v/>
      </c>
      <c r="F1498">
        <f>IF(A1498=$F$1,COUNTIF($A$2:A1498,A1498),"")</f>
        <v>169</v>
      </c>
      <c r="G1498" t="str">
        <f t="shared" si="73"/>
        <v/>
      </c>
      <c r="H1498" t="str">
        <f t="shared" si="74"/>
        <v/>
      </c>
      <c r="I1498" t="str">
        <f t="shared" si="75"/>
        <v/>
      </c>
    </row>
    <row r="1499" spans="1:9" x14ac:dyDescent="0.25">
      <c r="A1499" t="str">
        <f>IF('C. Fund Source'!B1499="","",'C. Fund Source'!B1499&amp;'C. Fund Source'!C1499&amp;'C. Fund Source'!D1499)</f>
        <v/>
      </c>
      <c r="B1499" t="str">
        <f>IF('C. Fund Source'!E1499="","",'C. Fund Source'!E1499)</f>
        <v/>
      </c>
      <c r="C1499" t="str">
        <f>IF(A1499="","",'C. Fund Source'!G1499)</f>
        <v/>
      </c>
      <c r="D1499" t="str">
        <f>IF(A1499="","",IF(COUNTIFS('Tracking Log'!H:H,A1499,'Tracking Log'!J:J,B1499)&gt;0,"Y","N"))</f>
        <v/>
      </c>
      <c r="E1499" t="str">
        <f>IF(A1499="","",IF(D1499="N","Unit will be held to the lessor of the adopted rate or "&amp;TEXT(C1499,"0.0000")&amp;" for "&amp;Year,VLOOKUP(A1499&amp;"-"&amp;B1499,'Tracking Support'!A:E,5,FALSE)))</f>
        <v/>
      </c>
      <c r="F1499">
        <f>IF(A1499=$F$1,COUNTIF($A$2:A1499,A1499),"")</f>
        <v>170</v>
      </c>
      <c r="G1499" t="str">
        <f t="shared" si="73"/>
        <v/>
      </c>
      <c r="H1499" t="str">
        <f t="shared" si="74"/>
        <v/>
      </c>
      <c r="I1499" t="str">
        <f t="shared" si="75"/>
        <v/>
      </c>
    </row>
    <row r="1500" spans="1:9" x14ac:dyDescent="0.25">
      <c r="A1500" t="str">
        <f>IF('C. Fund Source'!B1500="","",'C. Fund Source'!B1500&amp;'C. Fund Source'!C1500&amp;'C. Fund Source'!D1500)</f>
        <v/>
      </c>
      <c r="B1500" t="str">
        <f>IF('C. Fund Source'!E1500="","",'C. Fund Source'!E1500)</f>
        <v/>
      </c>
      <c r="C1500" t="str">
        <f>IF(A1500="","",'C. Fund Source'!G1500)</f>
        <v/>
      </c>
      <c r="D1500" t="str">
        <f>IF(A1500="","",IF(COUNTIFS('Tracking Log'!H:H,A1500,'Tracking Log'!J:J,B1500)&gt;0,"Y","N"))</f>
        <v/>
      </c>
      <c r="E1500" t="str">
        <f>IF(A1500="","",IF(D1500="N","Unit will be held to the lessor of the adopted rate or "&amp;TEXT(C1500,"0.0000")&amp;" for "&amp;Year,VLOOKUP(A1500&amp;"-"&amp;B1500,'Tracking Support'!A:E,5,FALSE)))</f>
        <v/>
      </c>
      <c r="F1500">
        <f>IF(A1500=$F$1,COUNTIF($A$2:A1500,A1500),"")</f>
        <v>171</v>
      </c>
      <c r="G1500" t="str">
        <f t="shared" si="73"/>
        <v/>
      </c>
      <c r="H1500" t="str">
        <f t="shared" si="74"/>
        <v/>
      </c>
      <c r="I1500" t="str">
        <f t="shared" si="75"/>
        <v/>
      </c>
    </row>
    <row r="1501" spans="1:9" x14ac:dyDescent="0.25">
      <c r="A1501" t="str">
        <f>IF('C. Fund Source'!B1501="","",'C. Fund Source'!B1501&amp;'C. Fund Source'!C1501&amp;'C. Fund Source'!D1501)</f>
        <v/>
      </c>
      <c r="B1501" t="str">
        <f>IF('C. Fund Source'!E1501="","",'C. Fund Source'!E1501)</f>
        <v/>
      </c>
      <c r="C1501" t="str">
        <f>IF(A1501="","",'C. Fund Source'!G1501)</f>
        <v/>
      </c>
      <c r="D1501" t="str">
        <f>IF(A1501="","",IF(COUNTIFS('Tracking Log'!H:H,A1501,'Tracking Log'!J:J,B1501)&gt;0,"Y","N"))</f>
        <v/>
      </c>
      <c r="E1501" t="str">
        <f>IF(A1501="","",IF(D1501="N","Unit will be held to the lessor of the adopted rate or "&amp;TEXT(C1501,"0.0000")&amp;" for "&amp;Year,VLOOKUP(A1501&amp;"-"&amp;B1501,'Tracking Support'!A:E,5,FALSE)))</f>
        <v/>
      </c>
      <c r="F1501">
        <f>IF(A1501=$F$1,COUNTIF($A$2:A1501,A1501),"")</f>
        <v>172</v>
      </c>
      <c r="G1501" t="str">
        <f t="shared" si="73"/>
        <v/>
      </c>
      <c r="H1501" t="str">
        <f t="shared" si="74"/>
        <v/>
      </c>
      <c r="I1501" t="str">
        <f t="shared" si="75"/>
        <v/>
      </c>
    </row>
    <row r="1502" spans="1:9" x14ac:dyDescent="0.25">
      <c r="A1502" t="str">
        <f>IF('C. Fund Source'!B1502="","",'C. Fund Source'!B1502&amp;'C. Fund Source'!C1502&amp;'C. Fund Source'!D1502)</f>
        <v/>
      </c>
      <c r="B1502" t="str">
        <f>IF('C. Fund Source'!E1502="","",'C. Fund Source'!E1502)</f>
        <v/>
      </c>
      <c r="C1502" t="str">
        <f>IF(A1502="","",'C. Fund Source'!G1502)</f>
        <v/>
      </c>
      <c r="D1502" t="str">
        <f>IF(A1502="","",IF(COUNTIFS('Tracking Log'!H:H,A1502,'Tracking Log'!J:J,B1502)&gt;0,"Y","N"))</f>
        <v/>
      </c>
      <c r="E1502" t="str">
        <f>IF(A1502="","",IF(D1502="N","Unit will be held to the lessor of the adopted rate or "&amp;TEXT(C1502,"0.0000")&amp;" for "&amp;Year,VLOOKUP(A1502&amp;"-"&amp;B1502,'Tracking Support'!A:E,5,FALSE)))</f>
        <v/>
      </c>
      <c r="F1502">
        <f>IF(A1502=$F$1,COUNTIF($A$2:A1502,A1502),"")</f>
        <v>173</v>
      </c>
      <c r="G1502" t="str">
        <f t="shared" si="73"/>
        <v/>
      </c>
      <c r="H1502" t="str">
        <f t="shared" si="74"/>
        <v/>
      </c>
      <c r="I1502" t="str">
        <f t="shared" si="75"/>
        <v/>
      </c>
    </row>
    <row r="1503" spans="1:9" x14ac:dyDescent="0.25">
      <c r="A1503" t="str">
        <f>IF('C. Fund Source'!B1503="","",'C. Fund Source'!B1503&amp;'C. Fund Source'!C1503&amp;'C. Fund Source'!D1503)</f>
        <v/>
      </c>
      <c r="B1503" t="str">
        <f>IF('C. Fund Source'!E1503="","",'C. Fund Source'!E1503)</f>
        <v/>
      </c>
      <c r="C1503" t="str">
        <f>IF(A1503="","",'C. Fund Source'!G1503)</f>
        <v/>
      </c>
      <c r="D1503" t="str">
        <f>IF(A1503="","",IF(COUNTIFS('Tracking Log'!H:H,A1503,'Tracking Log'!J:J,B1503)&gt;0,"Y","N"))</f>
        <v/>
      </c>
      <c r="E1503" t="str">
        <f>IF(A1503="","",IF(D1503="N","Unit will be held to the lessor of the adopted rate or "&amp;TEXT(C1503,"0.0000")&amp;" for "&amp;Year,VLOOKUP(A1503&amp;"-"&amp;B1503,'Tracking Support'!A:E,5,FALSE)))</f>
        <v/>
      </c>
      <c r="F1503">
        <f>IF(A1503=$F$1,COUNTIF($A$2:A1503,A1503),"")</f>
        <v>174</v>
      </c>
      <c r="G1503" t="str">
        <f t="shared" si="73"/>
        <v/>
      </c>
      <c r="H1503" t="str">
        <f t="shared" si="74"/>
        <v/>
      </c>
      <c r="I1503" t="str">
        <f t="shared" si="75"/>
        <v/>
      </c>
    </row>
    <row r="1504" spans="1:9" x14ac:dyDescent="0.25">
      <c r="A1504" t="str">
        <f>IF('C. Fund Source'!B1504="","",'C. Fund Source'!B1504&amp;'C. Fund Source'!C1504&amp;'C. Fund Source'!D1504)</f>
        <v/>
      </c>
      <c r="B1504" t="str">
        <f>IF('C. Fund Source'!E1504="","",'C. Fund Source'!E1504)</f>
        <v/>
      </c>
      <c r="C1504" t="str">
        <f>IF(A1504="","",'C. Fund Source'!G1504)</f>
        <v/>
      </c>
      <c r="D1504" t="str">
        <f>IF(A1504="","",IF(COUNTIFS('Tracking Log'!H:H,A1504,'Tracking Log'!J:J,B1504)&gt;0,"Y","N"))</f>
        <v/>
      </c>
      <c r="E1504" t="str">
        <f>IF(A1504="","",IF(D1504="N","Unit will be held to the lessor of the adopted rate or "&amp;TEXT(C1504,"0.0000")&amp;" for "&amp;Year,VLOOKUP(A1504&amp;"-"&amp;B1504,'Tracking Support'!A:E,5,FALSE)))</f>
        <v/>
      </c>
      <c r="F1504">
        <f>IF(A1504=$F$1,COUNTIF($A$2:A1504,A1504),"")</f>
        <v>175</v>
      </c>
      <c r="G1504" t="str">
        <f t="shared" si="73"/>
        <v/>
      </c>
      <c r="H1504" t="str">
        <f t="shared" si="74"/>
        <v/>
      </c>
      <c r="I1504" t="str">
        <f t="shared" si="75"/>
        <v/>
      </c>
    </row>
    <row r="1505" spans="1:9" x14ac:dyDescent="0.25">
      <c r="A1505" t="str">
        <f>IF('C. Fund Source'!B1505="","",'C. Fund Source'!B1505&amp;'C. Fund Source'!C1505&amp;'C. Fund Source'!D1505)</f>
        <v/>
      </c>
      <c r="B1505" t="str">
        <f>IF('C. Fund Source'!E1505="","",'C. Fund Source'!E1505)</f>
        <v/>
      </c>
      <c r="C1505" t="str">
        <f>IF(A1505="","",'C. Fund Source'!G1505)</f>
        <v/>
      </c>
      <c r="D1505" t="str">
        <f>IF(A1505="","",IF(COUNTIFS('Tracking Log'!H:H,A1505,'Tracking Log'!J:J,B1505)&gt;0,"Y","N"))</f>
        <v/>
      </c>
      <c r="E1505" t="str">
        <f>IF(A1505="","",IF(D1505="N","Unit will be held to the lessor of the adopted rate or "&amp;TEXT(C1505,"0.0000")&amp;" for "&amp;Year,VLOOKUP(A1505&amp;"-"&amp;B1505,'Tracking Support'!A:E,5,FALSE)))</f>
        <v/>
      </c>
      <c r="F1505">
        <f>IF(A1505=$F$1,COUNTIF($A$2:A1505,A1505),"")</f>
        <v>176</v>
      </c>
      <c r="G1505" t="str">
        <f t="shared" si="73"/>
        <v/>
      </c>
      <c r="H1505" t="str">
        <f t="shared" si="74"/>
        <v/>
      </c>
      <c r="I1505" t="str">
        <f t="shared" si="75"/>
        <v/>
      </c>
    </row>
    <row r="1506" spans="1:9" x14ac:dyDescent="0.25">
      <c r="A1506" t="str">
        <f>IF('C. Fund Source'!B1506="","",'C. Fund Source'!B1506&amp;'C. Fund Source'!C1506&amp;'C. Fund Source'!D1506)</f>
        <v/>
      </c>
      <c r="B1506" t="str">
        <f>IF('C. Fund Source'!E1506="","",'C. Fund Source'!E1506)</f>
        <v/>
      </c>
      <c r="C1506" t="str">
        <f>IF(A1506="","",'C. Fund Source'!G1506)</f>
        <v/>
      </c>
      <c r="D1506" t="str">
        <f>IF(A1506="","",IF(COUNTIFS('Tracking Log'!H:H,A1506,'Tracking Log'!J:J,B1506)&gt;0,"Y","N"))</f>
        <v/>
      </c>
      <c r="E1506" t="str">
        <f>IF(A1506="","",IF(D1506="N","Unit will be held to the lessor of the adopted rate or "&amp;TEXT(C1506,"0.0000")&amp;" for "&amp;Year,VLOOKUP(A1506&amp;"-"&amp;B1506,'Tracking Support'!A:E,5,FALSE)))</f>
        <v/>
      </c>
      <c r="F1506">
        <f>IF(A1506=$F$1,COUNTIF($A$2:A1506,A1506),"")</f>
        <v>177</v>
      </c>
      <c r="G1506" t="str">
        <f t="shared" si="73"/>
        <v/>
      </c>
      <c r="H1506" t="str">
        <f t="shared" si="74"/>
        <v/>
      </c>
      <c r="I1506" t="str">
        <f t="shared" si="75"/>
        <v/>
      </c>
    </row>
    <row r="1507" spans="1:9" x14ac:dyDescent="0.25">
      <c r="A1507" t="str">
        <f>IF('C. Fund Source'!B1507="","",'C. Fund Source'!B1507&amp;'C. Fund Source'!C1507&amp;'C. Fund Source'!D1507)</f>
        <v/>
      </c>
      <c r="B1507" t="str">
        <f>IF('C. Fund Source'!E1507="","",'C. Fund Source'!E1507)</f>
        <v/>
      </c>
      <c r="C1507" t="str">
        <f>IF(A1507="","",'C. Fund Source'!G1507)</f>
        <v/>
      </c>
      <c r="D1507" t="str">
        <f>IF(A1507="","",IF(COUNTIFS('Tracking Log'!H:H,A1507,'Tracking Log'!J:J,B1507)&gt;0,"Y","N"))</f>
        <v/>
      </c>
      <c r="E1507" t="str">
        <f>IF(A1507="","",IF(D1507="N","Unit will be held to the lessor of the adopted rate or "&amp;TEXT(C1507,"0.0000")&amp;" for "&amp;Year,VLOOKUP(A1507&amp;"-"&amp;B1507,'Tracking Support'!A:E,5,FALSE)))</f>
        <v/>
      </c>
      <c r="F1507">
        <f>IF(A1507=$F$1,COUNTIF($A$2:A1507,A1507),"")</f>
        <v>178</v>
      </c>
      <c r="G1507" t="str">
        <f t="shared" si="73"/>
        <v/>
      </c>
      <c r="H1507" t="str">
        <f t="shared" si="74"/>
        <v/>
      </c>
      <c r="I1507" t="str">
        <f t="shared" si="75"/>
        <v/>
      </c>
    </row>
    <row r="1508" spans="1:9" x14ac:dyDescent="0.25">
      <c r="A1508" t="str">
        <f>IF('C. Fund Source'!B1508="","",'C. Fund Source'!B1508&amp;'C. Fund Source'!C1508&amp;'C. Fund Source'!D1508)</f>
        <v/>
      </c>
      <c r="B1508" t="str">
        <f>IF('C. Fund Source'!E1508="","",'C. Fund Source'!E1508)</f>
        <v/>
      </c>
      <c r="C1508" t="str">
        <f>IF(A1508="","",'C. Fund Source'!G1508)</f>
        <v/>
      </c>
      <c r="D1508" t="str">
        <f>IF(A1508="","",IF(COUNTIFS('Tracking Log'!H:H,A1508,'Tracking Log'!J:J,B1508)&gt;0,"Y","N"))</f>
        <v/>
      </c>
      <c r="E1508" t="str">
        <f>IF(A1508="","",IF(D1508="N","Unit will be held to the lessor of the adopted rate or "&amp;TEXT(C1508,"0.0000")&amp;" for "&amp;Year,VLOOKUP(A1508&amp;"-"&amp;B1508,'Tracking Support'!A:E,5,FALSE)))</f>
        <v/>
      </c>
      <c r="F1508">
        <f>IF(A1508=$F$1,COUNTIF($A$2:A1508,A1508),"")</f>
        <v>179</v>
      </c>
      <c r="G1508" t="str">
        <f t="shared" si="73"/>
        <v/>
      </c>
      <c r="H1508" t="str">
        <f t="shared" si="74"/>
        <v/>
      </c>
      <c r="I1508" t="str">
        <f t="shared" si="75"/>
        <v/>
      </c>
    </row>
    <row r="1509" spans="1:9" x14ac:dyDescent="0.25">
      <c r="A1509" t="str">
        <f>IF('C. Fund Source'!B1509="","",'C. Fund Source'!B1509&amp;'C. Fund Source'!C1509&amp;'C. Fund Source'!D1509)</f>
        <v/>
      </c>
      <c r="B1509" t="str">
        <f>IF('C. Fund Source'!E1509="","",'C. Fund Source'!E1509)</f>
        <v/>
      </c>
      <c r="C1509" t="str">
        <f>IF(A1509="","",'C. Fund Source'!G1509)</f>
        <v/>
      </c>
      <c r="D1509" t="str">
        <f>IF(A1509="","",IF(COUNTIFS('Tracking Log'!H:H,A1509,'Tracking Log'!J:J,B1509)&gt;0,"Y","N"))</f>
        <v/>
      </c>
      <c r="E1509" t="str">
        <f>IF(A1509="","",IF(D1509="N","Unit will be held to the lessor of the adopted rate or "&amp;TEXT(C1509,"0.0000")&amp;" for "&amp;Year,VLOOKUP(A1509&amp;"-"&amp;B1509,'Tracking Support'!A:E,5,FALSE)))</f>
        <v/>
      </c>
      <c r="F1509">
        <f>IF(A1509=$F$1,COUNTIF($A$2:A1509,A1509),"")</f>
        <v>180</v>
      </c>
      <c r="G1509" t="str">
        <f t="shared" si="73"/>
        <v/>
      </c>
      <c r="H1509" t="str">
        <f t="shared" si="74"/>
        <v/>
      </c>
      <c r="I1509" t="str">
        <f t="shared" si="75"/>
        <v/>
      </c>
    </row>
    <row r="1510" spans="1:9" x14ac:dyDescent="0.25">
      <c r="A1510" t="str">
        <f>IF('C. Fund Source'!B1510="","",'C. Fund Source'!B1510&amp;'C. Fund Source'!C1510&amp;'C. Fund Source'!D1510)</f>
        <v/>
      </c>
      <c r="B1510" t="str">
        <f>IF('C. Fund Source'!E1510="","",'C. Fund Source'!E1510)</f>
        <v/>
      </c>
      <c r="C1510" t="str">
        <f>IF(A1510="","",'C. Fund Source'!G1510)</f>
        <v/>
      </c>
      <c r="D1510" t="str">
        <f>IF(A1510="","",IF(COUNTIFS('Tracking Log'!H:H,A1510,'Tracking Log'!J:J,B1510)&gt;0,"Y","N"))</f>
        <v/>
      </c>
      <c r="E1510" t="str">
        <f>IF(A1510="","",IF(D1510="N","Unit will be held to the lessor of the adopted rate or "&amp;TEXT(C1510,"0.0000")&amp;" for "&amp;Year,VLOOKUP(A1510&amp;"-"&amp;B1510,'Tracking Support'!A:E,5,FALSE)))</f>
        <v/>
      </c>
      <c r="F1510">
        <f>IF(A1510=$F$1,COUNTIF($A$2:A1510,A1510),"")</f>
        <v>181</v>
      </c>
      <c r="G1510" t="str">
        <f t="shared" si="73"/>
        <v/>
      </c>
      <c r="H1510" t="str">
        <f t="shared" si="74"/>
        <v/>
      </c>
      <c r="I1510" t="str">
        <f t="shared" si="75"/>
        <v/>
      </c>
    </row>
    <row r="1511" spans="1:9" x14ac:dyDescent="0.25">
      <c r="A1511" t="str">
        <f>IF('C. Fund Source'!B1511="","",'C. Fund Source'!B1511&amp;'C. Fund Source'!C1511&amp;'C. Fund Source'!D1511)</f>
        <v/>
      </c>
      <c r="B1511" t="str">
        <f>IF('C. Fund Source'!E1511="","",'C. Fund Source'!E1511)</f>
        <v/>
      </c>
      <c r="C1511" t="str">
        <f>IF(A1511="","",'C. Fund Source'!G1511)</f>
        <v/>
      </c>
      <c r="D1511" t="str">
        <f>IF(A1511="","",IF(COUNTIFS('Tracking Log'!H:H,A1511,'Tracking Log'!J:J,B1511)&gt;0,"Y","N"))</f>
        <v/>
      </c>
      <c r="E1511" t="str">
        <f>IF(A1511="","",IF(D1511="N","Unit will be held to the lessor of the adopted rate or "&amp;TEXT(C1511,"0.0000")&amp;" for "&amp;Year,VLOOKUP(A1511&amp;"-"&amp;B1511,'Tracking Support'!A:E,5,FALSE)))</f>
        <v/>
      </c>
      <c r="F1511">
        <f>IF(A1511=$F$1,COUNTIF($A$2:A1511,A1511),"")</f>
        <v>182</v>
      </c>
      <c r="G1511" t="str">
        <f t="shared" si="73"/>
        <v/>
      </c>
      <c r="H1511" t="str">
        <f t="shared" si="74"/>
        <v/>
      </c>
      <c r="I1511" t="str">
        <f t="shared" si="75"/>
        <v/>
      </c>
    </row>
    <row r="1512" spans="1:9" x14ac:dyDescent="0.25">
      <c r="A1512" t="str">
        <f>IF('C. Fund Source'!B1512="","",'C. Fund Source'!B1512&amp;'C. Fund Source'!C1512&amp;'C. Fund Source'!D1512)</f>
        <v/>
      </c>
      <c r="B1512" t="str">
        <f>IF('C. Fund Source'!E1512="","",'C. Fund Source'!E1512)</f>
        <v/>
      </c>
      <c r="C1512" t="str">
        <f>IF(A1512="","",'C. Fund Source'!G1512)</f>
        <v/>
      </c>
      <c r="D1512" t="str">
        <f>IF(A1512="","",IF(COUNTIFS('Tracking Log'!H:H,A1512,'Tracking Log'!J:J,B1512)&gt;0,"Y","N"))</f>
        <v/>
      </c>
      <c r="E1512" t="str">
        <f>IF(A1512="","",IF(D1512="N","Unit will be held to the lessor of the adopted rate or "&amp;TEXT(C1512,"0.0000")&amp;" for "&amp;Year,VLOOKUP(A1512&amp;"-"&amp;B1512,'Tracking Support'!A:E,5,FALSE)))</f>
        <v/>
      </c>
      <c r="F1512">
        <f>IF(A1512=$F$1,COUNTIF($A$2:A1512,A1512),"")</f>
        <v>183</v>
      </c>
      <c r="G1512" t="str">
        <f t="shared" si="73"/>
        <v/>
      </c>
      <c r="H1512" t="str">
        <f t="shared" si="74"/>
        <v/>
      </c>
      <c r="I1512" t="str">
        <f t="shared" si="75"/>
        <v/>
      </c>
    </row>
    <row r="1513" spans="1:9" x14ac:dyDescent="0.25">
      <c r="A1513" t="str">
        <f>IF('C. Fund Source'!B1513="","",'C. Fund Source'!B1513&amp;'C. Fund Source'!C1513&amp;'C. Fund Source'!D1513)</f>
        <v/>
      </c>
      <c r="B1513" t="str">
        <f>IF('C. Fund Source'!E1513="","",'C. Fund Source'!E1513)</f>
        <v/>
      </c>
      <c r="C1513" t="str">
        <f>IF(A1513="","",'C. Fund Source'!G1513)</f>
        <v/>
      </c>
      <c r="D1513" t="str">
        <f>IF(A1513="","",IF(COUNTIFS('Tracking Log'!H:H,A1513,'Tracking Log'!J:J,B1513)&gt;0,"Y","N"))</f>
        <v/>
      </c>
      <c r="E1513" t="str">
        <f>IF(A1513="","",IF(D1513="N","Unit will be held to the lessor of the adopted rate or "&amp;TEXT(C1513,"0.0000")&amp;" for "&amp;Year,VLOOKUP(A1513&amp;"-"&amp;B1513,'Tracking Support'!A:E,5,FALSE)))</f>
        <v/>
      </c>
      <c r="F1513">
        <f>IF(A1513=$F$1,COUNTIF($A$2:A1513,A1513),"")</f>
        <v>184</v>
      </c>
      <c r="G1513" t="str">
        <f t="shared" si="73"/>
        <v/>
      </c>
      <c r="H1513" t="str">
        <f t="shared" si="74"/>
        <v/>
      </c>
      <c r="I1513" t="str">
        <f t="shared" si="75"/>
        <v/>
      </c>
    </row>
    <row r="1514" spans="1:9" x14ac:dyDescent="0.25">
      <c r="A1514" t="str">
        <f>IF('C. Fund Source'!B1514="","",'C. Fund Source'!B1514&amp;'C. Fund Source'!C1514&amp;'C. Fund Source'!D1514)</f>
        <v/>
      </c>
      <c r="B1514" t="str">
        <f>IF('C. Fund Source'!E1514="","",'C. Fund Source'!E1514)</f>
        <v/>
      </c>
      <c r="C1514" t="str">
        <f>IF(A1514="","",'C. Fund Source'!G1514)</f>
        <v/>
      </c>
      <c r="D1514" t="str">
        <f>IF(A1514="","",IF(COUNTIFS('Tracking Log'!H:H,A1514,'Tracking Log'!J:J,B1514)&gt;0,"Y","N"))</f>
        <v/>
      </c>
      <c r="E1514" t="str">
        <f>IF(A1514="","",IF(D1514="N","Unit will be held to the lessor of the adopted rate or "&amp;TEXT(C1514,"0.0000")&amp;" for "&amp;Year,VLOOKUP(A1514&amp;"-"&amp;B1514,'Tracking Support'!A:E,5,FALSE)))</f>
        <v/>
      </c>
      <c r="F1514">
        <f>IF(A1514=$F$1,COUNTIF($A$2:A1514,A1514),"")</f>
        <v>185</v>
      </c>
      <c r="G1514" t="str">
        <f t="shared" si="73"/>
        <v/>
      </c>
      <c r="H1514" t="str">
        <f t="shared" si="74"/>
        <v/>
      </c>
      <c r="I1514" t="str">
        <f t="shared" si="75"/>
        <v/>
      </c>
    </row>
    <row r="1515" spans="1:9" x14ac:dyDescent="0.25">
      <c r="A1515" t="str">
        <f>IF('C. Fund Source'!B1515="","",'C. Fund Source'!B1515&amp;'C. Fund Source'!C1515&amp;'C. Fund Source'!D1515)</f>
        <v/>
      </c>
      <c r="B1515" t="str">
        <f>IF('C. Fund Source'!E1515="","",'C. Fund Source'!E1515)</f>
        <v/>
      </c>
      <c r="C1515" t="str">
        <f>IF(A1515="","",'C. Fund Source'!G1515)</f>
        <v/>
      </c>
      <c r="D1515" t="str">
        <f>IF(A1515="","",IF(COUNTIFS('Tracking Log'!H:H,A1515,'Tracking Log'!J:J,B1515)&gt;0,"Y","N"))</f>
        <v/>
      </c>
      <c r="E1515" t="str">
        <f>IF(A1515="","",IF(D1515="N","Unit will be held to the lessor of the adopted rate or "&amp;TEXT(C1515,"0.0000")&amp;" for "&amp;Year,VLOOKUP(A1515&amp;"-"&amp;B1515,'Tracking Support'!A:E,5,FALSE)))</f>
        <v/>
      </c>
      <c r="F1515">
        <f>IF(A1515=$F$1,COUNTIF($A$2:A1515,A1515),"")</f>
        <v>186</v>
      </c>
      <c r="G1515" t="str">
        <f t="shared" si="73"/>
        <v/>
      </c>
      <c r="H1515" t="str">
        <f t="shared" si="74"/>
        <v/>
      </c>
      <c r="I1515" t="str">
        <f t="shared" si="75"/>
        <v/>
      </c>
    </row>
    <row r="1516" spans="1:9" x14ac:dyDescent="0.25">
      <c r="A1516" t="str">
        <f>IF('C. Fund Source'!B1516="","",'C. Fund Source'!B1516&amp;'C. Fund Source'!C1516&amp;'C. Fund Source'!D1516)</f>
        <v/>
      </c>
      <c r="B1516" t="str">
        <f>IF('C. Fund Source'!E1516="","",'C. Fund Source'!E1516)</f>
        <v/>
      </c>
      <c r="C1516" t="str">
        <f>IF(A1516="","",'C. Fund Source'!G1516)</f>
        <v/>
      </c>
      <c r="D1516" t="str">
        <f>IF(A1516="","",IF(COUNTIFS('Tracking Log'!H:H,A1516,'Tracking Log'!J:J,B1516)&gt;0,"Y","N"))</f>
        <v/>
      </c>
      <c r="E1516" t="str">
        <f>IF(A1516="","",IF(D1516="N","Unit will be held to the lessor of the adopted rate or "&amp;TEXT(C1516,"0.0000")&amp;" for "&amp;Year,VLOOKUP(A1516&amp;"-"&amp;B1516,'Tracking Support'!A:E,5,FALSE)))</f>
        <v/>
      </c>
      <c r="F1516">
        <f>IF(A1516=$F$1,COUNTIF($A$2:A1516,A1516),"")</f>
        <v>187</v>
      </c>
      <c r="G1516" t="str">
        <f t="shared" si="73"/>
        <v/>
      </c>
      <c r="H1516" t="str">
        <f t="shared" si="74"/>
        <v/>
      </c>
      <c r="I1516" t="str">
        <f t="shared" si="75"/>
        <v/>
      </c>
    </row>
    <row r="1517" spans="1:9" x14ac:dyDescent="0.25">
      <c r="A1517" t="str">
        <f>IF('C. Fund Source'!B1517="","",'C. Fund Source'!B1517&amp;'C. Fund Source'!C1517&amp;'C. Fund Source'!D1517)</f>
        <v/>
      </c>
      <c r="B1517" t="str">
        <f>IF('C. Fund Source'!E1517="","",'C. Fund Source'!E1517)</f>
        <v/>
      </c>
      <c r="C1517" t="str">
        <f>IF(A1517="","",'C. Fund Source'!G1517)</f>
        <v/>
      </c>
      <c r="D1517" t="str">
        <f>IF(A1517="","",IF(COUNTIFS('Tracking Log'!H:H,A1517,'Tracking Log'!J:J,B1517)&gt;0,"Y","N"))</f>
        <v/>
      </c>
      <c r="E1517" t="str">
        <f>IF(A1517="","",IF(D1517="N","Unit will be held to the lessor of the adopted rate or "&amp;TEXT(C1517,"0.0000")&amp;" for "&amp;Year,VLOOKUP(A1517&amp;"-"&amp;B1517,'Tracking Support'!A:E,5,FALSE)))</f>
        <v/>
      </c>
      <c r="F1517">
        <f>IF(A1517=$F$1,COUNTIF($A$2:A1517,A1517),"")</f>
        <v>188</v>
      </c>
      <c r="G1517" t="str">
        <f t="shared" si="73"/>
        <v/>
      </c>
      <c r="H1517" t="str">
        <f t="shared" si="74"/>
        <v/>
      </c>
      <c r="I1517" t="str">
        <f t="shared" si="75"/>
        <v/>
      </c>
    </row>
    <row r="1518" spans="1:9" x14ac:dyDescent="0.25">
      <c r="A1518" t="str">
        <f>IF('C. Fund Source'!B1518="","",'C. Fund Source'!B1518&amp;'C. Fund Source'!C1518&amp;'C. Fund Source'!D1518)</f>
        <v/>
      </c>
      <c r="B1518" t="str">
        <f>IF('C. Fund Source'!E1518="","",'C. Fund Source'!E1518)</f>
        <v/>
      </c>
      <c r="C1518" t="str">
        <f>IF(A1518="","",'C. Fund Source'!G1518)</f>
        <v/>
      </c>
      <c r="D1518" t="str">
        <f>IF(A1518="","",IF(COUNTIFS('Tracking Log'!H:H,A1518,'Tracking Log'!J:J,B1518)&gt;0,"Y","N"))</f>
        <v/>
      </c>
      <c r="E1518" t="str">
        <f>IF(A1518="","",IF(D1518="N","Unit will be held to the lessor of the adopted rate or "&amp;TEXT(C1518,"0.0000")&amp;" for "&amp;Year,VLOOKUP(A1518&amp;"-"&amp;B1518,'Tracking Support'!A:E,5,FALSE)))</f>
        <v/>
      </c>
      <c r="F1518">
        <f>IF(A1518=$F$1,COUNTIF($A$2:A1518,A1518),"")</f>
        <v>189</v>
      </c>
      <c r="G1518" t="str">
        <f t="shared" si="73"/>
        <v/>
      </c>
      <c r="H1518" t="str">
        <f t="shared" si="74"/>
        <v/>
      </c>
      <c r="I1518" t="str">
        <f t="shared" si="75"/>
        <v/>
      </c>
    </row>
    <row r="1519" spans="1:9" x14ac:dyDescent="0.25">
      <c r="A1519" t="str">
        <f>IF('C. Fund Source'!B1519="","",'C. Fund Source'!B1519&amp;'C. Fund Source'!C1519&amp;'C. Fund Source'!D1519)</f>
        <v/>
      </c>
      <c r="B1519" t="str">
        <f>IF('C. Fund Source'!E1519="","",'C. Fund Source'!E1519)</f>
        <v/>
      </c>
      <c r="C1519" t="str">
        <f>IF(A1519="","",'C. Fund Source'!G1519)</f>
        <v/>
      </c>
      <c r="D1519" t="str">
        <f>IF(A1519="","",IF(COUNTIFS('Tracking Log'!H:H,A1519,'Tracking Log'!J:J,B1519)&gt;0,"Y","N"))</f>
        <v/>
      </c>
      <c r="E1519" t="str">
        <f>IF(A1519="","",IF(D1519="N","Unit will be held to the lessor of the adopted rate or "&amp;TEXT(C1519,"0.0000")&amp;" for "&amp;Year,VLOOKUP(A1519&amp;"-"&amp;B1519,'Tracking Support'!A:E,5,FALSE)))</f>
        <v/>
      </c>
      <c r="F1519">
        <f>IF(A1519=$F$1,COUNTIF($A$2:A1519,A1519),"")</f>
        <v>190</v>
      </c>
      <c r="G1519" t="str">
        <f t="shared" si="73"/>
        <v/>
      </c>
      <c r="H1519" t="str">
        <f t="shared" si="74"/>
        <v/>
      </c>
      <c r="I1519" t="str">
        <f t="shared" si="75"/>
        <v/>
      </c>
    </row>
    <row r="1520" spans="1:9" x14ac:dyDescent="0.25">
      <c r="A1520" t="str">
        <f>IF('C. Fund Source'!B1520="","",'C. Fund Source'!B1520&amp;'C. Fund Source'!C1520&amp;'C. Fund Source'!D1520)</f>
        <v/>
      </c>
      <c r="B1520" t="str">
        <f>IF('C. Fund Source'!E1520="","",'C. Fund Source'!E1520)</f>
        <v/>
      </c>
      <c r="C1520" t="str">
        <f>IF(A1520="","",'C. Fund Source'!G1520)</f>
        <v/>
      </c>
      <c r="D1520" t="str">
        <f>IF(A1520="","",IF(COUNTIFS('Tracking Log'!H:H,A1520,'Tracking Log'!J:J,B1520)&gt;0,"Y","N"))</f>
        <v/>
      </c>
      <c r="E1520" t="str">
        <f>IF(A1520="","",IF(D1520="N","Unit will be held to the lessor of the adopted rate or "&amp;TEXT(C1520,"0.0000")&amp;" for "&amp;Year,VLOOKUP(A1520&amp;"-"&amp;B1520,'Tracking Support'!A:E,5,FALSE)))</f>
        <v/>
      </c>
      <c r="F1520">
        <f>IF(A1520=$F$1,COUNTIF($A$2:A1520,A1520),"")</f>
        <v>191</v>
      </c>
      <c r="G1520" t="str">
        <f t="shared" si="73"/>
        <v/>
      </c>
      <c r="H1520" t="str">
        <f t="shared" si="74"/>
        <v/>
      </c>
      <c r="I1520" t="str">
        <f t="shared" si="75"/>
        <v/>
      </c>
    </row>
    <row r="1521" spans="1:9" x14ac:dyDescent="0.25">
      <c r="A1521" t="str">
        <f>IF('C. Fund Source'!B1521="","",'C. Fund Source'!B1521&amp;'C. Fund Source'!C1521&amp;'C. Fund Source'!D1521)</f>
        <v/>
      </c>
      <c r="B1521" t="str">
        <f>IF('C. Fund Source'!E1521="","",'C. Fund Source'!E1521)</f>
        <v/>
      </c>
      <c r="C1521" t="str">
        <f>IF(A1521="","",'C. Fund Source'!G1521)</f>
        <v/>
      </c>
      <c r="D1521" t="str">
        <f>IF(A1521="","",IF(COUNTIFS('Tracking Log'!H:H,A1521,'Tracking Log'!J:J,B1521)&gt;0,"Y","N"))</f>
        <v/>
      </c>
      <c r="E1521" t="str">
        <f>IF(A1521="","",IF(D1521="N","Unit will be held to the lessor of the adopted rate or "&amp;TEXT(C1521,"0.0000")&amp;" for "&amp;Year,VLOOKUP(A1521&amp;"-"&amp;B1521,'Tracking Support'!A:E,5,FALSE)))</f>
        <v/>
      </c>
      <c r="F1521">
        <f>IF(A1521=$F$1,COUNTIF($A$2:A1521,A1521),"")</f>
        <v>192</v>
      </c>
      <c r="G1521" t="str">
        <f t="shared" si="73"/>
        <v/>
      </c>
      <c r="H1521" t="str">
        <f t="shared" si="74"/>
        <v/>
      </c>
      <c r="I1521" t="str">
        <f t="shared" si="75"/>
        <v/>
      </c>
    </row>
    <row r="1522" spans="1:9" x14ac:dyDescent="0.25">
      <c r="A1522" t="str">
        <f>IF('C. Fund Source'!B1522="","",'C. Fund Source'!B1522&amp;'C. Fund Source'!C1522&amp;'C. Fund Source'!D1522)</f>
        <v/>
      </c>
      <c r="B1522" t="str">
        <f>IF('C. Fund Source'!E1522="","",'C. Fund Source'!E1522)</f>
        <v/>
      </c>
      <c r="C1522" t="str">
        <f>IF(A1522="","",'C. Fund Source'!G1522)</f>
        <v/>
      </c>
      <c r="D1522" t="str">
        <f>IF(A1522="","",IF(COUNTIFS('Tracking Log'!H:H,A1522,'Tracking Log'!J:J,B1522)&gt;0,"Y","N"))</f>
        <v/>
      </c>
      <c r="E1522" t="str">
        <f>IF(A1522="","",IF(D1522="N","Unit will be held to the lessor of the adopted rate or "&amp;TEXT(C1522,"0.0000")&amp;" for "&amp;Year,VLOOKUP(A1522&amp;"-"&amp;B1522,'Tracking Support'!A:E,5,FALSE)))</f>
        <v/>
      </c>
      <c r="F1522">
        <f>IF(A1522=$F$1,COUNTIF($A$2:A1522,A1522),"")</f>
        <v>193</v>
      </c>
      <c r="G1522" t="str">
        <f t="shared" si="73"/>
        <v/>
      </c>
      <c r="H1522" t="str">
        <f t="shared" si="74"/>
        <v/>
      </c>
      <c r="I1522" t="str">
        <f t="shared" si="75"/>
        <v/>
      </c>
    </row>
    <row r="1523" spans="1:9" x14ac:dyDescent="0.25">
      <c r="A1523" t="str">
        <f>IF('C. Fund Source'!B1523="","",'C. Fund Source'!B1523&amp;'C. Fund Source'!C1523&amp;'C. Fund Source'!D1523)</f>
        <v/>
      </c>
      <c r="B1523" t="str">
        <f>IF('C. Fund Source'!E1523="","",'C. Fund Source'!E1523)</f>
        <v/>
      </c>
      <c r="C1523" t="str">
        <f>IF(A1523="","",'C. Fund Source'!G1523)</f>
        <v/>
      </c>
      <c r="D1523" t="str">
        <f>IF(A1523="","",IF(COUNTIFS('Tracking Log'!H:H,A1523,'Tracking Log'!J:J,B1523)&gt;0,"Y","N"))</f>
        <v/>
      </c>
      <c r="E1523" t="str">
        <f>IF(A1523="","",IF(D1523="N","Unit will be held to the lessor of the adopted rate or "&amp;TEXT(C1523,"0.0000")&amp;" for "&amp;Year,VLOOKUP(A1523&amp;"-"&amp;B1523,'Tracking Support'!A:E,5,FALSE)))</f>
        <v/>
      </c>
      <c r="F1523">
        <f>IF(A1523=$F$1,COUNTIF($A$2:A1523,A1523),"")</f>
        <v>194</v>
      </c>
      <c r="G1523" t="str">
        <f t="shared" si="73"/>
        <v/>
      </c>
      <c r="H1523" t="str">
        <f t="shared" si="74"/>
        <v/>
      </c>
      <c r="I1523" t="str">
        <f t="shared" si="75"/>
        <v/>
      </c>
    </row>
    <row r="1524" spans="1:9" x14ac:dyDescent="0.25">
      <c r="A1524" t="str">
        <f>IF('C. Fund Source'!B1524="","",'C. Fund Source'!B1524&amp;'C. Fund Source'!C1524&amp;'C. Fund Source'!D1524)</f>
        <v/>
      </c>
      <c r="B1524" t="str">
        <f>IF('C. Fund Source'!E1524="","",'C. Fund Source'!E1524)</f>
        <v/>
      </c>
      <c r="C1524" t="str">
        <f>IF(A1524="","",'C. Fund Source'!G1524)</f>
        <v/>
      </c>
      <c r="D1524" t="str">
        <f>IF(A1524="","",IF(COUNTIFS('Tracking Log'!H:H,A1524,'Tracking Log'!J:J,B1524)&gt;0,"Y","N"))</f>
        <v/>
      </c>
      <c r="E1524" t="str">
        <f>IF(A1524="","",IF(D1524="N","Unit will be held to the lessor of the adopted rate or "&amp;TEXT(C1524,"0.0000")&amp;" for "&amp;Year,VLOOKUP(A1524&amp;"-"&amp;B1524,'Tracking Support'!A:E,5,FALSE)))</f>
        <v/>
      </c>
      <c r="F1524">
        <f>IF(A1524=$F$1,COUNTIF($A$2:A1524,A1524),"")</f>
        <v>195</v>
      </c>
      <c r="G1524" t="str">
        <f t="shared" si="73"/>
        <v/>
      </c>
      <c r="H1524" t="str">
        <f t="shared" si="74"/>
        <v/>
      </c>
      <c r="I1524" t="str">
        <f t="shared" si="75"/>
        <v/>
      </c>
    </row>
    <row r="1525" spans="1:9" x14ac:dyDescent="0.25">
      <c r="A1525" t="str">
        <f>IF('C. Fund Source'!B1525="","",'C. Fund Source'!B1525&amp;'C. Fund Source'!C1525&amp;'C. Fund Source'!D1525)</f>
        <v/>
      </c>
      <c r="B1525" t="str">
        <f>IF('C. Fund Source'!E1525="","",'C. Fund Source'!E1525)</f>
        <v/>
      </c>
      <c r="C1525" t="str">
        <f>IF(A1525="","",'C. Fund Source'!G1525)</f>
        <v/>
      </c>
      <c r="D1525" t="str">
        <f>IF(A1525="","",IF(COUNTIFS('Tracking Log'!H:H,A1525,'Tracking Log'!J:J,B1525)&gt;0,"Y","N"))</f>
        <v/>
      </c>
      <c r="E1525" t="str">
        <f>IF(A1525="","",IF(D1525="N","Unit will be held to the lessor of the adopted rate or "&amp;TEXT(C1525,"0.0000")&amp;" for "&amp;Year,VLOOKUP(A1525&amp;"-"&amp;B1525,'Tracking Support'!A:E,5,FALSE)))</f>
        <v/>
      </c>
      <c r="F1525">
        <f>IF(A1525=$F$1,COUNTIF($A$2:A1525,A1525),"")</f>
        <v>196</v>
      </c>
      <c r="G1525" t="str">
        <f t="shared" si="73"/>
        <v/>
      </c>
      <c r="H1525" t="str">
        <f t="shared" si="74"/>
        <v/>
      </c>
      <c r="I1525" t="str">
        <f t="shared" si="75"/>
        <v/>
      </c>
    </row>
    <row r="1526" spans="1:9" x14ac:dyDescent="0.25">
      <c r="A1526" t="str">
        <f>IF('C. Fund Source'!B1526="","",'C. Fund Source'!B1526&amp;'C. Fund Source'!C1526&amp;'C. Fund Source'!D1526)</f>
        <v/>
      </c>
      <c r="B1526" t="str">
        <f>IF('C. Fund Source'!E1526="","",'C. Fund Source'!E1526)</f>
        <v/>
      </c>
      <c r="C1526" t="str">
        <f>IF(A1526="","",'C. Fund Source'!G1526)</f>
        <v/>
      </c>
      <c r="D1526" t="str">
        <f>IF(A1526="","",IF(COUNTIFS('Tracking Log'!H:H,A1526,'Tracking Log'!J:J,B1526)&gt;0,"Y","N"))</f>
        <v/>
      </c>
      <c r="E1526" t="str">
        <f>IF(A1526="","",IF(D1526="N","Unit will be held to the lessor of the adopted rate or "&amp;TEXT(C1526,"0.0000")&amp;" for "&amp;Year,VLOOKUP(A1526&amp;"-"&amp;B1526,'Tracking Support'!A:E,5,FALSE)))</f>
        <v/>
      </c>
      <c r="F1526">
        <f>IF(A1526=$F$1,COUNTIF($A$2:A1526,A1526),"")</f>
        <v>197</v>
      </c>
      <c r="G1526" t="str">
        <f t="shared" si="73"/>
        <v/>
      </c>
      <c r="H1526" t="str">
        <f t="shared" si="74"/>
        <v/>
      </c>
      <c r="I1526" t="str">
        <f t="shared" si="75"/>
        <v/>
      </c>
    </row>
    <row r="1527" spans="1:9" x14ac:dyDescent="0.25">
      <c r="A1527" t="str">
        <f>IF('C. Fund Source'!B1527="","",'C. Fund Source'!B1527&amp;'C. Fund Source'!C1527&amp;'C. Fund Source'!D1527)</f>
        <v/>
      </c>
      <c r="B1527" t="str">
        <f>IF('C. Fund Source'!E1527="","",'C. Fund Source'!E1527)</f>
        <v/>
      </c>
      <c r="C1527" t="str">
        <f>IF(A1527="","",'C. Fund Source'!G1527)</f>
        <v/>
      </c>
      <c r="D1527" t="str">
        <f>IF(A1527="","",IF(COUNTIFS('Tracking Log'!H:H,A1527,'Tracking Log'!J:J,B1527)&gt;0,"Y","N"))</f>
        <v/>
      </c>
      <c r="E1527" t="str">
        <f>IF(A1527="","",IF(D1527="N","Unit will be held to the lessor of the adopted rate or "&amp;TEXT(C1527,"0.0000")&amp;" for "&amp;Year,VLOOKUP(A1527&amp;"-"&amp;B1527,'Tracking Support'!A:E,5,FALSE)))</f>
        <v/>
      </c>
      <c r="F1527">
        <f>IF(A1527=$F$1,COUNTIF($A$2:A1527,A1527),"")</f>
        <v>198</v>
      </c>
      <c r="G1527" t="str">
        <f t="shared" si="73"/>
        <v/>
      </c>
      <c r="H1527" t="str">
        <f t="shared" si="74"/>
        <v/>
      </c>
      <c r="I1527" t="str">
        <f t="shared" si="75"/>
        <v/>
      </c>
    </row>
    <row r="1528" spans="1:9" x14ac:dyDescent="0.25">
      <c r="A1528" t="str">
        <f>IF('C. Fund Source'!B1528="","",'C. Fund Source'!B1528&amp;'C. Fund Source'!C1528&amp;'C. Fund Source'!D1528)</f>
        <v/>
      </c>
      <c r="B1528" t="str">
        <f>IF('C. Fund Source'!E1528="","",'C. Fund Source'!E1528)</f>
        <v/>
      </c>
      <c r="C1528" t="str">
        <f>IF(A1528="","",'C. Fund Source'!G1528)</f>
        <v/>
      </c>
      <c r="D1528" t="str">
        <f>IF(A1528="","",IF(COUNTIFS('Tracking Log'!H:H,A1528,'Tracking Log'!J:J,B1528)&gt;0,"Y","N"))</f>
        <v/>
      </c>
      <c r="E1528" t="str">
        <f>IF(A1528="","",IF(D1528="N","Unit will be held to the lessor of the adopted rate or "&amp;TEXT(C1528,"0.0000")&amp;" for "&amp;Year,VLOOKUP(A1528&amp;"-"&amp;B1528,'Tracking Support'!A:E,5,FALSE)))</f>
        <v/>
      </c>
      <c r="F1528">
        <f>IF(A1528=$F$1,COUNTIF($A$2:A1528,A1528),"")</f>
        <v>199</v>
      </c>
      <c r="G1528" t="str">
        <f t="shared" si="73"/>
        <v/>
      </c>
      <c r="H1528" t="str">
        <f t="shared" si="74"/>
        <v/>
      </c>
      <c r="I1528" t="str">
        <f t="shared" si="75"/>
        <v/>
      </c>
    </row>
    <row r="1529" spans="1:9" x14ac:dyDescent="0.25">
      <c r="A1529" t="str">
        <f>IF('C. Fund Source'!B1529="","",'C. Fund Source'!B1529&amp;'C. Fund Source'!C1529&amp;'C. Fund Source'!D1529)</f>
        <v/>
      </c>
      <c r="B1529" t="str">
        <f>IF('C. Fund Source'!E1529="","",'C. Fund Source'!E1529)</f>
        <v/>
      </c>
      <c r="C1529" t="str">
        <f>IF(A1529="","",'C. Fund Source'!G1529)</f>
        <v/>
      </c>
      <c r="D1529" t="str">
        <f>IF(A1529="","",IF(COUNTIFS('Tracking Log'!H:H,A1529,'Tracking Log'!J:J,B1529)&gt;0,"Y","N"))</f>
        <v/>
      </c>
      <c r="E1529" t="str">
        <f>IF(A1529="","",IF(D1529="N","Unit will be held to the lessor of the adopted rate or "&amp;TEXT(C1529,"0.0000")&amp;" for "&amp;Year,VLOOKUP(A1529&amp;"-"&amp;B1529,'Tracking Support'!A:E,5,FALSE)))</f>
        <v/>
      </c>
      <c r="F1529">
        <f>IF(A1529=$F$1,COUNTIF($A$2:A1529,A1529),"")</f>
        <v>200</v>
      </c>
      <c r="G1529" t="str">
        <f t="shared" si="73"/>
        <v/>
      </c>
      <c r="H1529" t="str">
        <f t="shared" si="74"/>
        <v/>
      </c>
      <c r="I1529" t="str">
        <f t="shared" si="75"/>
        <v/>
      </c>
    </row>
    <row r="1530" spans="1:9" x14ac:dyDescent="0.25">
      <c r="A1530" t="str">
        <f>IF('C. Fund Source'!B1530="","",'C. Fund Source'!B1530&amp;'C. Fund Source'!C1530&amp;'C. Fund Source'!D1530)</f>
        <v/>
      </c>
      <c r="B1530" t="str">
        <f>IF('C. Fund Source'!E1530="","",'C. Fund Source'!E1530)</f>
        <v/>
      </c>
      <c r="C1530" t="str">
        <f>IF(A1530="","",'C. Fund Source'!G1530)</f>
        <v/>
      </c>
      <c r="D1530" t="str">
        <f>IF(A1530="","",IF(COUNTIFS('Tracking Log'!H:H,A1530,'Tracking Log'!J:J,B1530)&gt;0,"Y","N"))</f>
        <v/>
      </c>
      <c r="E1530" t="str">
        <f>IF(A1530="","",IF(D1530="N","Unit will be held to the lessor of the adopted rate or "&amp;TEXT(C1530,"0.0000")&amp;" for "&amp;Year,VLOOKUP(A1530&amp;"-"&amp;B1530,'Tracking Support'!A:E,5,FALSE)))</f>
        <v/>
      </c>
      <c r="F1530">
        <f>IF(A1530=$F$1,COUNTIF($A$2:A1530,A1530),"")</f>
        <v>201</v>
      </c>
      <c r="G1530" t="str">
        <f t="shared" si="73"/>
        <v/>
      </c>
      <c r="H1530" t="str">
        <f t="shared" si="74"/>
        <v/>
      </c>
      <c r="I1530" t="str">
        <f t="shared" si="75"/>
        <v/>
      </c>
    </row>
    <row r="1531" spans="1:9" x14ac:dyDescent="0.25">
      <c r="A1531" t="str">
        <f>IF('C. Fund Source'!B1531="","",'C. Fund Source'!B1531&amp;'C. Fund Source'!C1531&amp;'C. Fund Source'!D1531)</f>
        <v/>
      </c>
      <c r="B1531" t="str">
        <f>IF('C. Fund Source'!E1531="","",'C. Fund Source'!E1531)</f>
        <v/>
      </c>
      <c r="C1531" t="str">
        <f>IF(A1531="","",'C. Fund Source'!G1531)</f>
        <v/>
      </c>
      <c r="D1531" t="str">
        <f>IF(A1531="","",IF(COUNTIFS('Tracking Log'!H:H,A1531,'Tracking Log'!J:J,B1531)&gt;0,"Y","N"))</f>
        <v/>
      </c>
      <c r="E1531" t="str">
        <f>IF(A1531="","",IF(D1531="N","Unit will be held to the lessor of the adopted rate or "&amp;TEXT(C1531,"0.0000")&amp;" for "&amp;Year,VLOOKUP(A1531&amp;"-"&amp;B1531,'Tracking Support'!A:E,5,FALSE)))</f>
        <v/>
      </c>
      <c r="F1531">
        <f>IF(A1531=$F$1,COUNTIF($A$2:A1531,A1531),"")</f>
        <v>202</v>
      </c>
      <c r="G1531" t="str">
        <f t="shared" si="73"/>
        <v/>
      </c>
      <c r="H1531" t="str">
        <f t="shared" si="74"/>
        <v/>
      </c>
      <c r="I1531" t="str">
        <f t="shared" si="75"/>
        <v/>
      </c>
    </row>
    <row r="1532" spans="1:9" x14ac:dyDescent="0.25">
      <c r="A1532" t="str">
        <f>IF('C. Fund Source'!B1532="","",'C. Fund Source'!B1532&amp;'C. Fund Source'!C1532&amp;'C. Fund Source'!D1532)</f>
        <v/>
      </c>
      <c r="B1532" t="str">
        <f>IF('C. Fund Source'!E1532="","",'C. Fund Source'!E1532)</f>
        <v/>
      </c>
      <c r="C1532" t="str">
        <f>IF(A1532="","",'C. Fund Source'!G1532)</f>
        <v/>
      </c>
      <c r="D1532" t="str">
        <f>IF(A1532="","",IF(COUNTIFS('Tracking Log'!H:H,A1532,'Tracking Log'!J:J,B1532)&gt;0,"Y","N"))</f>
        <v/>
      </c>
      <c r="E1532" t="str">
        <f>IF(A1532="","",IF(D1532="N","Unit will be held to the lessor of the adopted rate or "&amp;TEXT(C1532,"0.0000")&amp;" for "&amp;Year,VLOOKUP(A1532&amp;"-"&amp;B1532,'Tracking Support'!A:E,5,FALSE)))</f>
        <v/>
      </c>
      <c r="F1532">
        <f>IF(A1532=$F$1,COUNTIF($A$2:A1532,A1532),"")</f>
        <v>203</v>
      </c>
      <c r="G1532" t="str">
        <f t="shared" si="73"/>
        <v/>
      </c>
      <c r="H1532" t="str">
        <f t="shared" si="74"/>
        <v/>
      </c>
      <c r="I1532" t="str">
        <f t="shared" si="75"/>
        <v/>
      </c>
    </row>
    <row r="1533" spans="1:9" x14ac:dyDescent="0.25">
      <c r="A1533" t="str">
        <f>IF('C. Fund Source'!B1533="","",'C. Fund Source'!B1533&amp;'C. Fund Source'!C1533&amp;'C. Fund Source'!D1533)</f>
        <v/>
      </c>
      <c r="B1533" t="str">
        <f>IF('C. Fund Source'!E1533="","",'C. Fund Source'!E1533)</f>
        <v/>
      </c>
      <c r="C1533" t="str">
        <f>IF(A1533="","",'C. Fund Source'!G1533)</f>
        <v/>
      </c>
      <c r="D1533" t="str">
        <f>IF(A1533="","",IF(COUNTIFS('Tracking Log'!H:H,A1533,'Tracking Log'!J:J,B1533)&gt;0,"Y","N"))</f>
        <v/>
      </c>
      <c r="E1533" t="str">
        <f>IF(A1533="","",IF(D1533="N","Unit will be held to the lessor of the adopted rate or "&amp;TEXT(C1533,"0.0000")&amp;" for "&amp;Year,VLOOKUP(A1533&amp;"-"&amp;B1533,'Tracking Support'!A:E,5,FALSE)))</f>
        <v/>
      </c>
      <c r="F1533">
        <f>IF(A1533=$F$1,COUNTIF($A$2:A1533,A1533),"")</f>
        <v>204</v>
      </c>
      <c r="G1533" t="str">
        <f t="shared" si="73"/>
        <v/>
      </c>
      <c r="H1533" t="str">
        <f t="shared" si="74"/>
        <v/>
      </c>
      <c r="I1533" t="str">
        <f t="shared" si="75"/>
        <v/>
      </c>
    </row>
    <row r="1534" spans="1:9" x14ac:dyDescent="0.25">
      <c r="A1534" t="str">
        <f>IF('C. Fund Source'!B1534="","",'C. Fund Source'!B1534&amp;'C. Fund Source'!C1534&amp;'C. Fund Source'!D1534)</f>
        <v/>
      </c>
      <c r="B1534" t="str">
        <f>IF('C. Fund Source'!E1534="","",'C. Fund Source'!E1534)</f>
        <v/>
      </c>
      <c r="C1534" t="str">
        <f>IF(A1534="","",'C. Fund Source'!G1534)</f>
        <v/>
      </c>
      <c r="D1534" t="str">
        <f>IF(A1534="","",IF(COUNTIFS('Tracking Log'!H:H,A1534,'Tracking Log'!J:J,B1534)&gt;0,"Y","N"))</f>
        <v/>
      </c>
      <c r="E1534" t="str">
        <f>IF(A1534="","",IF(D1534="N","Unit will be held to the lessor of the adopted rate or "&amp;TEXT(C1534,"0.0000")&amp;" for "&amp;Year,VLOOKUP(A1534&amp;"-"&amp;B1534,'Tracking Support'!A:E,5,FALSE)))</f>
        <v/>
      </c>
      <c r="F1534">
        <f>IF(A1534=$F$1,COUNTIF($A$2:A1534,A1534),"")</f>
        <v>205</v>
      </c>
      <c r="G1534" t="str">
        <f t="shared" si="73"/>
        <v/>
      </c>
      <c r="H1534" t="str">
        <f t="shared" si="74"/>
        <v/>
      </c>
      <c r="I1534" t="str">
        <f t="shared" si="75"/>
        <v/>
      </c>
    </row>
    <row r="1535" spans="1:9" x14ac:dyDescent="0.25">
      <c r="A1535" t="str">
        <f>IF('C. Fund Source'!B1535="","",'C. Fund Source'!B1535&amp;'C. Fund Source'!C1535&amp;'C. Fund Source'!D1535)</f>
        <v/>
      </c>
      <c r="B1535" t="str">
        <f>IF('C. Fund Source'!E1535="","",'C. Fund Source'!E1535)</f>
        <v/>
      </c>
      <c r="C1535" t="str">
        <f>IF(A1535="","",'C. Fund Source'!G1535)</f>
        <v/>
      </c>
      <c r="D1535" t="str">
        <f>IF(A1535="","",IF(COUNTIFS('Tracking Log'!H:H,A1535,'Tracking Log'!J:J,B1535)&gt;0,"Y","N"))</f>
        <v/>
      </c>
      <c r="E1535" t="str">
        <f>IF(A1535="","",IF(D1535="N","Unit will be held to the lessor of the adopted rate or "&amp;TEXT(C1535,"0.0000")&amp;" for "&amp;Year,VLOOKUP(A1535&amp;"-"&amp;B1535,'Tracking Support'!A:E,5,FALSE)))</f>
        <v/>
      </c>
      <c r="F1535">
        <f>IF(A1535=$F$1,COUNTIF($A$2:A1535,A1535),"")</f>
        <v>206</v>
      </c>
      <c r="G1535" t="str">
        <f t="shared" si="73"/>
        <v/>
      </c>
      <c r="H1535" t="str">
        <f t="shared" si="74"/>
        <v/>
      </c>
      <c r="I1535" t="str">
        <f t="shared" si="75"/>
        <v/>
      </c>
    </row>
    <row r="1536" spans="1:9" x14ac:dyDescent="0.25">
      <c r="A1536" t="str">
        <f>IF('C. Fund Source'!B1536="","",'C. Fund Source'!B1536&amp;'C. Fund Source'!C1536&amp;'C. Fund Source'!D1536)</f>
        <v/>
      </c>
      <c r="B1536" t="str">
        <f>IF('C. Fund Source'!E1536="","",'C. Fund Source'!E1536)</f>
        <v/>
      </c>
      <c r="C1536" t="str">
        <f>IF(A1536="","",'C. Fund Source'!G1536)</f>
        <v/>
      </c>
      <c r="D1536" t="str">
        <f>IF(A1536="","",IF(COUNTIFS('Tracking Log'!H:H,A1536,'Tracking Log'!J:J,B1536)&gt;0,"Y","N"))</f>
        <v/>
      </c>
      <c r="E1536" t="str">
        <f>IF(A1536="","",IF(D1536="N","Unit will be held to the lessor of the adopted rate or "&amp;TEXT(C1536,"0.0000")&amp;" for "&amp;Year,VLOOKUP(A1536&amp;"-"&amp;B1536,'Tracking Support'!A:E,5,FALSE)))</f>
        <v/>
      </c>
      <c r="F1536">
        <f>IF(A1536=$F$1,COUNTIF($A$2:A1536,A1536),"")</f>
        <v>207</v>
      </c>
      <c r="G1536" t="str">
        <f t="shared" si="73"/>
        <v/>
      </c>
      <c r="H1536" t="str">
        <f t="shared" si="74"/>
        <v/>
      </c>
      <c r="I1536" t="str">
        <f t="shared" si="75"/>
        <v/>
      </c>
    </row>
    <row r="1537" spans="1:9" x14ac:dyDescent="0.25">
      <c r="A1537" t="str">
        <f>IF('C. Fund Source'!B1537="","",'C. Fund Source'!B1537&amp;'C. Fund Source'!C1537&amp;'C. Fund Source'!D1537)</f>
        <v/>
      </c>
      <c r="B1537" t="str">
        <f>IF('C. Fund Source'!E1537="","",'C. Fund Source'!E1537)</f>
        <v/>
      </c>
      <c r="C1537" t="str">
        <f>IF(A1537="","",'C. Fund Source'!G1537)</f>
        <v/>
      </c>
      <c r="D1537" t="str">
        <f>IF(A1537="","",IF(COUNTIFS('Tracking Log'!H:H,A1537,'Tracking Log'!J:J,B1537)&gt;0,"Y","N"))</f>
        <v/>
      </c>
      <c r="E1537" t="str">
        <f>IF(A1537="","",IF(D1537="N","Unit will be held to the lessor of the adopted rate or "&amp;TEXT(C1537,"0.0000")&amp;" for "&amp;Year,VLOOKUP(A1537&amp;"-"&amp;B1537,'Tracking Support'!A:E,5,FALSE)))</f>
        <v/>
      </c>
      <c r="F1537">
        <f>IF(A1537=$F$1,COUNTIF($A$2:A1537,A1537),"")</f>
        <v>208</v>
      </c>
      <c r="G1537" t="str">
        <f t="shared" si="73"/>
        <v/>
      </c>
      <c r="H1537" t="str">
        <f t="shared" si="74"/>
        <v/>
      </c>
      <c r="I1537" t="str">
        <f t="shared" si="75"/>
        <v/>
      </c>
    </row>
    <row r="1538" spans="1:9" x14ac:dyDescent="0.25">
      <c r="A1538" t="str">
        <f>IF('C. Fund Source'!B1538="","",'C. Fund Source'!B1538&amp;'C. Fund Source'!C1538&amp;'C. Fund Source'!D1538)</f>
        <v/>
      </c>
      <c r="B1538" t="str">
        <f>IF('C. Fund Source'!E1538="","",'C. Fund Source'!E1538)</f>
        <v/>
      </c>
      <c r="C1538" t="str">
        <f>IF(A1538="","",'C. Fund Source'!G1538)</f>
        <v/>
      </c>
      <c r="D1538" t="str">
        <f>IF(A1538="","",IF(COUNTIFS('Tracking Log'!H:H,A1538,'Tracking Log'!J:J,B1538)&gt;0,"Y","N"))</f>
        <v/>
      </c>
      <c r="E1538" t="str">
        <f>IF(A1538="","",IF(D1538="N","Unit will be held to the lessor of the adopted rate or "&amp;TEXT(C1538,"0.0000")&amp;" for "&amp;Year,VLOOKUP(A1538&amp;"-"&amp;B1538,'Tracking Support'!A:E,5,FALSE)))</f>
        <v/>
      </c>
      <c r="F1538">
        <f>IF(A1538=$F$1,COUNTIF($A$2:A1538,A1538),"")</f>
        <v>209</v>
      </c>
      <c r="G1538" t="str">
        <f t="shared" si="73"/>
        <v/>
      </c>
      <c r="H1538" t="str">
        <f t="shared" si="74"/>
        <v/>
      </c>
      <c r="I1538" t="str">
        <f t="shared" si="75"/>
        <v/>
      </c>
    </row>
    <row r="1539" spans="1:9" x14ac:dyDescent="0.25">
      <c r="A1539" t="str">
        <f>IF('C. Fund Source'!B1539="","",'C. Fund Source'!B1539&amp;'C. Fund Source'!C1539&amp;'C. Fund Source'!D1539)</f>
        <v/>
      </c>
      <c r="B1539" t="str">
        <f>IF('C. Fund Source'!E1539="","",'C. Fund Source'!E1539)</f>
        <v/>
      </c>
      <c r="C1539" t="str">
        <f>IF(A1539="","",'C. Fund Source'!G1539)</f>
        <v/>
      </c>
      <c r="D1539" t="str">
        <f>IF(A1539="","",IF(COUNTIFS('Tracking Log'!H:H,A1539,'Tracking Log'!J:J,B1539)&gt;0,"Y","N"))</f>
        <v/>
      </c>
      <c r="E1539" t="str">
        <f>IF(A1539="","",IF(D1539="N","Unit will be held to the lessor of the adopted rate or "&amp;TEXT(C1539,"0.0000")&amp;" for "&amp;Year,VLOOKUP(A1539&amp;"-"&amp;B1539,'Tracking Support'!A:E,5,FALSE)))</f>
        <v/>
      </c>
      <c r="F1539">
        <f>IF(A1539=$F$1,COUNTIF($A$2:A1539,A1539),"")</f>
        <v>210</v>
      </c>
      <c r="G1539" t="str">
        <f t="shared" ref="G1539:G1602" si="76">IF(F1539="","",B1539)</f>
        <v/>
      </c>
      <c r="H1539" t="str">
        <f t="shared" ref="H1539:H1602" si="77">IF(F1539="","",C1539)</f>
        <v/>
      </c>
      <c r="I1539" t="str">
        <f t="shared" ref="I1539:I1602" si="78">IF(F1539="","",E1539)</f>
        <v/>
      </c>
    </row>
    <row r="1540" spans="1:9" x14ac:dyDescent="0.25">
      <c r="A1540" t="str">
        <f>IF('C. Fund Source'!B1540="","",'C. Fund Source'!B1540&amp;'C. Fund Source'!C1540&amp;'C. Fund Source'!D1540)</f>
        <v/>
      </c>
      <c r="B1540" t="str">
        <f>IF('C. Fund Source'!E1540="","",'C. Fund Source'!E1540)</f>
        <v/>
      </c>
      <c r="C1540" t="str">
        <f>IF(A1540="","",'C. Fund Source'!G1540)</f>
        <v/>
      </c>
      <c r="D1540" t="str">
        <f>IF(A1540="","",IF(COUNTIFS('Tracking Log'!H:H,A1540,'Tracking Log'!J:J,B1540)&gt;0,"Y","N"))</f>
        <v/>
      </c>
      <c r="E1540" t="str">
        <f>IF(A1540="","",IF(D1540="N","Unit will be held to the lessor of the adopted rate or "&amp;TEXT(C1540,"0.0000")&amp;" for "&amp;Year,VLOOKUP(A1540&amp;"-"&amp;B1540,'Tracking Support'!A:E,5,FALSE)))</f>
        <v/>
      </c>
      <c r="F1540">
        <f>IF(A1540=$F$1,COUNTIF($A$2:A1540,A1540),"")</f>
        <v>211</v>
      </c>
      <c r="G1540" t="str">
        <f t="shared" si="76"/>
        <v/>
      </c>
      <c r="H1540" t="str">
        <f t="shared" si="77"/>
        <v/>
      </c>
      <c r="I1540" t="str">
        <f t="shared" si="78"/>
        <v/>
      </c>
    </row>
    <row r="1541" spans="1:9" x14ac:dyDescent="0.25">
      <c r="A1541" t="str">
        <f>IF('C. Fund Source'!B1541="","",'C. Fund Source'!B1541&amp;'C. Fund Source'!C1541&amp;'C. Fund Source'!D1541)</f>
        <v/>
      </c>
      <c r="B1541" t="str">
        <f>IF('C. Fund Source'!E1541="","",'C. Fund Source'!E1541)</f>
        <v/>
      </c>
      <c r="C1541" t="str">
        <f>IF(A1541="","",'C. Fund Source'!G1541)</f>
        <v/>
      </c>
      <c r="D1541" t="str">
        <f>IF(A1541="","",IF(COUNTIFS('Tracking Log'!H:H,A1541,'Tracking Log'!J:J,B1541)&gt;0,"Y","N"))</f>
        <v/>
      </c>
      <c r="E1541" t="str">
        <f>IF(A1541="","",IF(D1541="N","Unit will be held to the lessor of the adopted rate or "&amp;TEXT(C1541,"0.0000")&amp;" for "&amp;Year,VLOOKUP(A1541&amp;"-"&amp;B1541,'Tracking Support'!A:E,5,FALSE)))</f>
        <v/>
      </c>
      <c r="F1541">
        <f>IF(A1541=$F$1,COUNTIF($A$2:A1541,A1541),"")</f>
        <v>212</v>
      </c>
      <c r="G1541" t="str">
        <f t="shared" si="76"/>
        <v/>
      </c>
      <c r="H1541" t="str">
        <f t="shared" si="77"/>
        <v/>
      </c>
      <c r="I1541" t="str">
        <f t="shared" si="78"/>
        <v/>
      </c>
    </row>
    <row r="1542" spans="1:9" x14ac:dyDescent="0.25">
      <c r="A1542" t="str">
        <f>IF('C. Fund Source'!B1542="","",'C. Fund Source'!B1542&amp;'C. Fund Source'!C1542&amp;'C. Fund Source'!D1542)</f>
        <v/>
      </c>
      <c r="B1542" t="str">
        <f>IF('C. Fund Source'!E1542="","",'C. Fund Source'!E1542)</f>
        <v/>
      </c>
      <c r="C1542" t="str">
        <f>IF(A1542="","",'C. Fund Source'!G1542)</f>
        <v/>
      </c>
      <c r="D1542" t="str">
        <f>IF(A1542="","",IF(COUNTIFS('Tracking Log'!H:H,A1542,'Tracking Log'!J:J,B1542)&gt;0,"Y","N"))</f>
        <v/>
      </c>
      <c r="E1542" t="str">
        <f>IF(A1542="","",IF(D1542="N","Unit will be held to the lessor of the adopted rate or "&amp;TEXT(C1542,"0.0000")&amp;" for "&amp;Year,VLOOKUP(A1542&amp;"-"&amp;B1542,'Tracking Support'!A:E,5,FALSE)))</f>
        <v/>
      </c>
      <c r="F1542">
        <f>IF(A1542=$F$1,COUNTIF($A$2:A1542,A1542),"")</f>
        <v>213</v>
      </c>
      <c r="G1542" t="str">
        <f t="shared" si="76"/>
        <v/>
      </c>
      <c r="H1542" t="str">
        <f t="shared" si="77"/>
        <v/>
      </c>
      <c r="I1542" t="str">
        <f t="shared" si="78"/>
        <v/>
      </c>
    </row>
    <row r="1543" spans="1:9" x14ac:dyDescent="0.25">
      <c r="A1543" t="str">
        <f>IF('C. Fund Source'!B1543="","",'C. Fund Source'!B1543&amp;'C. Fund Source'!C1543&amp;'C. Fund Source'!D1543)</f>
        <v/>
      </c>
      <c r="B1543" t="str">
        <f>IF('C. Fund Source'!E1543="","",'C. Fund Source'!E1543)</f>
        <v/>
      </c>
      <c r="C1543" t="str">
        <f>IF(A1543="","",'C. Fund Source'!G1543)</f>
        <v/>
      </c>
      <c r="D1543" t="str">
        <f>IF(A1543="","",IF(COUNTIFS('Tracking Log'!H:H,A1543,'Tracking Log'!J:J,B1543)&gt;0,"Y","N"))</f>
        <v/>
      </c>
      <c r="E1543" t="str">
        <f>IF(A1543="","",IF(D1543="N","Unit will be held to the lessor of the adopted rate or "&amp;TEXT(C1543,"0.0000")&amp;" for "&amp;Year,VLOOKUP(A1543&amp;"-"&amp;B1543,'Tracking Support'!A:E,5,FALSE)))</f>
        <v/>
      </c>
      <c r="F1543">
        <f>IF(A1543=$F$1,COUNTIF($A$2:A1543,A1543),"")</f>
        <v>214</v>
      </c>
      <c r="G1543" t="str">
        <f t="shared" si="76"/>
        <v/>
      </c>
      <c r="H1543" t="str">
        <f t="shared" si="77"/>
        <v/>
      </c>
      <c r="I1543" t="str">
        <f t="shared" si="78"/>
        <v/>
      </c>
    </row>
    <row r="1544" spans="1:9" x14ac:dyDescent="0.25">
      <c r="A1544" t="str">
        <f>IF('C. Fund Source'!B1544="","",'C. Fund Source'!B1544&amp;'C. Fund Source'!C1544&amp;'C. Fund Source'!D1544)</f>
        <v/>
      </c>
      <c r="B1544" t="str">
        <f>IF('C. Fund Source'!E1544="","",'C. Fund Source'!E1544)</f>
        <v/>
      </c>
      <c r="C1544" t="str">
        <f>IF(A1544="","",'C. Fund Source'!G1544)</f>
        <v/>
      </c>
      <c r="D1544" t="str">
        <f>IF(A1544="","",IF(COUNTIFS('Tracking Log'!H:H,A1544,'Tracking Log'!J:J,B1544)&gt;0,"Y","N"))</f>
        <v/>
      </c>
      <c r="E1544" t="str">
        <f>IF(A1544="","",IF(D1544="N","Unit will be held to the lessor of the adopted rate or "&amp;TEXT(C1544,"0.0000")&amp;" for "&amp;Year,VLOOKUP(A1544&amp;"-"&amp;B1544,'Tracking Support'!A:E,5,FALSE)))</f>
        <v/>
      </c>
      <c r="F1544">
        <f>IF(A1544=$F$1,COUNTIF($A$2:A1544,A1544),"")</f>
        <v>215</v>
      </c>
      <c r="G1544" t="str">
        <f t="shared" si="76"/>
        <v/>
      </c>
      <c r="H1544" t="str">
        <f t="shared" si="77"/>
        <v/>
      </c>
      <c r="I1544" t="str">
        <f t="shared" si="78"/>
        <v/>
      </c>
    </row>
    <row r="1545" spans="1:9" x14ac:dyDescent="0.25">
      <c r="A1545" t="str">
        <f>IF('C. Fund Source'!B1545="","",'C. Fund Source'!B1545&amp;'C. Fund Source'!C1545&amp;'C. Fund Source'!D1545)</f>
        <v/>
      </c>
      <c r="B1545" t="str">
        <f>IF('C. Fund Source'!E1545="","",'C. Fund Source'!E1545)</f>
        <v/>
      </c>
      <c r="C1545" t="str">
        <f>IF(A1545="","",'C. Fund Source'!G1545)</f>
        <v/>
      </c>
      <c r="D1545" t="str">
        <f>IF(A1545="","",IF(COUNTIFS('Tracking Log'!H:H,A1545,'Tracking Log'!J:J,B1545)&gt;0,"Y","N"))</f>
        <v/>
      </c>
      <c r="E1545" t="str">
        <f>IF(A1545="","",IF(D1545="N","Unit will be held to the lessor of the adopted rate or "&amp;TEXT(C1545,"0.0000")&amp;" for "&amp;Year,VLOOKUP(A1545&amp;"-"&amp;B1545,'Tracking Support'!A:E,5,FALSE)))</f>
        <v/>
      </c>
      <c r="F1545">
        <f>IF(A1545=$F$1,COUNTIF($A$2:A1545,A1545),"")</f>
        <v>216</v>
      </c>
      <c r="G1545" t="str">
        <f t="shared" si="76"/>
        <v/>
      </c>
      <c r="H1545" t="str">
        <f t="shared" si="77"/>
        <v/>
      </c>
      <c r="I1545" t="str">
        <f t="shared" si="78"/>
        <v/>
      </c>
    </row>
    <row r="1546" spans="1:9" x14ac:dyDescent="0.25">
      <c r="A1546" t="str">
        <f>IF('C. Fund Source'!B1546="","",'C. Fund Source'!B1546&amp;'C. Fund Source'!C1546&amp;'C. Fund Source'!D1546)</f>
        <v/>
      </c>
      <c r="B1546" t="str">
        <f>IF('C. Fund Source'!E1546="","",'C. Fund Source'!E1546)</f>
        <v/>
      </c>
      <c r="C1546" t="str">
        <f>IF(A1546="","",'C. Fund Source'!G1546)</f>
        <v/>
      </c>
      <c r="D1546" t="str">
        <f>IF(A1546="","",IF(COUNTIFS('Tracking Log'!H:H,A1546,'Tracking Log'!J:J,B1546)&gt;0,"Y","N"))</f>
        <v/>
      </c>
      <c r="E1546" t="str">
        <f>IF(A1546="","",IF(D1546="N","Unit will be held to the lessor of the adopted rate or "&amp;TEXT(C1546,"0.0000")&amp;" for "&amp;Year,VLOOKUP(A1546&amp;"-"&amp;B1546,'Tracking Support'!A:E,5,FALSE)))</f>
        <v/>
      </c>
      <c r="F1546">
        <f>IF(A1546=$F$1,COUNTIF($A$2:A1546,A1546),"")</f>
        <v>217</v>
      </c>
      <c r="G1546" t="str">
        <f t="shared" si="76"/>
        <v/>
      </c>
      <c r="H1546" t="str">
        <f t="shared" si="77"/>
        <v/>
      </c>
      <c r="I1546" t="str">
        <f t="shared" si="78"/>
        <v/>
      </c>
    </row>
    <row r="1547" spans="1:9" x14ac:dyDescent="0.25">
      <c r="A1547" t="str">
        <f>IF('C. Fund Source'!B1547="","",'C. Fund Source'!B1547&amp;'C. Fund Source'!C1547&amp;'C. Fund Source'!D1547)</f>
        <v/>
      </c>
      <c r="B1547" t="str">
        <f>IF('C. Fund Source'!E1547="","",'C. Fund Source'!E1547)</f>
        <v/>
      </c>
      <c r="C1547" t="str">
        <f>IF(A1547="","",'C. Fund Source'!G1547)</f>
        <v/>
      </c>
      <c r="D1547" t="str">
        <f>IF(A1547="","",IF(COUNTIFS('Tracking Log'!H:H,A1547,'Tracking Log'!J:J,B1547)&gt;0,"Y","N"))</f>
        <v/>
      </c>
      <c r="E1547" t="str">
        <f>IF(A1547="","",IF(D1547="N","Unit will be held to the lessor of the adopted rate or "&amp;TEXT(C1547,"0.0000")&amp;" for "&amp;Year,VLOOKUP(A1547&amp;"-"&amp;B1547,'Tracking Support'!A:E,5,FALSE)))</f>
        <v/>
      </c>
      <c r="F1547">
        <f>IF(A1547=$F$1,COUNTIF($A$2:A1547,A1547),"")</f>
        <v>218</v>
      </c>
      <c r="G1547" t="str">
        <f t="shared" si="76"/>
        <v/>
      </c>
      <c r="H1547" t="str">
        <f t="shared" si="77"/>
        <v/>
      </c>
      <c r="I1547" t="str">
        <f t="shared" si="78"/>
        <v/>
      </c>
    </row>
    <row r="1548" spans="1:9" x14ac:dyDescent="0.25">
      <c r="A1548" t="str">
        <f>IF('C. Fund Source'!B1548="","",'C. Fund Source'!B1548&amp;'C. Fund Source'!C1548&amp;'C. Fund Source'!D1548)</f>
        <v/>
      </c>
      <c r="B1548" t="str">
        <f>IF('C. Fund Source'!E1548="","",'C. Fund Source'!E1548)</f>
        <v/>
      </c>
      <c r="C1548" t="str">
        <f>IF(A1548="","",'C. Fund Source'!G1548)</f>
        <v/>
      </c>
      <c r="D1548" t="str">
        <f>IF(A1548="","",IF(COUNTIFS('Tracking Log'!H:H,A1548,'Tracking Log'!J:J,B1548)&gt;0,"Y","N"))</f>
        <v/>
      </c>
      <c r="E1548" t="str">
        <f>IF(A1548="","",IF(D1548="N","Unit will be held to the lessor of the adopted rate or "&amp;TEXT(C1548,"0.0000")&amp;" for "&amp;Year,VLOOKUP(A1548&amp;"-"&amp;B1548,'Tracking Support'!A:E,5,FALSE)))</f>
        <v/>
      </c>
      <c r="F1548">
        <f>IF(A1548=$F$1,COUNTIF($A$2:A1548,A1548),"")</f>
        <v>219</v>
      </c>
      <c r="G1548" t="str">
        <f t="shared" si="76"/>
        <v/>
      </c>
      <c r="H1548" t="str">
        <f t="shared" si="77"/>
        <v/>
      </c>
      <c r="I1548" t="str">
        <f t="shared" si="78"/>
        <v/>
      </c>
    </row>
    <row r="1549" spans="1:9" x14ac:dyDescent="0.25">
      <c r="A1549" t="str">
        <f>IF('C. Fund Source'!B1549="","",'C. Fund Source'!B1549&amp;'C. Fund Source'!C1549&amp;'C. Fund Source'!D1549)</f>
        <v/>
      </c>
      <c r="B1549" t="str">
        <f>IF('C. Fund Source'!E1549="","",'C. Fund Source'!E1549)</f>
        <v/>
      </c>
      <c r="C1549" t="str">
        <f>IF(A1549="","",'C. Fund Source'!G1549)</f>
        <v/>
      </c>
      <c r="D1549" t="str">
        <f>IF(A1549="","",IF(COUNTIFS('Tracking Log'!H:H,A1549,'Tracking Log'!J:J,B1549)&gt;0,"Y","N"))</f>
        <v/>
      </c>
      <c r="E1549" t="str">
        <f>IF(A1549="","",IF(D1549="N","Unit will be held to the lessor of the adopted rate or "&amp;TEXT(C1549,"0.0000")&amp;" for "&amp;Year,VLOOKUP(A1549&amp;"-"&amp;B1549,'Tracking Support'!A:E,5,FALSE)))</f>
        <v/>
      </c>
      <c r="F1549">
        <f>IF(A1549=$F$1,COUNTIF($A$2:A1549,A1549),"")</f>
        <v>220</v>
      </c>
      <c r="G1549" t="str">
        <f t="shared" si="76"/>
        <v/>
      </c>
      <c r="H1549" t="str">
        <f t="shared" si="77"/>
        <v/>
      </c>
      <c r="I1549" t="str">
        <f t="shared" si="78"/>
        <v/>
      </c>
    </row>
    <row r="1550" spans="1:9" x14ac:dyDescent="0.25">
      <c r="A1550" t="str">
        <f>IF('C. Fund Source'!B1550="","",'C. Fund Source'!B1550&amp;'C. Fund Source'!C1550&amp;'C. Fund Source'!D1550)</f>
        <v/>
      </c>
      <c r="B1550" t="str">
        <f>IF('C. Fund Source'!E1550="","",'C. Fund Source'!E1550)</f>
        <v/>
      </c>
      <c r="C1550" t="str">
        <f>IF(A1550="","",'C. Fund Source'!G1550)</f>
        <v/>
      </c>
      <c r="D1550" t="str">
        <f>IF(A1550="","",IF(COUNTIFS('Tracking Log'!H:H,A1550,'Tracking Log'!J:J,B1550)&gt;0,"Y","N"))</f>
        <v/>
      </c>
      <c r="E1550" t="str">
        <f>IF(A1550="","",IF(D1550="N","Unit will be held to the lessor of the adopted rate or "&amp;TEXT(C1550,"0.0000")&amp;" for "&amp;Year,VLOOKUP(A1550&amp;"-"&amp;B1550,'Tracking Support'!A:E,5,FALSE)))</f>
        <v/>
      </c>
      <c r="F1550">
        <f>IF(A1550=$F$1,COUNTIF($A$2:A1550,A1550),"")</f>
        <v>221</v>
      </c>
      <c r="G1550" t="str">
        <f t="shared" si="76"/>
        <v/>
      </c>
      <c r="H1550" t="str">
        <f t="shared" si="77"/>
        <v/>
      </c>
      <c r="I1550" t="str">
        <f t="shared" si="78"/>
        <v/>
      </c>
    </row>
    <row r="1551" spans="1:9" x14ac:dyDescent="0.25">
      <c r="A1551" t="str">
        <f>IF('C. Fund Source'!B1551="","",'C. Fund Source'!B1551&amp;'C. Fund Source'!C1551&amp;'C. Fund Source'!D1551)</f>
        <v/>
      </c>
      <c r="B1551" t="str">
        <f>IF('C. Fund Source'!E1551="","",'C. Fund Source'!E1551)</f>
        <v/>
      </c>
      <c r="C1551" t="str">
        <f>IF(A1551="","",'C. Fund Source'!G1551)</f>
        <v/>
      </c>
      <c r="D1551" t="str">
        <f>IF(A1551="","",IF(COUNTIFS('Tracking Log'!H:H,A1551,'Tracking Log'!J:J,B1551)&gt;0,"Y","N"))</f>
        <v/>
      </c>
      <c r="E1551" t="str">
        <f>IF(A1551="","",IF(D1551="N","Unit will be held to the lessor of the adopted rate or "&amp;TEXT(C1551,"0.0000")&amp;" for "&amp;Year,VLOOKUP(A1551&amp;"-"&amp;B1551,'Tracking Support'!A:E,5,FALSE)))</f>
        <v/>
      </c>
      <c r="F1551">
        <f>IF(A1551=$F$1,COUNTIF($A$2:A1551,A1551),"")</f>
        <v>222</v>
      </c>
      <c r="G1551" t="str">
        <f t="shared" si="76"/>
        <v/>
      </c>
      <c r="H1551" t="str">
        <f t="shared" si="77"/>
        <v/>
      </c>
      <c r="I1551" t="str">
        <f t="shared" si="78"/>
        <v/>
      </c>
    </row>
    <row r="1552" spans="1:9" x14ac:dyDescent="0.25">
      <c r="A1552" t="str">
        <f>IF('C. Fund Source'!B1552="","",'C. Fund Source'!B1552&amp;'C. Fund Source'!C1552&amp;'C. Fund Source'!D1552)</f>
        <v/>
      </c>
      <c r="B1552" t="str">
        <f>IF('C. Fund Source'!E1552="","",'C. Fund Source'!E1552)</f>
        <v/>
      </c>
      <c r="C1552" t="str">
        <f>IF(A1552="","",'C. Fund Source'!G1552)</f>
        <v/>
      </c>
      <c r="D1552" t="str">
        <f>IF(A1552="","",IF(COUNTIFS('Tracking Log'!H:H,A1552,'Tracking Log'!J:J,B1552)&gt;0,"Y","N"))</f>
        <v/>
      </c>
      <c r="E1552" t="str">
        <f>IF(A1552="","",IF(D1552="N","Unit will be held to the lessor of the adopted rate or "&amp;TEXT(C1552,"0.0000")&amp;" for "&amp;Year,VLOOKUP(A1552&amp;"-"&amp;B1552,'Tracking Support'!A:E,5,FALSE)))</f>
        <v/>
      </c>
      <c r="F1552">
        <f>IF(A1552=$F$1,COUNTIF($A$2:A1552,A1552),"")</f>
        <v>223</v>
      </c>
      <c r="G1552" t="str">
        <f t="shared" si="76"/>
        <v/>
      </c>
      <c r="H1552" t="str">
        <f t="shared" si="77"/>
        <v/>
      </c>
      <c r="I1552" t="str">
        <f t="shared" si="78"/>
        <v/>
      </c>
    </row>
    <row r="1553" spans="1:9" x14ac:dyDescent="0.25">
      <c r="A1553" t="str">
        <f>IF('C. Fund Source'!B1553="","",'C. Fund Source'!B1553&amp;'C. Fund Source'!C1553&amp;'C. Fund Source'!D1553)</f>
        <v/>
      </c>
      <c r="B1553" t="str">
        <f>IF('C. Fund Source'!E1553="","",'C. Fund Source'!E1553)</f>
        <v/>
      </c>
      <c r="C1553" t="str">
        <f>IF(A1553="","",'C. Fund Source'!G1553)</f>
        <v/>
      </c>
      <c r="D1553" t="str">
        <f>IF(A1553="","",IF(COUNTIFS('Tracking Log'!H:H,A1553,'Tracking Log'!J:J,B1553)&gt;0,"Y","N"))</f>
        <v/>
      </c>
      <c r="E1553" t="str">
        <f>IF(A1553="","",IF(D1553="N","Unit will be held to the lessor of the adopted rate or "&amp;TEXT(C1553,"0.0000")&amp;" for "&amp;Year,VLOOKUP(A1553&amp;"-"&amp;B1553,'Tracking Support'!A:E,5,FALSE)))</f>
        <v/>
      </c>
      <c r="F1553">
        <f>IF(A1553=$F$1,COUNTIF($A$2:A1553,A1553),"")</f>
        <v>224</v>
      </c>
      <c r="G1553" t="str">
        <f t="shared" si="76"/>
        <v/>
      </c>
      <c r="H1553" t="str">
        <f t="shared" si="77"/>
        <v/>
      </c>
      <c r="I1553" t="str">
        <f t="shared" si="78"/>
        <v/>
      </c>
    </row>
    <row r="1554" spans="1:9" x14ac:dyDescent="0.25">
      <c r="A1554" t="str">
        <f>IF('C. Fund Source'!B1554="","",'C. Fund Source'!B1554&amp;'C. Fund Source'!C1554&amp;'C. Fund Source'!D1554)</f>
        <v/>
      </c>
      <c r="B1554" t="str">
        <f>IF('C. Fund Source'!E1554="","",'C. Fund Source'!E1554)</f>
        <v/>
      </c>
      <c r="C1554" t="str">
        <f>IF(A1554="","",'C. Fund Source'!G1554)</f>
        <v/>
      </c>
      <c r="D1554" t="str">
        <f>IF(A1554="","",IF(COUNTIFS('Tracking Log'!H:H,A1554,'Tracking Log'!J:J,B1554)&gt;0,"Y","N"))</f>
        <v/>
      </c>
      <c r="E1554" t="str">
        <f>IF(A1554="","",IF(D1554="N","Unit will be held to the lessor of the adopted rate or "&amp;TEXT(C1554,"0.0000")&amp;" for "&amp;Year,VLOOKUP(A1554&amp;"-"&amp;B1554,'Tracking Support'!A:E,5,FALSE)))</f>
        <v/>
      </c>
      <c r="F1554">
        <f>IF(A1554=$F$1,COUNTIF($A$2:A1554,A1554),"")</f>
        <v>225</v>
      </c>
      <c r="G1554" t="str">
        <f t="shared" si="76"/>
        <v/>
      </c>
      <c r="H1554" t="str">
        <f t="shared" si="77"/>
        <v/>
      </c>
      <c r="I1554" t="str">
        <f t="shared" si="78"/>
        <v/>
      </c>
    </row>
    <row r="1555" spans="1:9" x14ac:dyDescent="0.25">
      <c r="A1555" t="str">
        <f>IF('C. Fund Source'!B1555="","",'C. Fund Source'!B1555&amp;'C. Fund Source'!C1555&amp;'C. Fund Source'!D1555)</f>
        <v/>
      </c>
      <c r="B1555" t="str">
        <f>IF('C. Fund Source'!E1555="","",'C. Fund Source'!E1555)</f>
        <v/>
      </c>
      <c r="C1555" t="str">
        <f>IF(A1555="","",'C. Fund Source'!G1555)</f>
        <v/>
      </c>
      <c r="D1555" t="str">
        <f>IF(A1555="","",IF(COUNTIFS('Tracking Log'!H:H,A1555,'Tracking Log'!J:J,B1555)&gt;0,"Y","N"))</f>
        <v/>
      </c>
      <c r="E1555" t="str">
        <f>IF(A1555="","",IF(D1555="N","Unit will be held to the lessor of the adopted rate or "&amp;TEXT(C1555,"0.0000")&amp;" for "&amp;Year,VLOOKUP(A1555&amp;"-"&amp;B1555,'Tracking Support'!A:E,5,FALSE)))</f>
        <v/>
      </c>
      <c r="F1555">
        <f>IF(A1555=$F$1,COUNTIF($A$2:A1555,A1555),"")</f>
        <v>226</v>
      </c>
      <c r="G1555" t="str">
        <f t="shared" si="76"/>
        <v/>
      </c>
      <c r="H1555" t="str">
        <f t="shared" si="77"/>
        <v/>
      </c>
      <c r="I1555" t="str">
        <f t="shared" si="78"/>
        <v/>
      </c>
    </row>
    <row r="1556" spans="1:9" x14ac:dyDescent="0.25">
      <c r="A1556" t="str">
        <f>IF('C. Fund Source'!B1556="","",'C. Fund Source'!B1556&amp;'C. Fund Source'!C1556&amp;'C. Fund Source'!D1556)</f>
        <v/>
      </c>
      <c r="B1556" t="str">
        <f>IF('C. Fund Source'!E1556="","",'C. Fund Source'!E1556)</f>
        <v/>
      </c>
      <c r="C1556" t="str">
        <f>IF(A1556="","",'C. Fund Source'!G1556)</f>
        <v/>
      </c>
      <c r="D1556" t="str">
        <f>IF(A1556="","",IF(COUNTIFS('Tracking Log'!H:H,A1556,'Tracking Log'!J:J,B1556)&gt;0,"Y","N"))</f>
        <v/>
      </c>
      <c r="E1556" t="str">
        <f>IF(A1556="","",IF(D1556="N","Unit will be held to the lessor of the adopted rate or "&amp;TEXT(C1556,"0.0000")&amp;" for "&amp;Year,VLOOKUP(A1556&amp;"-"&amp;B1556,'Tracking Support'!A:E,5,FALSE)))</f>
        <v/>
      </c>
      <c r="F1556">
        <f>IF(A1556=$F$1,COUNTIF($A$2:A1556,A1556),"")</f>
        <v>227</v>
      </c>
      <c r="G1556" t="str">
        <f t="shared" si="76"/>
        <v/>
      </c>
      <c r="H1556" t="str">
        <f t="shared" si="77"/>
        <v/>
      </c>
      <c r="I1556" t="str">
        <f t="shared" si="78"/>
        <v/>
      </c>
    </row>
    <row r="1557" spans="1:9" x14ac:dyDescent="0.25">
      <c r="A1557" t="str">
        <f>IF('C. Fund Source'!B1557="","",'C. Fund Source'!B1557&amp;'C. Fund Source'!C1557&amp;'C. Fund Source'!D1557)</f>
        <v/>
      </c>
      <c r="B1557" t="str">
        <f>IF('C. Fund Source'!E1557="","",'C. Fund Source'!E1557)</f>
        <v/>
      </c>
      <c r="C1557" t="str">
        <f>IF(A1557="","",'C. Fund Source'!G1557)</f>
        <v/>
      </c>
      <c r="D1557" t="str">
        <f>IF(A1557="","",IF(COUNTIFS('Tracking Log'!H:H,A1557,'Tracking Log'!J:J,B1557)&gt;0,"Y","N"))</f>
        <v/>
      </c>
      <c r="E1557" t="str">
        <f>IF(A1557="","",IF(D1557="N","Unit will be held to the lessor of the adopted rate or "&amp;TEXT(C1557,"0.0000")&amp;" for "&amp;Year,VLOOKUP(A1557&amp;"-"&amp;B1557,'Tracking Support'!A:E,5,FALSE)))</f>
        <v/>
      </c>
      <c r="F1557">
        <f>IF(A1557=$F$1,COUNTIF($A$2:A1557,A1557),"")</f>
        <v>228</v>
      </c>
      <c r="G1557" t="str">
        <f t="shared" si="76"/>
        <v/>
      </c>
      <c r="H1557" t="str">
        <f t="shared" si="77"/>
        <v/>
      </c>
      <c r="I1557" t="str">
        <f t="shared" si="78"/>
        <v/>
      </c>
    </row>
    <row r="1558" spans="1:9" x14ac:dyDescent="0.25">
      <c r="A1558" t="str">
        <f>IF('C. Fund Source'!B1558="","",'C. Fund Source'!B1558&amp;'C. Fund Source'!C1558&amp;'C. Fund Source'!D1558)</f>
        <v/>
      </c>
      <c r="B1558" t="str">
        <f>IF('C. Fund Source'!E1558="","",'C. Fund Source'!E1558)</f>
        <v/>
      </c>
      <c r="C1558" t="str">
        <f>IF(A1558="","",'C. Fund Source'!G1558)</f>
        <v/>
      </c>
      <c r="D1558" t="str">
        <f>IF(A1558="","",IF(COUNTIFS('Tracking Log'!H:H,A1558,'Tracking Log'!J:J,B1558)&gt;0,"Y","N"))</f>
        <v/>
      </c>
      <c r="E1558" t="str">
        <f>IF(A1558="","",IF(D1558="N","Unit will be held to the lessor of the adopted rate or "&amp;TEXT(C1558,"0.0000")&amp;" for "&amp;Year,VLOOKUP(A1558&amp;"-"&amp;B1558,'Tracking Support'!A:E,5,FALSE)))</f>
        <v/>
      </c>
      <c r="F1558">
        <f>IF(A1558=$F$1,COUNTIF($A$2:A1558,A1558),"")</f>
        <v>229</v>
      </c>
      <c r="G1558" t="str">
        <f t="shared" si="76"/>
        <v/>
      </c>
      <c r="H1558" t="str">
        <f t="shared" si="77"/>
        <v/>
      </c>
      <c r="I1558" t="str">
        <f t="shared" si="78"/>
        <v/>
      </c>
    </row>
    <row r="1559" spans="1:9" x14ac:dyDescent="0.25">
      <c r="A1559" t="str">
        <f>IF('C. Fund Source'!B1559="","",'C. Fund Source'!B1559&amp;'C. Fund Source'!C1559&amp;'C. Fund Source'!D1559)</f>
        <v/>
      </c>
      <c r="B1559" t="str">
        <f>IF('C. Fund Source'!E1559="","",'C. Fund Source'!E1559)</f>
        <v/>
      </c>
      <c r="C1559" t="str">
        <f>IF(A1559="","",'C. Fund Source'!G1559)</f>
        <v/>
      </c>
      <c r="D1559" t="str">
        <f>IF(A1559="","",IF(COUNTIFS('Tracking Log'!H:H,A1559,'Tracking Log'!J:J,B1559)&gt;0,"Y","N"))</f>
        <v/>
      </c>
      <c r="E1559" t="str">
        <f>IF(A1559="","",IF(D1559="N","Unit will be held to the lessor of the adopted rate or "&amp;TEXT(C1559,"0.0000")&amp;" for "&amp;Year,VLOOKUP(A1559&amp;"-"&amp;B1559,'Tracking Support'!A:E,5,FALSE)))</f>
        <v/>
      </c>
      <c r="F1559">
        <f>IF(A1559=$F$1,COUNTIF($A$2:A1559,A1559),"")</f>
        <v>230</v>
      </c>
      <c r="G1559" t="str">
        <f t="shared" si="76"/>
        <v/>
      </c>
      <c r="H1559" t="str">
        <f t="shared" si="77"/>
        <v/>
      </c>
      <c r="I1559" t="str">
        <f t="shared" si="78"/>
        <v/>
      </c>
    </row>
    <row r="1560" spans="1:9" x14ac:dyDescent="0.25">
      <c r="A1560" t="str">
        <f>IF('C. Fund Source'!B1560="","",'C. Fund Source'!B1560&amp;'C. Fund Source'!C1560&amp;'C. Fund Source'!D1560)</f>
        <v/>
      </c>
      <c r="B1560" t="str">
        <f>IF('C. Fund Source'!E1560="","",'C. Fund Source'!E1560)</f>
        <v/>
      </c>
      <c r="C1560" t="str">
        <f>IF(A1560="","",'C. Fund Source'!G1560)</f>
        <v/>
      </c>
      <c r="D1560" t="str">
        <f>IF(A1560="","",IF(COUNTIFS('Tracking Log'!H:H,A1560,'Tracking Log'!J:J,B1560)&gt;0,"Y","N"))</f>
        <v/>
      </c>
      <c r="E1560" t="str">
        <f>IF(A1560="","",IF(D1560="N","Unit will be held to the lessor of the adopted rate or "&amp;TEXT(C1560,"0.0000")&amp;" for "&amp;Year,VLOOKUP(A1560&amp;"-"&amp;B1560,'Tracking Support'!A:E,5,FALSE)))</f>
        <v/>
      </c>
      <c r="F1560">
        <f>IF(A1560=$F$1,COUNTIF($A$2:A1560,A1560),"")</f>
        <v>231</v>
      </c>
      <c r="G1560" t="str">
        <f t="shared" si="76"/>
        <v/>
      </c>
      <c r="H1560" t="str">
        <f t="shared" si="77"/>
        <v/>
      </c>
      <c r="I1560" t="str">
        <f t="shared" si="78"/>
        <v/>
      </c>
    </row>
    <row r="1561" spans="1:9" x14ac:dyDescent="0.25">
      <c r="A1561" t="str">
        <f>IF('C. Fund Source'!B1561="","",'C. Fund Source'!B1561&amp;'C. Fund Source'!C1561&amp;'C. Fund Source'!D1561)</f>
        <v/>
      </c>
      <c r="B1561" t="str">
        <f>IF('C. Fund Source'!E1561="","",'C. Fund Source'!E1561)</f>
        <v/>
      </c>
      <c r="C1561" t="str">
        <f>IF(A1561="","",'C. Fund Source'!G1561)</f>
        <v/>
      </c>
      <c r="D1561" t="str">
        <f>IF(A1561="","",IF(COUNTIFS('Tracking Log'!H:H,A1561,'Tracking Log'!J:J,B1561)&gt;0,"Y","N"))</f>
        <v/>
      </c>
      <c r="E1561" t="str">
        <f>IF(A1561="","",IF(D1561="N","Unit will be held to the lessor of the adopted rate or "&amp;TEXT(C1561,"0.0000")&amp;" for "&amp;Year,VLOOKUP(A1561&amp;"-"&amp;B1561,'Tracking Support'!A:E,5,FALSE)))</f>
        <v/>
      </c>
      <c r="F1561">
        <f>IF(A1561=$F$1,COUNTIF($A$2:A1561,A1561),"")</f>
        <v>232</v>
      </c>
      <c r="G1561" t="str">
        <f t="shared" si="76"/>
        <v/>
      </c>
      <c r="H1561" t="str">
        <f t="shared" si="77"/>
        <v/>
      </c>
      <c r="I1561" t="str">
        <f t="shared" si="78"/>
        <v/>
      </c>
    </row>
    <row r="1562" spans="1:9" x14ac:dyDescent="0.25">
      <c r="A1562" t="str">
        <f>IF('C. Fund Source'!B1562="","",'C. Fund Source'!B1562&amp;'C. Fund Source'!C1562&amp;'C. Fund Source'!D1562)</f>
        <v/>
      </c>
      <c r="B1562" t="str">
        <f>IF('C. Fund Source'!E1562="","",'C. Fund Source'!E1562)</f>
        <v/>
      </c>
      <c r="C1562" t="str">
        <f>IF(A1562="","",'C. Fund Source'!G1562)</f>
        <v/>
      </c>
      <c r="D1562" t="str">
        <f>IF(A1562="","",IF(COUNTIFS('Tracking Log'!H:H,A1562,'Tracking Log'!J:J,B1562)&gt;0,"Y","N"))</f>
        <v/>
      </c>
      <c r="E1562" t="str">
        <f>IF(A1562="","",IF(D1562="N","Unit will be held to the lessor of the adopted rate or "&amp;TEXT(C1562,"0.0000")&amp;" for "&amp;Year,VLOOKUP(A1562&amp;"-"&amp;B1562,'Tracking Support'!A:E,5,FALSE)))</f>
        <v/>
      </c>
      <c r="F1562">
        <f>IF(A1562=$F$1,COUNTIF($A$2:A1562,A1562),"")</f>
        <v>233</v>
      </c>
      <c r="G1562" t="str">
        <f t="shared" si="76"/>
        <v/>
      </c>
      <c r="H1562" t="str">
        <f t="shared" si="77"/>
        <v/>
      </c>
      <c r="I1562" t="str">
        <f t="shared" si="78"/>
        <v/>
      </c>
    </row>
    <row r="1563" spans="1:9" x14ac:dyDescent="0.25">
      <c r="A1563" t="str">
        <f>IF('C. Fund Source'!B1563="","",'C. Fund Source'!B1563&amp;'C. Fund Source'!C1563&amp;'C. Fund Source'!D1563)</f>
        <v/>
      </c>
      <c r="B1563" t="str">
        <f>IF('C. Fund Source'!E1563="","",'C. Fund Source'!E1563)</f>
        <v/>
      </c>
      <c r="C1563" t="str">
        <f>IF(A1563="","",'C. Fund Source'!G1563)</f>
        <v/>
      </c>
      <c r="D1563" t="str">
        <f>IF(A1563="","",IF(COUNTIFS('Tracking Log'!H:H,A1563,'Tracking Log'!J:J,B1563)&gt;0,"Y","N"))</f>
        <v/>
      </c>
      <c r="E1563" t="str">
        <f>IF(A1563="","",IF(D1563="N","Unit will be held to the lessor of the adopted rate or "&amp;TEXT(C1563,"0.0000")&amp;" for "&amp;Year,VLOOKUP(A1563&amp;"-"&amp;B1563,'Tracking Support'!A:E,5,FALSE)))</f>
        <v/>
      </c>
      <c r="F1563">
        <f>IF(A1563=$F$1,COUNTIF($A$2:A1563,A1563),"")</f>
        <v>234</v>
      </c>
      <c r="G1563" t="str">
        <f t="shared" si="76"/>
        <v/>
      </c>
      <c r="H1563" t="str">
        <f t="shared" si="77"/>
        <v/>
      </c>
      <c r="I1563" t="str">
        <f t="shared" si="78"/>
        <v/>
      </c>
    </row>
    <row r="1564" spans="1:9" x14ac:dyDescent="0.25">
      <c r="A1564" t="str">
        <f>IF('C. Fund Source'!B1564="","",'C. Fund Source'!B1564&amp;'C. Fund Source'!C1564&amp;'C. Fund Source'!D1564)</f>
        <v/>
      </c>
      <c r="B1564" t="str">
        <f>IF('C. Fund Source'!E1564="","",'C. Fund Source'!E1564)</f>
        <v/>
      </c>
      <c r="C1564" t="str">
        <f>IF(A1564="","",'C. Fund Source'!G1564)</f>
        <v/>
      </c>
      <c r="D1564" t="str">
        <f>IF(A1564="","",IF(COUNTIFS('Tracking Log'!H:H,A1564,'Tracking Log'!J:J,B1564)&gt;0,"Y","N"))</f>
        <v/>
      </c>
      <c r="E1564" t="str">
        <f>IF(A1564="","",IF(D1564="N","Unit will be held to the lessor of the adopted rate or "&amp;TEXT(C1564,"0.0000")&amp;" for "&amp;Year,VLOOKUP(A1564&amp;"-"&amp;B1564,'Tracking Support'!A:E,5,FALSE)))</f>
        <v/>
      </c>
      <c r="F1564">
        <f>IF(A1564=$F$1,COUNTIF($A$2:A1564,A1564),"")</f>
        <v>235</v>
      </c>
      <c r="G1564" t="str">
        <f t="shared" si="76"/>
        <v/>
      </c>
      <c r="H1564" t="str">
        <f t="shared" si="77"/>
        <v/>
      </c>
      <c r="I1564" t="str">
        <f t="shared" si="78"/>
        <v/>
      </c>
    </row>
    <row r="1565" spans="1:9" x14ac:dyDescent="0.25">
      <c r="A1565" t="str">
        <f>IF('C. Fund Source'!B1565="","",'C. Fund Source'!B1565&amp;'C. Fund Source'!C1565&amp;'C. Fund Source'!D1565)</f>
        <v/>
      </c>
      <c r="B1565" t="str">
        <f>IF('C. Fund Source'!E1565="","",'C. Fund Source'!E1565)</f>
        <v/>
      </c>
      <c r="C1565" t="str">
        <f>IF(A1565="","",'C. Fund Source'!G1565)</f>
        <v/>
      </c>
      <c r="D1565" t="str">
        <f>IF(A1565="","",IF(COUNTIFS('Tracking Log'!H:H,A1565,'Tracking Log'!J:J,B1565)&gt;0,"Y","N"))</f>
        <v/>
      </c>
      <c r="E1565" t="str">
        <f>IF(A1565="","",IF(D1565="N","Unit will be held to the lessor of the adopted rate or "&amp;TEXT(C1565,"0.0000")&amp;" for "&amp;Year,VLOOKUP(A1565&amp;"-"&amp;B1565,'Tracking Support'!A:E,5,FALSE)))</f>
        <v/>
      </c>
      <c r="F1565">
        <f>IF(A1565=$F$1,COUNTIF($A$2:A1565,A1565),"")</f>
        <v>236</v>
      </c>
      <c r="G1565" t="str">
        <f t="shared" si="76"/>
        <v/>
      </c>
      <c r="H1565" t="str">
        <f t="shared" si="77"/>
        <v/>
      </c>
      <c r="I1565" t="str">
        <f t="shared" si="78"/>
        <v/>
      </c>
    </row>
    <row r="1566" spans="1:9" x14ac:dyDescent="0.25">
      <c r="A1566" t="str">
        <f>IF('C. Fund Source'!B1566="","",'C. Fund Source'!B1566&amp;'C. Fund Source'!C1566&amp;'C. Fund Source'!D1566)</f>
        <v/>
      </c>
      <c r="B1566" t="str">
        <f>IF('C. Fund Source'!E1566="","",'C. Fund Source'!E1566)</f>
        <v/>
      </c>
      <c r="C1566" t="str">
        <f>IF(A1566="","",'C. Fund Source'!G1566)</f>
        <v/>
      </c>
      <c r="D1566" t="str">
        <f>IF(A1566="","",IF(COUNTIFS('Tracking Log'!H:H,A1566,'Tracking Log'!J:J,B1566)&gt;0,"Y","N"))</f>
        <v/>
      </c>
      <c r="E1566" t="str">
        <f>IF(A1566="","",IF(D1566="N","Unit will be held to the lessor of the adopted rate or "&amp;TEXT(C1566,"0.0000")&amp;" for "&amp;Year,VLOOKUP(A1566&amp;"-"&amp;B1566,'Tracking Support'!A:E,5,FALSE)))</f>
        <v/>
      </c>
      <c r="F1566">
        <f>IF(A1566=$F$1,COUNTIF($A$2:A1566,A1566),"")</f>
        <v>237</v>
      </c>
      <c r="G1566" t="str">
        <f t="shared" si="76"/>
        <v/>
      </c>
      <c r="H1566" t="str">
        <f t="shared" si="77"/>
        <v/>
      </c>
      <c r="I1566" t="str">
        <f t="shared" si="78"/>
        <v/>
      </c>
    </row>
    <row r="1567" spans="1:9" x14ac:dyDescent="0.25">
      <c r="A1567" t="str">
        <f>IF('C. Fund Source'!B1567="","",'C. Fund Source'!B1567&amp;'C. Fund Source'!C1567&amp;'C. Fund Source'!D1567)</f>
        <v/>
      </c>
      <c r="B1567" t="str">
        <f>IF('C. Fund Source'!E1567="","",'C. Fund Source'!E1567)</f>
        <v/>
      </c>
      <c r="C1567" t="str">
        <f>IF(A1567="","",'C. Fund Source'!G1567)</f>
        <v/>
      </c>
      <c r="D1567" t="str">
        <f>IF(A1567="","",IF(COUNTIFS('Tracking Log'!H:H,A1567,'Tracking Log'!J:J,B1567)&gt;0,"Y","N"))</f>
        <v/>
      </c>
      <c r="E1567" t="str">
        <f>IF(A1567="","",IF(D1567="N","Unit will be held to the lessor of the adopted rate or "&amp;TEXT(C1567,"0.0000")&amp;" for "&amp;Year,VLOOKUP(A1567&amp;"-"&amp;B1567,'Tracking Support'!A:E,5,FALSE)))</f>
        <v/>
      </c>
      <c r="F1567">
        <f>IF(A1567=$F$1,COUNTIF($A$2:A1567,A1567),"")</f>
        <v>238</v>
      </c>
      <c r="G1567" t="str">
        <f t="shared" si="76"/>
        <v/>
      </c>
      <c r="H1567" t="str">
        <f t="shared" si="77"/>
        <v/>
      </c>
      <c r="I1567" t="str">
        <f t="shared" si="78"/>
        <v/>
      </c>
    </row>
    <row r="1568" spans="1:9" x14ac:dyDescent="0.25">
      <c r="A1568" t="str">
        <f>IF('C. Fund Source'!B1568="","",'C. Fund Source'!B1568&amp;'C. Fund Source'!C1568&amp;'C. Fund Source'!D1568)</f>
        <v/>
      </c>
      <c r="B1568" t="str">
        <f>IF('C. Fund Source'!E1568="","",'C. Fund Source'!E1568)</f>
        <v/>
      </c>
      <c r="C1568" t="str">
        <f>IF(A1568="","",'C. Fund Source'!G1568)</f>
        <v/>
      </c>
      <c r="D1568" t="str">
        <f>IF(A1568="","",IF(COUNTIFS('Tracking Log'!H:H,A1568,'Tracking Log'!J:J,B1568)&gt;0,"Y","N"))</f>
        <v/>
      </c>
      <c r="E1568" t="str">
        <f>IF(A1568="","",IF(D1568="N","Unit will be held to the lessor of the adopted rate or "&amp;TEXT(C1568,"0.0000")&amp;" for "&amp;Year,VLOOKUP(A1568&amp;"-"&amp;B1568,'Tracking Support'!A:E,5,FALSE)))</f>
        <v/>
      </c>
      <c r="F1568">
        <f>IF(A1568=$F$1,COUNTIF($A$2:A1568,A1568),"")</f>
        <v>239</v>
      </c>
      <c r="G1568" t="str">
        <f t="shared" si="76"/>
        <v/>
      </c>
      <c r="H1568" t="str">
        <f t="shared" si="77"/>
        <v/>
      </c>
      <c r="I1568" t="str">
        <f t="shared" si="78"/>
        <v/>
      </c>
    </row>
    <row r="1569" spans="1:9" x14ac:dyDescent="0.25">
      <c r="A1569" t="str">
        <f>IF('C. Fund Source'!B1569="","",'C. Fund Source'!B1569&amp;'C. Fund Source'!C1569&amp;'C. Fund Source'!D1569)</f>
        <v/>
      </c>
      <c r="B1569" t="str">
        <f>IF('C. Fund Source'!E1569="","",'C. Fund Source'!E1569)</f>
        <v/>
      </c>
      <c r="C1569" t="str">
        <f>IF(A1569="","",'C. Fund Source'!G1569)</f>
        <v/>
      </c>
      <c r="D1569" t="str">
        <f>IF(A1569="","",IF(COUNTIFS('Tracking Log'!H:H,A1569,'Tracking Log'!J:J,B1569)&gt;0,"Y","N"))</f>
        <v/>
      </c>
      <c r="E1569" t="str">
        <f>IF(A1569="","",IF(D1569="N","Unit will be held to the lessor of the adopted rate or "&amp;TEXT(C1569,"0.0000")&amp;" for "&amp;Year,VLOOKUP(A1569&amp;"-"&amp;B1569,'Tracking Support'!A:E,5,FALSE)))</f>
        <v/>
      </c>
      <c r="F1569">
        <f>IF(A1569=$F$1,COUNTIF($A$2:A1569,A1569),"")</f>
        <v>240</v>
      </c>
      <c r="G1569" t="str">
        <f t="shared" si="76"/>
        <v/>
      </c>
      <c r="H1569" t="str">
        <f t="shared" si="77"/>
        <v/>
      </c>
      <c r="I1569" t="str">
        <f t="shared" si="78"/>
        <v/>
      </c>
    </row>
    <row r="1570" spans="1:9" x14ac:dyDescent="0.25">
      <c r="A1570" t="str">
        <f>IF('C. Fund Source'!B1570="","",'C. Fund Source'!B1570&amp;'C. Fund Source'!C1570&amp;'C. Fund Source'!D1570)</f>
        <v/>
      </c>
      <c r="B1570" t="str">
        <f>IF('C. Fund Source'!E1570="","",'C. Fund Source'!E1570)</f>
        <v/>
      </c>
      <c r="C1570" t="str">
        <f>IF(A1570="","",'C. Fund Source'!G1570)</f>
        <v/>
      </c>
      <c r="D1570" t="str">
        <f>IF(A1570="","",IF(COUNTIFS('Tracking Log'!H:H,A1570,'Tracking Log'!J:J,B1570)&gt;0,"Y","N"))</f>
        <v/>
      </c>
      <c r="E1570" t="str">
        <f>IF(A1570="","",IF(D1570="N","Unit will be held to the lessor of the adopted rate or "&amp;TEXT(C1570,"0.0000")&amp;" for "&amp;Year,VLOOKUP(A1570&amp;"-"&amp;B1570,'Tracking Support'!A:E,5,FALSE)))</f>
        <v/>
      </c>
      <c r="F1570">
        <f>IF(A1570=$F$1,COUNTIF($A$2:A1570,A1570),"")</f>
        <v>241</v>
      </c>
      <c r="G1570" t="str">
        <f t="shared" si="76"/>
        <v/>
      </c>
      <c r="H1570" t="str">
        <f t="shared" si="77"/>
        <v/>
      </c>
      <c r="I1570" t="str">
        <f t="shared" si="78"/>
        <v/>
      </c>
    </row>
    <row r="1571" spans="1:9" x14ac:dyDescent="0.25">
      <c r="A1571" t="str">
        <f>IF('C. Fund Source'!B1571="","",'C. Fund Source'!B1571&amp;'C. Fund Source'!C1571&amp;'C. Fund Source'!D1571)</f>
        <v/>
      </c>
      <c r="B1571" t="str">
        <f>IF('C. Fund Source'!E1571="","",'C. Fund Source'!E1571)</f>
        <v/>
      </c>
      <c r="C1571" t="str">
        <f>IF(A1571="","",'C. Fund Source'!G1571)</f>
        <v/>
      </c>
      <c r="D1571" t="str">
        <f>IF(A1571="","",IF(COUNTIFS('Tracking Log'!H:H,A1571,'Tracking Log'!J:J,B1571)&gt;0,"Y","N"))</f>
        <v/>
      </c>
      <c r="E1571" t="str">
        <f>IF(A1571="","",IF(D1571="N","Unit will be held to the lessor of the adopted rate or "&amp;TEXT(C1571,"0.0000")&amp;" for "&amp;Year,VLOOKUP(A1571&amp;"-"&amp;B1571,'Tracking Support'!A:E,5,FALSE)))</f>
        <v/>
      </c>
      <c r="F1571">
        <f>IF(A1571=$F$1,COUNTIF($A$2:A1571,A1571),"")</f>
        <v>242</v>
      </c>
      <c r="G1571" t="str">
        <f t="shared" si="76"/>
        <v/>
      </c>
      <c r="H1571" t="str">
        <f t="shared" si="77"/>
        <v/>
      </c>
      <c r="I1571" t="str">
        <f t="shared" si="78"/>
        <v/>
      </c>
    </row>
    <row r="1572" spans="1:9" x14ac:dyDescent="0.25">
      <c r="A1572" t="str">
        <f>IF('C. Fund Source'!B1572="","",'C. Fund Source'!B1572&amp;'C. Fund Source'!C1572&amp;'C. Fund Source'!D1572)</f>
        <v/>
      </c>
      <c r="B1572" t="str">
        <f>IF('C. Fund Source'!E1572="","",'C. Fund Source'!E1572)</f>
        <v/>
      </c>
      <c r="C1572" t="str">
        <f>IF(A1572="","",'C. Fund Source'!G1572)</f>
        <v/>
      </c>
      <c r="D1572" t="str">
        <f>IF(A1572="","",IF(COUNTIFS('Tracking Log'!H:H,A1572,'Tracking Log'!J:J,B1572)&gt;0,"Y","N"))</f>
        <v/>
      </c>
      <c r="E1572" t="str">
        <f>IF(A1572="","",IF(D1572="N","Unit will be held to the lessor of the adopted rate or "&amp;TEXT(C1572,"0.0000")&amp;" for "&amp;Year,VLOOKUP(A1572&amp;"-"&amp;B1572,'Tracking Support'!A:E,5,FALSE)))</f>
        <v/>
      </c>
      <c r="F1572">
        <f>IF(A1572=$F$1,COUNTIF($A$2:A1572,A1572),"")</f>
        <v>243</v>
      </c>
      <c r="G1572" t="str">
        <f t="shared" si="76"/>
        <v/>
      </c>
      <c r="H1572" t="str">
        <f t="shared" si="77"/>
        <v/>
      </c>
      <c r="I1572" t="str">
        <f t="shared" si="78"/>
        <v/>
      </c>
    </row>
    <row r="1573" spans="1:9" x14ac:dyDescent="0.25">
      <c r="A1573" t="str">
        <f>IF('C. Fund Source'!B1573="","",'C. Fund Source'!B1573&amp;'C. Fund Source'!C1573&amp;'C. Fund Source'!D1573)</f>
        <v/>
      </c>
      <c r="B1573" t="str">
        <f>IF('C. Fund Source'!E1573="","",'C. Fund Source'!E1573)</f>
        <v/>
      </c>
      <c r="C1573" t="str">
        <f>IF(A1573="","",'C. Fund Source'!G1573)</f>
        <v/>
      </c>
      <c r="D1573" t="str">
        <f>IF(A1573="","",IF(COUNTIFS('Tracking Log'!H:H,A1573,'Tracking Log'!J:J,B1573)&gt;0,"Y","N"))</f>
        <v/>
      </c>
      <c r="E1573" t="str">
        <f>IF(A1573="","",IF(D1573="N","Unit will be held to the lessor of the adopted rate or "&amp;TEXT(C1573,"0.0000")&amp;" for "&amp;Year,VLOOKUP(A1573&amp;"-"&amp;B1573,'Tracking Support'!A:E,5,FALSE)))</f>
        <v/>
      </c>
      <c r="F1573">
        <f>IF(A1573=$F$1,COUNTIF($A$2:A1573,A1573),"")</f>
        <v>244</v>
      </c>
      <c r="G1573" t="str">
        <f t="shared" si="76"/>
        <v/>
      </c>
      <c r="H1573" t="str">
        <f t="shared" si="77"/>
        <v/>
      </c>
      <c r="I1573" t="str">
        <f t="shared" si="78"/>
        <v/>
      </c>
    </row>
    <row r="1574" spans="1:9" x14ac:dyDescent="0.25">
      <c r="A1574" t="str">
        <f>IF('C. Fund Source'!B1574="","",'C. Fund Source'!B1574&amp;'C. Fund Source'!C1574&amp;'C. Fund Source'!D1574)</f>
        <v/>
      </c>
      <c r="B1574" t="str">
        <f>IF('C. Fund Source'!E1574="","",'C. Fund Source'!E1574)</f>
        <v/>
      </c>
      <c r="C1574" t="str">
        <f>IF(A1574="","",'C. Fund Source'!G1574)</f>
        <v/>
      </c>
      <c r="D1574" t="str">
        <f>IF(A1574="","",IF(COUNTIFS('Tracking Log'!H:H,A1574,'Tracking Log'!J:J,B1574)&gt;0,"Y","N"))</f>
        <v/>
      </c>
      <c r="E1574" t="str">
        <f>IF(A1574="","",IF(D1574="N","Unit will be held to the lessor of the adopted rate or "&amp;TEXT(C1574,"0.0000")&amp;" for "&amp;Year,VLOOKUP(A1574&amp;"-"&amp;B1574,'Tracking Support'!A:E,5,FALSE)))</f>
        <v/>
      </c>
      <c r="F1574">
        <f>IF(A1574=$F$1,COUNTIF($A$2:A1574,A1574),"")</f>
        <v>245</v>
      </c>
      <c r="G1574" t="str">
        <f t="shared" si="76"/>
        <v/>
      </c>
      <c r="H1574" t="str">
        <f t="shared" si="77"/>
        <v/>
      </c>
      <c r="I1574" t="str">
        <f t="shared" si="78"/>
        <v/>
      </c>
    </row>
    <row r="1575" spans="1:9" x14ac:dyDescent="0.25">
      <c r="A1575" t="str">
        <f>IF('C. Fund Source'!B1575="","",'C. Fund Source'!B1575&amp;'C. Fund Source'!C1575&amp;'C. Fund Source'!D1575)</f>
        <v/>
      </c>
      <c r="B1575" t="str">
        <f>IF('C. Fund Source'!E1575="","",'C. Fund Source'!E1575)</f>
        <v/>
      </c>
      <c r="C1575" t="str">
        <f>IF(A1575="","",'C. Fund Source'!G1575)</f>
        <v/>
      </c>
      <c r="D1575" t="str">
        <f>IF(A1575="","",IF(COUNTIFS('Tracking Log'!H:H,A1575,'Tracking Log'!J:J,B1575)&gt;0,"Y","N"))</f>
        <v/>
      </c>
      <c r="E1575" t="str">
        <f>IF(A1575="","",IF(D1575="N","Unit will be held to the lessor of the adopted rate or "&amp;TEXT(C1575,"0.0000")&amp;" for "&amp;Year,VLOOKUP(A1575&amp;"-"&amp;B1575,'Tracking Support'!A:E,5,FALSE)))</f>
        <v/>
      </c>
      <c r="F1575">
        <f>IF(A1575=$F$1,COUNTIF($A$2:A1575,A1575),"")</f>
        <v>246</v>
      </c>
      <c r="G1575" t="str">
        <f t="shared" si="76"/>
        <v/>
      </c>
      <c r="H1575" t="str">
        <f t="shared" si="77"/>
        <v/>
      </c>
      <c r="I1575" t="str">
        <f t="shared" si="78"/>
        <v/>
      </c>
    </row>
    <row r="1576" spans="1:9" x14ac:dyDescent="0.25">
      <c r="A1576" t="str">
        <f>IF('C. Fund Source'!B1576="","",'C. Fund Source'!B1576&amp;'C. Fund Source'!C1576&amp;'C. Fund Source'!D1576)</f>
        <v/>
      </c>
      <c r="B1576" t="str">
        <f>IF('C. Fund Source'!E1576="","",'C. Fund Source'!E1576)</f>
        <v/>
      </c>
      <c r="C1576" t="str">
        <f>IF(A1576="","",'C. Fund Source'!G1576)</f>
        <v/>
      </c>
      <c r="D1576" t="str">
        <f>IF(A1576="","",IF(COUNTIFS('Tracking Log'!H:H,A1576,'Tracking Log'!J:J,B1576)&gt;0,"Y","N"))</f>
        <v/>
      </c>
      <c r="E1576" t="str">
        <f>IF(A1576="","",IF(D1576="N","Unit will be held to the lessor of the adopted rate or "&amp;TEXT(C1576,"0.0000")&amp;" for "&amp;Year,VLOOKUP(A1576&amp;"-"&amp;B1576,'Tracking Support'!A:E,5,FALSE)))</f>
        <v/>
      </c>
      <c r="F1576">
        <f>IF(A1576=$F$1,COUNTIF($A$2:A1576,A1576),"")</f>
        <v>247</v>
      </c>
      <c r="G1576" t="str">
        <f t="shared" si="76"/>
        <v/>
      </c>
      <c r="H1576" t="str">
        <f t="shared" si="77"/>
        <v/>
      </c>
      <c r="I1576" t="str">
        <f t="shared" si="78"/>
        <v/>
      </c>
    </row>
    <row r="1577" spans="1:9" x14ac:dyDescent="0.25">
      <c r="A1577" t="str">
        <f>IF('C. Fund Source'!B1577="","",'C. Fund Source'!B1577&amp;'C. Fund Source'!C1577&amp;'C. Fund Source'!D1577)</f>
        <v/>
      </c>
      <c r="B1577" t="str">
        <f>IF('C. Fund Source'!E1577="","",'C. Fund Source'!E1577)</f>
        <v/>
      </c>
      <c r="C1577" t="str">
        <f>IF(A1577="","",'C. Fund Source'!G1577)</f>
        <v/>
      </c>
      <c r="D1577" t="str">
        <f>IF(A1577="","",IF(COUNTIFS('Tracking Log'!H:H,A1577,'Tracking Log'!J:J,B1577)&gt;0,"Y","N"))</f>
        <v/>
      </c>
      <c r="E1577" t="str">
        <f>IF(A1577="","",IF(D1577="N","Unit will be held to the lessor of the adopted rate or "&amp;TEXT(C1577,"0.0000")&amp;" for "&amp;Year,VLOOKUP(A1577&amp;"-"&amp;B1577,'Tracking Support'!A:E,5,FALSE)))</f>
        <v/>
      </c>
      <c r="F1577">
        <f>IF(A1577=$F$1,COUNTIF($A$2:A1577,A1577),"")</f>
        <v>248</v>
      </c>
      <c r="G1577" t="str">
        <f t="shared" si="76"/>
        <v/>
      </c>
      <c r="H1577" t="str">
        <f t="shared" si="77"/>
        <v/>
      </c>
      <c r="I1577" t="str">
        <f t="shared" si="78"/>
        <v/>
      </c>
    </row>
    <row r="1578" spans="1:9" x14ac:dyDescent="0.25">
      <c r="A1578" t="str">
        <f>IF('C. Fund Source'!B1578="","",'C. Fund Source'!B1578&amp;'C. Fund Source'!C1578&amp;'C. Fund Source'!D1578)</f>
        <v/>
      </c>
      <c r="B1578" t="str">
        <f>IF('C. Fund Source'!E1578="","",'C. Fund Source'!E1578)</f>
        <v/>
      </c>
      <c r="C1578" t="str">
        <f>IF(A1578="","",'C. Fund Source'!G1578)</f>
        <v/>
      </c>
      <c r="D1578" t="str">
        <f>IF(A1578="","",IF(COUNTIFS('Tracking Log'!H:H,A1578,'Tracking Log'!J:J,B1578)&gt;0,"Y","N"))</f>
        <v/>
      </c>
      <c r="E1578" t="str">
        <f>IF(A1578="","",IF(D1578="N","Unit will be held to the lessor of the adopted rate or "&amp;TEXT(C1578,"0.0000")&amp;" for "&amp;Year,VLOOKUP(A1578&amp;"-"&amp;B1578,'Tracking Support'!A:E,5,FALSE)))</f>
        <v/>
      </c>
      <c r="F1578">
        <f>IF(A1578=$F$1,COUNTIF($A$2:A1578,A1578),"")</f>
        <v>249</v>
      </c>
      <c r="G1578" t="str">
        <f t="shared" si="76"/>
        <v/>
      </c>
      <c r="H1578" t="str">
        <f t="shared" si="77"/>
        <v/>
      </c>
      <c r="I1578" t="str">
        <f t="shared" si="78"/>
        <v/>
      </c>
    </row>
    <row r="1579" spans="1:9" x14ac:dyDescent="0.25">
      <c r="A1579" t="str">
        <f>IF('C. Fund Source'!B1579="","",'C. Fund Source'!B1579&amp;'C. Fund Source'!C1579&amp;'C. Fund Source'!D1579)</f>
        <v/>
      </c>
      <c r="B1579" t="str">
        <f>IF('C. Fund Source'!E1579="","",'C. Fund Source'!E1579)</f>
        <v/>
      </c>
      <c r="C1579" t="str">
        <f>IF(A1579="","",'C. Fund Source'!G1579)</f>
        <v/>
      </c>
      <c r="D1579" t="str">
        <f>IF(A1579="","",IF(COUNTIFS('Tracking Log'!H:H,A1579,'Tracking Log'!J:J,B1579)&gt;0,"Y","N"))</f>
        <v/>
      </c>
      <c r="E1579" t="str">
        <f>IF(A1579="","",IF(D1579="N","Unit will be held to the lessor of the adopted rate or "&amp;TEXT(C1579,"0.0000")&amp;" for "&amp;Year,VLOOKUP(A1579&amp;"-"&amp;B1579,'Tracking Support'!A:E,5,FALSE)))</f>
        <v/>
      </c>
      <c r="F1579">
        <f>IF(A1579=$F$1,COUNTIF($A$2:A1579,A1579),"")</f>
        <v>250</v>
      </c>
      <c r="G1579" t="str">
        <f t="shared" si="76"/>
        <v/>
      </c>
      <c r="H1579" t="str">
        <f t="shared" si="77"/>
        <v/>
      </c>
      <c r="I1579" t="str">
        <f t="shared" si="78"/>
        <v/>
      </c>
    </row>
    <row r="1580" spans="1:9" x14ac:dyDescent="0.25">
      <c r="A1580" t="str">
        <f>IF('C. Fund Source'!B1580="","",'C. Fund Source'!B1580&amp;'C. Fund Source'!C1580&amp;'C. Fund Source'!D1580)</f>
        <v/>
      </c>
      <c r="B1580" t="str">
        <f>IF('C. Fund Source'!E1580="","",'C. Fund Source'!E1580)</f>
        <v/>
      </c>
      <c r="C1580" t="str">
        <f>IF(A1580="","",'C. Fund Source'!G1580)</f>
        <v/>
      </c>
      <c r="D1580" t="str">
        <f>IF(A1580="","",IF(COUNTIFS('Tracking Log'!H:H,A1580,'Tracking Log'!J:J,B1580)&gt;0,"Y","N"))</f>
        <v/>
      </c>
      <c r="E1580" t="str">
        <f>IF(A1580="","",IF(D1580="N","Unit will be held to the lessor of the adopted rate or "&amp;TEXT(C1580,"0.0000")&amp;" for "&amp;Year,VLOOKUP(A1580&amp;"-"&amp;B1580,'Tracking Support'!A:E,5,FALSE)))</f>
        <v/>
      </c>
      <c r="F1580">
        <f>IF(A1580=$F$1,COUNTIF($A$2:A1580,A1580),"")</f>
        <v>251</v>
      </c>
      <c r="G1580" t="str">
        <f t="shared" si="76"/>
        <v/>
      </c>
      <c r="H1580" t="str">
        <f t="shared" si="77"/>
        <v/>
      </c>
      <c r="I1580" t="str">
        <f t="shared" si="78"/>
        <v/>
      </c>
    </row>
    <row r="1581" spans="1:9" x14ac:dyDescent="0.25">
      <c r="A1581" t="str">
        <f>IF('C. Fund Source'!B1581="","",'C. Fund Source'!B1581&amp;'C. Fund Source'!C1581&amp;'C. Fund Source'!D1581)</f>
        <v/>
      </c>
      <c r="B1581" t="str">
        <f>IF('C. Fund Source'!E1581="","",'C. Fund Source'!E1581)</f>
        <v/>
      </c>
      <c r="C1581" t="str">
        <f>IF(A1581="","",'C. Fund Source'!G1581)</f>
        <v/>
      </c>
      <c r="D1581" t="str">
        <f>IF(A1581="","",IF(COUNTIFS('Tracking Log'!H:H,A1581,'Tracking Log'!J:J,B1581)&gt;0,"Y","N"))</f>
        <v/>
      </c>
      <c r="E1581" t="str">
        <f>IF(A1581="","",IF(D1581="N","Unit will be held to the lessor of the adopted rate or "&amp;TEXT(C1581,"0.0000")&amp;" for "&amp;Year,VLOOKUP(A1581&amp;"-"&amp;B1581,'Tracking Support'!A:E,5,FALSE)))</f>
        <v/>
      </c>
      <c r="F1581">
        <f>IF(A1581=$F$1,COUNTIF($A$2:A1581,A1581),"")</f>
        <v>252</v>
      </c>
      <c r="G1581" t="str">
        <f t="shared" si="76"/>
        <v/>
      </c>
      <c r="H1581" t="str">
        <f t="shared" si="77"/>
        <v/>
      </c>
      <c r="I1581" t="str">
        <f t="shared" si="78"/>
        <v/>
      </c>
    </row>
    <row r="1582" spans="1:9" x14ac:dyDescent="0.25">
      <c r="A1582" t="str">
        <f>IF('C. Fund Source'!B1582="","",'C. Fund Source'!B1582&amp;'C. Fund Source'!C1582&amp;'C. Fund Source'!D1582)</f>
        <v/>
      </c>
      <c r="B1582" t="str">
        <f>IF('C. Fund Source'!E1582="","",'C. Fund Source'!E1582)</f>
        <v/>
      </c>
      <c r="C1582" t="str">
        <f>IF(A1582="","",'C. Fund Source'!G1582)</f>
        <v/>
      </c>
      <c r="D1582" t="str">
        <f>IF(A1582="","",IF(COUNTIFS('Tracking Log'!H:H,A1582,'Tracking Log'!J:J,B1582)&gt;0,"Y","N"))</f>
        <v/>
      </c>
      <c r="E1582" t="str">
        <f>IF(A1582="","",IF(D1582="N","Unit will be held to the lessor of the adopted rate or "&amp;TEXT(C1582,"0.0000")&amp;" for "&amp;Year,VLOOKUP(A1582&amp;"-"&amp;B1582,'Tracking Support'!A:E,5,FALSE)))</f>
        <v/>
      </c>
      <c r="F1582">
        <f>IF(A1582=$F$1,COUNTIF($A$2:A1582,A1582),"")</f>
        <v>253</v>
      </c>
      <c r="G1582" t="str">
        <f t="shared" si="76"/>
        <v/>
      </c>
      <c r="H1582" t="str">
        <f t="shared" si="77"/>
        <v/>
      </c>
      <c r="I1582" t="str">
        <f t="shared" si="78"/>
        <v/>
      </c>
    </row>
    <row r="1583" spans="1:9" x14ac:dyDescent="0.25">
      <c r="A1583" t="str">
        <f>IF('C. Fund Source'!B1583="","",'C. Fund Source'!B1583&amp;'C. Fund Source'!C1583&amp;'C. Fund Source'!D1583)</f>
        <v/>
      </c>
      <c r="B1583" t="str">
        <f>IF('C. Fund Source'!E1583="","",'C. Fund Source'!E1583)</f>
        <v/>
      </c>
      <c r="C1583" t="str">
        <f>IF(A1583="","",'C. Fund Source'!G1583)</f>
        <v/>
      </c>
      <c r="D1583" t="str">
        <f>IF(A1583="","",IF(COUNTIFS('Tracking Log'!H:H,A1583,'Tracking Log'!J:J,B1583)&gt;0,"Y","N"))</f>
        <v/>
      </c>
      <c r="E1583" t="str">
        <f>IF(A1583="","",IF(D1583="N","Unit will be held to the lessor of the adopted rate or "&amp;TEXT(C1583,"0.0000")&amp;" for "&amp;Year,VLOOKUP(A1583&amp;"-"&amp;B1583,'Tracking Support'!A:E,5,FALSE)))</f>
        <v/>
      </c>
      <c r="F1583">
        <f>IF(A1583=$F$1,COUNTIF($A$2:A1583,A1583),"")</f>
        <v>254</v>
      </c>
      <c r="G1583" t="str">
        <f t="shared" si="76"/>
        <v/>
      </c>
      <c r="H1583" t="str">
        <f t="shared" si="77"/>
        <v/>
      </c>
      <c r="I1583" t="str">
        <f t="shared" si="78"/>
        <v/>
      </c>
    </row>
    <row r="1584" spans="1:9" x14ac:dyDescent="0.25">
      <c r="A1584" t="str">
        <f>IF('C. Fund Source'!B1584="","",'C. Fund Source'!B1584&amp;'C. Fund Source'!C1584&amp;'C. Fund Source'!D1584)</f>
        <v/>
      </c>
      <c r="B1584" t="str">
        <f>IF('C. Fund Source'!E1584="","",'C. Fund Source'!E1584)</f>
        <v/>
      </c>
      <c r="C1584" t="str">
        <f>IF(A1584="","",'C. Fund Source'!G1584)</f>
        <v/>
      </c>
      <c r="D1584" t="str">
        <f>IF(A1584="","",IF(COUNTIFS('Tracking Log'!H:H,A1584,'Tracking Log'!J:J,B1584)&gt;0,"Y","N"))</f>
        <v/>
      </c>
      <c r="E1584" t="str">
        <f>IF(A1584="","",IF(D1584="N","Unit will be held to the lessor of the adopted rate or "&amp;TEXT(C1584,"0.0000")&amp;" for "&amp;Year,VLOOKUP(A1584&amp;"-"&amp;B1584,'Tracking Support'!A:E,5,FALSE)))</f>
        <v/>
      </c>
      <c r="F1584">
        <f>IF(A1584=$F$1,COUNTIF($A$2:A1584,A1584),"")</f>
        <v>255</v>
      </c>
      <c r="G1584" t="str">
        <f t="shared" si="76"/>
        <v/>
      </c>
      <c r="H1584" t="str">
        <f t="shared" si="77"/>
        <v/>
      </c>
      <c r="I1584" t="str">
        <f t="shared" si="78"/>
        <v/>
      </c>
    </row>
    <row r="1585" spans="1:9" x14ac:dyDescent="0.25">
      <c r="A1585" t="str">
        <f>IF('C. Fund Source'!B1585="","",'C. Fund Source'!B1585&amp;'C. Fund Source'!C1585&amp;'C. Fund Source'!D1585)</f>
        <v/>
      </c>
      <c r="B1585" t="str">
        <f>IF('C. Fund Source'!E1585="","",'C. Fund Source'!E1585)</f>
        <v/>
      </c>
      <c r="C1585" t="str">
        <f>IF(A1585="","",'C. Fund Source'!G1585)</f>
        <v/>
      </c>
      <c r="D1585" t="str">
        <f>IF(A1585="","",IF(COUNTIFS('Tracking Log'!H:H,A1585,'Tracking Log'!J:J,B1585)&gt;0,"Y","N"))</f>
        <v/>
      </c>
      <c r="E1585" t="str">
        <f>IF(A1585="","",IF(D1585="N","Unit will be held to the lessor of the adopted rate or "&amp;TEXT(C1585,"0.0000")&amp;" for "&amp;Year,VLOOKUP(A1585&amp;"-"&amp;B1585,'Tracking Support'!A:E,5,FALSE)))</f>
        <v/>
      </c>
      <c r="F1585">
        <f>IF(A1585=$F$1,COUNTIF($A$2:A1585,A1585),"")</f>
        <v>256</v>
      </c>
      <c r="G1585" t="str">
        <f t="shared" si="76"/>
        <v/>
      </c>
      <c r="H1585" t="str">
        <f t="shared" si="77"/>
        <v/>
      </c>
      <c r="I1585" t="str">
        <f t="shared" si="78"/>
        <v/>
      </c>
    </row>
    <row r="1586" spans="1:9" x14ac:dyDescent="0.25">
      <c r="A1586" t="str">
        <f>IF('C. Fund Source'!B1586="","",'C. Fund Source'!B1586&amp;'C. Fund Source'!C1586&amp;'C. Fund Source'!D1586)</f>
        <v/>
      </c>
      <c r="B1586" t="str">
        <f>IF('C. Fund Source'!E1586="","",'C. Fund Source'!E1586)</f>
        <v/>
      </c>
      <c r="C1586" t="str">
        <f>IF(A1586="","",'C. Fund Source'!G1586)</f>
        <v/>
      </c>
      <c r="D1586" t="str">
        <f>IF(A1586="","",IF(COUNTIFS('Tracking Log'!H:H,A1586,'Tracking Log'!J:J,B1586)&gt;0,"Y","N"))</f>
        <v/>
      </c>
      <c r="E1586" t="str">
        <f>IF(A1586="","",IF(D1586="N","Unit will be held to the lessor of the adopted rate or "&amp;TEXT(C1586,"0.0000")&amp;" for "&amp;Year,VLOOKUP(A1586&amp;"-"&amp;B1586,'Tracking Support'!A:E,5,FALSE)))</f>
        <v/>
      </c>
      <c r="F1586">
        <f>IF(A1586=$F$1,COUNTIF($A$2:A1586,A1586),"")</f>
        <v>257</v>
      </c>
      <c r="G1586" t="str">
        <f t="shared" si="76"/>
        <v/>
      </c>
      <c r="H1586" t="str">
        <f t="shared" si="77"/>
        <v/>
      </c>
      <c r="I1586" t="str">
        <f t="shared" si="78"/>
        <v/>
      </c>
    </row>
    <row r="1587" spans="1:9" x14ac:dyDescent="0.25">
      <c r="A1587" t="str">
        <f>IF('C. Fund Source'!B1587="","",'C. Fund Source'!B1587&amp;'C. Fund Source'!C1587&amp;'C. Fund Source'!D1587)</f>
        <v/>
      </c>
      <c r="B1587" t="str">
        <f>IF('C. Fund Source'!E1587="","",'C. Fund Source'!E1587)</f>
        <v/>
      </c>
      <c r="C1587" t="str">
        <f>IF(A1587="","",'C. Fund Source'!G1587)</f>
        <v/>
      </c>
      <c r="D1587" t="str">
        <f>IF(A1587="","",IF(COUNTIFS('Tracking Log'!H:H,A1587,'Tracking Log'!J:J,B1587)&gt;0,"Y","N"))</f>
        <v/>
      </c>
      <c r="E1587" t="str">
        <f>IF(A1587="","",IF(D1587="N","Unit will be held to the lessor of the adopted rate or "&amp;TEXT(C1587,"0.0000")&amp;" for "&amp;Year,VLOOKUP(A1587&amp;"-"&amp;B1587,'Tracking Support'!A:E,5,FALSE)))</f>
        <v/>
      </c>
      <c r="F1587">
        <f>IF(A1587=$F$1,COUNTIF($A$2:A1587,A1587),"")</f>
        <v>258</v>
      </c>
      <c r="G1587" t="str">
        <f t="shared" si="76"/>
        <v/>
      </c>
      <c r="H1587" t="str">
        <f t="shared" si="77"/>
        <v/>
      </c>
      <c r="I1587" t="str">
        <f t="shared" si="78"/>
        <v/>
      </c>
    </row>
    <row r="1588" spans="1:9" x14ac:dyDescent="0.25">
      <c r="A1588" t="str">
        <f>IF('C. Fund Source'!B1588="","",'C. Fund Source'!B1588&amp;'C. Fund Source'!C1588&amp;'C. Fund Source'!D1588)</f>
        <v/>
      </c>
      <c r="B1588" t="str">
        <f>IF('C. Fund Source'!E1588="","",'C. Fund Source'!E1588)</f>
        <v/>
      </c>
      <c r="C1588" t="str">
        <f>IF(A1588="","",'C. Fund Source'!G1588)</f>
        <v/>
      </c>
      <c r="D1588" t="str">
        <f>IF(A1588="","",IF(COUNTIFS('Tracking Log'!H:H,A1588,'Tracking Log'!J:J,B1588)&gt;0,"Y","N"))</f>
        <v/>
      </c>
      <c r="E1588" t="str">
        <f>IF(A1588="","",IF(D1588="N","Unit will be held to the lessor of the adopted rate or "&amp;TEXT(C1588,"0.0000")&amp;" for "&amp;Year,VLOOKUP(A1588&amp;"-"&amp;B1588,'Tracking Support'!A:E,5,FALSE)))</f>
        <v/>
      </c>
      <c r="F1588">
        <f>IF(A1588=$F$1,COUNTIF($A$2:A1588,A1588),"")</f>
        <v>259</v>
      </c>
      <c r="G1588" t="str">
        <f t="shared" si="76"/>
        <v/>
      </c>
      <c r="H1588" t="str">
        <f t="shared" si="77"/>
        <v/>
      </c>
      <c r="I1588" t="str">
        <f t="shared" si="78"/>
        <v/>
      </c>
    </row>
    <row r="1589" spans="1:9" x14ac:dyDescent="0.25">
      <c r="A1589" t="str">
        <f>IF('C. Fund Source'!B1589="","",'C. Fund Source'!B1589&amp;'C. Fund Source'!C1589&amp;'C. Fund Source'!D1589)</f>
        <v/>
      </c>
      <c r="B1589" t="str">
        <f>IF('C. Fund Source'!E1589="","",'C. Fund Source'!E1589)</f>
        <v/>
      </c>
      <c r="C1589" t="str">
        <f>IF(A1589="","",'C. Fund Source'!G1589)</f>
        <v/>
      </c>
      <c r="D1589" t="str">
        <f>IF(A1589="","",IF(COUNTIFS('Tracking Log'!H:H,A1589,'Tracking Log'!J:J,B1589)&gt;0,"Y","N"))</f>
        <v/>
      </c>
      <c r="E1589" t="str">
        <f>IF(A1589="","",IF(D1589="N","Unit will be held to the lessor of the adopted rate or "&amp;TEXT(C1589,"0.0000")&amp;" for "&amp;Year,VLOOKUP(A1589&amp;"-"&amp;B1589,'Tracking Support'!A:E,5,FALSE)))</f>
        <v/>
      </c>
      <c r="F1589">
        <f>IF(A1589=$F$1,COUNTIF($A$2:A1589,A1589),"")</f>
        <v>260</v>
      </c>
      <c r="G1589" t="str">
        <f t="shared" si="76"/>
        <v/>
      </c>
      <c r="H1589" t="str">
        <f t="shared" si="77"/>
        <v/>
      </c>
      <c r="I1589" t="str">
        <f t="shared" si="78"/>
        <v/>
      </c>
    </row>
    <row r="1590" spans="1:9" x14ac:dyDescent="0.25">
      <c r="A1590" t="str">
        <f>IF('C. Fund Source'!B1590="","",'C. Fund Source'!B1590&amp;'C. Fund Source'!C1590&amp;'C. Fund Source'!D1590)</f>
        <v/>
      </c>
      <c r="B1590" t="str">
        <f>IF('C. Fund Source'!E1590="","",'C. Fund Source'!E1590)</f>
        <v/>
      </c>
      <c r="C1590" t="str">
        <f>IF(A1590="","",'C. Fund Source'!G1590)</f>
        <v/>
      </c>
      <c r="D1590" t="str">
        <f>IF(A1590="","",IF(COUNTIFS('Tracking Log'!H:H,A1590,'Tracking Log'!J:J,B1590)&gt;0,"Y","N"))</f>
        <v/>
      </c>
      <c r="E1590" t="str">
        <f>IF(A1590="","",IF(D1590="N","Unit will be held to the lessor of the adopted rate or "&amp;TEXT(C1590,"0.0000")&amp;" for "&amp;Year,VLOOKUP(A1590&amp;"-"&amp;B1590,'Tracking Support'!A:E,5,FALSE)))</f>
        <v/>
      </c>
      <c r="F1590">
        <f>IF(A1590=$F$1,COUNTIF($A$2:A1590,A1590),"")</f>
        <v>261</v>
      </c>
      <c r="G1590" t="str">
        <f t="shared" si="76"/>
        <v/>
      </c>
      <c r="H1590" t="str">
        <f t="shared" si="77"/>
        <v/>
      </c>
      <c r="I1590" t="str">
        <f t="shared" si="78"/>
        <v/>
      </c>
    </row>
    <row r="1591" spans="1:9" x14ac:dyDescent="0.25">
      <c r="A1591" t="str">
        <f>IF('C. Fund Source'!B1591="","",'C. Fund Source'!B1591&amp;'C. Fund Source'!C1591&amp;'C. Fund Source'!D1591)</f>
        <v/>
      </c>
      <c r="B1591" t="str">
        <f>IF('C. Fund Source'!E1591="","",'C. Fund Source'!E1591)</f>
        <v/>
      </c>
      <c r="C1591" t="str">
        <f>IF(A1591="","",'C. Fund Source'!G1591)</f>
        <v/>
      </c>
      <c r="D1591" t="str">
        <f>IF(A1591="","",IF(COUNTIFS('Tracking Log'!H:H,A1591,'Tracking Log'!J:J,B1591)&gt;0,"Y","N"))</f>
        <v/>
      </c>
      <c r="E1591" t="str">
        <f>IF(A1591="","",IF(D1591="N","Unit will be held to the lessor of the adopted rate or "&amp;TEXT(C1591,"0.0000")&amp;" for "&amp;Year,VLOOKUP(A1591&amp;"-"&amp;B1591,'Tracking Support'!A:E,5,FALSE)))</f>
        <v/>
      </c>
      <c r="F1591">
        <f>IF(A1591=$F$1,COUNTIF($A$2:A1591,A1591),"")</f>
        <v>262</v>
      </c>
      <c r="G1591" t="str">
        <f t="shared" si="76"/>
        <v/>
      </c>
      <c r="H1591" t="str">
        <f t="shared" si="77"/>
        <v/>
      </c>
      <c r="I1591" t="str">
        <f t="shared" si="78"/>
        <v/>
      </c>
    </row>
    <row r="1592" spans="1:9" x14ac:dyDescent="0.25">
      <c r="A1592" t="str">
        <f>IF('C. Fund Source'!B1592="","",'C. Fund Source'!B1592&amp;'C. Fund Source'!C1592&amp;'C. Fund Source'!D1592)</f>
        <v/>
      </c>
      <c r="B1592" t="str">
        <f>IF('C. Fund Source'!E1592="","",'C. Fund Source'!E1592)</f>
        <v/>
      </c>
      <c r="C1592" t="str">
        <f>IF(A1592="","",'C. Fund Source'!G1592)</f>
        <v/>
      </c>
      <c r="D1592" t="str">
        <f>IF(A1592="","",IF(COUNTIFS('Tracking Log'!H:H,A1592,'Tracking Log'!J:J,B1592)&gt;0,"Y","N"))</f>
        <v/>
      </c>
      <c r="E1592" t="str">
        <f>IF(A1592="","",IF(D1592="N","Unit will be held to the lessor of the adopted rate or "&amp;TEXT(C1592,"0.0000")&amp;" for "&amp;Year,VLOOKUP(A1592&amp;"-"&amp;B1592,'Tracking Support'!A:E,5,FALSE)))</f>
        <v/>
      </c>
      <c r="F1592">
        <f>IF(A1592=$F$1,COUNTIF($A$2:A1592,A1592),"")</f>
        <v>263</v>
      </c>
      <c r="G1592" t="str">
        <f t="shared" si="76"/>
        <v/>
      </c>
      <c r="H1592" t="str">
        <f t="shared" si="77"/>
        <v/>
      </c>
      <c r="I1592" t="str">
        <f t="shared" si="78"/>
        <v/>
      </c>
    </row>
    <row r="1593" spans="1:9" x14ac:dyDescent="0.25">
      <c r="A1593" t="str">
        <f>IF('C. Fund Source'!B1593="","",'C. Fund Source'!B1593&amp;'C. Fund Source'!C1593&amp;'C. Fund Source'!D1593)</f>
        <v/>
      </c>
      <c r="B1593" t="str">
        <f>IF('C. Fund Source'!E1593="","",'C. Fund Source'!E1593)</f>
        <v/>
      </c>
      <c r="C1593" t="str">
        <f>IF(A1593="","",'C. Fund Source'!G1593)</f>
        <v/>
      </c>
      <c r="D1593" t="str">
        <f>IF(A1593="","",IF(COUNTIFS('Tracking Log'!H:H,A1593,'Tracking Log'!J:J,B1593)&gt;0,"Y","N"))</f>
        <v/>
      </c>
      <c r="E1593" t="str">
        <f>IF(A1593="","",IF(D1593="N","Unit will be held to the lessor of the adopted rate or "&amp;TEXT(C1593,"0.0000")&amp;" for "&amp;Year,VLOOKUP(A1593&amp;"-"&amp;B1593,'Tracking Support'!A:E,5,FALSE)))</f>
        <v/>
      </c>
      <c r="F1593">
        <f>IF(A1593=$F$1,COUNTIF($A$2:A1593,A1593),"")</f>
        <v>264</v>
      </c>
      <c r="G1593" t="str">
        <f t="shared" si="76"/>
        <v/>
      </c>
      <c r="H1593" t="str">
        <f t="shared" si="77"/>
        <v/>
      </c>
      <c r="I1593" t="str">
        <f t="shared" si="78"/>
        <v/>
      </c>
    </row>
    <row r="1594" spans="1:9" x14ac:dyDescent="0.25">
      <c r="A1594" t="str">
        <f>IF('C. Fund Source'!B1594="","",'C. Fund Source'!B1594&amp;'C. Fund Source'!C1594&amp;'C. Fund Source'!D1594)</f>
        <v/>
      </c>
      <c r="B1594" t="str">
        <f>IF('C. Fund Source'!E1594="","",'C. Fund Source'!E1594)</f>
        <v/>
      </c>
      <c r="C1594" t="str">
        <f>IF(A1594="","",'C. Fund Source'!G1594)</f>
        <v/>
      </c>
      <c r="D1594" t="str">
        <f>IF(A1594="","",IF(COUNTIFS('Tracking Log'!H:H,A1594,'Tracking Log'!J:J,B1594)&gt;0,"Y","N"))</f>
        <v/>
      </c>
      <c r="E1594" t="str">
        <f>IF(A1594="","",IF(D1594="N","Unit will be held to the lessor of the adopted rate or "&amp;TEXT(C1594,"0.0000")&amp;" for "&amp;Year,VLOOKUP(A1594&amp;"-"&amp;B1594,'Tracking Support'!A:E,5,FALSE)))</f>
        <v/>
      </c>
      <c r="F1594">
        <f>IF(A1594=$F$1,COUNTIF($A$2:A1594,A1594),"")</f>
        <v>265</v>
      </c>
      <c r="G1594" t="str">
        <f t="shared" si="76"/>
        <v/>
      </c>
      <c r="H1594" t="str">
        <f t="shared" si="77"/>
        <v/>
      </c>
      <c r="I1594" t="str">
        <f t="shared" si="78"/>
        <v/>
      </c>
    </row>
    <row r="1595" spans="1:9" x14ac:dyDescent="0.25">
      <c r="A1595" t="str">
        <f>IF('C. Fund Source'!B1595="","",'C. Fund Source'!B1595&amp;'C. Fund Source'!C1595&amp;'C. Fund Source'!D1595)</f>
        <v/>
      </c>
      <c r="B1595" t="str">
        <f>IF('C. Fund Source'!E1595="","",'C. Fund Source'!E1595)</f>
        <v/>
      </c>
      <c r="C1595" t="str">
        <f>IF(A1595="","",'C. Fund Source'!G1595)</f>
        <v/>
      </c>
      <c r="D1595" t="str">
        <f>IF(A1595="","",IF(COUNTIFS('Tracking Log'!H:H,A1595,'Tracking Log'!J:J,B1595)&gt;0,"Y","N"))</f>
        <v/>
      </c>
      <c r="E1595" t="str">
        <f>IF(A1595="","",IF(D1595="N","Unit will be held to the lessor of the adopted rate or "&amp;TEXT(C1595,"0.0000")&amp;" for "&amp;Year,VLOOKUP(A1595&amp;"-"&amp;B1595,'Tracking Support'!A:E,5,FALSE)))</f>
        <v/>
      </c>
      <c r="F1595">
        <f>IF(A1595=$F$1,COUNTIF($A$2:A1595,A1595),"")</f>
        <v>266</v>
      </c>
      <c r="G1595" t="str">
        <f t="shared" si="76"/>
        <v/>
      </c>
      <c r="H1595" t="str">
        <f t="shared" si="77"/>
        <v/>
      </c>
      <c r="I1595" t="str">
        <f t="shared" si="78"/>
        <v/>
      </c>
    </row>
    <row r="1596" spans="1:9" x14ac:dyDescent="0.25">
      <c r="A1596" t="str">
        <f>IF('C. Fund Source'!B1596="","",'C. Fund Source'!B1596&amp;'C. Fund Source'!C1596&amp;'C. Fund Source'!D1596)</f>
        <v/>
      </c>
      <c r="B1596" t="str">
        <f>IF('C. Fund Source'!E1596="","",'C. Fund Source'!E1596)</f>
        <v/>
      </c>
      <c r="C1596" t="str">
        <f>IF(A1596="","",'C. Fund Source'!G1596)</f>
        <v/>
      </c>
      <c r="D1596" t="str">
        <f>IF(A1596="","",IF(COUNTIFS('Tracking Log'!H:H,A1596,'Tracking Log'!J:J,B1596)&gt;0,"Y","N"))</f>
        <v/>
      </c>
      <c r="E1596" t="str">
        <f>IF(A1596="","",IF(D1596="N","Unit will be held to the lessor of the adopted rate or "&amp;TEXT(C1596,"0.0000")&amp;" for "&amp;Year,VLOOKUP(A1596&amp;"-"&amp;B1596,'Tracking Support'!A:E,5,FALSE)))</f>
        <v/>
      </c>
      <c r="F1596">
        <f>IF(A1596=$F$1,COUNTIF($A$2:A1596,A1596),"")</f>
        <v>267</v>
      </c>
      <c r="G1596" t="str">
        <f t="shared" si="76"/>
        <v/>
      </c>
      <c r="H1596" t="str">
        <f t="shared" si="77"/>
        <v/>
      </c>
      <c r="I1596" t="str">
        <f t="shared" si="78"/>
        <v/>
      </c>
    </row>
    <row r="1597" spans="1:9" x14ac:dyDescent="0.25">
      <c r="A1597" t="str">
        <f>IF('C. Fund Source'!B1597="","",'C. Fund Source'!B1597&amp;'C. Fund Source'!C1597&amp;'C. Fund Source'!D1597)</f>
        <v/>
      </c>
      <c r="B1597" t="str">
        <f>IF('C. Fund Source'!E1597="","",'C. Fund Source'!E1597)</f>
        <v/>
      </c>
      <c r="C1597" t="str">
        <f>IF(A1597="","",'C. Fund Source'!G1597)</f>
        <v/>
      </c>
      <c r="D1597" t="str">
        <f>IF(A1597="","",IF(COUNTIFS('Tracking Log'!H:H,A1597,'Tracking Log'!J:J,B1597)&gt;0,"Y","N"))</f>
        <v/>
      </c>
      <c r="E1597" t="str">
        <f>IF(A1597="","",IF(D1597="N","Unit will be held to the lessor of the adopted rate or "&amp;TEXT(C1597,"0.0000")&amp;" for "&amp;Year,VLOOKUP(A1597&amp;"-"&amp;B1597,'Tracking Support'!A:E,5,FALSE)))</f>
        <v/>
      </c>
      <c r="F1597">
        <f>IF(A1597=$F$1,COUNTIF($A$2:A1597,A1597),"")</f>
        <v>268</v>
      </c>
      <c r="G1597" t="str">
        <f t="shared" si="76"/>
        <v/>
      </c>
      <c r="H1597" t="str">
        <f t="shared" si="77"/>
        <v/>
      </c>
      <c r="I1597" t="str">
        <f t="shared" si="78"/>
        <v/>
      </c>
    </row>
    <row r="1598" spans="1:9" x14ac:dyDescent="0.25">
      <c r="A1598" t="str">
        <f>IF('C. Fund Source'!B1598="","",'C. Fund Source'!B1598&amp;'C. Fund Source'!C1598&amp;'C. Fund Source'!D1598)</f>
        <v/>
      </c>
      <c r="B1598" t="str">
        <f>IF('C. Fund Source'!E1598="","",'C. Fund Source'!E1598)</f>
        <v/>
      </c>
      <c r="C1598" t="str">
        <f>IF(A1598="","",'C. Fund Source'!G1598)</f>
        <v/>
      </c>
      <c r="D1598" t="str">
        <f>IF(A1598="","",IF(COUNTIFS('Tracking Log'!H:H,A1598,'Tracking Log'!J:J,B1598)&gt;0,"Y","N"))</f>
        <v/>
      </c>
      <c r="E1598" t="str">
        <f>IF(A1598="","",IF(D1598="N","Unit will be held to the lessor of the adopted rate or "&amp;TEXT(C1598,"0.0000")&amp;" for "&amp;Year,VLOOKUP(A1598&amp;"-"&amp;B1598,'Tracking Support'!A:E,5,FALSE)))</f>
        <v/>
      </c>
      <c r="F1598">
        <f>IF(A1598=$F$1,COUNTIF($A$2:A1598,A1598),"")</f>
        <v>269</v>
      </c>
      <c r="G1598" t="str">
        <f t="shared" si="76"/>
        <v/>
      </c>
      <c r="H1598" t="str">
        <f t="shared" si="77"/>
        <v/>
      </c>
      <c r="I1598" t="str">
        <f t="shared" si="78"/>
        <v/>
      </c>
    </row>
    <row r="1599" spans="1:9" x14ac:dyDescent="0.25">
      <c r="A1599" t="str">
        <f>IF('C. Fund Source'!B1599="","",'C. Fund Source'!B1599&amp;'C. Fund Source'!C1599&amp;'C. Fund Source'!D1599)</f>
        <v/>
      </c>
      <c r="B1599" t="str">
        <f>IF('C. Fund Source'!E1599="","",'C. Fund Source'!E1599)</f>
        <v/>
      </c>
      <c r="C1599" t="str">
        <f>IF(A1599="","",'C. Fund Source'!G1599)</f>
        <v/>
      </c>
      <c r="D1599" t="str">
        <f>IF(A1599="","",IF(COUNTIFS('Tracking Log'!H:H,A1599,'Tracking Log'!J:J,B1599)&gt;0,"Y","N"))</f>
        <v/>
      </c>
      <c r="E1599" t="str">
        <f>IF(A1599="","",IF(D1599="N","Unit will be held to the lessor of the adopted rate or "&amp;TEXT(C1599,"0.0000")&amp;" for "&amp;Year,VLOOKUP(A1599&amp;"-"&amp;B1599,'Tracking Support'!A:E,5,FALSE)))</f>
        <v/>
      </c>
      <c r="F1599">
        <f>IF(A1599=$F$1,COUNTIF($A$2:A1599,A1599),"")</f>
        <v>270</v>
      </c>
      <c r="G1599" t="str">
        <f t="shared" si="76"/>
        <v/>
      </c>
      <c r="H1599" t="str">
        <f t="shared" si="77"/>
        <v/>
      </c>
      <c r="I1599" t="str">
        <f t="shared" si="78"/>
        <v/>
      </c>
    </row>
    <row r="1600" spans="1:9" x14ac:dyDescent="0.25">
      <c r="A1600" t="str">
        <f>IF('C. Fund Source'!B1600="","",'C. Fund Source'!B1600&amp;'C. Fund Source'!C1600&amp;'C. Fund Source'!D1600)</f>
        <v/>
      </c>
      <c r="B1600" t="str">
        <f>IF('C. Fund Source'!E1600="","",'C. Fund Source'!E1600)</f>
        <v/>
      </c>
      <c r="C1600" t="str">
        <f>IF(A1600="","",'C. Fund Source'!G1600)</f>
        <v/>
      </c>
      <c r="D1600" t="str">
        <f>IF(A1600="","",IF(COUNTIFS('Tracking Log'!H:H,A1600,'Tracking Log'!J:J,B1600)&gt;0,"Y","N"))</f>
        <v/>
      </c>
      <c r="E1600" t="str">
        <f>IF(A1600="","",IF(D1600="N","Unit will be held to the lessor of the adopted rate or "&amp;TEXT(C1600,"0.0000")&amp;" for "&amp;Year,VLOOKUP(A1600&amp;"-"&amp;B1600,'Tracking Support'!A:E,5,FALSE)))</f>
        <v/>
      </c>
      <c r="F1600">
        <f>IF(A1600=$F$1,COUNTIF($A$2:A1600,A1600),"")</f>
        <v>271</v>
      </c>
      <c r="G1600" t="str">
        <f t="shared" si="76"/>
        <v/>
      </c>
      <c r="H1600" t="str">
        <f t="shared" si="77"/>
        <v/>
      </c>
      <c r="I1600" t="str">
        <f t="shared" si="78"/>
        <v/>
      </c>
    </row>
    <row r="1601" spans="1:9" x14ac:dyDescent="0.25">
      <c r="A1601" t="str">
        <f>IF('C. Fund Source'!B1601="","",'C. Fund Source'!B1601&amp;'C. Fund Source'!C1601&amp;'C. Fund Source'!D1601)</f>
        <v/>
      </c>
      <c r="B1601" t="str">
        <f>IF('C. Fund Source'!E1601="","",'C. Fund Source'!E1601)</f>
        <v/>
      </c>
      <c r="C1601" t="str">
        <f>IF(A1601="","",'C. Fund Source'!G1601)</f>
        <v/>
      </c>
      <c r="D1601" t="str">
        <f>IF(A1601="","",IF(COUNTIFS('Tracking Log'!H:H,A1601,'Tracking Log'!J:J,B1601)&gt;0,"Y","N"))</f>
        <v/>
      </c>
      <c r="E1601" t="str">
        <f>IF(A1601="","",IF(D1601="N","Unit will be held to the lessor of the adopted rate or "&amp;TEXT(C1601,"0.0000")&amp;" for "&amp;Year,VLOOKUP(A1601&amp;"-"&amp;B1601,'Tracking Support'!A:E,5,FALSE)))</f>
        <v/>
      </c>
      <c r="F1601">
        <f>IF(A1601=$F$1,COUNTIF($A$2:A1601,A1601),"")</f>
        <v>272</v>
      </c>
      <c r="G1601" t="str">
        <f t="shared" si="76"/>
        <v/>
      </c>
      <c r="H1601" t="str">
        <f t="shared" si="77"/>
        <v/>
      </c>
      <c r="I1601" t="str">
        <f t="shared" si="78"/>
        <v/>
      </c>
    </row>
    <row r="1602" spans="1:9" x14ac:dyDescent="0.25">
      <c r="A1602" t="str">
        <f>IF('C. Fund Source'!B1602="","",'C. Fund Source'!B1602&amp;'C. Fund Source'!C1602&amp;'C. Fund Source'!D1602)</f>
        <v/>
      </c>
      <c r="B1602" t="str">
        <f>IF('C. Fund Source'!E1602="","",'C. Fund Source'!E1602)</f>
        <v/>
      </c>
      <c r="C1602" t="str">
        <f>IF(A1602="","",'C. Fund Source'!G1602)</f>
        <v/>
      </c>
      <c r="D1602" t="str">
        <f>IF(A1602="","",IF(COUNTIFS('Tracking Log'!H:H,A1602,'Tracking Log'!J:J,B1602)&gt;0,"Y","N"))</f>
        <v/>
      </c>
      <c r="E1602" t="str">
        <f>IF(A1602="","",IF(D1602="N","Unit will be held to the lessor of the adopted rate or "&amp;TEXT(C1602,"0.0000")&amp;" for "&amp;Year,VLOOKUP(A1602&amp;"-"&amp;B1602,'Tracking Support'!A:E,5,FALSE)))</f>
        <v/>
      </c>
      <c r="F1602">
        <f>IF(A1602=$F$1,COUNTIF($A$2:A1602,A1602),"")</f>
        <v>273</v>
      </c>
      <c r="G1602" t="str">
        <f t="shared" si="76"/>
        <v/>
      </c>
      <c r="H1602" t="str">
        <f t="shared" si="77"/>
        <v/>
      </c>
      <c r="I1602" t="str">
        <f t="shared" si="78"/>
        <v/>
      </c>
    </row>
    <row r="1603" spans="1:9" x14ac:dyDescent="0.25">
      <c r="A1603" t="str">
        <f>IF('C. Fund Source'!B1603="","",'C. Fund Source'!B1603&amp;'C. Fund Source'!C1603&amp;'C. Fund Source'!D1603)</f>
        <v/>
      </c>
      <c r="B1603" t="str">
        <f>IF('C. Fund Source'!E1603="","",'C. Fund Source'!E1603)</f>
        <v/>
      </c>
      <c r="C1603" t="str">
        <f>IF(A1603="","",'C. Fund Source'!G1603)</f>
        <v/>
      </c>
      <c r="D1603" t="str">
        <f>IF(A1603="","",IF(COUNTIFS('Tracking Log'!H:H,A1603,'Tracking Log'!J:J,B1603)&gt;0,"Y","N"))</f>
        <v/>
      </c>
      <c r="E1603" t="str">
        <f>IF(A1603="","",IF(D1603="N","Unit will be held to the lessor of the adopted rate or "&amp;TEXT(C1603,"0.0000")&amp;" for "&amp;Year,VLOOKUP(A1603&amp;"-"&amp;B1603,'Tracking Support'!A:E,5,FALSE)))</f>
        <v/>
      </c>
      <c r="F1603">
        <f>IF(A1603=$F$1,COUNTIF($A$2:A1603,A1603),"")</f>
        <v>274</v>
      </c>
      <c r="G1603" t="str">
        <f t="shared" ref="G1603:G1666" si="79">IF(F1603="","",B1603)</f>
        <v/>
      </c>
      <c r="H1603" t="str">
        <f t="shared" ref="H1603:H1666" si="80">IF(F1603="","",C1603)</f>
        <v/>
      </c>
      <c r="I1603" t="str">
        <f t="shared" ref="I1603:I1666" si="81">IF(F1603="","",E1603)</f>
        <v/>
      </c>
    </row>
    <row r="1604" spans="1:9" x14ac:dyDescent="0.25">
      <c r="A1604" t="str">
        <f>IF('C. Fund Source'!B1604="","",'C. Fund Source'!B1604&amp;'C. Fund Source'!C1604&amp;'C. Fund Source'!D1604)</f>
        <v/>
      </c>
      <c r="B1604" t="str">
        <f>IF('C. Fund Source'!E1604="","",'C. Fund Source'!E1604)</f>
        <v/>
      </c>
      <c r="C1604" t="str">
        <f>IF(A1604="","",'C. Fund Source'!G1604)</f>
        <v/>
      </c>
      <c r="D1604" t="str">
        <f>IF(A1604="","",IF(COUNTIFS('Tracking Log'!H:H,A1604,'Tracking Log'!J:J,B1604)&gt;0,"Y","N"))</f>
        <v/>
      </c>
      <c r="E1604" t="str">
        <f>IF(A1604="","",IF(D1604="N","Unit will be held to the lessor of the adopted rate or "&amp;TEXT(C1604,"0.0000")&amp;" for "&amp;Year,VLOOKUP(A1604&amp;"-"&amp;B1604,'Tracking Support'!A:E,5,FALSE)))</f>
        <v/>
      </c>
      <c r="F1604">
        <f>IF(A1604=$F$1,COUNTIF($A$2:A1604,A1604),"")</f>
        <v>275</v>
      </c>
      <c r="G1604" t="str">
        <f t="shared" si="79"/>
        <v/>
      </c>
      <c r="H1604" t="str">
        <f t="shared" si="80"/>
        <v/>
      </c>
      <c r="I1604" t="str">
        <f t="shared" si="81"/>
        <v/>
      </c>
    </row>
    <row r="1605" spans="1:9" x14ac:dyDescent="0.25">
      <c r="A1605" t="str">
        <f>IF('C. Fund Source'!B1605="","",'C. Fund Source'!B1605&amp;'C. Fund Source'!C1605&amp;'C. Fund Source'!D1605)</f>
        <v/>
      </c>
      <c r="B1605" t="str">
        <f>IF('C. Fund Source'!E1605="","",'C. Fund Source'!E1605)</f>
        <v/>
      </c>
      <c r="C1605" t="str">
        <f>IF(A1605="","",'C. Fund Source'!G1605)</f>
        <v/>
      </c>
      <c r="D1605" t="str">
        <f>IF(A1605="","",IF(COUNTIFS('Tracking Log'!H:H,A1605,'Tracking Log'!J:J,B1605)&gt;0,"Y","N"))</f>
        <v/>
      </c>
      <c r="E1605" t="str">
        <f>IF(A1605="","",IF(D1605="N","Unit will be held to the lessor of the adopted rate or "&amp;TEXT(C1605,"0.0000")&amp;" for "&amp;Year,VLOOKUP(A1605&amp;"-"&amp;B1605,'Tracking Support'!A:E,5,FALSE)))</f>
        <v/>
      </c>
      <c r="F1605">
        <f>IF(A1605=$F$1,COUNTIF($A$2:A1605,A1605),"")</f>
        <v>276</v>
      </c>
      <c r="G1605" t="str">
        <f t="shared" si="79"/>
        <v/>
      </c>
      <c r="H1605" t="str">
        <f t="shared" si="80"/>
        <v/>
      </c>
      <c r="I1605" t="str">
        <f t="shared" si="81"/>
        <v/>
      </c>
    </row>
    <row r="1606" spans="1:9" x14ac:dyDescent="0.25">
      <c r="A1606" t="str">
        <f>IF('C. Fund Source'!B1606="","",'C. Fund Source'!B1606&amp;'C. Fund Source'!C1606&amp;'C. Fund Source'!D1606)</f>
        <v/>
      </c>
      <c r="B1606" t="str">
        <f>IF('C. Fund Source'!E1606="","",'C. Fund Source'!E1606)</f>
        <v/>
      </c>
      <c r="C1606" t="str">
        <f>IF(A1606="","",'C. Fund Source'!G1606)</f>
        <v/>
      </c>
      <c r="D1606" t="str">
        <f>IF(A1606="","",IF(COUNTIFS('Tracking Log'!H:H,A1606,'Tracking Log'!J:J,B1606)&gt;0,"Y","N"))</f>
        <v/>
      </c>
      <c r="E1606" t="str">
        <f>IF(A1606="","",IF(D1606="N","Unit will be held to the lessor of the adopted rate or "&amp;TEXT(C1606,"0.0000")&amp;" for "&amp;Year,VLOOKUP(A1606&amp;"-"&amp;B1606,'Tracking Support'!A:E,5,FALSE)))</f>
        <v/>
      </c>
      <c r="F1606">
        <f>IF(A1606=$F$1,COUNTIF($A$2:A1606,A1606),"")</f>
        <v>277</v>
      </c>
      <c r="G1606" t="str">
        <f t="shared" si="79"/>
        <v/>
      </c>
      <c r="H1606" t="str">
        <f t="shared" si="80"/>
        <v/>
      </c>
      <c r="I1606" t="str">
        <f t="shared" si="81"/>
        <v/>
      </c>
    </row>
    <row r="1607" spans="1:9" x14ac:dyDescent="0.25">
      <c r="A1607" t="str">
        <f>IF('C. Fund Source'!B1607="","",'C. Fund Source'!B1607&amp;'C. Fund Source'!C1607&amp;'C. Fund Source'!D1607)</f>
        <v/>
      </c>
      <c r="B1607" t="str">
        <f>IF('C. Fund Source'!E1607="","",'C. Fund Source'!E1607)</f>
        <v/>
      </c>
      <c r="C1607" t="str">
        <f>IF(A1607="","",'C. Fund Source'!G1607)</f>
        <v/>
      </c>
      <c r="D1607" t="str">
        <f>IF(A1607="","",IF(COUNTIFS('Tracking Log'!H:H,A1607,'Tracking Log'!J:J,B1607)&gt;0,"Y","N"))</f>
        <v/>
      </c>
      <c r="E1607" t="str">
        <f>IF(A1607="","",IF(D1607="N","Unit will be held to the lessor of the adopted rate or "&amp;TEXT(C1607,"0.0000")&amp;" for "&amp;Year,VLOOKUP(A1607&amp;"-"&amp;B1607,'Tracking Support'!A:E,5,FALSE)))</f>
        <v/>
      </c>
      <c r="F1607">
        <f>IF(A1607=$F$1,COUNTIF($A$2:A1607,A1607),"")</f>
        <v>278</v>
      </c>
      <c r="G1607" t="str">
        <f t="shared" si="79"/>
        <v/>
      </c>
      <c r="H1607" t="str">
        <f t="shared" si="80"/>
        <v/>
      </c>
      <c r="I1607" t="str">
        <f t="shared" si="81"/>
        <v/>
      </c>
    </row>
    <row r="1608" spans="1:9" x14ac:dyDescent="0.25">
      <c r="A1608" t="str">
        <f>IF('C. Fund Source'!B1608="","",'C. Fund Source'!B1608&amp;'C. Fund Source'!C1608&amp;'C. Fund Source'!D1608)</f>
        <v/>
      </c>
      <c r="B1608" t="str">
        <f>IF('C. Fund Source'!E1608="","",'C. Fund Source'!E1608)</f>
        <v/>
      </c>
      <c r="C1608" t="str">
        <f>IF(A1608="","",'C. Fund Source'!G1608)</f>
        <v/>
      </c>
      <c r="D1608" t="str">
        <f>IF(A1608="","",IF(COUNTIFS('Tracking Log'!H:H,A1608,'Tracking Log'!J:J,B1608)&gt;0,"Y","N"))</f>
        <v/>
      </c>
      <c r="E1608" t="str">
        <f>IF(A1608="","",IF(D1608="N","Unit will be held to the lessor of the adopted rate or "&amp;TEXT(C1608,"0.0000")&amp;" for "&amp;Year,VLOOKUP(A1608&amp;"-"&amp;B1608,'Tracking Support'!A:E,5,FALSE)))</f>
        <v/>
      </c>
      <c r="F1608">
        <f>IF(A1608=$F$1,COUNTIF($A$2:A1608,A1608),"")</f>
        <v>279</v>
      </c>
      <c r="G1608" t="str">
        <f t="shared" si="79"/>
        <v/>
      </c>
      <c r="H1608" t="str">
        <f t="shared" si="80"/>
        <v/>
      </c>
      <c r="I1608" t="str">
        <f t="shared" si="81"/>
        <v/>
      </c>
    </row>
    <row r="1609" spans="1:9" x14ac:dyDescent="0.25">
      <c r="A1609" t="str">
        <f>IF('C. Fund Source'!B1609="","",'C. Fund Source'!B1609&amp;'C. Fund Source'!C1609&amp;'C. Fund Source'!D1609)</f>
        <v/>
      </c>
      <c r="B1609" t="str">
        <f>IF('C. Fund Source'!E1609="","",'C. Fund Source'!E1609)</f>
        <v/>
      </c>
      <c r="C1609" t="str">
        <f>IF(A1609="","",'C. Fund Source'!G1609)</f>
        <v/>
      </c>
      <c r="D1609" t="str">
        <f>IF(A1609="","",IF(COUNTIFS('Tracking Log'!H:H,A1609,'Tracking Log'!J:J,B1609)&gt;0,"Y","N"))</f>
        <v/>
      </c>
      <c r="E1609" t="str">
        <f>IF(A1609="","",IF(D1609="N","Unit will be held to the lessor of the adopted rate or "&amp;TEXT(C1609,"0.0000")&amp;" for "&amp;Year,VLOOKUP(A1609&amp;"-"&amp;B1609,'Tracking Support'!A:E,5,FALSE)))</f>
        <v/>
      </c>
      <c r="F1609">
        <f>IF(A1609=$F$1,COUNTIF($A$2:A1609,A1609),"")</f>
        <v>280</v>
      </c>
      <c r="G1609" t="str">
        <f t="shared" si="79"/>
        <v/>
      </c>
      <c r="H1609" t="str">
        <f t="shared" si="80"/>
        <v/>
      </c>
      <c r="I1609" t="str">
        <f t="shared" si="81"/>
        <v/>
      </c>
    </row>
    <row r="1610" spans="1:9" x14ac:dyDescent="0.25">
      <c r="A1610" t="str">
        <f>IF('C. Fund Source'!B1610="","",'C. Fund Source'!B1610&amp;'C. Fund Source'!C1610&amp;'C. Fund Source'!D1610)</f>
        <v/>
      </c>
      <c r="B1610" t="str">
        <f>IF('C. Fund Source'!E1610="","",'C. Fund Source'!E1610)</f>
        <v/>
      </c>
      <c r="C1610" t="str">
        <f>IF(A1610="","",'C. Fund Source'!G1610)</f>
        <v/>
      </c>
      <c r="D1610" t="str">
        <f>IF(A1610="","",IF(COUNTIFS('Tracking Log'!H:H,A1610,'Tracking Log'!J:J,B1610)&gt;0,"Y","N"))</f>
        <v/>
      </c>
      <c r="E1610" t="str">
        <f>IF(A1610="","",IF(D1610="N","Unit will be held to the lessor of the adopted rate or "&amp;TEXT(C1610,"0.0000")&amp;" for "&amp;Year,VLOOKUP(A1610&amp;"-"&amp;B1610,'Tracking Support'!A:E,5,FALSE)))</f>
        <v/>
      </c>
      <c r="F1610">
        <f>IF(A1610=$F$1,COUNTIF($A$2:A1610,A1610),"")</f>
        <v>281</v>
      </c>
      <c r="G1610" t="str">
        <f t="shared" si="79"/>
        <v/>
      </c>
      <c r="H1610" t="str">
        <f t="shared" si="80"/>
        <v/>
      </c>
      <c r="I1610" t="str">
        <f t="shared" si="81"/>
        <v/>
      </c>
    </row>
    <row r="1611" spans="1:9" x14ac:dyDescent="0.25">
      <c r="A1611" t="str">
        <f>IF('C. Fund Source'!B1611="","",'C. Fund Source'!B1611&amp;'C. Fund Source'!C1611&amp;'C. Fund Source'!D1611)</f>
        <v/>
      </c>
      <c r="B1611" t="str">
        <f>IF('C. Fund Source'!E1611="","",'C. Fund Source'!E1611)</f>
        <v/>
      </c>
      <c r="C1611" t="str">
        <f>IF(A1611="","",'C. Fund Source'!G1611)</f>
        <v/>
      </c>
      <c r="D1611" t="str">
        <f>IF(A1611="","",IF(COUNTIFS('Tracking Log'!H:H,A1611,'Tracking Log'!J:J,B1611)&gt;0,"Y","N"))</f>
        <v/>
      </c>
      <c r="E1611" t="str">
        <f>IF(A1611="","",IF(D1611="N","Unit will be held to the lessor of the adopted rate or "&amp;TEXT(C1611,"0.0000")&amp;" for "&amp;Year,VLOOKUP(A1611&amp;"-"&amp;B1611,'Tracking Support'!A:E,5,FALSE)))</f>
        <v/>
      </c>
      <c r="F1611">
        <f>IF(A1611=$F$1,COUNTIF($A$2:A1611,A1611),"")</f>
        <v>282</v>
      </c>
      <c r="G1611" t="str">
        <f t="shared" si="79"/>
        <v/>
      </c>
      <c r="H1611" t="str">
        <f t="shared" si="80"/>
        <v/>
      </c>
      <c r="I1611" t="str">
        <f t="shared" si="81"/>
        <v/>
      </c>
    </row>
    <row r="1612" spans="1:9" x14ac:dyDescent="0.25">
      <c r="A1612" t="str">
        <f>IF('C. Fund Source'!B1612="","",'C. Fund Source'!B1612&amp;'C. Fund Source'!C1612&amp;'C. Fund Source'!D1612)</f>
        <v/>
      </c>
      <c r="B1612" t="str">
        <f>IF('C. Fund Source'!E1612="","",'C. Fund Source'!E1612)</f>
        <v/>
      </c>
      <c r="C1612" t="str">
        <f>IF(A1612="","",'C. Fund Source'!G1612)</f>
        <v/>
      </c>
      <c r="D1612" t="str">
        <f>IF(A1612="","",IF(COUNTIFS('Tracking Log'!H:H,A1612,'Tracking Log'!J:J,B1612)&gt;0,"Y","N"))</f>
        <v/>
      </c>
      <c r="E1612" t="str">
        <f>IF(A1612="","",IF(D1612="N","Unit will be held to the lessor of the adopted rate or "&amp;TEXT(C1612,"0.0000")&amp;" for "&amp;Year,VLOOKUP(A1612&amp;"-"&amp;B1612,'Tracking Support'!A:E,5,FALSE)))</f>
        <v/>
      </c>
      <c r="F1612">
        <f>IF(A1612=$F$1,COUNTIF($A$2:A1612,A1612),"")</f>
        <v>283</v>
      </c>
      <c r="G1612" t="str">
        <f t="shared" si="79"/>
        <v/>
      </c>
      <c r="H1612" t="str">
        <f t="shared" si="80"/>
        <v/>
      </c>
      <c r="I1612" t="str">
        <f t="shared" si="81"/>
        <v/>
      </c>
    </row>
    <row r="1613" spans="1:9" x14ac:dyDescent="0.25">
      <c r="A1613" t="str">
        <f>IF('C. Fund Source'!B1613="","",'C. Fund Source'!B1613&amp;'C. Fund Source'!C1613&amp;'C. Fund Source'!D1613)</f>
        <v/>
      </c>
      <c r="B1613" t="str">
        <f>IF('C. Fund Source'!E1613="","",'C. Fund Source'!E1613)</f>
        <v/>
      </c>
      <c r="C1613" t="str">
        <f>IF(A1613="","",'C. Fund Source'!G1613)</f>
        <v/>
      </c>
      <c r="D1613" t="str">
        <f>IF(A1613="","",IF(COUNTIFS('Tracking Log'!H:H,A1613,'Tracking Log'!J:J,B1613)&gt;0,"Y","N"))</f>
        <v/>
      </c>
      <c r="E1613" t="str">
        <f>IF(A1613="","",IF(D1613="N","Unit will be held to the lessor of the adopted rate or "&amp;TEXT(C1613,"0.0000")&amp;" for "&amp;Year,VLOOKUP(A1613&amp;"-"&amp;B1613,'Tracking Support'!A:E,5,FALSE)))</f>
        <v/>
      </c>
      <c r="F1613">
        <f>IF(A1613=$F$1,COUNTIF($A$2:A1613,A1613),"")</f>
        <v>284</v>
      </c>
      <c r="G1613" t="str">
        <f t="shared" si="79"/>
        <v/>
      </c>
      <c r="H1613" t="str">
        <f t="shared" si="80"/>
        <v/>
      </c>
      <c r="I1613" t="str">
        <f t="shared" si="81"/>
        <v/>
      </c>
    </row>
    <row r="1614" spans="1:9" x14ac:dyDescent="0.25">
      <c r="A1614" t="str">
        <f>IF('C. Fund Source'!B1614="","",'C. Fund Source'!B1614&amp;'C. Fund Source'!C1614&amp;'C. Fund Source'!D1614)</f>
        <v/>
      </c>
      <c r="B1614" t="str">
        <f>IF('C. Fund Source'!E1614="","",'C. Fund Source'!E1614)</f>
        <v/>
      </c>
      <c r="C1614" t="str">
        <f>IF(A1614="","",'C. Fund Source'!G1614)</f>
        <v/>
      </c>
      <c r="D1614" t="str">
        <f>IF(A1614="","",IF(COUNTIFS('Tracking Log'!H:H,A1614,'Tracking Log'!J:J,B1614)&gt;0,"Y","N"))</f>
        <v/>
      </c>
      <c r="E1614" t="str">
        <f>IF(A1614="","",IF(D1614="N","Unit will be held to the lessor of the adopted rate or "&amp;TEXT(C1614,"0.0000")&amp;" for "&amp;Year,VLOOKUP(A1614&amp;"-"&amp;B1614,'Tracking Support'!A:E,5,FALSE)))</f>
        <v/>
      </c>
      <c r="F1614">
        <f>IF(A1614=$F$1,COUNTIF($A$2:A1614,A1614),"")</f>
        <v>285</v>
      </c>
      <c r="G1614" t="str">
        <f t="shared" si="79"/>
        <v/>
      </c>
      <c r="H1614" t="str">
        <f t="shared" si="80"/>
        <v/>
      </c>
      <c r="I1614" t="str">
        <f t="shared" si="81"/>
        <v/>
      </c>
    </row>
    <row r="1615" spans="1:9" x14ac:dyDescent="0.25">
      <c r="A1615" t="str">
        <f>IF('C. Fund Source'!B1615="","",'C. Fund Source'!B1615&amp;'C. Fund Source'!C1615&amp;'C. Fund Source'!D1615)</f>
        <v/>
      </c>
      <c r="B1615" t="str">
        <f>IF('C. Fund Source'!E1615="","",'C. Fund Source'!E1615)</f>
        <v/>
      </c>
      <c r="C1615" t="str">
        <f>IF(A1615="","",'C. Fund Source'!G1615)</f>
        <v/>
      </c>
      <c r="D1615" t="str">
        <f>IF(A1615="","",IF(COUNTIFS('Tracking Log'!H:H,A1615,'Tracking Log'!J:J,B1615)&gt;0,"Y","N"))</f>
        <v/>
      </c>
      <c r="E1615" t="str">
        <f>IF(A1615="","",IF(D1615="N","Unit will be held to the lessor of the adopted rate or "&amp;TEXT(C1615,"0.0000")&amp;" for "&amp;Year,VLOOKUP(A1615&amp;"-"&amp;B1615,'Tracking Support'!A:E,5,FALSE)))</f>
        <v/>
      </c>
      <c r="F1615">
        <f>IF(A1615=$F$1,COUNTIF($A$2:A1615,A1615),"")</f>
        <v>286</v>
      </c>
      <c r="G1615" t="str">
        <f t="shared" si="79"/>
        <v/>
      </c>
      <c r="H1615" t="str">
        <f t="shared" si="80"/>
        <v/>
      </c>
      <c r="I1615" t="str">
        <f t="shared" si="81"/>
        <v/>
      </c>
    </row>
    <row r="1616" spans="1:9" x14ac:dyDescent="0.25">
      <c r="A1616" t="str">
        <f>IF('C. Fund Source'!B1616="","",'C. Fund Source'!B1616&amp;'C. Fund Source'!C1616&amp;'C. Fund Source'!D1616)</f>
        <v/>
      </c>
      <c r="B1616" t="str">
        <f>IF('C. Fund Source'!E1616="","",'C. Fund Source'!E1616)</f>
        <v/>
      </c>
      <c r="C1616" t="str">
        <f>IF(A1616="","",'C. Fund Source'!G1616)</f>
        <v/>
      </c>
      <c r="D1616" t="str">
        <f>IF(A1616="","",IF(COUNTIFS('Tracking Log'!H:H,A1616,'Tracking Log'!J:J,B1616)&gt;0,"Y","N"))</f>
        <v/>
      </c>
      <c r="E1616" t="str">
        <f>IF(A1616="","",IF(D1616="N","Unit will be held to the lessor of the adopted rate or "&amp;TEXT(C1616,"0.0000")&amp;" for "&amp;Year,VLOOKUP(A1616&amp;"-"&amp;B1616,'Tracking Support'!A:E,5,FALSE)))</f>
        <v/>
      </c>
      <c r="F1616">
        <f>IF(A1616=$F$1,COUNTIF($A$2:A1616,A1616),"")</f>
        <v>287</v>
      </c>
      <c r="G1616" t="str">
        <f t="shared" si="79"/>
        <v/>
      </c>
      <c r="H1616" t="str">
        <f t="shared" si="80"/>
        <v/>
      </c>
      <c r="I1616" t="str">
        <f t="shared" si="81"/>
        <v/>
      </c>
    </row>
    <row r="1617" spans="1:9" x14ac:dyDescent="0.25">
      <c r="A1617" t="str">
        <f>IF('C. Fund Source'!B1617="","",'C. Fund Source'!B1617&amp;'C. Fund Source'!C1617&amp;'C. Fund Source'!D1617)</f>
        <v/>
      </c>
      <c r="B1617" t="str">
        <f>IF('C. Fund Source'!E1617="","",'C. Fund Source'!E1617)</f>
        <v/>
      </c>
      <c r="C1617" t="str">
        <f>IF(A1617="","",'C. Fund Source'!G1617)</f>
        <v/>
      </c>
      <c r="D1617" t="str">
        <f>IF(A1617="","",IF(COUNTIFS('Tracking Log'!H:H,A1617,'Tracking Log'!J:J,B1617)&gt;0,"Y","N"))</f>
        <v/>
      </c>
      <c r="E1617" t="str">
        <f>IF(A1617="","",IF(D1617="N","Unit will be held to the lessor of the adopted rate or "&amp;TEXT(C1617,"0.0000")&amp;" for "&amp;Year,VLOOKUP(A1617&amp;"-"&amp;B1617,'Tracking Support'!A:E,5,FALSE)))</f>
        <v/>
      </c>
      <c r="F1617">
        <f>IF(A1617=$F$1,COUNTIF($A$2:A1617,A1617),"")</f>
        <v>288</v>
      </c>
      <c r="G1617" t="str">
        <f t="shared" si="79"/>
        <v/>
      </c>
      <c r="H1617" t="str">
        <f t="shared" si="80"/>
        <v/>
      </c>
      <c r="I1617" t="str">
        <f t="shared" si="81"/>
        <v/>
      </c>
    </row>
    <row r="1618" spans="1:9" x14ac:dyDescent="0.25">
      <c r="A1618" t="str">
        <f>IF('C. Fund Source'!B1618="","",'C. Fund Source'!B1618&amp;'C. Fund Source'!C1618&amp;'C. Fund Source'!D1618)</f>
        <v/>
      </c>
      <c r="B1618" t="str">
        <f>IF('C. Fund Source'!E1618="","",'C. Fund Source'!E1618)</f>
        <v/>
      </c>
      <c r="C1618" t="str">
        <f>IF(A1618="","",'C. Fund Source'!G1618)</f>
        <v/>
      </c>
      <c r="D1618" t="str">
        <f>IF(A1618="","",IF(COUNTIFS('Tracking Log'!H:H,A1618,'Tracking Log'!J:J,B1618)&gt;0,"Y","N"))</f>
        <v/>
      </c>
      <c r="E1618" t="str">
        <f>IF(A1618="","",IF(D1618="N","Unit will be held to the lessor of the adopted rate or "&amp;TEXT(C1618,"0.0000")&amp;" for "&amp;Year,VLOOKUP(A1618&amp;"-"&amp;B1618,'Tracking Support'!A:E,5,FALSE)))</f>
        <v/>
      </c>
      <c r="F1618">
        <f>IF(A1618=$F$1,COUNTIF($A$2:A1618,A1618),"")</f>
        <v>289</v>
      </c>
      <c r="G1618" t="str">
        <f t="shared" si="79"/>
        <v/>
      </c>
      <c r="H1618" t="str">
        <f t="shared" si="80"/>
        <v/>
      </c>
      <c r="I1618" t="str">
        <f t="shared" si="81"/>
        <v/>
      </c>
    </row>
    <row r="1619" spans="1:9" x14ac:dyDescent="0.25">
      <c r="A1619" t="str">
        <f>IF('C. Fund Source'!B1619="","",'C. Fund Source'!B1619&amp;'C. Fund Source'!C1619&amp;'C. Fund Source'!D1619)</f>
        <v/>
      </c>
      <c r="B1619" t="str">
        <f>IF('C. Fund Source'!E1619="","",'C. Fund Source'!E1619)</f>
        <v/>
      </c>
      <c r="C1619" t="str">
        <f>IF(A1619="","",'C. Fund Source'!G1619)</f>
        <v/>
      </c>
      <c r="D1619" t="str">
        <f>IF(A1619="","",IF(COUNTIFS('Tracking Log'!H:H,A1619,'Tracking Log'!J:J,B1619)&gt;0,"Y","N"))</f>
        <v/>
      </c>
      <c r="E1619" t="str">
        <f>IF(A1619="","",IF(D1619="N","Unit will be held to the lessor of the adopted rate or "&amp;TEXT(C1619,"0.0000")&amp;" for "&amp;Year,VLOOKUP(A1619&amp;"-"&amp;B1619,'Tracking Support'!A:E,5,FALSE)))</f>
        <v/>
      </c>
      <c r="F1619">
        <f>IF(A1619=$F$1,COUNTIF($A$2:A1619,A1619),"")</f>
        <v>290</v>
      </c>
      <c r="G1619" t="str">
        <f t="shared" si="79"/>
        <v/>
      </c>
      <c r="H1619" t="str">
        <f t="shared" si="80"/>
        <v/>
      </c>
      <c r="I1619" t="str">
        <f t="shared" si="81"/>
        <v/>
      </c>
    </row>
    <row r="1620" spans="1:9" x14ac:dyDescent="0.25">
      <c r="A1620" t="str">
        <f>IF('C. Fund Source'!B1620="","",'C. Fund Source'!B1620&amp;'C. Fund Source'!C1620&amp;'C. Fund Source'!D1620)</f>
        <v/>
      </c>
      <c r="B1620" t="str">
        <f>IF('C. Fund Source'!E1620="","",'C. Fund Source'!E1620)</f>
        <v/>
      </c>
      <c r="C1620" t="str">
        <f>IF(A1620="","",'C. Fund Source'!G1620)</f>
        <v/>
      </c>
      <c r="D1620" t="str">
        <f>IF(A1620="","",IF(COUNTIFS('Tracking Log'!H:H,A1620,'Tracking Log'!J:J,B1620)&gt;0,"Y","N"))</f>
        <v/>
      </c>
      <c r="E1620" t="str">
        <f>IF(A1620="","",IF(D1620="N","Unit will be held to the lessor of the adopted rate or "&amp;TEXT(C1620,"0.0000")&amp;" for "&amp;Year,VLOOKUP(A1620&amp;"-"&amp;B1620,'Tracking Support'!A:E,5,FALSE)))</f>
        <v/>
      </c>
      <c r="F1620">
        <f>IF(A1620=$F$1,COUNTIF($A$2:A1620,A1620),"")</f>
        <v>291</v>
      </c>
      <c r="G1620" t="str">
        <f t="shared" si="79"/>
        <v/>
      </c>
      <c r="H1620" t="str">
        <f t="shared" si="80"/>
        <v/>
      </c>
      <c r="I1620" t="str">
        <f t="shared" si="81"/>
        <v/>
      </c>
    </row>
    <row r="1621" spans="1:9" x14ac:dyDescent="0.25">
      <c r="A1621" t="str">
        <f>IF('C. Fund Source'!B1621="","",'C. Fund Source'!B1621&amp;'C. Fund Source'!C1621&amp;'C. Fund Source'!D1621)</f>
        <v/>
      </c>
      <c r="B1621" t="str">
        <f>IF('C. Fund Source'!E1621="","",'C. Fund Source'!E1621)</f>
        <v/>
      </c>
      <c r="C1621" t="str">
        <f>IF(A1621="","",'C. Fund Source'!G1621)</f>
        <v/>
      </c>
      <c r="D1621" t="str">
        <f>IF(A1621="","",IF(COUNTIFS('Tracking Log'!H:H,A1621,'Tracking Log'!J:J,B1621)&gt;0,"Y","N"))</f>
        <v/>
      </c>
      <c r="E1621" t="str">
        <f>IF(A1621="","",IF(D1621="N","Unit will be held to the lessor of the adopted rate or "&amp;TEXT(C1621,"0.0000")&amp;" for "&amp;Year,VLOOKUP(A1621&amp;"-"&amp;B1621,'Tracking Support'!A:E,5,FALSE)))</f>
        <v/>
      </c>
      <c r="F1621">
        <f>IF(A1621=$F$1,COUNTIF($A$2:A1621,A1621),"")</f>
        <v>292</v>
      </c>
      <c r="G1621" t="str">
        <f t="shared" si="79"/>
        <v/>
      </c>
      <c r="H1621" t="str">
        <f t="shared" si="80"/>
        <v/>
      </c>
      <c r="I1621" t="str">
        <f t="shared" si="81"/>
        <v/>
      </c>
    </row>
    <row r="1622" spans="1:9" x14ac:dyDescent="0.25">
      <c r="A1622" t="str">
        <f>IF('C. Fund Source'!B1622="","",'C. Fund Source'!B1622&amp;'C. Fund Source'!C1622&amp;'C. Fund Source'!D1622)</f>
        <v/>
      </c>
      <c r="B1622" t="str">
        <f>IF('C. Fund Source'!E1622="","",'C. Fund Source'!E1622)</f>
        <v/>
      </c>
      <c r="C1622" t="str">
        <f>IF(A1622="","",'C. Fund Source'!G1622)</f>
        <v/>
      </c>
      <c r="D1622" t="str">
        <f>IF(A1622="","",IF(COUNTIFS('Tracking Log'!H:H,A1622,'Tracking Log'!J:J,B1622)&gt;0,"Y","N"))</f>
        <v/>
      </c>
      <c r="E1622" t="str">
        <f>IF(A1622="","",IF(D1622="N","Unit will be held to the lessor of the adopted rate or "&amp;TEXT(C1622,"0.0000")&amp;" for "&amp;Year,VLOOKUP(A1622&amp;"-"&amp;B1622,'Tracking Support'!A:E,5,FALSE)))</f>
        <v/>
      </c>
      <c r="F1622">
        <f>IF(A1622=$F$1,COUNTIF($A$2:A1622,A1622),"")</f>
        <v>293</v>
      </c>
      <c r="G1622" t="str">
        <f t="shared" si="79"/>
        <v/>
      </c>
      <c r="H1622" t="str">
        <f t="shared" si="80"/>
        <v/>
      </c>
      <c r="I1622" t="str">
        <f t="shared" si="81"/>
        <v/>
      </c>
    </row>
    <row r="1623" spans="1:9" x14ac:dyDescent="0.25">
      <c r="A1623" t="str">
        <f>IF('C. Fund Source'!B1623="","",'C. Fund Source'!B1623&amp;'C. Fund Source'!C1623&amp;'C. Fund Source'!D1623)</f>
        <v/>
      </c>
      <c r="B1623" t="str">
        <f>IF('C. Fund Source'!E1623="","",'C. Fund Source'!E1623)</f>
        <v/>
      </c>
      <c r="C1623" t="str">
        <f>IF(A1623="","",'C. Fund Source'!G1623)</f>
        <v/>
      </c>
      <c r="D1623" t="str">
        <f>IF(A1623="","",IF(COUNTIFS('Tracking Log'!H:H,A1623,'Tracking Log'!J:J,B1623)&gt;0,"Y","N"))</f>
        <v/>
      </c>
      <c r="E1623" t="str">
        <f>IF(A1623="","",IF(D1623="N","Unit will be held to the lessor of the adopted rate or "&amp;TEXT(C1623,"0.0000")&amp;" for "&amp;Year,VLOOKUP(A1623&amp;"-"&amp;B1623,'Tracking Support'!A:E,5,FALSE)))</f>
        <v/>
      </c>
      <c r="F1623">
        <f>IF(A1623=$F$1,COUNTIF($A$2:A1623,A1623),"")</f>
        <v>294</v>
      </c>
      <c r="G1623" t="str">
        <f t="shared" si="79"/>
        <v/>
      </c>
      <c r="H1623" t="str">
        <f t="shared" si="80"/>
        <v/>
      </c>
      <c r="I1623" t="str">
        <f t="shared" si="81"/>
        <v/>
      </c>
    </row>
    <row r="1624" spans="1:9" x14ac:dyDescent="0.25">
      <c r="A1624" t="str">
        <f>IF('C. Fund Source'!B1624="","",'C. Fund Source'!B1624&amp;'C. Fund Source'!C1624&amp;'C. Fund Source'!D1624)</f>
        <v/>
      </c>
      <c r="B1624" t="str">
        <f>IF('C. Fund Source'!E1624="","",'C. Fund Source'!E1624)</f>
        <v/>
      </c>
      <c r="C1624" t="str">
        <f>IF(A1624="","",'C. Fund Source'!G1624)</f>
        <v/>
      </c>
      <c r="D1624" t="str">
        <f>IF(A1624="","",IF(COUNTIFS('Tracking Log'!H:H,A1624,'Tracking Log'!J:J,B1624)&gt;0,"Y","N"))</f>
        <v/>
      </c>
      <c r="E1624" t="str">
        <f>IF(A1624="","",IF(D1624="N","Unit will be held to the lessor of the adopted rate or "&amp;TEXT(C1624,"0.0000")&amp;" for "&amp;Year,VLOOKUP(A1624&amp;"-"&amp;B1624,'Tracking Support'!A:E,5,FALSE)))</f>
        <v/>
      </c>
      <c r="F1624">
        <f>IF(A1624=$F$1,COUNTIF($A$2:A1624,A1624),"")</f>
        <v>295</v>
      </c>
      <c r="G1624" t="str">
        <f t="shared" si="79"/>
        <v/>
      </c>
      <c r="H1624" t="str">
        <f t="shared" si="80"/>
        <v/>
      </c>
      <c r="I1624" t="str">
        <f t="shared" si="81"/>
        <v/>
      </c>
    </row>
    <row r="1625" spans="1:9" x14ac:dyDescent="0.25">
      <c r="A1625" t="str">
        <f>IF('C. Fund Source'!B1625="","",'C. Fund Source'!B1625&amp;'C. Fund Source'!C1625&amp;'C. Fund Source'!D1625)</f>
        <v/>
      </c>
      <c r="B1625" t="str">
        <f>IF('C. Fund Source'!E1625="","",'C. Fund Source'!E1625)</f>
        <v/>
      </c>
      <c r="C1625" t="str">
        <f>IF(A1625="","",'C. Fund Source'!G1625)</f>
        <v/>
      </c>
      <c r="D1625" t="str">
        <f>IF(A1625="","",IF(COUNTIFS('Tracking Log'!H:H,A1625,'Tracking Log'!J:J,B1625)&gt;0,"Y","N"))</f>
        <v/>
      </c>
      <c r="E1625" t="str">
        <f>IF(A1625="","",IF(D1625="N","Unit will be held to the lessor of the adopted rate or "&amp;TEXT(C1625,"0.0000")&amp;" for "&amp;Year,VLOOKUP(A1625&amp;"-"&amp;B1625,'Tracking Support'!A:E,5,FALSE)))</f>
        <v/>
      </c>
      <c r="F1625">
        <f>IF(A1625=$F$1,COUNTIF($A$2:A1625,A1625),"")</f>
        <v>296</v>
      </c>
      <c r="G1625" t="str">
        <f t="shared" si="79"/>
        <v/>
      </c>
      <c r="H1625" t="str">
        <f t="shared" si="80"/>
        <v/>
      </c>
      <c r="I1625" t="str">
        <f t="shared" si="81"/>
        <v/>
      </c>
    </row>
    <row r="1626" spans="1:9" x14ac:dyDescent="0.25">
      <c r="A1626" t="str">
        <f>IF('C. Fund Source'!B1626="","",'C. Fund Source'!B1626&amp;'C. Fund Source'!C1626&amp;'C. Fund Source'!D1626)</f>
        <v/>
      </c>
      <c r="B1626" t="str">
        <f>IF('C. Fund Source'!E1626="","",'C. Fund Source'!E1626)</f>
        <v/>
      </c>
      <c r="C1626" t="str">
        <f>IF(A1626="","",'C. Fund Source'!G1626)</f>
        <v/>
      </c>
      <c r="D1626" t="str">
        <f>IF(A1626="","",IF(COUNTIFS('Tracking Log'!H:H,A1626,'Tracking Log'!J:J,B1626)&gt;0,"Y","N"))</f>
        <v/>
      </c>
      <c r="E1626" t="str">
        <f>IF(A1626="","",IF(D1626="N","Unit will be held to the lessor of the adopted rate or "&amp;TEXT(C1626,"0.0000")&amp;" for "&amp;Year,VLOOKUP(A1626&amp;"-"&amp;B1626,'Tracking Support'!A:E,5,FALSE)))</f>
        <v/>
      </c>
      <c r="F1626">
        <f>IF(A1626=$F$1,COUNTIF($A$2:A1626,A1626),"")</f>
        <v>297</v>
      </c>
      <c r="G1626" t="str">
        <f t="shared" si="79"/>
        <v/>
      </c>
      <c r="H1626" t="str">
        <f t="shared" si="80"/>
        <v/>
      </c>
      <c r="I1626" t="str">
        <f t="shared" si="81"/>
        <v/>
      </c>
    </row>
    <row r="1627" spans="1:9" x14ac:dyDescent="0.25">
      <c r="A1627" t="str">
        <f>IF('C. Fund Source'!B1627="","",'C. Fund Source'!B1627&amp;'C. Fund Source'!C1627&amp;'C. Fund Source'!D1627)</f>
        <v/>
      </c>
      <c r="B1627" t="str">
        <f>IF('C. Fund Source'!E1627="","",'C. Fund Source'!E1627)</f>
        <v/>
      </c>
      <c r="C1627" t="str">
        <f>IF(A1627="","",'C. Fund Source'!G1627)</f>
        <v/>
      </c>
      <c r="D1627" t="str">
        <f>IF(A1627="","",IF(COUNTIFS('Tracking Log'!H:H,A1627,'Tracking Log'!J:J,B1627)&gt;0,"Y","N"))</f>
        <v/>
      </c>
      <c r="E1627" t="str">
        <f>IF(A1627="","",IF(D1627="N","Unit will be held to the lessor of the adopted rate or "&amp;TEXT(C1627,"0.0000")&amp;" for "&amp;Year,VLOOKUP(A1627&amp;"-"&amp;B1627,'Tracking Support'!A:E,5,FALSE)))</f>
        <v/>
      </c>
      <c r="F1627">
        <f>IF(A1627=$F$1,COUNTIF($A$2:A1627,A1627),"")</f>
        <v>298</v>
      </c>
      <c r="G1627" t="str">
        <f t="shared" si="79"/>
        <v/>
      </c>
      <c r="H1627" t="str">
        <f t="shared" si="80"/>
        <v/>
      </c>
      <c r="I1627" t="str">
        <f t="shared" si="81"/>
        <v/>
      </c>
    </row>
    <row r="1628" spans="1:9" x14ac:dyDescent="0.25">
      <c r="A1628" t="str">
        <f>IF('C. Fund Source'!B1628="","",'C. Fund Source'!B1628&amp;'C. Fund Source'!C1628&amp;'C. Fund Source'!D1628)</f>
        <v/>
      </c>
      <c r="B1628" t="str">
        <f>IF('C. Fund Source'!E1628="","",'C. Fund Source'!E1628)</f>
        <v/>
      </c>
      <c r="C1628" t="str">
        <f>IF(A1628="","",'C. Fund Source'!G1628)</f>
        <v/>
      </c>
      <c r="D1628" t="str">
        <f>IF(A1628="","",IF(COUNTIFS('Tracking Log'!H:H,A1628,'Tracking Log'!J:J,B1628)&gt;0,"Y","N"))</f>
        <v/>
      </c>
      <c r="E1628" t="str">
        <f>IF(A1628="","",IF(D1628="N","Unit will be held to the lessor of the adopted rate or "&amp;TEXT(C1628,"0.0000")&amp;" for "&amp;Year,VLOOKUP(A1628&amp;"-"&amp;B1628,'Tracking Support'!A:E,5,FALSE)))</f>
        <v/>
      </c>
      <c r="F1628">
        <f>IF(A1628=$F$1,COUNTIF($A$2:A1628,A1628),"")</f>
        <v>299</v>
      </c>
      <c r="G1628" t="str">
        <f t="shared" si="79"/>
        <v/>
      </c>
      <c r="H1628" t="str">
        <f t="shared" si="80"/>
        <v/>
      </c>
      <c r="I1628" t="str">
        <f t="shared" si="81"/>
        <v/>
      </c>
    </row>
    <row r="1629" spans="1:9" x14ac:dyDescent="0.25">
      <c r="A1629" t="str">
        <f>IF('C. Fund Source'!B1629="","",'C. Fund Source'!B1629&amp;'C. Fund Source'!C1629&amp;'C. Fund Source'!D1629)</f>
        <v/>
      </c>
      <c r="B1629" t="str">
        <f>IF('C. Fund Source'!E1629="","",'C. Fund Source'!E1629)</f>
        <v/>
      </c>
      <c r="C1629" t="str">
        <f>IF(A1629="","",'C. Fund Source'!G1629)</f>
        <v/>
      </c>
      <c r="D1629" t="str">
        <f>IF(A1629="","",IF(COUNTIFS('Tracking Log'!H:H,A1629,'Tracking Log'!J:J,B1629)&gt;0,"Y","N"))</f>
        <v/>
      </c>
      <c r="E1629" t="str">
        <f>IF(A1629="","",IF(D1629="N","Unit will be held to the lessor of the adopted rate or "&amp;TEXT(C1629,"0.0000")&amp;" for "&amp;Year,VLOOKUP(A1629&amp;"-"&amp;B1629,'Tracking Support'!A:E,5,FALSE)))</f>
        <v/>
      </c>
      <c r="F1629">
        <f>IF(A1629=$F$1,COUNTIF($A$2:A1629,A1629),"")</f>
        <v>300</v>
      </c>
      <c r="G1629" t="str">
        <f t="shared" si="79"/>
        <v/>
      </c>
      <c r="H1629" t="str">
        <f t="shared" si="80"/>
        <v/>
      </c>
      <c r="I1629" t="str">
        <f t="shared" si="81"/>
        <v/>
      </c>
    </row>
    <row r="1630" spans="1:9" x14ac:dyDescent="0.25">
      <c r="A1630" t="str">
        <f>IF('C. Fund Source'!B1630="","",'C. Fund Source'!B1630&amp;'C. Fund Source'!C1630&amp;'C. Fund Source'!D1630)</f>
        <v/>
      </c>
      <c r="B1630" t="str">
        <f>IF('C. Fund Source'!E1630="","",'C. Fund Source'!E1630)</f>
        <v/>
      </c>
      <c r="C1630" t="str">
        <f>IF(A1630="","",'C. Fund Source'!G1630)</f>
        <v/>
      </c>
      <c r="D1630" t="str">
        <f>IF(A1630="","",IF(COUNTIFS('Tracking Log'!H:H,A1630,'Tracking Log'!J:J,B1630)&gt;0,"Y","N"))</f>
        <v/>
      </c>
      <c r="E1630" t="str">
        <f>IF(A1630="","",IF(D1630="N","Unit will be held to the lessor of the adopted rate or "&amp;TEXT(C1630,"0.0000")&amp;" for "&amp;Year,VLOOKUP(A1630&amp;"-"&amp;B1630,'Tracking Support'!A:E,5,FALSE)))</f>
        <v/>
      </c>
      <c r="F1630">
        <f>IF(A1630=$F$1,COUNTIF($A$2:A1630,A1630),"")</f>
        <v>301</v>
      </c>
      <c r="G1630" t="str">
        <f t="shared" si="79"/>
        <v/>
      </c>
      <c r="H1630" t="str">
        <f t="shared" si="80"/>
        <v/>
      </c>
      <c r="I1630" t="str">
        <f t="shared" si="81"/>
        <v/>
      </c>
    </row>
    <row r="1631" spans="1:9" x14ac:dyDescent="0.25">
      <c r="A1631" t="str">
        <f>IF('C. Fund Source'!B1631="","",'C. Fund Source'!B1631&amp;'C. Fund Source'!C1631&amp;'C. Fund Source'!D1631)</f>
        <v/>
      </c>
      <c r="B1631" t="str">
        <f>IF('C. Fund Source'!E1631="","",'C. Fund Source'!E1631)</f>
        <v/>
      </c>
      <c r="C1631" t="str">
        <f>IF(A1631="","",'C. Fund Source'!G1631)</f>
        <v/>
      </c>
      <c r="D1631" t="str">
        <f>IF(A1631="","",IF(COUNTIFS('Tracking Log'!H:H,A1631,'Tracking Log'!J:J,B1631)&gt;0,"Y","N"))</f>
        <v/>
      </c>
      <c r="E1631" t="str">
        <f>IF(A1631="","",IF(D1631="N","Unit will be held to the lessor of the adopted rate or "&amp;TEXT(C1631,"0.0000")&amp;" for "&amp;Year,VLOOKUP(A1631&amp;"-"&amp;B1631,'Tracking Support'!A:E,5,FALSE)))</f>
        <v/>
      </c>
      <c r="F1631">
        <f>IF(A1631=$F$1,COUNTIF($A$2:A1631,A1631),"")</f>
        <v>302</v>
      </c>
      <c r="G1631" t="str">
        <f t="shared" si="79"/>
        <v/>
      </c>
      <c r="H1631" t="str">
        <f t="shared" si="80"/>
        <v/>
      </c>
      <c r="I1631" t="str">
        <f t="shared" si="81"/>
        <v/>
      </c>
    </row>
    <row r="1632" spans="1:9" x14ac:dyDescent="0.25">
      <c r="A1632" t="str">
        <f>IF('C. Fund Source'!B1632="","",'C. Fund Source'!B1632&amp;'C. Fund Source'!C1632&amp;'C. Fund Source'!D1632)</f>
        <v/>
      </c>
      <c r="B1632" t="str">
        <f>IF('C. Fund Source'!E1632="","",'C. Fund Source'!E1632)</f>
        <v/>
      </c>
      <c r="C1632" t="str">
        <f>IF(A1632="","",'C. Fund Source'!G1632)</f>
        <v/>
      </c>
      <c r="D1632" t="str">
        <f>IF(A1632="","",IF(COUNTIFS('Tracking Log'!H:H,A1632,'Tracking Log'!J:J,B1632)&gt;0,"Y","N"))</f>
        <v/>
      </c>
      <c r="E1632" t="str">
        <f>IF(A1632="","",IF(D1632="N","Unit will be held to the lessor of the adopted rate or "&amp;TEXT(C1632,"0.0000")&amp;" for "&amp;Year,VLOOKUP(A1632&amp;"-"&amp;B1632,'Tracking Support'!A:E,5,FALSE)))</f>
        <v/>
      </c>
      <c r="F1632">
        <f>IF(A1632=$F$1,COUNTIF($A$2:A1632,A1632),"")</f>
        <v>303</v>
      </c>
      <c r="G1632" t="str">
        <f t="shared" si="79"/>
        <v/>
      </c>
      <c r="H1632" t="str">
        <f t="shared" si="80"/>
        <v/>
      </c>
      <c r="I1632" t="str">
        <f t="shared" si="81"/>
        <v/>
      </c>
    </row>
    <row r="1633" spans="1:9" x14ac:dyDescent="0.25">
      <c r="A1633" t="str">
        <f>IF('C. Fund Source'!B1633="","",'C. Fund Source'!B1633&amp;'C. Fund Source'!C1633&amp;'C. Fund Source'!D1633)</f>
        <v/>
      </c>
      <c r="B1633" t="str">
        <f>IF('C. Fund Source'!E1633="","",'C. Fund Source'!E1633)</f>
        <v/>
      </c>
      <c r="C1633" t="str">
        <f>IF(A1633="","",'C. Fund Source'!G1633)</f>
        <v/>
      </c>
      <c r="D1633" t="str">
        <f>IF(A1633="","",IF(COUNTIFS('Tracking Log'!H:H,A1633,'Tracking Log'!J:J,B1633)&gt;0,"Y","N"))</f>
        <v/>
      </c>
      <c r="E1633" t="str">
        <f>IF(A1633="","",IF(D1633="N","Unit will be held to the lessor of the adopted rate or "&amp;TEXT(C1633,"0.0000")&amp;" for "&amp;Year,VLOOKUP(A1633&amp;"-"&amp;B1633,'Tracking Support'!A:E,5,FALSE)))</f>
        <v/>
      </c>
      <c r="F1633">
        <f>IF(A1633=$F$1,COUNTIF($A$2:A1633,A1633),"")</f>
        <v>304</v>
      </c>
      <c r="G1633" t="str">
        <f t="shared" si="79"/>
        <v/>
      </c>
      <c r="H1633" t="str">
        <f t="shared" si="80"/>
        <v/>
      </c>
      <c r="I1633" t="str">
        <f t="shared" si="81"/>
        <v/>
      </c>
    </row>
    <row r="1634" spans="1:9" x14ac:dyDescent="0.25">
      <c r="A1634" t="str">
        <f>IF('C. Fund Source'!B1634="","",'C. Fund Source'!B1634&amp;'C. Fund Source'!C1634&amp;'C. Fund Source'!D1634)</f>
        <v/>
      </c>
      <c r="B1634" t="str">
        <f>IF('C. Fund Source'!E1634="","",'C. Fund Source'!E1634)</f>
        <v/>
      </c>
      <c r="C1634" t="str">
        <f>IF(A1634="","",'C. Fund Source'!G1634)</f>
        <v/>
      </c>
      <c r="D1634" t="str">
        <f>IF(A1634="","",IF(COUNTIFS('Tracking Log'!H:H,A1634,'Tracking Log'!J:J,B1634)&gt;0,"Y","N"))</f>
        <v/>
      </c>
      <c r="E1634" t="str">
        <f>IF(A1634="","",IF(D1634="N","Unit will be held to the lessor of the adopted rate or "&amp;TEXT(C1634,"0.0000")&amp;" for "&amp;Year,VLOOKUP(A1634&amp;"-"&amp;B1634,'Tracking Support'!A:E,5,FALSE)))</f>
        <v/>
      </c>
      <c r="F1634">
        <f>IF(A1634=$F$1,COUNTIF($A$2:A1634,A1634),"")</f>
        <v>305</v>
      </c>
      <c r="G1634" t="str">
        <f t="shared" si="79"/>
        <v/>
      </c>
      <c r="H1634" t="str">
        <f t="shared" si="80"/>
        <v/>
      </c>
      <c r="I1634" t="str">
        <f t="shared" si="81"/>
        <v/>
      </c>
    </row>
    <row r="1635" spans="1:9" x14ac:dyDescent="0.25">
      <c r="A1635" t="str">
        <f>IF('C. Fund Source'!B1635="","",'C. Fund Source'!B1635&amp;'C. Fund Source'!C1635&amp;'C. Fund Source'!D1635)</f>
        <v/>
      </c>
      <c r="B1635" t="str">
        <f>IF('C. Fund Source'!E1635="","",'C. Fund Source'!E1635)</f>
        <v/>
      </c>
      <c r="C1635" t="str">
        <f>IF(A1635="","",'C. Fund Source'!G1635)</f>
        <v/>
      </c>
      <c r="D1635" t="str">
        <f>IF(A1635="","",IF(COUNTIFS('Tracking Log'!H:H,A1635,'Tracking Log'!J:J,B1635)&gt;0,"Y","N"))</f>
        <v/>
      </c>
      <c r="E1635" t="str">
        <f>IF(A1635="","",IF(D1635="N","Unit will be held to the lessor of the adopted rate or "&amp;TEXT(C1635,"0.0000")&amp;" for "&amp;Year,VLOOKUP(A1635&amp;"-"&amp;B1635,'Tracking Support'!A:E,5,FALSE)))</f>
        <v/>
      </c>
      <c r="F1635">
        <f>IF(A1635=$F$1,COUNTIF($A$2:A1635,A1635),"")</f>
        <v>306</v>
      </c>
      <c r="G1635" t="str">
        <f t="shared" si="79"/>
        <v/>
      </c>
      <c r="H1635" t="str">
        <f t="shared" si="80"/>
        <v/>
      </c>
      <c r="I1635" t="str">
        <f t="shared" si="81"/>
        <v/>
      </c>
    </row>
    <row r="1636" spans="1:9" x14ac:dyDescent="0.25">
      <c r="A1636" t="str">
        <f>IF('C. Fund Source'!B1636="","",'C. Fund Source'!B1636&amp;'C. Fund Source'!C1636&amp;'C. Fund Source'!D1636)</f>
        <v/>
      </c>
      <c r="B1636" t="str">
        <f>IF('C. Fund Source'!E1636="","",'C. Fund Source'!E1636)</f>
        <v/>
      </c>
      <c r="C1636" t="str">
        <f>IF(A1636="","",'C. Fund Source'!G1636)</f>
        <v/>
      </c>
      <c r="D1636" t="str">
        <f>IF(A1636="","",IF(COUNTIFS('Tracking Log'!H:H,A1636,'Tracking Log'!J:J,B1636)&gt;0,"Y","N"))</f>
        <v/>
      </c>
      <c r="E1636" t="str">
        <f>IF(A1636="","",IF(D1636="N","Unit will be held to the lessor of the adopted rate or "&amp;TEXT(C1636,"0.0000")&amp;" for "&amp;Year,VLOOKUP(A1636&amp;"-"&amp;B1636,'Tracking Support'!A:E,5,FALSE)))</f>
        <v/>
      </c>
      <c r="F1636">
        <f>IF(A1636=$F$1,COUNTIF($A$2:A1636,A1636),"")</f>
        <v>307</v>
      </c>
      <c r="G1636" t="str">
        <f t="shared" si="79"/>
        <v/>
      </c>
      <c r="H1636" t="str">
        <f t="shared" si="80"/>
        <v/>
      </c>
      <c r="I1636" t="str">
        <f t="shared" si="81"/>
        <v/>
      </c>
    </row>
    <row r="1637" spans="1:9" x14ac:dyDescent="0.25">
      <c r="A1637" t="str">
        <f>IF('C. Fund Source'!B1637="","",'C. Fund Source'!B1637&amp;'C. Fund Source'!C1637&amp;'C. Fund Source'!D1637)</f>
        <v/>
      </c>
      <c r="B1637" t="str">
        <f>IF('C. Fund Source'!E1637="","",'C. Fund Source'!E1637)</f>
        <v/>
      </c>
      <c r="C1637" t="str">
        <f>IF(A1637="","",'C. Fund Source'!G1637)</f>
        <v/>
      </c>
      <c r="D1637" t="str">
        <f>IF(A1637="","",IF(COUNTIFS('Tracking Log'!H:H,A1637,'Tracking Log'!J:J,B1637)&gt;0,"Y","N"))</f>
        <v/>
      </c>
      <c r="E1637" t="str">
        <f>IF(A1637="","",IF(D1637="N","Unit will be held to the lessor of the adopted rate or "&amp;TEXT(C1637,"0.0000")&amp;" for "&amp;Year,VLOOKUP(A1637&amp;"-"&amp;B1637,'Tracking Support'!A:E,5,FALSE)))</f>
        <v/>
      </c>
      <c r="F1637">
        <f>IF(A1637=$F$1,COUNTIF($A$2:A1637,A1637),"")</f>
        <v>308</v>
      </c>
      <c r="G1637" t="str">
        <f t="shared" si="79"/>
        <v/>
      </c>
      <c r="H1637" t="str">
        <f t="shared" si="80"/>
        <v/>
      </c>
      <c r="I1637" t="str">
        <f t="shared" si="81"/>
        <v/>
      </c>
    </row>
    <row r="1638" spans="1:9" x14ac:dyDescent="0.25">
      <c r="A1638" t="str">
        <f>IF('C. Fund Source'!B1638="","",'C. Fund Source'!B1638&amp;'C. Fund Source'!C1638&amp;'C. Fund Source'!D1638)</f>
        <v/>
      </c>
      <c r="B1638" t="str">
        <f>IF('C. Fund Source'!E1638="","",'C. Fund Source'!E1638)</f>
        <v/>
      </c>
      <c r="C1638" t="str">
        <f>IF(A1638="","",'C. Fund Source'!G1638)</f>
        <v/>
      </c>
      <c r="D1638" t="str">
        <f>IF(A1638="","",IF(COUNTIFS('Tracking Log'!H:H,A1638,'Tracking Log'!J:J,B1638)&gt;0,"Y","N"))</f>
        <v/>
      </c>
      <c r="E1638" t="str">
        <f>IF(A1638="","",IF(D1638="N","Unit will be held to the lessor of the adopted rate or "&amp;TEXT(C1638,"0.0000")&amp;" for "&amp;Year,VLOOKUP(A1638&amp;"-"&amp;B1638,'Tracking Support'!A:E,5,FALSE)))</f>
        <v/>
      </c>
      <c r="F1638">
        <f>IF(A1638=$F$1,COUNTIF($A$2:A1638,A1638),"")</f>
        <v>309</v>
      </c>
      <c r="G1638" t="str">
        <f t="shared" si="79"/>
        <v/>
      </c>
      <c r="H1638" t="str">
        <f t="shared" si="80"/>
        <v/>
      </c>
      <c r="I1638" t="str">
        <f t="shared" si="81"/>
        <v/>
      </c>
    </row>
    <row r="1639" spans="1:9" x14ac:dyDescent="0.25">
      <c r="A1639" t="str">
        <f>IF('C. Fund Source'!B1639="","",'C. Fund Source'!B1639&amp;'C. Fund Source'!C1639&amp;'C. Fund Source'!D1639)</f>
        <v/>
      </c>
      <c r="B1639" t="str">
        <f>IF('C. Fund Source'!E1639="","",'C. Fund Source'!E1639)</f>
        <v/>
      </c>
      <c r="C1639" t="str">
        <f>IF(A1639="","",'C. Fund Source'!G1639)</f>
        <v/>
      </c>
      <c r="D1639" t="str">
        <f>IF(A1639="","",IF(COUNTIFS('Tracking Log'!H:H,A1639,'Tracking Log'!J:J,B1639)&gt;0,"Y","N"))</f>
        <v/>
      </c>
      <c r="E1639" t="str">
        <f>IF(A1639="","",IF(D1639="N","Unit will be held to the lessor of the adopted rate or "&amp;TEXT(C1639,"0.0000")&amp;" for "&amp;Year,VLOOKUP(A1639&amp;"-"&amp;B1639,'Tracking Support'!A:E,5,FALSE)))</f>
        <v/>
      </c>
      <c r="F1639">
        <f>IF(A1639=$F$1,COUNTIF($A$2:A1639,A1639),"")</f>
        <v>310</v>
      </c>
      <c r="G1639" t="str">
        <f t="shared" si="79"/>
        <v/>
      </c>
      <c r="H1639" t="str">
        <f t="shared" si="80"/>
        <v/>
      </c>
      <c r="I1639" t="str">
        <f t="shared" si="81"/>
        <v/>
      </c>
    </row>
    <row r="1640" spans="1:9" x14ac:dyDescent="0.25">
      <c r="A1640" t="str">
        <f>IF('C. Fund Source'!B1640="","",'C. Fund Source'!B1640&amp;'C. Fund Source'!C1640&amp;'C. Fund Source'!D1640)</f>
        <v/>
      </c>
      <c r="B1640" t="str">
        <f>IF('C. Fund Source'!E1640="","",'C. Fund Source'!E1640)</f>
        <v/>
      </c>
      <c r="C1640" t="str">
        <f>IF(A1640="","",'C. Fund Source'!G1640)</f>
        <v/>
      </c>
      <c r="D1640" t="str">
        <f>IF(A1640="","",IF(COUNTIFS('Tracking Log'!H:H,A1640,'Tracking Log'!J:J,B1640)&gt;0,"Y","N"))</f>
        <v/>
      </c>
      <c r="E1640" t="str">
        <f>IF(A1640="","",IF(D1640="N","Unit will be held to the lessor of the adopted rate or "&amp;TEXT(C1640,"0.0000")&amp;" for "&amp;Year,VLOOKUP(A1640&amp;"-"&amp;B1640,'Tracking Support'!A:E,5,FALSE)))</f>
        <v/>
      </c>
      <c r="F1640">
        <f>IF(A1640=$F$1,COUNTIF($A$2:A1640,A1640),"")</f>
        <v>311</v>
      </c>
      <c r="G1640" t="str">
        <f t="shared" si="79"/>
        <v/>
      </c>
      <c r="H1640" t="str">
        <f t="shared" si="80"/>
        <v/>
      </c>
      <c r="I1640" t="str">
        <f t="shared" si="81"/>
        <v/>
      </c>
    </row>
    <row r="1641" spans="1:9" x14ac:dyDescent="0.25">
      <c r="A1641" t="str">
        <f>IF('C. Fund Source'!B1641="","",'C. Fund Source'!B1641&amp;'C. Fund Source'!C1641&amp;'C. Fund Source'!D1641)</f>
        <v/>
      </c>
      <c r="B1641" t="str">
        <f>IF('C. Fund Source'!E1641="","",'C. Fund Source'!E1641)</f>
        <v/>
      </c>
      <c r="C1641" t="str">
        <f>IF(A1641="","",'C. Fund Source'!G1641)</f>
        <v/>
      </c>
      <c r="D1641" t="str">
        <f>IF(A1641="","",IF(COUNTIFS('Tracking Log'!H:H,A1641,'Tracking Log'!J:J,B1641)&gt;0,"Y","N"))</f>
        <v/>
      </c>
      <c r="E1641" t="str">
        <f>IF(A1641="","",IF(D1641="N","Unit will be held to the lessor of the adopted rate or "&amp;TEXT(C1641,"0.0000")&amp;" for "&amp;Year,VLOOKUP(A1641&amp;"-"&amp;B1641,'Tracking Support'!A:E,5,FALSE)))</f>
        <v/>
      </c>
      <c r="F1641">
        <f>IF(A1641=$F$1,COUNTIF($A$2:A1641,A1641),"")</f>
        <v>312</v>
      </c>
      <c r="G1641" t="str">
        <f t="shared" si="79"/>
        <v/>
      </c>
      <c r="H1641" t="str">
        <f t="shared" si="80"/>
        <v/>
      </c>
      <c r="I1641" t="str">
        <f t="shared" si="81"/>
        <v/>
      </c>
    </row>
    <row r="1642" spans="1:9" x14ac:dyDescent="0.25">
      <c r="A1642" t="str">
        <f>IF('C. Fund Source'!B1642="","",'C. Fund Source'!B1642&amp;'C. Fund Source'!C1642&amp;'C. Fund Source'!D1642)</f>
        <v/>
      </c>
      <c r="B1642" t="str">
        <f>IF('C. Fund Source'!E1642="","",'C. Fund Source'!E1642)</f>
        <v/>
      </c>
      <c r="C1642" t="str">
        <f>IF(A1642="","",'C. Fund Source'!G1642)</f>
        <v/>
      </c>
      <c r="D1642" t="str">
        <f>IF(A1642="","",IF(COUNTIFS('Tracking Log'!H:H,A1642,'Tracking Log'!J:J,B1642)&gt;0,"Y","N"))</f>
        <v/>
      </c>
      <c r="E1642" t="str">
        <f>IF(A1642="","",IF(D1642="N","Unit will be held to the lessor of the adopted rate or "&amp;TEXT(C1642,"0.0000")&amp;" for "&amp;Year,VLOOKUP(A1642&amp;"-"&amp;B1642,'Tracking Support'!A:E,5,FALSE)))</f>
        <v/>
      </c>
      <c r="F1642">
        <f>IF(A1642=$F$1,COUNTIF($A$2:A1642,A1642),"")</f>
        <v>313</v>
      </c>
      <c r="G1642" t="str">
        <f t="shared" si="79"/>
        <v/>
      </c>
      <c r="H1642" t="str">
        <f t="shared" si="80"/>
        <v/>
      </c>
      <c r="I1642" t="str">
        <f t="shared" si="81"/>
        <v/>
      </c>
    </row>
    <row r="1643" spans="1:9" x14ac:dyDescent="0.25">
      <c r="A1643" t="str">
        <f>IF('C. Fund Source'!B1643="","",'C. Fund Source'!B1643&amp;'C. Fund Source'!C1643&amp;'C. Fund Source'!D1643)</f>
        <v/>
      </c>
      <c r="B1643" t="str">
        <f>IF('C. Fund Source'!E1643="","",'C. Fund Source'!E1643)</f>
        <v/>
      </c>
      <c r="C1643" t="str">
        <f>IF(A1643="","",'C. Fund Source'!G1643)</f>
        <v/>
      </c>
      <c r="D1643" t="str">
        <f>IF(A1643="","",IF(COUNTIFS('Tracking Log'!H:H,A1643,'Tracking Log'!J:J,B1643)&gt;0,"Y","N"))</f>
        <v/>
      </c>
      <c r="E1643" t="str">
        <f>IF(A1643="","",IF(D1643="N","Unit will be held to the lessor of the adopted rate or "&amp;TEXT(C1643,"0.0000")&amp;" for "&amp;Year,VLOOKUP(A1643&amp;"-"&amp;B1643,'Tracking Support'!A:E,5,FALSE)))</f>
        <v/>
      </c>
      <c r="F1643">
        <f>IF(A1643=$F$1,COUNTIF($A$2:A1643,A1643),"")</f>
        <v>314</v>
      </c>
      <c r="G1643" t="str">
        <f t="shared" si="79"/>
        <v/>
      </c>
      <c r="H1643" t="str">
        <f t="shared" si="80"/>
        <v/>
      </c>
      <c r="I1643" t="str">
        <f t="shared" si="81"/>
        <v/>
      </c>
    </row>
    <row r="1644" spans="1:9" x14ac:dyDescent="0.25">
      <c r="A1644" t="str">
        <f>IF('C. Fund Source'!B1644="","",'C. Fund Source'!B1644&amp;'C. Fund Source'!C1644&amp;'C. Fund Source'!D1644)</f>
        <v/>
      </c>
      <c r="B1644" t="str">
        <f>IF('C. Fund Source'!E1644="","",'C. Fund Source'!E1644)</f>
        <v/>
      </c>
      <c r="C1644" t="str">
        <f>IF(A1644="","",'C. Fund Source'!G1644)</f>
        <v/>
      </c>
      <c r="D1644" t="str">
        <f>IF(A1644="","",IF(COUNTIFS('Tracking Log'!H:H,A1644,'Tracking Log'!J:J,B1644)&gt;0,"Y","N"))</f>
        <v/>
      </c>
      <c r="E1644" t="str">
        <f>IF(A1644="","",IF(D1644="N","Unit will be held to the lessor of the adopted rate or "&amp;TEXT(C1644,"0.0000")&amp;" for "&amp;Year,VLOOKUP(A1644&amp;"-"&amp;B1644,'Tracking Support'!A:E,5,FALSE)))</f>
        <v/>
      </c>
      <c r="F1644">
        <f>IF(A1644=$F$1,COUNTIF($A$2:A1644,A1644),"")</f>
        <v>315</v>
      </c>
      <c r="G1644" t="str">
        <f t="shared" si="79"/>
        <v/>
      </c>
      <c r="H1644" t="str">
        <f t="shared" si="80"/>
        <v/>
      </c>
      <c r="I1644" t="str">
        <f t="shared" si="81"/>
        <v/>
      </c>
    </row>
    <row r="1645" spans="1:9" x14ac:dyDescent="0.25">
      <c r="A1645" t="str">
        <f>IF('C. Fund Source'!B1645="","",'C. Fund Source'!B1645&amp;'C. Fund Source'!C1645&amp;'C. Fund Source'!D1645)</f>
        <v/>
      </c>
      <c r="B1645" t="str">
        <f>IF('C. Fund Source'!E1645="","",'C. Fund Source'!E1645)</f>
        <v/>
      </c>
      <c r="C1645" t="str">
        <f>IF(A1645="","",'C. Fund Source'!G1645)</f>
        <v/>
      </c>
      <c r="D1645" t="str">
        <f>IF(A1645="","",IF(COUNTIFS('Tracking Log'!H:H,A1645,'Tracking Log'!J:J,B1645)&gt;0,"Y","N"))</f>
        <v/>
      </c>
      <c r="E1645" t="str">
        <f>IF(A1645="","",IF(D1645="N","Unit will be held to the lessor of the adopted rate or "&amp;TEXT(C1645,"0.0000")&amp;" for "&amp;Year,VLOOKUP(A1645&amp;"-"&amp;B1645,'Tracking Support'!A:E,5,FALSE)))</f>
        <v/>
      </c>
      <c r="F1645">
        <f>IF(A1645=$F$1,COUNTIF($A$2:A1645,A1645),"")</f>
        <v>316</v>
      </c>
      <c r="G1645" t="str">
        <f t="shared" si="79"/>
        <v/>
      </c>
      <c r="H1645" t="str">
        <f t="shared" si="80"/>
        <v/>
      </c>
      <c r="I1645" t="str">
        <f t="shared" si="81"/>
        <v/>
      </c>
    </row>
    <row r="1646" spans="1:9" x14ac:dyDescent="0.25">
      <c r="A1646" t="str">
        <f>IF('C. Fund Source'!B1646="","",'C. Fund Source'!B1646&amp;'C. Fund Source'!C1646&amp;'C. Fund Source'!D1646)</f>
        <v/>
      </c>
      <c r="B1646" t="str">
        <f>IF('C. Fund Source'!E1646="","",'C. Fund Source'!E1646)</f>
        <v/>
      </c>
      <c r="C1646" t="str">
        <f>IF(A1646="","",'C. Fund Source'!G1646)</f>
        <v/>
      </c>
      <c r="D1646" t="str">
        <f>IF(A1646="","",IF(COUNTIFS('Tracking Log'!H:H,A1646,'Tracking Log'!J:J,B1646)&gt;0,"Y","N"))</f>
        <v/>
      </c>
      <c r="E1646" t="str">
        <f>IF(A1646="","",IF(D1646="N","Unit will be held to the lessor of the adopted rate or "&amp;TEXT(C1646,"0.0000")&amp;" for "&amp;Year,VLOOKUP(A1646&amp;"-"&amp;B1646,'Tracking Support'!A:E,5,FALSE)))</f>
        <v/>
      </c>
      <c r="F1646">
        <f>IF(A1646=$F$1,COUNTIF($A$2:A1646,A1646),"")</f>
        <v>317</v>
      </c>
      <c r="G1646" t="str">
        <f t="shared" si="79"/>
        <v/>
      </c>
      <c r="H1646" t="str">
        <f t="shared" si="80"/>
        <v/>
      </c>
      <c r="I1646" t="str">
        <f t="shared" si="81"/>
        <v/>
      </c>
    </row>
    <row r="1647" spans="1:9" x14ac:dyDescent="0.25">
      <c r="A1647" t="str">
        <f>IF('C. Fund Source'!B1647="","",'C. Fund Source'!B1647&amp;'C. Fund Source'!C1647&amp;'C. Fund Source'!D1647)</f>
        <v/>
      </c>
      <c r="B1647" t="str">
        <f>IF('C. Fund Source'!E1647="","",'C. Fund Source'!E1647)</f>
        <v/>
      </c>
      <c r="C1647" t="str">
        <f>IF(A1647="","",'C. Fund Source'!G1647)</f>
        <v/>
      </c>
      <c r="D1647" t="str">
        <f>IF(A1647="","",IF(COUNTIFS('Tracking Log'!H:H,A1647,'Tracking Log'!J:J,B1647)&gt;0,"Y","N"))</f>
        <v/>
      </c>
      <c r="E1647" t="str">
        <f>IF(A1647="","",IF(D1647="N","Unit will be held to the lessor of the adopted rate or "&amp;TEXT(C1647,"0.0000")&amp;" for "&amp;Year,VLOOKUP(A1647&amp;"-"&amp;B1647,'Tracking Support'!A:E,5,FALSE)))</f>
        <v/>
      </c>
      <c r="F1647">
        <f>IF(A1647=$F$1,COUNTIF($A$2:A1647,A1647),"")</f>
        <v>318</v>
      </c>
      <c r="G1647" t="str">
        <f t="shared" si="79"/>
        <v/>
      </c>
      <c r="H1647" t="str">
        <f t="shared" si="80"/>
        <v/>
      </c>
      <c r="I1647" t="str">
        <f t="shared" si="81"/>
        <v/>
      </c>
    </row>
    <row r="1648" spans="1:9" x14ac:dyDescent="0.25">
      <c r="A1648" t="str">
        <f>IF('C. Fund Source'!B1648="","",'C. Fund Source'!B1648&amp;'C. Fund Source'!C1648&amp;'C. Fund Source'!D1648)</f>
        <v/>
      </c>
      <c r="B1648" t="str">
        <f>IF('C. Fund Source'!E1648="","",'C. Fund Source'!E1648)</f>
        <v/>
      </c>
      <c r="C1648" t="str">
        <f>IF(A1648="","",'C. Fund Source'!G1648)</f>
        <v/>
      </c>
      <c r="D1648" t="str">
        <f>IF(A1648="","",IF(COUNTIFS('Tracking Log'!H:H,A1648,'Tracking Log'!J:J,B1648)&gt;0,"Y","N"))</f>
        <v/>
      </c>
      <c r="E1648" t="str">
        <f>IF(A1648="","",IF(D1648="N","Unit will be held to the lessor of the adopted rate or "&amp;TEXT(C1648,"0.0000")&amp;" for "&amp;Year,VLOOKUP(A1648&amp;"-"&amp;B1648,'Tracking Support'!A:E,5,FALSE)))</f>
        <v/>
      </c>
      <c r="F1648">
        <f>IF(A1648=$F$1,COUNTIF($A$2:A1648,A1648),"")</f>
        <v>319</v>
      </c>
      <c r="G1648" t="str">
        <f t="shared" si="79"/>
        <v/>
      </c>
      <c r="H1648" t="str">
        <f t="shared" si="80"/>
        <v/>
      </c>
      <c r="I1648" t="str">
        <f t="shared" si="81"/>
        <v/>
      </c>
    </row>
    <row r="1649" spans="1:9" x14ac:dyDescent="0.25">
      <c r="A1649" t="str">
        <f>IF('C. Fund Source'!B1649="","",'C. Fund Source'!B1649&amp;'C. Fund Source'!C1649&amp;'C. Fund Source'!D1649)</f>
        <v/>
      </c>
      <c r="B1649" t="str">
        <f>IF('C. Fund Source'!E1649="","",'C. Fund Source'!E1649)</f>
        <v/>
      </c>
      <c r="C1649" t="str">
        <f>IF(A1649="","",'C. Fund Source'!G1649)</f>
        <v/>
      </c>
      <c r="D1649" t="str">
        <f>IF(A1649="","",IF(COUNTIFS('Tracking Log'!H:H,A1649,'Tracking Log'!J:J,B1649)&gt;0,"Y","N"))</f>
        <v/>
      </c>
      <c r="E1649" t="str">
        <f>IF(A1649="","",IF(D1649="N","Unit will be held to the lessor of the adopted rate or "&amp;TEXT(C1649,"0.0000")&amp;" for "&amp;Year,VLOOKUP(A1649&amp;"-"&amp;B1649,'Tracking Support'!A:E,5,FALSE)))</f>
        <v/>
      </c>
      <c r="F1649">
        <f>IF(A1649=$F$1,COUNTIF($A$2:A1649,A1649),"")</f>
        <v>320</v>
      </c>
      <c r="G1649" t="str">
        <f t="shared" si="79"/>
        <v/>
      </c>
      <c r="H1649" t="str">
        <f t="shared" si="80"/>
        <v/>
      </c>
      <c r="I1649" t="str">
        <f t="shared" si="81"/>
        <v/>
      </c>
    </row>
    <row r="1650" spans="1:9" x14ac:dyDescent="0.25">
      <c r="A1650" t="str">
        <f>IF('C. Fund Source'!B1650="","",'C. Fund Source'!B1650&amp;'C. Fund Source'!C1650&amp;'C. Fund Source'!D1650)</f>
        <v/>
      </c>
      <c r="B1650" t="str">
        <f>IF('C. Fund Source'!E1650="","",'C. Fund Source'!E1650)</f>
        <v/>
      </c>
      <c r="C1650" t="str">
        <f>IF(A1650="","",'C. Fund Source'!G1650)</f>
        <v/>
      </c>
      <c r="D1650" t="str">
        <f>IF(A1650="","",IF(COUNTIFS('Tracking Log'!H:H,A1650,'Tracking Log'!J:J,B1650)&gt;0,"Y","N"))</f>
        <v/>
      </c>
      <c r="E1650" t="str">
        <f>IF(A1650="","",IF(D1650="N","Unit will be held to the lessor of the adopted rate or "&amp;TEXT(C1650,"0.0000")&amp;" for "&amp;Year,VLOOKUP(A1650&amp;"-"&amp;B1650,'Tracking Support'!A:E,5,FALSE)))</f>
        <v/>
      </c>
      <c r="F1650">
        <f>IF(A1650=$F$1,COUNTIF($A$2:A1650,A1650),"")</f>
        <v>321</v>
      </c>
      <c r="G1650" t="str">
        <f t="shared" si="79"/>
        <v/>
      </c>
      <c r="H1650" t="str">
        <f t="shared" si="80"/>
        <v/>
      </c>
      <c r="I1650" t="str">
        <f t="shared" si="81"/>
        <v/>
      </c>
    </row>
    <row r="1651" spans="1:9" x14ac:dyDescent="0.25">
      <c r="A1651" t="str">
        <f>IF('C. Fund Source'!B1651="","",'C. Fund Source'!B1651&amp;'C. Fund Source'!C1651&amp;'C. Fund Source'!D1651)</f>
        <v/>
      </c>
      <c r="B1651" t="str">
        <f>IF('C. Fund Source'!E1651="","",'C. Fund Source'!E1651)</f>
        <v/>
      </c>
      <c r="C1651" t="str">
        <f>IF(A1651="","",'C. Fund Source'!G1651)</f>
        <v/>
      </c>
      <c r="D1651" t="str">
        <f>IF(A1651="","",IF(COUNTIFS('Tracking Log'!H:H,A1651,'Tracking Log'!J:J,B1651)&gt;0,"Y","N"))</f>
        <v/>
      </c>
      <c r="E1651" t="str">
        <f>IF(A1651="","",IF(D1651="N","Unit will be held to the lessor of the adopted rate or "&amp;TEXT(C1651,"0.0000")&amp;" for "&amp;Year,VLOOKUP(A1651&amp;"-"&amp;B1651,'Tracking Support'!A:E,5,FALSE)))</f>
        <v/>
      </c>
      <c r="F1651">
        <f>IF(A1651=$F$1,COUNTIF($A$2:A1651,A1651),"")</f>
        <v>322</v>
      </c>
      <c r="G1651" t="str">
        <f t="shared" si="79"/>
        <v/>
      </c>
      <c r="H1651" t="str">
        <f t="shared" si="80"/>
        <v/>
      </c>
      <c r="I1651" t="str">
        <f t="shared" si="81"/>
        <v/>
      </c>
    </row>
    <row r="1652" spans="1:9" x14ac:dyDescent="0.25">
      <c r="A1652" t="str">
        <f>IF('C. Fund Source'!B1652="","",'C. Fund Source'!B1652&amp;'C. Fund Source'!C1652&amp;'C. Fund Source'!D1652)</f>
        <v/>
      </c>
      <c r="B1652" t="str">
        <f>IF('C. Fund Source'!E1652="","",'C. Fund Source'!E1652)</f>
        <v/>
      </c>
      <c r="C1652" t="str">
        <f>IF(A1652="","",'C. Fund Source'!G1652)</f>
        <v/>
      </c>
      <c r="D1652" t="str">
        <f>IF(A1652="","",IF(COUNTIFS('Tracking Log'!H:H,A1652,'Tracking Log'!J:J,B1652)&gt;0,"Y","N"))</f>
        <v/>
      </c>
      <c r="E1652" t="str">
        <f>IF(A1652="","",IF(D1652="N","Unit will be held to the lessor of the adopted rate or "&amp;TEXT(C1652,"0.0000")&amp;" for "&amp;Year,VLOOKUP(A1652&amp;"-"&amp;B1652,'Tracking Support'!A:E,5,FALSE)))</f>
        <v/>
      </c>
      <c r="F1652">
        <f>IF(A1652=$F$1,COUNTIF($A$2:A1652,A1652),"")</f>
        <v>323</v>
      </c>
      <c r="G1652" t="str">
        <f t="shared" si="79"/>
        <v/>
      </c>
      <c r="H1652" t="str">
        <f t="shared" si="80"/>
        <v/>
      </c>
      <c r="I1652" t="str">
        <f t="shared" si="81"/>
        <v/>
      </c>
    </row>
    <row r="1653" spans="1:9" x14ac:dyDescent="0.25">
      <c r="A1653" t="str">
        <f>IF('C. Fund Source'!B1653="","",'C. Fund Source'!B1653&amp;'C. Fund Source'!C1653&amp;'C. Fund Source'!D1653)</f>
        <v/>
      </c>
      <c r="B1653" t="str">
        <f>IF('C. Fund Source'!E1653="","",'C. Fund Source'!E1653)</f>
        <v/>
      </c>
      <c r="C1653" t="str">
        <f>IF(A1653="","",'C. Fund Source'!G1653)</f>
        <v/>
      </c>
      <c r="D1653" t="str">
        <f>IF(A1653="","",IF(COUNTIFS('Tracking Log'!H:H,A1653,'Tracking Log'!J:J,B1653)&gt;0,"Y","N"))</f>
        <v/>
      </c>
      <c r="E1653" t="str">
        <f>IF(A1653="","",IF(D1653="N","Unit will be held to the lessor of the adopted rate or "&amp;TEXT(C1653,"0.0000")&amp;" for "&amp;Year,VLOOKUP(A1653&amp;"-"&amp;B1653,'Tracking Support'!A:E,5,FALSE)))</f>
        <v/>
      </c>
      <c r="F1653">
        <f>IF(A1653=$F$1,COUNTIF($A$2:A1653,A1653),"")</f>
        <v>324</v>
      </c>
      <c r="G1653" t="str">
        <f t="shared" si="79"/>
        <v/>
      </c>
      <c r="H1653" t="str">
        <f t="shared" si="80"/>
        <v/>
      </c>
      <c r="I1653" t="str">
        <f t="shared" si="81"/>
        <v/>
      </c>
    </row>
    <row r="1654" spans="1:9" x14ac:dyDescent="0.25">
      <c r="A1654" t="str">
        <f>IF('C. Fund Source'!B1654="","",'C. Fund Source'!B1654&amp;'C. Fund Source'!C1654&amp;'C. Fund Source'!D1654)</f>
        <v/>
      </c>
      <c r="B1654" t="str">
        <f>IF('C. Fund Source'!E1654="","",'C. Fund Source'!E1654)</f>
        <v/>
      </c>
      <c r="C1654" t="str">
        <f>IF(A1654="","",'C. Fund Source'!G1654)</f>
        <v/>
      </c>
      <c r="D1654" t="str">
        <f>IF(A1654="","",IF(COUNTIFS('Tracking Log'!H:H,A1654,'Tracking Log'!J:J,B1654)&gt;0,"Y","N"))</f>
        <v/>
      </c>
      <c r="E1654" t="str">
        <f>IF(A1654="","",IF(D1654="N","Unit will be held to the lessor of the adopted rate or "&amp;TEXT(C1654,"0.0000")&amp;" for "&amp;Year,VLOOKUP(A1654&amp;"-"&amp;B1654,'Tracking Support'!A:E,5,FALSE)))</f>
        <v/>
      </c>
      <c r="F1654">
        <f>IF(A1654=$F$1,COUNTIF($A$2:A1654,A1654),"")</f>
        <v>325</v>
      </c>
      <c r="G1654" t="str">
        <f t="shared" si="79"/>
        <v/>
      </c>
      <c r="H1654" t="str">
        <f t="shared" si="80"/>
        <v/>
      </c>
      <c r="I1654" t="str">
        <f t="shared" si="81"/>
        <v/>
      </c>
    </row>
    <row r="1655" spans="1:9" x14ac:dyDescent="0.25">
      <c r="A1655" t="str">
        <f>IF('C. Fund Source'!B1655="","",'C. Fund Source'!B1655&amp;'C. Fund Source'!C1655&amp;'C. Fund Source'!D1655)</f>
        <v/>
      </c>
      <c r="B1655" t="str">
        <f>IF('C. Fund Source'!E1655="","",'C. Fund Source'!E1655)</f>
        <v/>
      </c>
      <c r="C1655" t="str">
        <f>IF(A1655="","",'C. Fund Source'!G1655)</f>
        <v/>
      </c>
      <c r="D1655" t="str">
        <f>IF(A1655="","",IF(COUNTIFS('Tracking Log'!H:H,A1655,'Tracking Log'!J:J,B1655)&gt;0,"Y","N"))</f>
        <v/>
      </c>
      <c r="E1655" t="str">
        <f>IF(A1655="","",IF(D1655="N","Unit will be held to the lessor of the adopted rate or "&amp;TEXT(C1655,"0.0000")&amp;" for "&amp;Year,VLOOKUP(A1655&amp;"-"&amp;B1655,'Tracking Support'!A:E,5,FALSE)))</f>
        <v/>
      </c>
      <c r="F1655">
        <f>IF(A1655=$F$1,COUNTIF($A$2:A1655,A1655),"")</f>
        <v>326</v>
      </c>
      <c r="G1655" t="str">
        <f t="shared" si="79"/>
        <v/>
      </c>
      <c r="H1655" t="str">
        <f t="shared" si="80"/>
        <v/>
      </c>
      <c r="I1655" t="str">
        <f t="shared" si="81"/>
        <v/>
      </c>
    </row>
    <row r="1656" spans="1:9" x14ac:dyDescent="0.25">
      <c r="A1656" t="str">
        <f>IF('C. Fund Source'!B1656="","",'C. Fund Source'!B1656&amp;'C. Fund Source'!C1656&amp;'C. Fund Source'!D1656)</f>
        <v/>
      </c>
      <c r="B1656" t="str">
        <f>IF('C. Fund Source'!E1656="","",'C. Fund Source'!E1656)</f>
        <v/>
      </c>
      <c r="C1656" t="str">
        <f>IF(A1656="","",'C. Fund Source'!G1656)</f>
        <v/>
      </c>
      <c r="D1656" t="str">
        <f>IF(A1656="","",IF(COUNTIFS('Tracking Log'!H:H,A1656,'Tracking Log'!J:J,B1656)&gt;0,"Y","N"))</f>
        <v/>
      </c>
      <c r="E1656" t="str">
        <f>IF(A1656="","",IF(D1656="N","Unit will be held to the lessor of the adopted rate or "&amp;TEXT(C1656,"0.0000")&amp;" for "&amp;Year,VLOOKUP(A1656&amp;"-"&amp;B1656,'Tracking Support'!A:E,5,FALSE)))</f>
        <v/>
      </c>
      <c r="F1656">
        <f>IF(A1656=$F$1,COUNTIF($A$2:A1656,A1656),"")</f>
        <v>327</v>
      </c>
      <c r="G1656" t="str">
        <f t="shared" si="79"/>
        <v/>
      </c>
      <c r="H1656" t="str">
        <f t="shared" si="80"/>
        <v/>
      </c>
      <c r="I1656" t="str">
        <f t="shared" si="81"/>
        <v/>
      </c>
    </row>
    <row r="1657" spans="1:9" x14ac:dyDescent="0.25">
      <c r="A1657" t="str">
        <f>IF('C. Fund Source'!B1657="","",'C. Fund Source'!B1657&amp;'C. Fund Source'!C1657&amp;'C. Fund Source'!D1657)</f>
        <v/>
      </c>
      <c r="B1657" t="str">
        <f>IF('C. Fund Source'!E1657="","",'C. Fund Source'!E1657)</f>
        <v/>
      </c>
      <c r="C1657" t="str">
        <f>IF(A1657="","",'C. Fund Source'!G1657)</f>
        <v/>
      </c>
      <c r="D1657" t="str">
        <f>IF(A1657="","",IF(COUNTIFS('Tracking Log'!H:H,A1657,'Tracking Log'!J:J,B1657)&gt;0,"Y","N"))</f>
        <v/>
      </c>
      <c r="E1657" t="str">
        <f>IF(A1657="","",IF(D1657="N","Unit will be held to the lessor of the adopted rate or "&amp;TEXT(C1657,"0.0000")&amp;" for "&amp;Year,VLOOKUP(A1657&amp;"-"&amp;B1657,'Tracking Support'!A:E,5,FALSE)))</f>
        <v/>
      </c>
      <c r="F1657">
        <f>IF(A1657=$F$1,COUNTIF($A$2:A1657,A1657),"")</f>
        <v>328</v>
      </c>
      <c r="G1657" t="str">
        <f t="shared" si="79"/>
        <v/>
      </c>
      <c r="H1657" t="str">
        <f t="shared" si="80"/>
        <v/>
      </c>
      <c r="I1657" t="str">
        <f t="shared" si="81"/>
        <v/>
      </c>
    </row>
    <row r="1658" spans="1:9" x14ac:dyDescent="0.25">
      <c r="A1658" t="str">
        <f>IF('C. Fund Source'!B1658="","",'C. Fund Source'!B1658&amp;'C. Fund Source'!C1658&amp;'C. Fund Source'!D1658)</f>
        <v/>
      </c>
      <c r="B1658" t="str">
        <f>IF('C. Fund Source'!E1658="","",'C. Fund Source'!E1658)</f>
        <v/>
      </c>
      <c r="C1658" t="str">
        <f>IF(A1658="","",'C. Fund Source'!G1658)</f>
        <v/>
      </c>
      <c r="D1658" t="str">
        <f>IF(A1658="","",IF(COUNTIFS('Tracking Log'!H:H,A1658,'Tracking Log'!J:J,B1658)&gt;0,"Y","N"))</f>
        <v/>
      </c>
      <c r="E1658" t="str">
        <f>IF(A1658="","",IF(D1658="N","Unit will be held to the lessor of the adopted rate or "&amp;TEXT(C1658,"0.0000")&amp;" for "&amp;Year,VLOOKUP(A1658&amp;"-"&amp;B1658,'Tracking Support'!A:E,5,FALSE)))</f>
        <v/>
      </c>
      <c r="F1658">
        <f>IF(A1658=$F$1,COUNTIF($A$2:A1658,A1658),"")</f>
        <v>329</v>
      </c>
      <c r="G1658" t="str">
        <f t="shared" si="79"/>
        <v/>
      </c>
      <c r="H1658" t="str">
        <f t="shared" si="80"/>
        <v/>
      </c>
      <c r="I1658" t="str">
        <f t="shared" si="81"/>
        <v/>
      </c>
    </row>
    <row r="1659" spans="1:9" x14ac:dyDescent="0.25">
      <c r="A1659" t="str">
        <f>IF('C. Fund Source'!B1659="","",'C. Fund Source'!B1659&amp;'C. Fund Source'!C1659&amp;'C. Fund Source'!D1659)</f>
        <v/>
      </c>
      <c r="B1659" t="str">
        <f>IF('C. Fund Source'!E1659="","",'C. Fund Source'!E1659)</f>
        <v/>
      </c>
      <c r="C1659" t="str">
        <f>IF(A1659="","",'C. Fund Source'!G1659)</f>
        <v/>
      </c>
      <c r="D1659" t="str">
        <f>IF(A1659="","",IF(COUNTIFS('Tracking Log'!H:H,A1659,'Tracking Log'!J:J,B1659)&gt;0,"Y","N"))</f>
        <v/>
      </c>
      <c r="E1659" t="str">
        <f>IF(A1659="","",IF(D1659="N","Unit will be held to the lessor of the adopted rate or "&amp;TEXT(C1659,"0.0000")&amp;" for "&amp;Year,VLOOKUP(A1659&amp;"-"&amp;B1659,'Tracking Support'!A:E,5,FALSE)))</f>
        <v/>
      </c>
      <c r="F1659">
        <f>IF(A1659=$F$1,COUNTIF($A$2:A1659,A1659),"")</f>
        <v>330</v>
      </c>
      <c r="G1659" t="str">
        <f t="shared" si="79"/>
        <v/>
      </c>
      <c r="H1659" t="str">
        <f t="shared" si="80"/>
        <v/>
      </c>
      <c r="I1659" t="str">
        <f t="shared" si="81"/>
        <v/>
      </c>
    </row>
    <row r="1660" spans="1:9" x14ac:dyDescent="0.25">
      <c r="A1660" t="str">
        <f>IF('C. Fund Source'!B1660="","",'C. Fund Source'!B1660&amp;'C. Fund Source'!C1660&amp;'C. Fund Source'!D1660)</f>
        <v/>
      </c>
      <c r="B1660" t="str">
        <f>IF('C. Fund Source'!E1660="","",'C. Fund Source'!E1660)</f>
        <v/>
      </c>
      <c r="C1660" t="str">
        <f>IF(A1660="","",'C. Fund Source'!G1660)</f>
        <v/>
      </c>
      <c r="D1660" t="str">
        <f>IF(A1660="","",IF(COUNTIFS('Tracking Log'!H:H,A1660,'Tracking Log'!J:J,B1660)&gt;0,"Y","N"))</f>
        <v/>
      </c>
      <c r="E1660" t="str">
        <f>IF(A1660="","",IF(D1660="N","Unit will be held to the lessor of the adopted rate or "&amp;TEXT(C1660,"0.0000")&amp;" for "&amp;Year,VLOOKUP(A1660&amp;"-"&amp;B1660,'Tracking Support'!A:E,5,FALSE)))</f>
        <v/>
      </c>
      <c r="F1660">
        <f>IF(A1660=$F$1,COUNTIF($A$2:A1660,A1660),"")</f>
        <v>331</v>
      </c>
      <c r="G1660" t="str">
        <f t="shared" si="79"/>
        <v/>
      </c>
      <c r="H1660" t="str">
        <f t="shared" si="80"/>
        <v/>
      </c>
      <c r="I1660" t="str">
        <f t="shared" si="81"/>
        <v/>
      </c>
    </row>
    <row r="1661" spans="1:9" x14ac:dyDescent="0.25">
      <c r="A1661" t="str">
        <f>IF('C. Fund Source'!B1661="","",'C. Fund Source'!B1661&amp;'C. Fund Source'!C1661&amp;'C. Fund Source'!D1661)</f>
        <v/>
      </c>
      <c r="B1661" t="str">
        <f>IF('C. Fund Source'!E1661="","",'C. Fund Source'!E1661)</f>
        <v/>
      </c>
      <c r="C1661" t="str">
        <f>IF(A1661="","",'C. Fund Source'!G1661)</f>
        <v/>
      </c>
      <c r="D1661" t="str">
        <f>IF(A1661="","",IF(COUNTIFS('Tracking Log'!H:H,A1661,'Tracking Log'!J:J,B1661)&gt;0,"Y","N"))</f>
        <v/>
      </c>
      <c r="E1661" t="str">
        <f>IF(A1661="","",IF(D1661="N","Unit will be held to the lessor of the adopted rate or "&amp;TEXT(C1661,"0.0000")&amp;" for "&amp;Year,VLOOKUP(A1661&amp;"-"&amp;B1661,'Tracking Support'!A:E,5,FALSE)))</f>
        <v/>
      </c>
      <c r="F1661">
        <f>IF(A1661=$F$1,COUNTIF($A$2:A1661,A1661),"")</f>
        <v>332</v>
      </c>
      <c r="G1661" t="str">
        <f t="shared" si="79"/>
        <v/>
      </c>
      <c r="H1661" t="str">
        <f t="shared" si="80"/>
        <v/>
      </c>
      <c r="I1661" t="str">
        <f t="shared" si="81"/>
        <v/>
      </c>
    </row>
    <row r="1662" spans="1:9" x14ac:dyDescent="0.25">
      <c r="A1662" t="str">
        <f>IF('C. Fund Source'!B1662="","",'C. Fund Source'!B1662&amp;'C. Fund Source'!C1662&amp;'C. Fund Source'!D1662)</f>
        <v/>
      </c>
      <c r="B1662" t="str">
        <f>IF('C. Fund Source'!E1662="","",'C. Fund Source'!E1662)</f>
        <v/>
      </c>
      <c r="C1662" t="str">
        <f>IF(A1662="","",'C. Fund Source'!G1662)</f>
        <v/>
      </c>
      <c r="D1662" t="str">
        <f>IF(A1662="","",IF(COUNTIFS('Tracking Log'!H:H,A1662,'Tracking Log'!J:J,B1662)&gt;0,"Y","N"))</f>
        <v/>
      </c>
      <c r="E1662" t="str">
        <f>IF(A1662="","",IF(D1662="N","Unit will be held to the lessor of the adopted rate or "&amp;TEXT(C1662,"0.0000")&amp;" for "&amp;Year,VLOOKUP(A1662&amp;"-"&amp;B1662,'Tracking Support'!A:E,5,FALSE)))</f>
        <v/>
      </c>
      <c r="F1662">
        <f>IF(A1662=$F$1,COUNTIF($A$2:A1662,A1662),"")</f>
        <v>333</v>
      </c>
      <c r="G1662" t="str">
        <f t="shared" si="79"/>
        <v/>
      </c>
      <c r="H1662" t="str">
        <f t="shared" si="80"/>
        <v/>
      </c>
      <c r="I1662" t="str">
        <f t="shared" si="81"/>
        <v/>
      </c>
    </row>
    <row r="1663" spans="1:9" x14ac:dyDescent="0.25">
      <c r="A1663" t="str">
        <f>IF('C. Fund Source'!B1663="","",'C. Fund Source'!B1663&amp;'C. Fund Source'!C1663&amp;'C. Fund Source'!D1663)</f>
        <v/>
      </c>
      <c r="B1663" t="str">
        <f>IF('C. Fund Source'!E1663="","",'C. Fund Source'!E1663)</f>
        <v/>
      </c>
      <c r="C1663" t="str">
        <f>IF(A1663="","",'C. Fund Source'!G1663)</f>
        <v/>
      </c>
      <c r="D1663" t="str">
        <f>IF(A1663="","",IF(COUNTIFS('Tracking Log'!H:H,A1663,'Tracking Log'!J:J,B1663)&gt;0,"Y","N"))</f>
        <v/>
      </c>
      <c r="E1663" t="str">
        <f>IF(A1663="","",IF(D1663="N","Unit will be held to the lessor of the adopted rate or "&amp;TEXT(C1663,"0.0000")&amp;" for "&amp;Year,VLOOKUP(A1663&amp;"-"&amp;B1663,'Tracking Support'!A:E,5,FALSE)))</f>
        <v/>
      </c>
      <c r="F1663">
        <f>IF(A1663=$F$1,COUNTIF($A$2:A1663,A1663),"")</f>
        <v>334</v>
      </c>
      <c r="G1663" t="str">
        <f t="shared" si="79"/>
        <v/>
      </c>
      <c r="H1663" t="str">
        <f t="shared" si="80"/>
        <v/>
      </c>
      <c r="I1663" t="str">
        <f t="shared" si="81"/>
        <v/>
      </c>
    </row>
    <row r="1664" spans="1:9" x14ac:dyDescent="0.25">
      <c r="A1664" t="str">
        <f>IF('C. Fund Source'!B1664="","",'C. Fund Source'!B1664&amp;'C. Fund Source'!C1664&amp;'C. Fund Source'!D1664)</f>
        <v/>
      </c>
      <c r="B1664" t="str">
        <f>IF('C. Fund Source'!E1664="","",'C. Fund Source'!E1664)</f>
        <v/>
      </c>
      <c r="C1664" t="str">
        <f>IF(A1664="","",'C. Fund Source'!G1664)</f>
        <v/>
      </c>
      <c r="D1664" t="str">
        <f>IF(A1664="","",IF(COUNTIFS('Tracking Log'!H:H,A1664,'Tracking Log'!J:J,B1664)&gt;0,"Y","N"))</f>
        <v/>
      </c>
      <c r="E1664" t="str">
        <f>IF(A1664="","",IF(D1664="N","Unit will be held to the lessor of the adopted rate or "&amp;TEXT(C1664,"0.0000")&amp;" for "&amp;Year,VLOOKUP(A1664&amp;"-"&amp;B1664,'Tracking Support'!A:E,5,FALSE)))</f>
        <v/>
      </c>
      <c r="F1664">
        <f>IF(A1664=$F$1,COUNTIF($A$2:A1664,A1664),"")</f>
        <v>335</v>
      </c>
      <c r="G1664" t="str">
        <f t="shared" si="79"/>
        <v/>
      </c>
      <c r="H1664" t="str">
        <f t="shared" si="80"/>
        <v/>
      </c>
      <c r="I1664" t="str">
        <f t="shared" si="81"/>
        <v/>
      </c>
    </row>
    <row r="1665" spans="1:9" x14ac:dyDescent="0.25">
      <c r="A1665" t="str">
        <f>IF('C. Fund Source'!B1665="","",'C. Fund Source'!B1665&amp;'C. Fund Source'!C1665&amp;'C. Fund Source'!D1665)</f>
        <v/>
      </c>
      <c r="B1665" t="str">
        <f>IF('C. Fund Source'!E1665="","",'C. Fund Source'!E1665)</f>
        <v/>
      </c>
      <c r="C1665" t="str">
        <f>IF(A1665="","",'C. Fund Source'!G1665)</f>
        <v/>
      </c>
      <c r="D1665" t="str">
        <f>IF(A1665="","",IF(COUNTIFS('Tracking Log'!H:H,A1665,'Tracking Log'!J:J,B1665)&gt;0,"Y","N"))</f>
        <v/>
      </c>
      <c r="E1665" t="str">
        <f>IF(A1665="","",IF(D1665="N","Unit will be held to the lessor of the adopted rate or "&amp;TEXT(C1665,"0.0000")&amp;" for "&amp;Year,VLOOKUP(A1665&amp;"-"&amp;B1665,'Tracking Support'!A:E,5,FALSE)))</f>
        <v/>
      </c>
      <c r="F1665">
        <f>IF(A1665=$F$1,COUNTIF($A$2:A1665,A1665),"")</f>
        <v>336</v>
      </c>
      <c r="G1665" t="str">
        <f t="shared" si="79"/>
        <v/>
      </c>
      <c r="H1665" t="str">
        <f t="shared" si="80"/>
        <v/>
      </c>
      <c r="I1665" t="str">
        <f t="shared" si="81"/>
        <v/>
      </c>
    </row>
    <row r="1666" spans="1:9" x14ac:dyDescent="0.25">
      <c r="A1666" t="str">
        <f>IF('C. Fund Source'!B1666="","",'C. Fund Source'!B1666&amp;'C. Fund Source'!C1666&amp;'C. Fund Source'!D1666)</f>
        <v/>
      </c>
      <c r="B1666" t="str">
        <f>IF('C. Fund Source'!E1666="","",'C. Fund Source'!E1666)</f>
        <v/>
      </c>
      <c r="C1666" t="str">
        <f>IF(A1666="","",'C. Fund Source'!G1666)</f>
        <v/>
      </c>
      <c r="D1666" t="str">
        <f>IF(A1666="","",IF(COUNTIFS('Tracking Log'!H:H,A1666,'Tracking Log'!J:J,B1666)&gt;0,"Y","N"))</f>
        <v/>
      </c>
      <c r="E1666" t="str">
        <f>IF(A1666="","",IF(D1666="N","Unit will be held to the lessor of the adopted rate or "&amp;TEXT(C1666,"0.0000")&amp;" for "&amp;Year,VLOOKUP(A1666&amp;"-"&amp;B1666,'Tracking Support'!A:E,5,FALSE)))</f>
        <v/>
      </c>
      <c r="F1666">
        <f>IF(A1666=$F$1,COUNTIF($A$2:A1666,A1666),"")</f>
        <v>337</v>
      </c>
      <c r="G1666" t="str">
        <f t="shared" si="79"/>
        <v/>
      </c>
      <c r="H1666" t="str">
        <f t="shared" si="80"/>
        <v/>
      </c>
      <c r="I1666" t="str">
        <f t="shared" si="81"/>
        <v/>
      </c>
    </row>
    <row r="1667" spans="1:9" x14ac:dyDescent="0.25">
      <c r="A1667" t="str">
        <f>IF('C. Fund Source'!B1667="","",'C. Fund Source'!B1667&amp;'C. Fund Source'!C1667&amp;'C. Fund Source'!D1667)</f>
        <v/>
      </c>
      <c r="B1667" t="str">
        <f>IF('C. Fund Source'!E1667="","",'C. Fund Source'!E1667)</f>
        <v/>
      </c>
      <c r="C1667" t="str">
        <f>IF(A1667="","",'C. Fund Source'!G1667)</f>
        <v/>
      </c>
      <c r="D1667" t="str">
        <f>IF(A1667="","",IF(COUNTIFS('Tracking Log'!H:H,A1667,'Tracking Log'!J:J,B1667)&gt;0,"Y","N"))</f>
        <v/>
      </c>
      <c r="E1667" t="str">
        <f>IF(A1667="","",IF(D1667="N","Unit will be held to the lessor of the adopted rate or "&amp;TEXT(C1667,"0.0000")&amp;" for "&amp;Year,VLOOKUP(A1667&amp;"-"&amp;B1667,'Tracking Support'!A:E,5,FALSE)))</f>
        <v/>
      </c>
      <c r="F1667">
        <f>IF(A1667=$F$1,COUNTIF($A$2:A1667,A1667),"")</f>
        <v>338</v>
      </c>
      <c r="G1667" t="str">
        <f t="shared" ref="G1667:G1730" si="82">IF(F1667="","",B1667)</f>
        <v/>
      </c>
      <c r="H1667" t="str">
        <f t="shared" ref="H1667:H1730" si="83">IF(F1667="","",C1667)</f>
        <v/>
      </c>
      <c r="I1667" t="str">
        <f t="shared" ref="I1667:I1730" si="84">IF(F1667="","",E1667)</f>
        <v/>
      </c>
    </row>
    <row r="1668" spans="1:9" x14ac:dyDescent="0.25">
      <c r="A1668" t="str">
        <f>IF('C. Fund Source'!B1668="","",'C. Fund Source'!B1668&amp;'C. Fund Source'!C1668&amp;'C. Fund Source'!D1668)</f>
        <v/>
      </c>
      <c r="B1668" t="str">
        <f>IF('C. Fund Source'!E1668="","",'C. Fund Source'!E1668)</f>
        <v/>
      </c>
      <c r="C1668" t="str">
        <f>IF(A1668="","",'C. Fund Source'!G1668)</f>
        <v/>
      </c>
      <c r="D1668" t="str">
        <f>IF(A1668="","",IF(COUNTIFS('Tracking Log'!H:H,A1668,'Tracking Log'!J:J,B1668)&gt;0,"Y","N"))</f>
        <v/>
      </c>
      <c r="E1668" t="str">
        <f>IF(A1668="","",IF(D1668="N","Unit will be held to the lessor of the adopted rate or "&amp;TEXT(C1668,"0.0000")&amp;" for "&amp;Year,VLOOKUP(A1668&amp;"-"&amp;B1668,'Tracking Support'!A:E,5,FALSE)))</f>
        <v/>
      </c>
      <c r="F1668">
        <f>IF(A1668=$F$1,COUNTIF($A$2:A1668,A1668),"")</f>
        <v>339</v>
      </c>
      <c r="G1668" t="str">
        <f t="shared" si="82"/>
        <v/>
      </c>
      <c r="H1668" t="str">
        <f t="shared" si="83"/>
        <v/>
      </c>
      <c r="I1668" t="str">
        <f t="shared" si="84"/>
        <v/>
      </c>
    </row>
    <row r="1669" spans="1:9" x14ac:dyDescent="0.25">
      <c r="A1669" t="str">
        <f>IF('C. Fund Source'!B1669="","",'C. Fund Source'!B1669&amp;'C. Fund Source'!C1669&amp;'C. Fund Source'!D1669)</f>
        <v/>
      </c>
      <c r="B1669" t="str">
        <f>IF('C. Fund Source'!E1669="","",'C. Fund Source'!E1669)</f>
        <v/>
      </c>
      <c r="C1669" t="str">
        <f>IF(A1669="","",'C. Fund Source'!G1669)</f>
        <v/>
      </c>
      <c r="D1669" t="str">
        <f>IF(A1669="","",IF(COUNTIFS('Tracking Log'!H:H,A1669,'Tracking Log'!J:J,B1669)&gt;0,"Y","N"))</f>
        <v/>
      </c>
      <c r="E1669" t="str">
        <f>IF(A1669="","",IF(D1669="N","Unit will be held to the lessor of the adopted rate or "&amp;TEXT(C1669,"0.0000")&amp;" for "&amp;Year,VLOOKUP(A1669&amp;"-"&amp;B1669,'Tracking Support'!A:E,5,FALSE)))</f>
        <v/>
      </c>
      <c r="F1669">
        <f>IF(A1669=$F$1,COUNTIF($A$2:A1669,A1669),"")</f>
        <v>340</v>
      </c>
      <c r="G1669" t="str">
        <f t="shared" si="82"/>
        <v/>
      </c>
      <c r="H1669" t="str">
        <f t="shared" si="83"/>
        <v/>
      </c>
      <c r="I1669" t="str">
        <f t="shared" si="84"/>
        <v/>
      </c>
    </row>
    <row r="1670" spans="1:9" x14ac:dyDescent="0.25">
      <c r="A1670" t="str">
        <f>IF('C. Fund Source'!B1670="","",'C. Fund Source'!B1670&amp;'C. Fund Source'!C1670&amp;'C. Fund Source'!D1670)</f>
        <v/>
      </c>
      <c r="B1670" t="str">
        <f>IF('C. Fund Source'!E1670="","",'C. Fund Source'!E1670)</f>
        <v/>
      </c>
      <c r="C1670" t="str">
        <f>IF(A1670="","",'C. Fund Source'!G1670)</f>
        <v/>
      </c>
      <c r="D1670" t="str">
        <f>IF(A1670="","",IF(COUNTIFS('Tracking Log'!H:H,A1670,'Tracking Log'!J:J,B1670)&gt;0,"Y","N"))</f>
        <v/>
      </c>
      <c r="E1670" t="str">
        <f>IF(A1670="","",IF(D1670="N","Unit will be held to the lessor of the adopted rate or "&amp;TEXT(C1670,"0.0000")&amp;" for "&amp;Year,VLOOKUP(A1670&amp;"-"&amp;B1670,'Tracking Support'!A:E,5,FALSE)))</f>
        <v/>
      </c>
      <c r="F1670">
        <f>IF(A1670=$F$1,COUNTIF($A$2:A1670,A1670),"")</f>
        <v>341</v>
      </c>
      <c r="G1670" t="str">
        <f t="shared" si="82"/>
        <v/>
      </c>
      <c r="H1670" t="str">
        <f t="shared" si="83"/>
        <v/>
      </c>
      <c r="I1670" t="str">
        <f t="shared" si="84"/>
        <v/>
      </c>
    </row>
    <row r="1671" spans="1:9" x14ac:dyDescent="0.25">
      <c r="A1671" t="str">
        <f>IF('C. Fund Source'!B1671="","",'C. Fund Source'!B1671&amp;'C. Fund Source'!C1671&amp;'C. Fund Source'!D1671)</f>
        <v/>
      </c>
      <c r="B1671" t="str">
        <f>IF('C. Fund Source'!E1671="","",'C. Fund Source'!E1671)</f>
        <v/>
      </c>
      <c r="C1671" t="str">
        <f>IF(A1671="","",'C. Fund Source'!G1671)</f>
        <v/>
      </c>
      <c r="D1671" t="str">
        <f>IF(A1671="","",IF(COUNTIFS('Tracking Log'!H:H,A1671,'Tracking Log'!J:J,B1671)&gt;0,"Y","N"))</f>
        <v/>
      </c>
      <c r="E1671" t="str">
        <f>IF(A1671="","",IF(D1671="N","Unit will be held to the lessor of the adopted rate or "&amp;TEXT(C1671,"0.0000")&amp;" for "&amp;Year,VLOOKUP(A1671&amp;"-"&amp;B1671,'Tracking Support'!A:E,5,FALSE)))</f>
        <v/>
      </c>
      <c r="F1671">
        <f>IF(A1671=$F$1,COUNTIF($A$2:A1671,A1671),"")</f>
        <v>342</v>
      </c>
      <c r="G1671" t="str">
        <f t="shared" si="82"/>
        <v/>
      </c>
      <c r="H1671" t="str">
        <f t="shared" si="83"/>
        <v/>
      </c>
      <c r="I1671" t="str">
        <f t="shared" si="84"/>
        <v/>
      </c>
    </row>
    <row r="1672" spans="1:9" x14ac:dyDescent="0.25">
      <c r="A1672" t="str">
        <f>IF('C. Fund Source'!B1672="","",'C. Fund Source'!B1672&amp;'C. Fund Source'!C1672&amp;'C. Fund Source'!D1672)</f>
        <v/>
      </c>
      <c r="B1672" t="str">
        <f>IF('C. Fund Source'!E1672="","",'C. Fund Source'!E1672)</f>
        <v/>
      </c>
      <c r="C1672" t="str">
        <f>IF(A1672="","",'C. Fund Source'!G1672)</f>
        <v/>
      </c>
      <c r="D1672" t="str">
        <f>IF(A1672="","",IF(COUNTIFS('Tracking Log'!H:H,A1672,'Tracking Log'!J:J,B1672)&gt;0,"Y","N"))</f>
        <v/>
      </c>
      <c r="E1672" t="str">
        <f>IF(A1672="","",IF(D1672="N","Unit will be held to the lessor of the adopted rate or "&amp;TEXT(C1672,"0.0000")&amp;" for "&amp;Year,VLOOKUP(A1672&amp;"-"&amp;B1672,'Tracking Support'!A:E,5,FALSE)))</f>
        <v/>
      </c>
      <c r="F1672">
        <f>IF(A1672=$F$1,COUNTIF($A$2:A1672,A1672),"")</f>
        <v>343</v>
      </c>
      <c r="G1672" t="str">
        <f t="shared" si="82"/>
        <v/>
      </c>
      <c r="H1672" t="str">
        <f t="shared" si="83"/>
        <v/>
      </c>
      <c r="I1672" t="str">
        <f t="shared" si="84"/>
        <v/>
      </c>
    </row>
    <row r="1673" spans="1:9" x14ac:dyDescent="0.25">
      <c r="A1673" t="str">
        <f>IF('C. Fund Source'!B1673="","",'C. Fund Source'!B1673&amp;'C. Fund Source'!C1673&amp;'C. Fund Source'!D1673)</f>
        <v/>
      </c>
      <c r="B1673" t="str">
        <f>IF('C. Fund Source'!E1673="","",'C. Fund Source'!E1673)</f>
        <v/>
      </c>
      <c r="C1673" t="str">
        <f>IF(A1673="","",'C. Fund Source'!G1673)</f>
        <v/>
      </c>
      <c r="D1673" t="str">
        <f>IF(A1673="","",IF(COUNTIFS('Tracking Log'!H:H,A1673,'Tracking Log'!J:J,B1673)&gt;0,"Y","N"))</f>
        <v/>
      </c>
      <c r="E1673" t="str">
        <f>IF(A1673="","",IF(D1673="N","Unit will be held to the lessor of the adopted rate or "&amp;TEXT(C1673,"0.0000")&amp;" for "&amp;Year,VLOOKUP(A1673&amp;"-"&amp;B1673,'Tracking Support'!A:E,5,FALSE)))</f>
        <v/>
      </c>
      <c r="F1673">
        <f>IF(A1673=$F$1,COUNTIF($A$2:A1673,A1673),"")</f>
        <v>344</v>
      </c>
      <c r="G1673" t="str">
        <f t="shared" si="82"/>
        <v/>
      </c>
      <c r="H1673" t="str">
        <f t="shared" si="83"/>
        <v/>
      </c>
      <c r="I1673" t="str">
        <f t="shared" si="84"/>
        <v/>
      </c>
    </row>
    <row r="1674" spans="1:9" x14ac:dyDescent="0.25">
      <c r="A1674" t="str">
        <f>IF('C. Fund Source'!B1674="","",'C. Fund Source'!B1674&amp;'C. Fund Source'!C1674&amp;'C. Fund Source'!D1674)</f>
        <v/>
      </c>
      <c r="B1674" t="str">
        <f>IF('C. Fund Source'!E1674="","",'C. Fund Source'!E1674)</f>
        <v/>
      </c>
      <c r="C1674" t="str">
        <f>IF(A1674="","",'C. Fund Source'!G1674)</f>
        <v/>
      </c>
      <c r="D1674" t="str">
        <f>IF(A1674="","",IF(COUNTIFS('Tracking Log'!H:H,A1674,'Tracking Log'!J:J,B1674)&gt;0,"Y","N"))</f>
        <v/>
      </c>
      <c r="E1674" t="str">
        <f>IF(A1674="","",IF(D1674="N","Unit will be held to the lessor of the adopted rate or "&amp;TEXT(C1674,"0.0000")&amp;" for "&amp;Year,VLOOKUP(A1674&amp;"-"&amp;B1674,'Tracking Support'!A:E,5,FALSE)))</f>
        <v/>
      </c>
      <c r="F1674">
        <f>IF(A1674=$F$1,COUNTIF($A$2:A1674,A1674),"")</f>
        <v>345</v>
      </c>
      <c r="G1674" t="str">
        <f t="shared" si="82"/>
        <v/>
      </c>
      <c r="H1674" t="str">
        <f t="shared" si="83"/>
        <v/>
      </c>
      <c r="I1674" t="str">
        <f t="shared" si="84"/>
        <v/>
      </c>
    </row>
    <row r="1675" spans="1:9" x14ac:dyDescent="0.25">
      <c r="A1675" t="str">
        <f>IF('C. Fund Source'!B1675="","",'C. Fund Source'!B1675&amp;'C. Fund Source'!C1675&amp;'C. Fund Source'!D1675)</f>
        <v/>
      </c>
      <c r="B1675" t="str">
        <f>IF('C. Fund Source'!E1675="","",'C. Fund Source'!E1675)</f>
        <v/>
      </c>
      <c r="C1675" t="str">
        <f>IF(A1675="","",'C. Fund Source'!G1675)</f>
        <v/>
      </c>
      <c r="D1675" t="str">
        <f>IF(A1675="","",IF(COUNTIFS('Tracking Log'!H:H,A1675,'Tracking Log'!J:J,B1675)&gt;0,"Y","N"))</f>
        <v/>
      </c>
      <c r="E1675" t="str">
        <f>IF(A1675="","",IF(D1675="N","Unit will be held to the lessor of the adopted rate or "&amp;TEXT(C1675,"0.0000")&amp;" for "&amp;Year,VLOOKUP(A1675&amp;"-"&amp;B1675,'Tracking Support'!A:E,5,FALSE)))</f>
        <v/>
      </c>
      <c r="F1675">
        <f>IF(A1675=$F$1,COUNTIF($A$2:A1675,A1675),"")</f>
        <v>346</v>
      </c>
      <c r="G1675" t="str">
        <f t="shared" si="82"/>
        <v/>
      </c>
      <c r="H1675" t="str">
        <f t="shared" si="83"/>
        <v/>
      </c>
      <c r="I1675" t="str">
        <f t="shared" si="84"/>
        <v/>
      </c>
    </row>
    <row r="1676" spans="1:9" x14ac:dyDescent="0.25">
      <c r="A1676" t="str">
        <f>IF('C. Fund Source'!B1676="","",'C. Fund Source'!B1676&amp;'C. Fund Source'!C1676&amp;'C. Fund Source'!D1676)</f>
        <v/>
      </c>
      <c r="B1676" t="str">
        <f>IF('C. Fund Source'!E1676="","",'C. Fund Source'!E1676)</f>
        <v/>
      </c>
      <c r="C1676" t="str">
        <f>IF(A1676="","",'C. Fund Source'!G1676)</f>
        <v/>
      </c>
      <c r="D1676" t="str">
        <f>IF(A1676="","",IF(COUNTIFS('Tracking Log'!H:H,A1676,'Tracking Log'!J:J,B1676)&gt;0,"Y","N"))</f>
        <v/>
      </c>
      <c r="E1676" t="str">
        <f>IF(A1676="","",IF(D1676="N","Unit will be held to the lessor of the adopted rate or "&amp;TEXT(C1676,"0.0000")&amp;" for "&amp;Year,VLOOKUP(A1676&amp;"-"&amp;B1676,'Tracking Support'!A:E,5,FALSE)))</f>
        <v/>
      </c>
      <c r="F1676">
        <f>IF(A1676=$F$1,COUNTIF($A$2:A1676,A1676),"")</f>
        <v>347</v>
      </c>
      <c r="G1676" t="str">
        <f t="shared" si="82"/>
        <v/>
      </c>
      <c r="H1676" t="str">
        <f t="shared" si="83"/>
        <v/>
      </c>
      <c r="I1676" t="str">
        <f t="shared" si="84"/>
        <v/>
      </c>
    </row>
    <row r="1677" spans="1:9" x14ac:dyDescent="0.25">
      <c r="A1677" t="str">
        <f>IF('C. Fund Source'!B1677="","",'C. Fund Source'!B1677&amp;'C. Fund Source'!C1677&amp;'C. Fund Source'!D1677)</f>
        <v/>
      </c>
      <c r="B1677" t="str">
        <f>IF('C. Fund Source'!E1677="","",'C. Fund Source'!E1677)</f>
        <v/>
      </c>
      <c r="C1677" t="str">
        <f>IF(A1677="","",'C. Fund Source'!G1677)</f>
        <v/>
      </c>
      <c r="D1677" t="str">
        <f>IF(A1677="","",IF(COUNTIFS('Tracking Log'!H:H,A1677,'Tracking Log'!J:J,B1677)&gt;0,"Y","N"))</f>
        <v/>
      </c>
      <c r="E1677" t="str">
        <f>IF(A1677="","",IF(D1677="N","Unit will be held to the lessor of the adopted rate or "&amp;TEXT(C1677,"0.0000")&amp;" for "&amp;Year,VLOOKUP(A1677&amp;"-"&amp;B1677,'Tracking Support'!A:E,5,FALSE)))</f>
        <v/>
      </c>
      <c r="F1677">
        <f>IF(A1677=$F$1,COUNTIF($A$2:A1677,A1677),"")</f>
        <v>348</v>
      </c>
      <c r="G1677" t="str">
        <f t="shared" si="82"/>
        <v/>
      </c>
      <c r="H1677" t="str">
        <f t="shared" si="83"/>
        <v/>
      </c>
      <c r="I1677" t="str">
        <f t="shared" si="84"/>
        <v/>
      </c>
    </row>
    <row r="1678" spans="1:9" x14ac:dyDescent="0.25">
      <c r="A1678" t="str">
        <f>IF('C. Fund Source'!B1678="","",'C. Fund Source'!B1678&amp;'C. Fund Source'!C1678&amp;'C. Fund Source'!D1678)</f>
        <v/>
      </c>
      <c r="B1678" t="str">
        <f>IF('C. Fund Source'!E1678="","",'C. Fund Source'!E1678)</f>
        <v/>
      </c>
      <c r="C1678" t="str">
        <f>IF(A1678="","",'C. Fund Source'!G1678)</f>
        <v/>
      </c>
      <c r="D1678" t="str">
        <f>IF(A1678="","",IF(COUNTIFS('Tracking Log'!H:H,A1678,'Tracking Log'!J:J,B1678)&gt;0,"Y","N"))</f>
        <v/>
      </c>
      <c r="E1678" t="str">
        <f>IF(A1678="","",IF(D1678="N","Unit will be held to the lessor of the adopted rate or "&amp;TEXT(C1678,"0.0000")&amp;" for "&amp;Year,VLOOKUP(A1678&amp;"-"&amp;B1678,'Tracking Support'!A:E,5,FALSE)))</f>
        <v/>
      </c>
      <c r="F1678">
        <f>IF(A1678=$F$1,COUNTIF($A$2:A1678,A1678),"")</f>
        <v>349</v>
      </c>
      <c r="G1678" t="str">
        <f t="shared" si="82"/>
        <v/>
      </c>
      <c r="H1678" t="str">
        <f t="shared" si="83"/>
        <v/>
      </c>
      <c r="I1678" t="str">
        <f t="shared" si="84"/>
        <v/>
      </c>
    </row>
    <row r="1679" spans="1:9" x14ac:dyDescent="0.25">
      <c r="A1679" t="str">
        <f>IF('C. Fund Source'!B1679="","",'C. Fund Source'!B1679&amp;'C. Fund Source'!C1679&amp;'C. Fund Source'!D1679)</f>
        <v/>
      </c>
      <c r="B1679" t="str">
        <f>IF('C. Fund Source'!E1679="","",'C. Fund Source'!E1679)</f>
        <v/>
      </c>
      <c r="C1679" t="str">
        <f>IF(A1679="","",'C. Fund Source'!G1679)</f>
        <v/>
      </c>
      <c r="D1679" t="str">
        <f>IF(A1679="","",IF(COUNTIFS('Tracking Log'!H:H,A1679,'Tracking Log'!J:J,B1679)&gt;0,"Y","N"))</f>
        <v/>
      </c>
      <c r="E1679" t="str">
        <f>IF(A1679="","",IF(D1679="N","Unit will be held to the lessor of the adopted rate or "&amp;TEXT(C1679,"0.0000")&amp;" for "&amp;Year,VLOOKUP(A1679&amp;"-"&amp;B1679,'Tracking Support'!A:E,5,FALSE)))</f>
        <v/>
      </c>
      <c r="F1679">
        <f>IF(A1679=$F$1,COUNTIF($A$2:A1679,A1679),"")</f>
        <v>350</v>
      </c>
      <c r="G1679" t="str">
        <f t="shared" si="82"/>
        <v/>
      </c>
      <c r="H1679" t="str">
        <f t="shared" si="83"/>
        <v/>
      </c>
      <c r="I1679" t="str">
        <f t="shared" si="84"/>
        <v/>
      </c>
    </row>
    <row r="1680" spans="1:9" x14ac:dyDescent="0.25">
      <c r="A1680" t="str">
        <f>IF('C. Fund Source'!B1680="","",'C. Fund Source'!B1680&amp;'C. Fund Source'!C1680&amp;'C. Fund Source'!D1680)</f>
        <v/>
      </c>
      <c r="B1680" t="str">
        <f>IF('C. Fund Source'!E1680="","",'C. Fund Source'!E1680)</f>
        <v/>
      </c>
      <c r="C1680" t="str">
        <f>IF(A1680="","",'C. Fund Source'!G1680)</f>
        <v/>
      </c>
      <c r="D1680" t="str">
        <f>IF(A1680="","",IF(COUNTIFS('Tracking Log'!H:H,A1680,'Tracking Log'!J:J,B1680)&gt;0,"Y","N"))</f>
        <v/>
      </c>
      <c r="E1680" t="str">
        <f>IF(A1680="","",IF(D1680="N","Unit will be held to the lessor of the adopted rate or "&amp;TEXT(C1680,"0.0000")&amp;" for "&amp;Year,VLOOKUP(A1680&amp;"-"&amp;B1680,'Tracking Support'!A:E,5,FALSE)))</f>
        <v/>
      </c>
      <c r="F1680">
        <f>IF(A1680=$F$1,COUNTIF($A$2:A1680,A1680),"")</f>
        <v>351</v>
      </c>
      <c r="G1680" t="str">
        <f t="shared" si="82"/>
        <v/>
      </c>
      <c r="H1680" t="str">
        <f t="shared" si="83"/>
        <v/>
      </c>
      <c r="I1680" t="str">
        <f t="shared" si="84"/>
        <v/>
      </c>
    </row>
    <row r="1681" spans="1:9" x14ac:dyDescent="0.25">
      <c r="A1681" t="str">
        <f>IF('C. Fund Source'!B1681="","",'C. Fund Source'!B1681&amp;'C. Fund Source'!C1681&amp;'C. Fund Source'!D1681)</f>
        <v/>
      </c>
      <c r="B1681" t="str">
        <f>IF('C. Fund Source'!E1681="","",'C. Fund Source'!E1681)</f>
        <v/>
      </c>
      <c r="C1681" t="str">
        <f>IF(A1681="","",'C. Fund Source'!G1681)</f>
        <v/>
      </c>
      <c r="D1681" t="str">
        <f>IF(A1681="","",IF(COUNTIFS('Tracking Log'!H:H,A1681,'Tracking Log'!J:J,B1681)&gt;0,"Y","N"))</f>
        <v/>
      </c>
      <c r="E1681" t="str">
        <f>IF(A1681="","",IF(D1681="N","Unit will be held to the lessor of the adopted rate or "&amp;TEXT(C1681,"0.0000")&amp;" for "&amp;Year,VLOOKUP(A1681&amp;"-"&amp;B1681,'Tracking Support'!A:E,5,FALSE)))</f>
        <v/>
      </c>
      <c r="F1681">
        <f>IF(A1681=$F$1,COUNTIF($A$2:A1681,A1681),"")</f>
        <v>352</v>
      </c>
      <c r="G1681" t="str">
        <f t="shared" si="82"/>
        <v/>
      </c>
      <c r="H1681" t="str">
        <f t="shared" si="83"/>
        <v/>
      </c>
      <c r="I1681" t="str">
        <f t="shared" si="84"/>
        <v/>
      </c>
    </row>
    <row r="1682" spans="1:9" x14ac:dyDescent="0.25">
      <c r="A1682" t="str">
        <f>IF('C. Fund Source'!B1682="","",'C. Fund Source'!B1682&amp;'C. Fund Source'!C1682&amp;'C. Fund Source'!D1682)</f>
        <v/>
      </c>
      <c r="B1682" t="str">
        <f>IF('C. Fund Source'!E1682="","",'C. Fund Source'!E1682)</f>
        <v/>
      </c>
      <c r="C1682" t="str">
        <f>IF(A1682="","",'C. Fund Source'!G1682)</f>
        <v/>
      </c>
      <c r="D1682" t="str">
        <f>IF(A1682="","",IF(COUNTIFS('Tracking Log'!H:H,A1682,'Tracking Log'!J:J,B1682)&gt;0,"Y","N"))</f>
        <v/>
      </c>
      <c r="E1682" t="str">
        <f>IF(A1682="","",IF(D1682="N","Unit will be held to the lessor of the adopted rate or "&amp;TEXT(C1682,"0.0000")&amp;" for "&amp;Year,VLOOKUP(A1682&amp;"-"&amp;B1682,'Tracking Support'!A:E,5,FALSE)))</f>
        <v/>
      </c>
      <c r="F1682">
        <f>IF(A1682=$F$1,COUNTIF($A$2:A1682,A1682),"")</f>
        <v>353</v>
      </c>
      <c r="G1682" t="str">
        <f t="shared" si="82"/>
        <v/>
      </c>
      <c r="H1682" t="str">
        <f t="shared" si="83"/>
        <v/>
      </c>
      <c r="I1682" t="str">
        <f t="shared" si="84"/>
        <v/>
      </c>
    </row>
    <row r="1683" spans="1:9" x14ac:dyDescent="0.25">
      <c r="A1683" t="str">
        <f>IF('C. Fund Source'!B1683="","",'C. Fund Source'!B1683&amp;'C. Fund Source'!C1683&amp;'C. Fund Source'!D1683)</f>
        <v/>
      </c>
      <c r="B1683" t="str">
        <f>IF('C. Fund Source'!E1683="","",'C. Fund Source'!E1683)</f>
        <v/>
      </c>
      <c r="C1683" t="str">
        <f>IF(A1683="","",'C. Fund Source'!G1683)</f>
        <v/>
      </c>
      <c r="D1683" t="str">
        <f>IF(A1683="","",IF(COUNTIFS('Tracking Log'!H:H,A1683,'Tracking Log'!J:J,B1683)&gt;0,"Y","N"))</f>
        <v/>
      </c>
      <c r="E1683" t="str">
        <f>IF(A1683="","",IF(D1683="N","Unit will be held to the lessor of the adopted rate or "&amp;TEXT(C1683,"0.0000")&amp;" for "&amp;Year,VLOOKUP(A1683&amp;"-"&amp;B1683,'Tracking Support'!A:E,5,FALSE)))</f>
        <v/>
      </c>
      <c r="F1683">
        <f>IF(A1683=$F$1,COUNTIF($A$2:A1683,A1683),"")</f>
        <v>354</v>
      </c>
      <c r="G1683" t="str">
        <f t="shared" si="82"/>
        <v/>
      </c>
      <c r="H1683" t="str">
        <f t="shared" si="83"/>
        <v/>
      </c>
      <c r="I1683" t="str">
        <f t="shared" si="84"/>
        <v/>
      </c>
    </row>
    <row r="1684" spans="1:9" x14ac:dyDescent="0.25">
      <c r="A1684" t="str">
        <f>IF('C. Fund Source'!B1684="","",'C. Fund Source'!B1684&amp;'C. Fund Source'!C1684&amp;'C. Fund Source'!D1684)</f>
        <v/>
      </c>
      <c r="B1684" t="str">
        <f>IF('C. Fund Source'!E1684="","",'C. Fund Source'!E1684)</f>
        <v/>
      </c>
      <c r="C1684" t="str">
        <f>IF(A1684="","",'C. Fund Source'!G1684)</f>
        <v/>
      </c>
      <c r="D1684" t="str">
        <f>IF(A1684="","",IF(COUNTIFS('Tracking Log'!H:H,A1684,'Tracking Log'!J:J,B1684)&gt;0,"Y","N"))</f>
        <v/>
      </c>
      <c r="E1684" t="str">
        <f>IF(A1684="","",IF(D1684="N","Unit will be held to the lessor of the adopted rate or "&amp;TEXT(C1684,"0.0000")&amp;" for "&amp;Year,VLOOKUP(A1684&amp;"-"&amp;B1684,'Tracking Support'!A:E,5,FALSE)))</f>
        <v/>
      </c>
      <c r="F1684">
        <f>IF(A1684=$F$1,COUNTIF($A$2:A1684,A1684),"")</f>
        <v>355</v>
      </c>
      <c r="G1684" t="str">
        <f t="shared" si="82"/>
        <v/>
      </c>
      <c r="H1684" t="str">
        <f t="shared" si="83"/>
        <v/>
      </c>
      <c r="I1684" t="str">
        <f t="shared" si="84"/>
        <v/>
      </c>
    </row>
    <row r="1685" spans="1:9" x14ac:dyDescent="0.25">
      <c r="A1685" t="str">
        <f>IF('C. Fund Source'!B1685="","",'C. Fund Source'!B1685&amp;'C. Fund Source'!C1685&amp;'C. Fund Source'!D1685)</f>
        <v/>
      </c>
      <c r="B1685" t="str">
        <f>IF('C. Fund Source'!E1685="","",'C. Fund Source'!E1685)</f>
        <v/>
      </c>
      <c r="C1685" t="str">
        <f>IF(A1685="","",'C. Fund Source'!G1685)</f>
        <v/>
      </c>
      <c r="D1685" t="str">
        <f>IF(A1685="","",IF(COUNTIFS('Tracking Log'!H:H,A1685,'Tracking Log'!J:J,B1685)&gt;0,"Y","N"))</f>
        <v/>
      </c>
      <c r="E1685" t="str">
        <f>IF(A1685="","",IF(D1685="N","Unit will be held to the lessor of the adopted rate or "&amp;TEXT(C1685,"0.0000")&amp;" for "&amp;Year,VLOOKUP(A1685&amp;"-"&amp;B1685,'Tracking Support'!A:E,5,FALSE)))</f>
        <v/>
      </c>
      <c r="F1685">
        <f>IF(A1685=$F$1,COUNTIF($A$2:A1685,A1685),"")</f>
        <v>356</v>
      </c>
      <c r="G1685" t="str">
        <f t="shared" si="82"/>
        <v/>
      </c>
      <c r="H1685" t="str">
        <f t="shared" si="83"/>
        <v/>
      </c>
      <c r="I1685" t="str">
        <f t="shared" si="84"/>
        <v/>
      </c>
    </row>
    <row r="1686" spans="1:9" x14ac:dyDescent="0.25">
      <c r="A1686" t="str">
        <f>IF('C. Fund Source'!B1686="","",'C. Fund Source'!B1686&amp;'C. Fund Source'!C1686&amp;'C. Fund Source'!D1686)</f>
        <v/>
      </c>
      <c r="B1686" t="str">
        <f>IF('C. Fund Source'!E1686="","",'C. Fund Source'!E1686)</f>
        <v/>
      </c>
      <c r="C1686" t="str">
        <f>IF(A1686="","",'C. Fund Source'!G1686)</f>
        <v/>
      </c>
      <c r="D1686" t="str">
        <f>IF(A1686="","",IF(COUNTIFS('Tracking Log'!H:H,A1686,'Tracking Log'!J:J,B1686)&gt;0,"Y","N"))</f>
        <v/>
      </c>
      <c r="E1686" t="str">
        <f>IF(A1686="","",IF(D1686="N","Unit will be held to the lessor of the adopted rate or "&amp;TEXT(C1686,"0.0000")&amp;" for "&amp;Year,VLOOKUP(A1686&amp;"-"&amp;B1686,'Tracking Support'!A:E,5,FALSE)))</f>
        <v/>
      </c>
      <c r="F1686">
        <f>IF(A1686=$F$1,COUNTIF($A$2:A1686,A1686),"")</f>
        <v>357</v>
      </c>
      <c r="G1686" t="str">
        <f t="shared" si="82"/>
        <v/>
      </c>
      <c r="H1686" t="str">
        <f t="shared" si="83"/>
        <v/>
      </c>
      <c r="I1686" t="str">
        <f t="shared" si="84"/>
        <v/>
      </c>
    </row>
    <row r="1687" spans="1:9" x14ac:dyDescent="0.25">
      <c r="A1687" t="str">
        <f>IF('C. Fund Source'!B1687="","",'C. Fund Source'!B1687&amp;'C. Fund Source'!C1687&amp;'C. Fund Source'!D1687)</f>
        <v/>
      </c>
      <c r="B1687" t="str">
        <f>IF('C. Fund Source'!E1687="","",'C. Fund Source'!E1687)</f>
        <v/>
      </c>
      <c r="C1687" t="str">
        <f>IF(A1687="","",'C. Fund Source'!G1687)</f>
        <v/>
      </c>
      <c r="D1687" t="str">
        <f>IF(A1687="","",IF(COUNTIFS('Tracking Log'!H:H,A1687,'Tracking Log'!J:J,B1687)&gt;0,"Y","N"))</f>
        <v/>
      </c>
      <c r="E1687" t="str">
        <f>IF(A1687="","",IF(D1687="N","Unit will be held to the lessor of the adopted rate or "&amp;TEXT(C1687,"0.0000")&amp;" for "&amp;Year,VLOOKUP(A1687&amp;"-"&amp;B1687,'Tracking Support'!A:E,5,FALSE)))</f>
        <v/>
      </c>
      <c r="F1687">
        <f>IF(A1687=$F$1,COUNTIF($A$2:A1687,A1687),"")</f>
        <v>358</v>
      </c>
      <c r="G1687" t="str">
        <f t="shared" si="82"/>
        <v/>
      </c>
      <c r="H1687" t="str">
        <f t="shared" si="83"/>
        <v/>
      </c>
      <c r="I1687" t="str">
        <f t="shared" si="84"/>
        <v/>
      </c>
    </row>
    <row r="1688" spans="1:9" x14ac:dyDescent="0.25">
      <c r="A1688" t="str">
        <f>IF('C. Fund Source'!B1688="","",'C. Fund Source'!B1688&amp;'C. Fund Source'!C1688&amp;'C. Fund Source'!D1688)</f>
        <v/>
      </c>
      <c r="B1688" t="str">
        <f>IF('C. Fund Source'!E1688="","",'C. Fund Source'!E1688)</f>
        <v/>
      </c>
      <c r="C1688" t="str">
        <f>IF(A1688="","",'C. Fund Source'!G1688)</f>
        <v/>
      </c>
      <c r="D1688" t="str">
        <f>IF(A1688="","",IF(COUNTIFS('Tracking Log'!H:H,A1688,'Tracking Log'!J:J,B1688)&gt;0,"Y","N"))</f>
        <v/>
      </c>
      <c r="E1688" t="str">
        <f>IF(A1688="","",IF(D1688="N","Unit will be held to the lessor of the adopted rate or "&amp;TEXT(C1688,"0.0000")&amp;" for "&amp;Year,VLOOKUP(A1688&amp;"-"&amp;B1688,'Tracking Support'!A:E,5,FALSE)))</f>
        <v/>
      </c>
      <c r="F1688">
        <f>IF(A1688=$F$1,COUNTIF($A$2:A1688,A1688),"")</f>
        <v>359</v>
      </c>
      <c r="G1688" t="str">
        <f t="shared" si="82"/>
        <v/>
      </c>
      <c r="H1688" t="str">
        <f t="shared" si="83"/>
        <v/>
      </c>
      <c r="I1688" t="str">
        <f t="shared" si="84"/>
        <v/>
      </c>
    </row>
    <row r="1689" spans="1:9" x14ac:dyDescent="0.25">
      <c r="A1689" t="str">
        <f>IF('C. Fund Source'!B1689="","",'C. Fund Source'!B1689&amp;'C. Fund Source'!C1689&amp;'C. Fund Source'!D1689)</f>
        <v/>
      </c>
      <c r="B1689" t="str">
        <f>IF('C. Fund Source'!E1689="","",'C. Fund Source'!E1689)</f>
        <v/>
      </c>
      <c r="C1689" t="str">
        <f>IF(A1689="","",'C. Fund Source'!G1689)</f>
        <v/>
      </c>
      <c r="D1689" t="str">
        <f>IF(A1689="","",IF(COUNTIFS('Tracking Log'!H:H,A1689,'Tracking Log'!J:J,B1689)&gt;0,"Y","N"))</f>
        <v/>
      </c>
      <c r="E1689" t="str">
        <f>IF(A1689="","",IF(D1689="N","Unit will be held to the lessor of the adopted rate or "&amp;TEXT(C1689,"0.0000")&amp;" for "&amp;Year,VLOOKUP(A1689&amp;"-"&amp;B1689,'Tracking Support'!A:E,5,FALSE)))</f>
        <v/>
      </c>
      <c r="F1689">
        <f>IF(A1689=$F$1,COUNTIF($A$2:A1689,A1689),"")</f>
        <v>360</v>
      </c>
      <c r="G1689" t="str">
        <f t="shared" si="82"/>
        <v/>
      </c>
      <c r="H1689" t="str">
        <f t="shared" si="83"/>
        <v/>
      </c>
      <c r="I1689" t="str">
        <f t="shared" si="84"/>
        <v/>
      </c>
    </row>
    <row r="1690" spans="1:9" x14ac:dyDescent="0.25">
      <c r="A1690" t="str">
        <f>IF('C. Fund Source'!B1690="","",'C. Fund Source'!B1690&amp;'C. Fund Source'!C1690&amp;'C. Fund Source'!D1690)</f>
        <v/>
      </c>
      <c r="B1690" t="str">
        <f>IF('C. Fund Source'!E1690="","",'C. Fund Source'!E1690)</f>
        <v/>
      </c>
      <c r="C1690" t="str">
        <f>IF(A1690="","",'C. Fund Source'!G1690)</f>
        <v/>
      </c>
      <c r="D1690" t="str">
        <f>IF(A1690="","",IF(COUNTIFS('Tracking Log'!H:H,A1690,'Tracking Log'!J:J,B1690)&gt;0,"Y","N"))</f>
        <v/>
      </c>
      <c r="E1690" t="str">
        <f>IF(A1690="","",IF(D1690="N","Unit will be held to the lessor of the adopted rate or "&amp;TEXT(C1690,"0.0000")&amp;" for "&amp;Year,VLOOKUP(A1690&amp;"-"&amp;B1690,'Tracking Support'!A:E,5,FALSE)))</f>
        <v/>
      </c>
      <c r="F1690">
        <f>IF(A1690=$F$1,COUNTIF($A$2:A1690,A1690),"")</f>
        <v>361</v>
      </c>
      <c r="G1690" t="str">
        <f t="shared" si="82"/>
        <v/>
      </c>
      <c r="H1690" t="str">
        <f t="shared" si="83"/>
        <v/>
      </c>
      <c r="I1690" t="str">
        <f t="shared" si="84"/>
        <v/>
      </c>
    </row>
    <row r="1691" spans="1:9" x14ac:dyDescent="0.25">
      <c r="A1691" t="str">
        <f>IF('C. Fund Source'!B1691="","",'C. Fund Source'!B1691&amp;'C. Fund Source'!C1691&amp;'C. Fund Source'!D1691)</f>
        <v/>
      </c>
      <c r="B1691" t="str">
        <f>IF('C. Fund Source'!E1691="","",'C. Fund Source'!E1691)</f>
        <v/>
      </c>
      <c r="C1691" t="str">
        <f>IF(A1691="","",'C. Fund Source'!G1691)</f>
        <v/>
      </c>
      <c r="D1691" t="str">
        <f>IF(A1691="","",IF(COUNTIFS('Tracking Log'!H:H,A1691,'Tracking Log'!J:J,B1691)&gt;0,"Y","N"))</f>
        <v/>
      </c>
      <c r="E1691" t="str">
        <f>IF(A1691="","",IF(D1691="N","Unit will be held to the lessor of the adopted rate or "&amp;TEXT(C1691,"0.0000")&amp;" for "&amp;Year,VLOOKUP(A1691&amp;"-"&amp;B1691,'Tracking Support'!A:E,5,FALSE)))</f>
        <v/>
      </c>
      <c r="F1691">
        <f>IF(A1691=$F$1,COUNTIF($A$2:A1691,A1691),"")</f>
        <v>362</v>
      </c>
      <c r="G1691" t="str">
        <f t="shared" si="82"/>
        <v/>
      </c>
      <c r="H1691" t="str">
        <f t="shared" si="83"/>
        <v/>
      </c>
      <c r="I1691" t="str">
        <f t="shared" si="84"/>
        <v/>
      </c>
    </row>
    <row r="1692" spans="1:9" x14ac:dyDescent="0.25">
      <c r="A1692" t="str">
        <f>IF('C. Fund Source'!B1692="","",'C. Fund Source'!B1692&amp;'C. Fund Source'!C1692&amp;'C. Fund Source'!D1692)</f>
        <v/>
      </c>
      <c r="B1692" t="str">
        <f>IF('C. Fund Source'!E1692="","",'C. Fund Source'!E1692)</f>
        <v/>
      </c>
      <c r="C1692" t="str">
        <f>IF(A1692="","",'C. Fund Source'!G1692)</f>
        <v/>
      </c>
      <c r="D1692" t="str">
        <f>IF(A1692="","",IF(COUNTIFS('Tracking Log'!H:H,A1692,'Tracking Log'!J:J,B1692)&gt;0,"Y","N"))</f>
        <v/>
      </c>
      <c r="E1692" t="str">
        <f>IF(A1692="","",IF(D1692="N","Unit will be held to the lessor of the adopted rate or "&amp;TEXT(C1692,"0.0000")&amp;" for "&amp;Year,VLOOKUP(A1692&amp;"-"&amp;B1692,'Tracking Support'!A:E,5,FALSE)))</f>
        <v/>
      </c>
      <c r="F1692">
        <f>IF(A1692=$F$1,COUNTIF($A$2:A1692,A1692),"")</f>
        <v>363</v>
      </c>
      <c r="G1692" t="str">
        <f t="shared" si="82"/>
        <v/>
      </c>
      <c r="H1692" t="str">
        <f t="shared" si="83"/>
        <v/>
      </c>
      <c r="I1692" t="str">
        <f t="shared" si="84"/>
        <v/>
      </c>
    </row>
    <row r="1693" spans="1:9" x14ac:dyDescent="0.25">
      <c r="A1693" t="str">
        <f>IF('C. Fund Source'!B1693="","",'C. Fund Source'!B1693&amp;'C. Fund Source'!C1693&amp;'C. Fund Source'!D1693)</f>
        <v/>
      </c>
      <c r="B1693" t="str">
        <f>IF('C. Fund Source'!E1693="","",'C. Fund Source'!E1693)</f>
        <v/>
      </c>
      <c r="C1693" t="str">
        <f>IF(A1693="","",'C. Fund Source'!G1693)</f>
        <v/>
      </c>
      <c r="D1693" t="str">
        <f>IF(A1693="","",IF(COUNTIFS('Tracking Log'!H:H,A1693,'Tracking Log'!J:J,B1693)&gt;0,"Y","N"))</f>
        <v/>
      </c>
      <c r="E1693" t="str">
        <f>IF(A1693="","",IF(D1693="N","Unit will be held to the lessor of the adopted rate or "&amp;TEXT(C1693,"0.0000")&amp;" for "&amp;Year,VLOOKUP(A1693&amp;"-"&amp;B1693,'Tracking Support'!A:E,5,FALSE)))</f>
        <v/>
      </c>
      <c r="F1693">
        <f>IF(A1693=$F$1,COUNTIF($A$2:A1693,A1693),"")</f>
        <v>364</v>
      </c>
      <c r="G1693" t="str">
        <f t="shared" si="82"/>
        <v/>
      </c>
      <c r="H1693" t="str">
        <f t="shared" si="83"/>
        <v/>
      </c>
      <c r="I1693" t="str">
        <f t="shared" si="84"/>
        <v/>
      </c>
    </row>
    <row r="1694" spans="1:9" x14ac:dyDescent="0.25">
      <c r="A1694" t="str">
        <f>IF('C. Fund Source'!B1694="","",'C. Fund Source'!B1694&amp;'C. Fund Source'!C1694&amp;'C. Fund Source'!D1694)</f>
        <v/>
      </c>
      <c r="B1694" t="str">
        <f>IF('C. Fund Source'!E1694="","",'C. Fund Source'!E1694)</f>
        <v/>
      </c>
      <c r="C1694" t="str">
        <f>IF(A1694="","",'C. Fund Source'!G1694)</f>
        <v/>
      </c>
      <c r="D1694" t="str">
        <f>IF(A1694="","",IF(COUNTIFS('Tracking Log'!H:H,A1694,'Tracking Log'!J:J,B1694)&gt;0,"Y","N"))</f>
        <v/>
      </c>
      <c r="E1694" t="str">
        <f>IF(A1694="","",IF(D1694="N","Unit will be held to the lessor of the adopted rate or "&amp;TEXT(C1694,"0.0000")&amp;" for "&amp;Year,VLOOKUP(A1694&amp;"-"&amp;B1694,'Tracking Support'!A:E,5,FALSE)))</f>
        <v/>
      </c>
      <c r="F1694">
        <f>IF(A1694=$F$1,COUNTIF($A$2:A1694,A1694),"")</f>
        <v>365</v>
      </c>
      <c r="G1694" t="str">
        <f t="shared" si="82"/>
        <v/>
      </c>
      <c r="H1694" t="str">
        <f t="shared" si="83"/>
        <v/>
      </c>
      <c r="I1694" t="str">
        <f t="shared" si="84"/>
        <v/>
      </c>
    </row>
    <row r="1695" spans="1:9" x14ac:dyDescent="0.25">
      <c r="A1695" t="str">
        <f>IF('C. Fund Source'!B1695="","",'C. Fund Source'!B1695&amp;'C. Fund Source'!C1695&amp;'C. Fund Source'!D1695)</f>
        <v/>
      </c>
      <c r="B1695" t="str">
        <f>IF('C. Fund Source'!E1695="","",'C. Fund Source'!E1695)</f>
        <v/>
      </c>
      <c r="C1695" t="str">
        <f>IF(A1695="","",'C. Fund Source'!G1695)</f>
        <v/>
      </c>
      <c r="D1695" t="str">
        <f>IF(A1695="","",IF(COUNTIFS('Tracking Log'!H:H,A1695,'Tracking Log'!J:J,B1695)&gt;0,"Y","N"))</f>
        <v/>
      </c>
      <c r="E1695" t="str">
        <f>IF(A1695="","",IF(D1695="N","Unit will be held to the lessor of the adopted rate or "&amp;TEXT(C1695,"0.0000")&amp;" for "&amp;Year,VLOOKUP(A1695&amp;"-"&amp;B1695,'Tracking Support'!A:E,5,FALSE)))</f>
        <v/>
      </c>
      <c r="F1695">
        <f>IF(A1695=$F$1,COUNTIF($A$2:A1695,A1695),"")</f>
        <v>366</v>
      </c>
      <c r="G1695" t="str">
        <f t="shared" si="82"/>
        <v/>
      </c>
      <c r="H1695" t="str">
        <f t="shared" si="83"/>
        <v/>
      </c>
      <c r="I1695" t="str">
        <f t="shared" si="84"/>
        <v/>
      </c>
    </row>
    <row r="1696" spans="1:9" x14ac:dyDescent="0.25">
      <c r="A1696" t="str">
        <f>IF('C. Fund Source'!B1696="","",'C. Fund Source'!B1696&amp;'C. Fund Source'!C1696&amp;'C. Fund Source'!D1696)</f>
        <v/>
      </c>
      <c r="B1696" t="str">
        <f>IF('C. Fund Source'!E1696="","",'C. Fund Source'!E1696)</f>
        <v/>
      </c>
      <c r="C1696" t="str">
        <f>IF(A1696="","",'C. Fund Source'!G1696)</f>
        <v/>
      </c>
      <c r="D1696" t="str">
        <f>IF(A1696="","",IF(COUNTIFS('Tracking Log'!H:H,A1696,'Tracking Log'!J:J,B1696)&gt;0,"Y","N"))</f>
        <v/>
      </c>
      <c r="E1696" t="str">
        <f>IF(A1696="","",IF(D1696="N","Unit will be held to the lessor of the adopted rate or "&amp;TEXT(C1696,"0.0000")&amp;" for "&amp;Year,VLOOKUP(A1696&amp;"-"&amp;B1696,'Tracking Support'!A:E,5,FALSE)))</f>
        <v/>
      </c>
      <c r="F1696">
        <f>IF(A1696=$F$1,COUNTIF($A$2:A1696,A1696),"")</f>
        <v>367</v>
      </c>
      <c r="G1696" t="str">
        <f t="shared" si="82"/>
        <v/>
      </c>
      <c r="H1696" t="str">
        <f t="shared" si="83"/>
        <v/>
      </c>
      <c r="I1696" t="str">
        <f t="shared" si="84"/>
        <v/>
      </c>
    </row>
    <row r="1697" spans="1:9" x14ac:dyDescent="0.25">
      <c r="A1697" t="str">
        <f>IF('C. Fund Source'!B1697="","",'C. Fund Source'!B1697&amp;'C. Fund Source'!C1697&amp;'C. Fund Source'!D1697)</f>
        <v/>
      </c>
      <c r="B1697" t="str">
        <f>IF('C. Fund Source'!E1697="","",'C. Fund Source'!E1697)</f>
        <v/>
      </c>
      <c r="C1697" t="str">
        <f>IF(A1697="","",'C. Fund Source'!G1697)</f>
        <v/>
      </c>
      <c r="D1697" t="str">
        <f>IF(A1697="","",IF(COUNTIFS('Tracking Log'!H:H,A1697,'Tracking Log'!J:J,B1697)&gt;0,"Y","N"))</f>
        <v/>
      </c>
      <c r="E1697" t="str">
        <f>IF(A1697="","",IF(D1697="N","Unit will be held to the lessor of the adopted rate or "&amp;TEXT(C1697,"0.0000")&amp;" for "&amp;Year,VLOOKUP(A1697&amp;"-"&amp;B1697,'Tracking Support'!A:E,5,FALSE)))</f>
        <v/>
      </c>
      <c r="F1697">
        <f>IF(A1697=$F$1,COUNTIF($A$2:A1697,A1697),"")</f>
        <v>368</v>
      </c>
      <c r="G1697" t="str">
        <f t="shared" si="82"/>
        <v/>
      </c>
      <c r="H1697" t="str">
        <f t="shared" si="83"/>
        <v/>
      </c>
      <c r="I1697" t="str">
        <f t="shared" si="84"/>
        <v/>
      </c>
    </row>
    <row r="1698" spans="1:9" x14ac:dyDescent="0.25">
      <c r="A1698" t="str">
        <f>IF('C. Fund Source'!B1698="","",'C. Fund Source'!B1698&amp;'C. Fund Source'!C1698&amp;'C. Fund Source'!D1698)</f>
        <v/>
      </c>
      <c r="B1698" t="str">
        <f>IF('C. Fund Source'!E1698="","",'C. Fund Source'!E1698)</f>
        <v/>
      </c>
      <c r="C1698" t="str">
        <f>IF(A1698="","",'C. Fund Source'!G1698)</f>
        <v/>
      </c>
      <c r="D1698" t="str">
        <f>IF(A1698="","",IF(COUNTIFS('Tracking Log'!H:H,A1698,'Tracking Log'!J:J,B1698)&gt;0,"Y","N"))</f>
        <v/>
      </c>
      <c r="E1698" t="str">
        <f>IF(A1698="","",IF(D1698="N","Unit will be held to the lessor of the adopted rate or "&amp;TEXT(C1698,"0.0000")&amp;" for "&amp;Year,VLOOKUP(A1698&amp;"-"&amp;B1698,'Tracking Support'!A:E,5,FALSE)))</f>
        <v/>
      </c>
      <c r="F1698">
        <f>IF(A1698=$F$1,COUNTIF($A$2:A1698,A1698),"")</f>
        <v>369</v>
      </c>
      <c r="G1698" t="str">
        <f t="shared" si="82"/>
        <v/>
      </c>
      <c r="H1698" t="str">
        <f t="shared" si="83"/>
        <v/>
      </c>
      <c r="I1698" t="str">
        <f t="shared" si="84"/>
        <v/>
      </c>
    </row>
    <row r="1699" spans="1:9" x14ac:dyDescent="0.25">
      <c r="A1699" t="str">
        <f>IF('C. Fund Source'!B1699="","",'C. Fund Source'!B1699&amp;'C. Fund Source'!C1699&amp;'C. Fund Source'!D1699)</f>
        <v/>
      </c>
      <c r="B1699" t="str">
        <f>IF('C. Fund Source'!E1699="","",'C. Fund Source'!E1699)</f>
        <v/>
      </c>
      <c r="C1699" t="str">
        <f>IF(A1699="","",'C. Fund Source'!G1699)</f>
        <v/>
      </c>
      <c r="D1699" t="str">
        <f>IF(A1699="","",IF(COUNTIFS('Tracking Log'!H:H,A1699,'Tracking Log'!J:J,B1699)&gt;0,"Y","N"))</f>
        <v/>
      </c>
      <c r="E1699" t="str">
        <f>IF(A1699="","",IF(D1699="N","Unit will be held to the lessor of the adopted rate or "&amp;TEXT(C1699,"0.0000")&amp;" for "&amp;Year,VLOOKUP(A1699&amp;"-"&amp;B1699,'Tracking Support'!A:E,5,FALSE)))</f>
        <v/>
      </c>
      <c r="F1699">
        <f>IF(A1699=$F$1,COUNTIF($A$2:A1699,A1699),"")</f>
        <v>370</v>
      </c>
      <c r="G1699" t="str">
        <f t="shared" si="82"/>
        <v/>
      </c>
      <c r="H1699" t="str">
        <f t="shared" si="83"/>
        <v/>
      </c>
      <c r="I1699" t="str">
        <f t="shared" si="84"/>
        <v/>
      </c>
    </row>
    <row r="1700" spans="1:9" x14ac:dyDescent="0.25">
      <c r="A1700" t="str">
        <f>IF('C. Fund Source'!B1700="","",'C. Fund Source'!B1700&amp;'C. Fund Source'!C1700&amp;'C. Fund Source'!D1700)</f>
        <v/>
      </c>
      <c r="B1700" t="str">
        <f>IF('C. Fund Source'!E1700="","",'C. Fund Source'!E1700)</f>
        <v/>
      </c>
      <c r="C1700" t="str">
        <f>IF(A1700="","",'C. Fund Source'!G1700)</f>
        <v/>
      </c>
      <c r="D1700" t="str">
        <f>IF(A1700="","",IF(COUNTIFS('Tracking Log'!H:H,A1700,'Tracking Log'!J:J,B1700)&gt;0,"Y","N"))</f>
        <v/>
      </c>
      <c r="E1700" t="str">
        <f>IF(A1700="","",IF(D1700="N","Unit will be held to the lessor of the adopted rate or "&amp;TEXT(C1700,"0.0000")&amp;" for "&amp;Year,VLOOKUP(A1700&amp;"-"&amp;B1700,'Tracking Support'!A:E,5,FALSE)))</f>
        <v/>
      </c>
      <c r="F1700">
        <f>IF(A1700=$F$1,COUNTIF($A$2:A1700,A1700),"")</f>
        <v>371</v>
      </c>
      <c r="G1700" t="str">
        <f t="shared" si="82"/>
        <v/>
      </c>
      <c r="H1700" t="str">
        <f t="shared" si="83"/>
        <v/>
      </c>
      <c r="I1700" t="str">
        <f t="shared" si="84"/>
        <v/>
      </c>
    </row>
    <row r="1701" spans="1:9" x14ac:dyDescent="0.25">
      <c r="A1701" t="str">
        <f>IF('C. Fund Source'!B1701="","",'C. Fund Source'!B1701&amp;'C. Fund Source'!C1701&amp;'C. Fund Source'!D1701)</f>
        <v/>
      </c>
      <c r="B1701" t="str">
        <f>IF('C. Fund Source'!E1701="","",'C. Fund Source'!E1701)</f>
        <v/>
      </c>
      <c r="C1701" t="str">
        <f>IF(A1701="","",'C. Fund Source'!G1701)</f>
        <v/>
      </c>
      <c r="D1701" t="str">
        <f>IF(A1701="","",IF(COUNTIFS('Tracking Log'!H:H,A1701,'Tracking Log'!J:J,B1701)&gt;0,"Y","N"))</f>
        <v/>
      </c>
      <c r="E1701" t="str">
        <f>IF(A1701="","",IF(D1701="N","Unit will be held to the lessor of the adopted rate or "&amp;TEXT(C1701,"0.0000")&amp;" for "&amp;Year,VLOOKUP(A1701&amp;"-"&amp;B1701,'Tracking Support'!A:E,5,FALSE)))</f>
        <v/>
      </c>
      <c r="F1701">
        <f>IF(A1701=$F$1,COUNTIF($A$2:A1701,A1701),"")</f>
        <v>372</v>
      </c>
      <c r="G1701" t="str">
        <f t="shared" si="82"/>
        <v/>
      </c>
      <c r="H1701" t="str">
        <f t="shared" si="83"/>
        <v/>
      </c>
      <c r="I1701" t="str">
        <f t="shared" si="84"/>
        <v/>
      </c>
    </row>
    <row r="1702" spans="1:9" x14ac:dyDescent="0.25">
      <c r="A1702" t="str">
        <f>IF('C. Fund Source'!B1702="","",'C. Fund Source'!B1702&amp;'C. Fund Source'!C1702&amp;'C. Fund Source'!D1702)</f>
        <v/>
      </c>
      <c r="B1702" t="str">
        <f>IF('C. Fund Source'!E1702="","",'C. Fund Source'!E1702)</f>
        <v/>
      </c>
      <c r="C1702" t="str">
        <f>IF(A1702="","",'C. Fund Source'!G1702)</f>
        <v/>
      </c>
      <c r="D1702" t="str">
        <f>IF(A1702="","",IF(COUNTIFS('Tracking Log'!H:H,A1702,'Tracking Log'!J:J,B1702)&gt;0,"Y","N"))</f>
        <v/>
      </c>
      <c r="E1702" t="str">
        <f>IF(A1702="","",IF(D1702="N","Unit will be held to the lessor of the adopted rate or "&amp;TEXT(C1702,"0.0000")&amp;" for "&amp;Year,VLOOKUP(A1702&amp;"-"&amp;B1702,'Tracking Support'!A:E,5,FALSE)))</f>
        <v/>
      </c>
      <c r="F1702">
        <f>IF(A1702=$F$1,COUNTIF($A$2:A1702,A1702),"")</f>
        <v>373</v>
      </c>
      <c r="G1702" t="str">
        <f t="shared" si="82"/>
        <v/>
      </c>
      <c r="H1702" t="str">
        <f t="shared" si="83"/>
        <v/>
      </c>
      <c r="I1702" t="str">
        <f t="shared" si="84"/>
        <v/>
      </c>
    </row>
    <row r="1703" spans="1:9" x14ac:dyDescent="0.25">
      <c r="A1703" t="str">
        <f>IF('C. Fund Source'!B1703="","",'C. Fund Source'!B1703&amp;'C. Fund Source'!C1703&amp;'C. Fund Source'!D1703)</f>
        <v/>
      </c>
      <c r="B1703" t="str">
        <f>IF('C. Fund Source'!E1703="","",'C. Fund Source'!E1703)</f>
        <v/>
      </c>
      <c r="C1703" t="str">
        <f>IF(A1703="","",'C. Fund Source'!G1703)</f>
        <v/>
      </c>
      <c r="D1703" t="str">
        <f>IF(A1703="","",IF(COUNTIFS('Tracking Log'!H:H,A1703,'Tracking Log'!J:J,B1703)&gt;0,"Y","N"))</f>
        <v/>
      </c>
      <c r="E1703" t="str">
        <f>IF(A1703="","",IF(D1703="N","Unit will be held to the lessor of the adopted rate or "&amp;TEXT(C1703,"0.0000")&amp;" for "&amp;Year,VLOOKUP(A1703&amp;"-"&amp;B1703,'Tracking Support'!A:E,5,FALSE)))</f>
        <v/>
      </c>
      <c r="F1703">
        <f>IF(A1703=$F$1,COUNTIF($A$2:A1703,A1703),"")</f>
        <v>374</v>
      </c>
      <c r="G1703" t="str">
        <f t="shared" si="82"/>
        <v/>
      </c>
      <c r="H1703" t="str">
        <f t="shared" si="83"/>
        <v/>
      </c>
      <c r="I1703" t="str">
        <f t="shared" si="84"/>
        <v/>
      </c>
    </row>
    <row r="1704" spans="1:9" x14ac:dyDescent="0.25">
      <c r="A1704" t="str">
        <f>IF('C. Fund Source'!B1704="","",'C. Fund Source'!B1704&amp;'C. Fund Source'!C1704&amp;'C. Fund Source'!D1704)</f>
        <v/>
      </c>
      <c r="B1704" t="str">
        <f>IF('C. Fund Source'!E1704="","",'C. Fund Source'!E1704)</f>
        <v/>
      </c>
      <c r="C1704" t="str">
        <f>IF(A1704="","",'C. Fund Source'!G1704)</f>
        <v/>
      </c>
      <c r="D1704" t="str">
        <f>IF(A1704="","",IF(COUNTIFS('Tracking Log'!H:H,A1704,'Tracking Log'!J:J,B1704)&gt;0,"Y","N"))</f>
        <v/>
      </c>
      <c r="E1704" t="str">
        <f>IF(A1704="","",IF(D1704="N","Unit will be held to the lessor of the adopted rate or "&amp;TEXT(C1704,"0.0000")&amp;" for "&amp;Year,VLOOKUP(A1704&amp;"-"&amp;B1704,'Tracking Support'!A:E,5,FALSE)))</f>
        <v/>
      </c>
      <c r="F1704">
        <f>IF(A1704=$F$1,COUNTIF($A$2:A1704,A1704),"")</f>
        <v>375</v>
      </c>
      <c r="G1704" t="str">
        <f t="shared" si="82"/>
        <v/>
      </c>
      <c r="H1704" t="str">
        <f t="shared" si="83"/>
        <v/>
      </c>
      <c r="I1704" t="str">
        <f t="shared" si="84"/>
        <v/>
      </c>
    </row>
    <row r="1705" spans="1:9" x14ac:dyDescent="0.25">
      <c r="A1705" t="str">
        <f>IF('C. Fund Source'!B1705="","",'C. Fund Source'!B1705&amp;'C. Fund Source'!C1705&amp;'C. Fund Source'!D1705)</f>
        <v/>
      </c>
      <c r="B1705" t="str">
        <f>IF('C. Fund Source'!E1705="","",'C. Fund Source'!E1705)</f>
        <v/>
      </c>
      <c r="C1705" t="str">
        <f>IF(A1705="","",'C. Fund Source'!G1705)</f>
        <v/>
      </c>
      <c r="D1705" t="str">
        <f>IF(A1705="","",IF(COUNTIFS('Tracking Log'!H:H,A1705,'Tracking Log'!J:J,B1705)&gt;0,"Y","N"))</f>
        <v/>
      </c>
      <c r="E1705" t="str">
        <f>IF(A1705="","",IF(D1705="N","Unit will be held to the lessor of the adopted rate or "&amp;TEXT(C1705,"0.0000")&amp;" for "&amp;Year,VLOOKUP(A1705&amp;"-"&amp;B1705,'Tracking Support'!A:E,5,FALSE)))</f>
        <v/>
      </c>
      <c r="F1705">
        <f>IF(A1705=$F$1,COUNTIF($A$2:A1705,A1705),"")</f>
        <v>376</v>
      </c>
      <c r="G1705" t="str">
        <f t="shared" si="82"/>
        <v/>
      </c>
      <c r="H1705" t="str">
        <f t="shared" si="83"/>
        <v/>
      </c>
      <c r="I1705" t="str">
        <f t="shared" si="84"/>
        <v/>
      </c>
    </row>
    <row r="1706" spans="1:9" x14ac:dyDescent="0.25">
      <c r="A1706" t="str">
        <f>IF('C. Fund Source'!B1706="","",'C. Fund Source'!B1706&amp;'C. Fund Source'!C1706&amp;'C. Fund Source'!D1706)</f>
        <v/>
      </c>
      <c r="B1706" t="str">
        <f>IF('C. Fund Source'!E1706="","",'C. Fund Source'!E1706)</f>
        <v/>
      </c>
      <c r="C1706" t="str">
        <f>IF(A1706="","",'C. Fund Source'!G1706)</f>
        <v/>
      </c>
      <c r="D1706" t="str">
        <f>IF(A1706="","",IF(COUNTIFS('Tracking Log'!H:H,A1706,'Tracking Log'!J:J,B1706)&gt;0,"Y","N"))</f>
        <v/>
      </c>
      <c r="E1706" t="str">
        <f>IF(A1706="","",IF(D1706="N","Unit will be held to the lessor of the adopted rate or "&amp;TEXT(C1706,"0.0000")&amp;" for "&amp;Year,VLOOKUP(A1706&amp;"-"&amp;B1706,'Tracking Support'!A:E,5,FALSE)))</f>
        <v/>
      </c>
      <c r="F1706">
        <f>IF(A1706=$F$1,COUNTIF($A$2:A1706,A1706),"")</f>
        <v>377</v>
      </c>
      <c r="G1706" t="str">
        <f t="shared" si="82"/>
        <v/>
      </c>
      <c r="H1706" t="str">
        <f t="shared" si="83"/>
        <v/>
      </c>
      <c r="I1706" t="str">
        <f t="shared" si="84"/>
        <v/>
      </c>
    </row>
    <row r="1707" spans="1:9" x14ac:dyDescent="0.25">
      <c r="A1707" t="str">
        <f>IF('C. Fund Source'!B1707="","",'C. Fund Source'!B1707&amp;'C. Fund Source'!C1707&amp;'C. Fund Source'!D1707)</f>
        <v/>
      </c>
      <c r="B1707" t="str">
        <f>IF('C. Fund Source'!E1707="","",'C. Fund Source'!E1707)</f>
        <v/>
      </c>
      <c r="C1707" t="str">
        <f>IF(A1707="","",'C. Fund Source'!G1707)</f>
        <v/>
      </c>
      <c r="D1707" t="str">
        <f>IF(A1707="","",IF(COUNTIFS('Tracking Log'!H:H,A1707,'Tracking Log'!J:J,B1707)&gt;0,"Y","N"))</f>
        <v/>
      </c>
      <c r="E1707" t="str">
        <f>IF(A1707="","",IF(D1707="N","Unit will be held to the lessor of the adopted rate or "&amp;TEXT(C1707,"0.0000")&amp;" for "&amp;Year,VLOOKUP(A1707&amp;"-"&amp;B1707,'Tracking Support'!A:E,5,FALSE)))</f>
        <v/>
      </c>
      <c r="F1707">
        <f>IF(A1707=$F$1,COUNTIF($A$2:A1707,A1707),"")</f>
        <v>378</v>
      </c>
      <c r="G1707" t="str">
        <f t="shared" si="82"/>
        <v/>
      </c>
      <c r="H1707" t="str">
        <f t="shared" si="83"/>
        <v/>
      </c>
      <c r="I1707" t="str">
        <f t="shared" si="84"/>
        <v/>
      </c>
    </row>
    <row r="1708" spans="1:9" x14ac:dyDescent="0.25">
      <c r="A1708" t="str">
        <f>IF('C. Fund Source'!B1708="","",'C. Fund Source'!B1708&amp;'C. Fund Source'!C1708&amp;'C. Fund Source'!D1708)</f>
        <v/>
      </c>
      <c r="B1708" t="str">
        <f>IF('C. Fund Source'!E1708="","",'C. Fund Source'!E1708)</f>
        <v/>
      </c>
      <c r="C1708" t="str">
        <f>IF(A1708="","",'C. Fund Source'!G1708)</f>
        <v/>
      </c>
      <c r="D1708" t="str">
        <f>IF(A1708="","",IF(COUNTIFS('Tracking Log'!H:H,A1708,'Tracking Log'!J:J,B1708)&gt;0,"Y","N"))</f>
        <v/>
      </c>
      <c r="E1708" t="str">
        <f>IF(A1708="","",IF(D1708="N","Unit will be held to the lessor of the adopted rate or "&amp;TEXT(C1708,"0.0000")&amp;" for "&amp;Year,VLOOKUP(A1708&amp;"-"&amp;B1708,'Tracking Support'!A:E,5,FALSE)))</f>
        <v/>
      </c>
      <c r="F1708">
        <f>IF(A1708=$F$1,COUNTIF($A$2:A1708,A1708),"")</f>
        <v>379</v>
      </c>
      <c r="G1708" t="str">
        <f t="shared" si="82"/>
        <v/>
      </c>
      <c r="H1708" t="str">
        <f t="shared" si="83"/>
        <v/>
      </c>
      <c r="I1708" t="str">
        <f t="shared" si="84"/>
        <v/>
      </c>
    </row>
    <row r="1709" spans="1:9" x14ac:dyDescent="0.25">
      <c r="A1709" t="str">
        <f>IF('C. Fund Source'!B1709="","",'C. Fund Source'!B1709&amp;'C. Fund Source'!C1709&amp;'C. Fund Source'!D1709)</f>
        <v/>
      </c>
      <c r="B1709" t="str">
        <f>IF('C. Fund Source'!E1709="","",'C. Fund Source'!E1709)</f>
        <v/>
      </c>
      <c r="C1709" t="str">
        <f>IF(A1709="","",'C. Fund Source'!G1709)</f>
        <v/>
      </c>
      <c r="D1709" t="str">
        <f>IF(A1709="","",IF(COUNTIFS('Tracking Log'!H:H,A1709,'Tracking Log'!J:J,B1709)&gt;0,"Y","N"))</f>
        <v/>
      </c>
      <c r="E1709" t="str">
        <f>IF(A1709="","",IF(D1709="N","Unit will be held to the lessor of the adopted rate or "&amp;TEXT(C1709,"0.0000")&amp;" for "&amp;Year,VLOOKUP(A1709&amp;"-"&amp;B1709,'Tracking Support'!A:E,5,FALSE)))</f>
        <v/>
      </c>
      <c r="F1709">
        <f>IF(A1709=$F$1,COUNTIF($A$2:A1709,A1709),"")</f>
        <v>380</v>
      </c>
      <c r="G1709" t="str">
        <f t="shared" si="82"/>
        <v/>
      </c>
      <c r="H1709" t="str">
        <f t="shared" si="83"/>
        <v/>
      </c>
      <c r="I1709" t="str">
        <f t="shared" si="84"/>
        <v/>
      </c>
    </row>
    <row r="1710" spans="1:9" x14ac:dyDescent="0.25">
      <c r="A1710" t="str">
        <f>IF('C. Fund Source'!B1710="","",'C. Fund Source'!B1710&amp;'C. Fund Source'!C1710&amp;'C. Fund Source'!D1710)</f>
        <v/>
      </c>
      <c r="B1710" t="str">
        <f>IF('C. Fund Source'!E1710="","",'C. Fund Source'!E1710)</f>
        <v/>
      </c>
      <c r="C1710" t="str">
        <f>IF(A1710="","",'C. Fund Source'!G1710)</f>
        <v/>
      </c>
      <c r="D1710" t="str">
        <f>IF(A1710="","",IF(COUNTIFS('Tracking Log'!H:H,A1710,'Tracking Log'!J:J,B1710)&gt;0,"Y","N"))</f>
        <v/>
      </c>
      <c r="E1710" t="str">
        <f>IF(A1710="","",IF(D1710="N","Unit will be held to the lessor of the adopted rate or "&amp;TEXT(C1710,"0.0000")&amp;" for "&amp;Year,VLOOKUP(A1710&amp;"-"&amp;B1710,'Tracking Support'!A:E,5,FALSE)))</f>
        <v/>
      </c>
      <c r="F1710">
        <f>IF(A1710=$F$1,COUNTIF($A$2:A1710,A1710),"")</f>
        <v>381</v>
      </c>
      <c r="G1710" t="str">
        <f t="shared" si="82"/>
        <v/>
      </c>
      <c r="H1710" t="str">
        <f t="shared" si="83"/>
        <v/>
      </c>
      <c r="I1710" t="str">
        <f t="shared" si="84"/>
        <v/>
      </c>
    </row>
    <row r="1711" spans="1:9" x14ac:dyDescent="0.25">
      <c r="A1711" t="str">
        <f>IF('C. Fund Source'!B1711="","",'C. Fund Source'!B1711&amp;'C. Fund Source'!C1711&amp;'C. Fund Source'!D1711)</f>
        <v/>
      </c>
      <c r="B1711" t="str">
        <f>IF('C. Fund Source'!E1711="","",'C. Fund Source'!E1711)</f>
        <v/>
      </c>
      <c r="C1711" t="str">
        <f>IF(A1711="","",'C. Fund Source'!G1711)</f>
        <v/>
      </c>
      <c r="D1711" t="str">
        <f>IF(A1711="","",IF(COUNTIFS('Tracking Log'!H:H,A1711,'Tracking Log'!J:J,B1711)&gt;0,"Y","N"))</f>
        <v/>
      </c>
      <c r="E1711" t="str">
        <f>IF(A1711="","",IF(D1711="N","Unit will be held to the lessor of the adopted rate or "&amp;TEXT(C1711,"0.0000")&amp;" for "&amp;Year,VLOOKUP(A1711&amp;"-"&amp;B1711,'Tracking Support'!A:E,5,FALSE)))</f>
        <v/>
      </c>
      <c r="F1711">
        <f>IF(A1711=$F$1,COUNTIF($A$2:A1711,A1711),"")</f>
        <v>382</v>
      </c>
      <c r="G1711" t="str">
        <f t="shared" si="82"/>
        <v/>
      </c>
      <c r="H1711" t="str">
        <f t="shared" si="83"/>
        <v/>
      </c>
      <c r="I1711" t="str">
        <f t="shared" si="84"/>
        <v/>
      </c>
    </row>
    <row r="1712" spans="1:9" x14ac:dyDescent="0.25">
      <c r="A1712" t="str">
        <f>IF('C. Fund Source'!B1712="","",'C. Fund Source'!B1712&amp;'C. Fund Source'!C1712&amp;'C. Fund Source'!D1712)</f>
        <v/>
      </c>
      <c r="B1712" t="str">
        <f>IF('C. Fund Source'!E1712="","",'C. Fund Source'!E1712)</f>
        <v/>
      </c>
      <c r="C1712" t="str">
        <f>IF(A1712="","",'C. Fund Source'!G1712)</f>
        <v/>
      </c>
      <c r="D1712" t="str">
        <f>IF(A1712="","",IF(COUNTIFS('Tracking Log'!H:H,A1712,'Tracking Log'!J:J,B1712)&gt;0,"Y","N"))</f>
        <v/>
      </c>
      <c r="E1712" t="str">
        <f>IF(A1712="","",IF(D1712="N","Unit will be held to the lessor of the adopted rate or "&amp;TEXT(C1712,"0.0000")&amp;" for "&amp;Year,VLOOKUP(A1712&amp;"-"&amp;B1712,'Tracking Support'!A:E,5,FALSE)))</f>
        <v/>
      </c>
      <c r="F1712">
        <f>IF(A1712=$F$1,COUNTIF($A$2:A1712,A1712),"")</f>
        <v>383</v>
      </c>
      <c r="G1712" t="str">
        <f t="shared" si="82"/>
        <v/>
      </c>
      <c r="H1712" t="str">
        <f t="shared" si="83"/>
        <v/>
      </c>
      <c r="I1712" t="str">
        <f t="shared" si="84"/>
        <v/>
      </c>
    </row>
    <row r="1713" spans="1:9" x14ac:dyDescent="0.25">
      <c r="A1713" t="str">
        <f>IF('C. Fund Source'!B1713="","",'C. Fund Source'!B1713&amp;'C. Fund Source'!C1713&amp;'C. Fund Source'!D1713)</f>
        <v/>
      </c>
      <c r="B1713" t="str">
        <f>IF('C. Fund Source'!E1713="","",'C. Fund Source'!E1713)</f>
        <v/>
      </c>
      <c r="C1713" t="str">
        <f>IF(A1713="","",'C. Fund Source'!G1713)</f>
        <v/>
      </c>
      <c r="D1713" t="str">
        <f>IF(A1713="","",IF(COUNTIFS('Tracking Log'!H:H,A1713,'Tracking Log'!J:J,B1713)&gt;0,"Y","N"))</f>
        <v/>
      </c>
      <c r="E1713" t="str">
        <f>IF(A1713="","",IF(D1713="N","Unit will be held to the lessor of the adopted rate or "&amp;TEXT(C1713,"0.0000")&amp;" for "&amp;Year,VLOOKUP(A1713&amp;"-"&amp;B1713,'Tracking Support'!A:E,5,FALSE)))</f>
        <v/>
      </c>
      <c r="F1713">
        <f>IF(A1713=$F$1,COUNTIF($A$2:A1713,A1713),"")</f>
        <v>384</v>
      </c>
      <c r="G1713" t="str">
        <f t="shared" si="82"/>
        <v/>
      </c>
      <c r="H1713" t="str">
        <f t="shared" si="83"/>
        <v/>
      </c>
      <c r="I1713" t="str">
        <f t="shared" si="84"/>
        <v/>
      </c>
    </row>
    <row r="1714" spans="1:9" x14ac:dyDescent="0.25">
      <c r="A1714" t="str">
        <f>IF('C. Fund Source'!B1714="","",'C. Fund Source'!B1714&amp;'C. Fund Source'!C1714&amp;'C. Fund Source'!D1714)</f>
        <v/>
      </c>
      <c r="B1714" t="str">
        <f>IF('C. Fund Source'!E1714="","",'C. Fund Source'!E1714)</f>
        <v/>
      </c>
      <c r="C1714" t="str">
        <f>IF(A1714="","",'C. Fund Source'!G1714)</f>
        <v/>
      </c>
      <c r="D1714" t="str">
        <f>IF(A1714="","",IF(COUNTIFS('Tracking Log'!H:H,A1714,'Tracking Log'!J:J,B1714)&gt;0,"Y","N"))</f>
        <v/>
      </c>
      <c r="E1714" t="str">
        <f>IF(A1714="","",IF(D1714="N","Unit will be held to the lessor of the adopted rate or "&amp;TEXT(C1714,"0.0000")&amp;" for "&amp;Year,VLOOKUP(A1714&amp;"-"&amp;B1714,'Tracking Support'!A:E,5,FALSE)))</f>
        <v/>
      </c>
      <c r="F1714">
        <f>IF(A1714=$F$1,COUNTIF($A$2:A1714,A1714),"")</f>
        <v>385</v>
      </c>
      <c r="G1714" t="str">
        <f t="shared" si="82"/>
        <v/>
      </c>
      <c r="H1714" t="str">
        <f t="shared" si="83"/>
        <v/>
      </c>
      <c r="I1714" t="str">
        <f t="shared" si="84"/>
        <v/>
      </c>
    </row>
    <row r="1715" spans="1:9" x14ac:dyDescent="0.25">
      <c r="A1715" t="str">
        <f>IF('C. Fund Source'!B1715="","",'C. Fund Source'!B1715&amp;'C. Fund Source'!C1715&amp;'C. Fund Source'!D1715)</f>
        <v/>
      </c>
      <c r="B1715" t="str">
        <f>IF('C. Fund Source'!E1715="","",'C. Fund Source'!E1715)</f>
        <v/>
      </c>
      <c r="C1715" t="str">
        <f>IF(A1715="","",'C. Fund Source'!G1715)</f>
        <v/>
      </c>
      <c r="D1715" t="str">
        <f>IF(A1715="","",IF(COUNTIFS('Tracking Log'!H:H,A1715,'Tracking Log'!J:J,B1715)&gt;0,"Y","N"))</f>
        <v/>
      </c>
      <c r="E1715" t="str">
        <f>IF(A1715="","",IF(D1715="N","Unit will be held to the lessor of the adopted rate or "&amp;TEXT(C1715,"0.0000")&amp;" for "&amp;Year,VLOOKUP(A1715&amp;"-"&amp;B1715,'Tracking Support'!A:E,5,FALSE)))</f>
        <v/>
      </c>
      <c r="F1715">
        <f>IF(A1715=$F$1,COUNTIF($A$2:A1715,A1715),"")</f>
        <v>386</v>
      </c>
      <c r="G1715" t="str">
        <f t="shared" si="82"/>
        <v/>
      </c>
      <c r="H1715" t="str">
        <f t="shared" si="83"/>
        <v/>
      </c>
      <c r="I1715" t="str">
        <f t="shared" si="84"/>
        <v/>
      </c>
    </row>
    <row r="1716" spans="1:9" x14ac:dyDescent="0.25">
      <c r="A1716" t="str">
        <f>IF('C. Fund Source'!B1716="","",'C. Fund Source'!B1716&amp;'C. Fund Source'!C1716&amp;'C. Fund Source'!D1716)</f>
        <v/>
      </c>
      <c r="B1716" t="str">
        <f>IF('C. Fund Source'!E1716="","",'C. Fund Source'!E1716)</f>
        <v/>
      </c>
      <c r="C1716" t="str">
        <f>IF(A1716="","",'C. Fund Source'!G1716)</f>
        <v/>
      </c>
      <c r="D1716" t="str">
        <f>IF(A1716="","",IF(COUNTIFS('Tracking Log'!H:H,A1716,'Tracking Log'!J:J,B1716)&gt;0,"Y","N"))</f>
        <v/>
      </c>
      <c r="E1716" t="str">
        <f>IF(A1716="","",IF(D1716="N","Unit will be held to the lessor of the adopted rate or "&amp;TEXT(C1716,"0.0000")&amp;" for "&amp;Year,VLOOKUP(A1716&amp;"-"&amp;B1716,'Tracking Support'!A:E,5,FALSE)))</f>
        <v/>
      </c>
      <c r="F1716">
        <f>IF(A1716=$F$1,COUNTIF($A$2:A1716,A1716),"")</f>
        <v>387</v>
      </c>
      <c r="G1716" t="str">
        <f t="shared" si="82"/>
        <v/>
      </c>
      <c r="H1716" t="str">
        <f t="shared" si="83"/>
        <v/>
      </c>
      <c r="I1716" t="str">
        <f t="shared" si="84"/>
        <v/>
      </c>
    </row>
    <row r="1717" spans="1:9" x14ac:dyDescent="0.25">
      <c r="A1717" t="str">
        <f>IF('C. Fund Source'!B1717="","",'C. Fund Source'!B1717&amp;'C. Fund Source'!C1717&amp;'C. Fund Source'!D1717)</f>
        <v/>
      </c>
      <c r="B1717" t="str">
        <f>IF('C. Fund Source'!E1717="","",'C. Fund Source'!E1717)</f>
        <v/>
      </c>
      <c r="C1717" t="str">
        <f>IF(A1717="","",'C. Fund Source'!G1717)</f>
        <v/>
      </c>
      <c r="D1717" t="str">
        <f>IF(A1717="","",IF(COUNTIFS('Tracking Log'!H:H,A1717,'Tracking Log'!J:J,B1717)&gt;0,"Y","N"))</f>
        <v/>
      </c>
      <c r="E1717" t="str">
        <f>IF(A1717="","",IF(D1717="N","Unit will be held to the lessor of the adopted rate or "&amp;TEXT(C1717,"0.0000")&amp;" for "&amp;Year,VLOOKUP(A1717&amp;"-"&amp;B1717,'Tracking Support'!A:E,5,FALSE)))</f>
        <v/>
      </c>
      <c r="F1717">
        <f>IF(A1717=$F$1,COUNTIF($A$2:A1717,A1717),"")</f>
        <v>388</v>
      </c>
      <c r="G1717" t="str">
        <f t="shared" si="82"/>
        <v/>
      </c>
      <c r="H1717" t="str">
        <f t="shared" si="83"/>
        <v/>
      </c>
      <c r="I1717" t="str">
        <f t="shared" si="84"/>
        <v/>
      </c>
    </row>
    <row r="1718" spans="1:9" x14ac:dyDescent="0.25">
      <c r="A1718" t="str">
        <f>IF('C. Fund Source'!B1718="","",'C. Fund Source'!B1718&amp;'C. Fund Source'!C1718&amp;'C. Fund Source'!D1718)</f>
        <v/>
      </c>
      <c r="B1718" t="str">
        <f>IF('C. Fund Source'!E1718="","",'C. Fund Source'!E1718)</f>
        <v/>
      </c>
      <c r="C1718" t="str">
        <f>IF(A1718="","",'C. Fund Source'!G1718)</f>
        <v/>
      </c>
      <c r="D1718" t="str">
        <f>IF(A1718="","",IF(COUNTIFS('Tracking Log'!H:H,A1718,'Tracking Log'!J:J,B1718)&gt;0,"Y","N"))</f>
        <v/>
      </c>
      <c r="E1718" t="str">
        <f>IF(A1718="","",IF(D1718="N","Unit will be held to the lessor of the adopted rate or "&amp;TEXT(C1718,"0.0000")&amp;" for "&amp;Year,VLOOKUP(A1718&amp;"-"&amp;B1718,'Tracking Support'!A:E,5,FALSE)))</f>
        <v/>
      </c>
      <c r="F1718">
        <f>IF(A1718=$F$1,COUNTIF($A$2:A1718,A1718),"")</f>
        <v>389</v>
      </c>
      <c r="G1718" t="str">
        <f t="shared" si="82"/>
        <v/>
      </c>
      <c r="H1718" t="str">
        <f t="shared" si="83"/>
        <v/>
      </c>
      <c r="I1718" t="str">
        <f t="shared" si="84"/>
        <v/>
      </c>
    </row>
    <row r="1719" spans="1:9" x14ac:dyDescent="0.25">
      <c r="A1719" t="str">
        <f>IF('C. Fund Source'!B1719="","",'C. Fund Source'!B1719&amp;'C. Fund Source'!C1719&amp;'C. Fund Source'!D1719)</f>
        <v/>
      </c>
      <c r="B1719" t="str">
        <f>IF('C. Fund Source'!E1719="","",'C. Fund Source'!E1719)</f>
        <v/>
      </c>
      <c r="C1719" t="str">
        <f>IF(A1719="","",'C. Fund Source'!G1719)</f>
        <v/>
      </c>
      <c r="D1719" t="str">
        <f>IF(A1719="","",IF(COUNTIFS('Tracking Log'!H:H,A1719,'Tracking Log'!J:J,B1719)&gt;0,"Y","N"))</f>
        <v/>
      </c>
      <c r="E1719" t="str">
        <f>IF(A1719="","",IF(D1719="N","Unit will be held to the lessor of the adopted rate or "&amp;TEXT(C1719,"0.0000")&amp;" for "&amp;Year,VLOOKUP(A1719&amp;"-"&amp;B1719,'Tracking Support'!A:E,5,FALSE)))</f>
        <v/>
      </c>
      <c r="F1719">
        <f>IF(A1719=$F$1,COUNTIF($A$2:A1719,A1719),"")</f>
        <v>390</v>
      </c>
      <c r="G1719" t="str">
        <f t="shared" si="82"/>
        <v/>
      </c>
      <c r="H1719" t="str">
        <f t="shared" si="83"/>
        <v/>
      </c>
      <c r="I1719" t="str">
        <f t="shared" si="84"/>
        <v/>
      </c>
    </row>
    <row r="1720" spans="1:9" x14ac:dyDescent="0.25">
      <c r="A1720" t="str">
        <f>IF('C. Fund Source'!B1720="","",'C. Fund Source'!B1720&amp;'C. Fund Source'!C1720&amp;'C. Fund Source'!D1720)</f>
        <v/>
      </c>
      <c r="B1720" t="str">
        <f>IF('C. Fund Source'!E1720="","",'C. Fund Source'!E1720)</f>
        <v/>
      </c>
      <c r="C1720" t="str">
        <f>IF(A1720="","",'C. Fund Source'!G1720)</f>
        <v/>
      </c>
      <c r="D1720" t="str">
        <f>IF(A1720="","",IF(COUNTIFS('Tracking Log'!H:H,A1720,'Tracking Log'!J:J,B1720)&gt;0,"Y","N"))</f>
        <v/>
      </c>
      <c r="E1720" t="str">
        <f>IF(A1720="","",IF(D1720="N","Unit will be held to the lessor of the adopted rate or "&amp;TEXT(C1720,"0.0000")&amp;" for "&amp;Year,VLOOKUP(A1720&amp;"-"&amp;B1720,'Tracking Support'!A:E,5,FALSE)))</f>
        <v/>
      </c>
      <c r="F1720">
        <f>IF(A1720=$F$1,COUNTIF($A$2:A1720,A1720),"")</f>
        <v>391</v>
      </c>
      <c r="G1720" t="str">
        <f t="shared" si="82"/>
        <v/>
      </c>
      <c r="H1720" t="str">
        <f t="shared" si="83"/>
        <v/>
      </c>
      <c r="I1720" t="str">
        <f t="shared" si="84"/>
        <v/>
      </c>
    </row>
    <row r="1721" spans="1:9" x14ac:dyDescent="0.25">
      <c r="A1721" t="str">
        <f>IF('C. Fund Source'!B1721="","",'C. Fund Source'!B1721&amp;'C. Fund Source'!C1721&amp;'C. Fund Source'!D1721)</f>
        <v/>
      </c>
      <c r="B1721" t="str">
        <f>IF('C. Fund Source'!E1721="","",'C. Fund Source'!E1721)</f>
        <v/>
      </c>
      <c r="C1721" t="str">
        <f>IF(A1721="","",'C. Fund Source'!G1721)</f>
        <v/>
      </c>
      <c r="D1721" t="str">
        <f>IF(A1721="","",IF(COUNTIFS('Tracking Log'!H:H,A1721,'Tracking Log'!J:J,B1721)&gt;0,"Y","N"))</f>
        <v/>
      </c>
      <c r="E1721" t="str">
        <f>IF(A1721="","",IF(D1721="N","Unit will be held to the lessor of the adopted rate or "&amp;TEXT(C1721,"0.0000")&amp;" for "&amp;Year,VLOOKUP(A1721&amp;"-"&amp;B1721,'Tracking Support'!A:E,5,FALSE)))</f>
        <v/>
      </c>
      <c r="F1721">
        <f>IF(A1721=$F$1,COUNTIF($A$2:A1721,A1721),"")</f>
        <v>392</v>
      </c>
      <c r="G1721" t="str">
        <f t="shared" si="82"/>
        <v/>
      </c>
      <c r="H1721" t="str">
        <f t="shared" si="83"/>
        <v/>
      </c>
      <c r="I1721" t="str">
        <f t="shared" si="84"/>
        <v/>
      </c>
    </row>
    <row r="1722" spans="1:9" x14ac:dyDescent="0.25">
      <c r="A1722" t="str">
        <f>IF('C. Fund Source'!B1722="","",'C. Fund Source'!B1722&amp;'C. Fund Source'!C1722&amp;'C. Fund Source'!D1722)</f>
        <v/>
      </c>
      <c r="B1722" t="str">
        <f>IF('C. Fund Source'!E1722="","",'C. Fund Source'!E1722)</f>
        <v/>
      </c>
      <c r="C1722" t="str">
        <f>IF(A1722="","",'C. Fund Source'!G1722)</f>
        <v/>
      </c>
      <c r="D1722" t="str">
        <f>IF(A1722="","",IF(COUNTIFS('Tracking Log'!H:H,A1722,'Tracking Log'!J:J,B1722)&gt;0,"Y","N"))</f>
        <v/>
      </c>
      <c r="E1722" t="str">
        <f>IF(A1722="","",IF(D1722="N","Unit will be held to the lessor of the adopted rate or "&amp;TEXT(C1722,"0.0000")&amp;" for "&amp;Year,VLOOKUP(A1722&amp;"-"&amp;B1722,'Tracking Support'!A:E,5,FALSE)))</f>
        <v/>
      </c>
      <c r="F1722">
        <f>IF(A1722=$F$1,COUNTIF($A$2:A1722,A1722),"")</f>
        <v>393</v>
      </c>
      <c r="G1722" t="str">
        <f t="shared" si="82"/>
        <v/>
      </c>
      <c r="H1722" t="str">
        <f t="shared" si="83"/>
        <v/>
      </c>
      <c r="I1722" t="str">
        <f t="shared" si="84"/>
        <v/>
      </c>
    </row>
    <row r="1723" spans="1:9" x14ac:dyDescent="0.25">
      <c r="A1723" t="str">
        <f>IF('C. Fund Source'!B1723="","",'C. Fund Source'!B1723&amp;'C. Fund Source'!C1723&amp;'C. Fund Source'!D1723)</f>
        <v/>
      </c>
      <c r="B1723" t="str">
        <f>IF('C. Fund Source'!E1723="","",'C. Fund Source'!E1723)</f>
        <v/>
      </c>
      <c r="C1723" t="str">
        <f>IF(A1723="","",'C. Fund Source'!G1723)</f>
        <v/>
      </c>
      <c r="D1723" t="str">
        <f>IF(A1723="","",IF(COUNTIFS('Tracking Log'!H:H,A1723,'Tracking Log'!J:J,B1723)&gt;0,"Y","N"))</f>
        <v/>
      </c>
      <c r="E1723" t="str">
        <f>IF(A1723="","",IF(D1723="N","Unit will be held to the lessor of the adopted rate or "&amp;TEXT(C1723,"0.0000")&amp;" for "&amp;Year,VLOOKUP(A1723&amp;"-"&amp;B1723,'Tracking Support'!A:E,5,FALSE)))</f>
        <v/>
      </c>
      <c r="F1723">
        <f>IF(A1723=$F$1,COUNTIF($A$2:A1723,A1723),"")</f>
        <v>394</v>
      </c>
      <c r="G1723" t="str">
        <f t="shared" si="82"/>
        <v/>
      </c>
      <c r="H1723" t="str">
        <f t="shared" si="83"/>
        <v/>
      </c>
      <c r="I1723" t="str">
        <f t="shared" si="84"/>
        <v/>
      </c>
    </row>
    <row r="1724" spans="1:9" x14ac:dyDescent="0.25">
      <c r="A1724" t="str">
        <f>IF('C. Fund Source'!B1724="","",'C. Fund Source'!B1724&amp;'C. Fund Source'!C1724&amp;'C. Fund Source'!D1724)</f>
        <v/>
      </c>
      <c r="B1724" t="str">
        <f>IF('C. Fund Source'!E1724="","",'C. Fund Source'!E1724)</f>
        <v/>
      </c>
      <c r="C1724" t="str">
        <f>IF(A1724="","",'C. Fund Source'!G1724)</f>
        <v/>
      </c>
      <c r="D1724" t="str">
        <f>IF(A1724="","",IF(COUNTIFS('Tracking Log'!H:H,A1724,'Tracking Log'!J:J,B1724)&gt;0,"Y","N"))</f>
        <v/>
      </c>
      <c r="E1724" t="str">
        <f>IF(A1724="","",IF(D1724="N","Unit will be held to the lessor of the adopted rate or "&amp;TEXT(C1724,"0.0000")&amp;" for "&amp;Year,VLOOKUP(A1724&amp;"-"&amp;B1724,'Tracking Support'!A:E,5,FALSE)))</f>
        <v/>
      </c>
      <c r="F1724">
        <f>IF(A1724=$F$1,COUNTIF($A$2:A1724,A1724),"")</f>
        <v>395</v>
      </c>
      <c r="G1724" t="str">
        <f t="shared" si="82"/>
        <v/>
      </c>
      <c r="H1724" t="str">
        <f t="shared" si="83"/>
        <v/>
      </c>
      <c r="I1724" t="str">
        <f t="shared" si="84"/>
        <v/>
      </c>
    </row>
    <row r="1725" spans="1:9" x14ac:dyDescent="0.25">
      <c r="A1725" t="str">
        <f>IF('C. Fund Source'!B1725="","",'C. Fund Source'!B1725&amp;'C. Fund Source'!C1725&amp;'C. Fund Source'!D1725)</f>
        <v/>
      </c>
      <c r="B1725" t="str">
        <f>IF('C. Fund Source'!E1725="","",'C. Fund Source'!E1725)</f>
        <v/>
      </c>
      <c r="C1725" t="str">
        <f>IF(A1725="","",'C. Fund Source'!G1725)</f>
        <v/>
      </c>
      <c r="D1725" t="str">
        <f>IF(A1725="","",IF(COUNTIFS('Tracking Log'!H:H,A1725,'Tracking Log'!J:J,B1725)&gt;0,"Y","N"))</f>
        <v/>
      </c>
      <c r="E1725" t="str">
        <f>IF(A1725="","",IF(D1725="N","Unit will be held to the lessor of the adopted rate or "&amp;TEXT(C1725,"0.0000")&amp;" for "&amp;Year,VLOOKUP(A1725&amp;"-"&amp;B1725,'Tracking Support'!A:E,5,FALSE)))</f>
        <v/>
      </c>
      <c r="F1725">
        <f>IF(A1725=$F$1,COUNTIF($A$2:A1725,A1725),"")</f>
        <v>396</v>
      </c>
      <c r="G1725" t="str">
        <f t="shared" si="82"/>
        <v/>
      </c>
      <c r="H1725" t="str">
        <f t="shared" si="83"/>
        <v/>
      </c>
      <c r="I1725" t="str">
        <f t="shared" si="84"/>
        <v/>
      </c>
    </row>
    <row r="1726" spans="1:9" x14ac:dyDescent="0.25">
      <c r="A1726" t="str">
        <f>IF('C. Fund Source'!B1726="","",'C. Fund Source'!B1726&amp;'C. Fund Source'!C1726&amp;'C. Fund Source'!D1726)</f>
        <v/>
      </c>
      <c r="B1726" t="str">
        <f>IF('C. Fund Source'!E1726="","",'C. Fund Source'!E1726)</f>
        <v/>
      </c>
      <c r="C1726" t="str">
        <f>IF(A1726="","",'C. Fund Source'!G1726)</f>
        <v/>
      </c>
      <c r="D1726" t="str">
        <f>IF(A1726="","",IF(COUNTIFS('Tracking Log'!H:H,A1726,'Tracking Log'!J:J,B1726)&gt;0,"Y","N"))</f>
        <v/>
      </c>
      <c r="E1726" t="str">
        <f>IF(A1726="","",IF(D1726="N","Unit will be held to the lessor of the adopted rate or "&amp;TEXT(C1726,"0.0000")&amp;" for "&amp;Year,VLOOKUP(A1726&amp;"-"&amp;B1726,'Tracking Support'!A:E,5,FALSE)))</f>
        <v/>
      </c>
      <c r="F1726">
        <f>IF(A1726=$F$1,COUNTIF($A$2:A1726,A1726),"")</f>
        <v>397</v>
      </c>
      <c r="G1726" t="str">
        <f t="shared" si="82"/>
        <v/>
      </c>
      <c r="H1726" t="str">
        <f t="shared" si="83"/>
        <v/>
      </c>
      <c r="I1726" t="str">
        <f t="shared" si="84"/>
        <v/>
      </c>
    </row>
    <row r="1727" spans="1:9" x14ac:dyDescent="0.25">
      <c r="A1727" t="str">
        <f>IF('C. Fund Source'!B1727="","",'C. Fund Source'!B1727&amp;'C. Fund Source'!C1727&amp;'C. Fund Source'!D1727)</f>
        <v/>
      </c>
      <c r="B1727" t="str">
        <f>IF('C. Fund Source'!E1727="","",'C. Fund Source'!E1727)</f>
        <v/>
      </c>
      <c r="C1727" t="str">
        <f>IF(A1727="","",'C. Fund Source'!G1727)</f>
        <v/>
      </c>
      <c r="D1727" t="str">
        <f>IF(A1727="","",IF(COUNTIFS('Tracking Log'!H:H,A1727,'Tracking Log'!J:J,B1727)&gt;0,"Y","N"))</f>
        <v/>
      </c>
      <c r="E1727" t="str">
        <f>IF(A1727="","",IF(D1727="N","Unit will be held to the lessor of the adopted rate or "&amp;TEXT(C1727,"0.0000")&amp;" for "&amp;Year,VLOOKUP(A1727&amp;"-"&amp;B1727,'Tracking Support'!A:E,5,FALSE)))</f>
        <v/>
      </c>
      <c r="F1727">
        <f>IF(A1727=$F$1,COUNTIF($A$2:A1727,A1727),"")</f>
        <v>398</v>
      </c>
      <c r="G1727" t="str">
        <f t="shared" si="82"/>
        <v/>
      </c>
      <c r="H1727" t="str">
        <f t="shared" si="83"/>
        <v/>
      </c>
      <c r="I1727" t="str">
        <f t="shared" si="84"/>
        <v/>
      </c>
    </row>
    <row r="1728" spans="1:9" x14ac:dyDescent="0.25">
      <c r="A1728" t="str">
        <f>IF('C. Fund Source'!B1728="","",'C. Fund Source'!B1728&amp;'C. Fund Source'!C1728&amp;'C. Fund Source'!D1728)</f>
        <v/>
      </c>
      <c r="B1728" t="str">
        <f>IF('C. Fund Source'!E1728="","",'C. Fund Source'!E1728)</f>
        <v/>
      </c>
      <c r="C1728" t="str">
        <f>IF(A1728="","",'C. Fund Source'!G1728)</f>
        <v/>
      </c>
      <c r="D1728" t="str">
        <f>IF(A1728="","",IF(COUNTIFS('Tracking Log'!H:H,A1728,'Tracking Log'!J:J,B1728)&gt;0,"Y","N"))</f>
        <v/>
      </c>
      <c r="E1728" t="str">
        <f>IF(A1728="","",IF(D1728="N","Unit will be held to the lessor of the adopted rate or "&amp;TEXT(C1728,"0.0000")&amp;" for "&amp;Year,VLOOKUP(A1728&amp;"-"&amp;B1728,'Tracking Support'!A:E,5,FALSE)))</f>
        <v/>
      </c>
      <c r="F1728">
        <f>IF(A1728=$F$1,COUNTIF($A$2:A1728,A1728),"")</f>
        <v>399</v>
      </c>
      <c r="G1728" t="str">
        <f t="shared" si="82"/>
        <v/>
      </c>
      <c r="H1728" t="str">
        <f t="shared" si="83"/>
        <v/>
      </c>
      <c r="I1728" t="str">
        <f t="shared" si="84"/>
        <v/>
      </c>
    </row>
    <row r="1729" spans="1:9" x14ac:dyDescent="0.25">
      <c r="A1729" t="str">
        <f>IF('C. Fund Source'!B1729="","",'C. Fund Source'!B1729&amp;'C. Fund Source'!C1729&amp;'C. Fund Source'!D1729)</f>
        <v/>
      </c>
      <c r="B1729" t="str">
        <f>IF('C. Fund Source'!E1729="","",'C. Fund Source'!E1729)</f>
        <v/>
      </c>
      <c r="C1729" t="str">
        <f>IF(A1729="","",'C. Fund Source'!G1729)</f>
        <v/>
      </c>
      <c r="D1729" t="str">
        <f>IF(A1729="","",IF(COUNTIFS('Tracking Log'!H:H,A1729,'Tracking Log'!J:J,B1729)&gt;0,"Y","N"))</f>
        <v/>
      </c>
      <c r="E1729" t="str">
        <f>IF(A1729="","",IF(D1729="N","Unit will be held to the lessor of the adopted rate or "&amp;TEXT(C1729,"0.0000")&amp;" for "&amp;Year,VLOOKUP(A1729&amp;"-"&amp;B1729,'Tracking Support'!A:E,5,FALSE)))</f>
        <v/>
      </c>
      <c r="F1729">
        <f>IF(A1729=$F$1,COUNTIF($A$2:A1729,A1729),"")</f>
        <v>400</v>
      </c>
      <c r="G1729" t="str">
        <f t="shared" si="82"/>
        <v/>
      </c>
      <c r="H1729" t="str">
        <f t="shared" si="83"/>
        <v/>
      </c>
      <c r="I1729" t="str">
        <f t="shared" si="84"/>
        <v/>
      </c>
    </row>
    <row r="1730" spans="1:9" x14ac:dyDescent="0.25">
      <c r="A1730" t="str">
        <f>IF('C. Fund Source'!B1730="","",'C. Fund Source'!B1730&amp;'C. Fund Source'!C1730&amp;'C. Fund Source'!D1730)</f>
        <v/>
      </c>
      <c r="B1730" t="str">
        <f>IF('C. Fund Source'!E1730="","",'C. Fund Source'!E1730)</f>
        <v/>
      </c>
      <c r="C1730" t="str">
        <f>IF(A1730="","",'C. Fund Source'!G1730)</f>
        <v/>
      </c>
      <c r="D1730" t="str">
        <f>IF(A1730="","",IF(COUNTIFS('Tracking Log'!H:H,A1730,'Tracking Log'!J:J,B1730)&gt;0,"Y","N"))</f>
        <v/>
      </c>
      <c r="E1730" t="str">
        <f>IF(A1730="","",IF(D1730="N","Unit will be held to the lessor of the adopted rate or "&amp;TEXT(C1730,"0.0000")&amp;" for "&amp;Year,VLOOKUP(A1730&amp;"-"&amp;B1730,'Tracking Support'!A:E,5,FALSE)))</f>
        <v/>
      </c>
      <c r="F1730">
        <f>IF(A1730=$F$1,COUNTIF($A$2:A1730,A1730),"")</f>
        <v>401</v>
      </c>
      <c r="G1730" t="str">
        <f t="shared" si="82"/>
        <v/>
      </c>
      <c r="H1730" t="str">
        <f t="shared" si="83"/>
        <v/>
      </c>
      <c r="I1730" t="str">
        <f t="shared" si="84"/>
        <v/>
      </c>
    </row>
    <row r="1731" spans="1:9" x14ac:dyDescent="0.25">
      <c r="A1731" t="str">
        <f>IF('C. Fund Source'!B1731="","",'C. Fund Source'!B1731&amp;'C. Fund Source'!C1731&amp;'C. Fund Source'!D1731)</f>
        <v/>
      </c>
      <c r="B1731" t="str">
        <f>IF('C. Fund Source'!E1731="","",'C. Fund Source'!E1731)</f>
        <v/>
      </c>
      <c r="C1731" t="str">
        <f>IF(A1731="","",'C. Fund Source'!G1731)</f>
        <v/>
      </c>
      <c r="D1731" t="str">
        <f>IF(A1731="","",IF(COUNTIFS('Tracking Log'!H:H,A1731,'Tracking Log'!J:J,B1731)&gt;0,"Y","N"))</f>
        <v/>
      </c>
      <c r="E1731" t="str">
        <f>IF(A1731="","",IF(D1731="N","Unit will be held to the lessor of the adopted rate or "&amp;TEXT(C1731,"0.0000")&amp;" for "&amp;Year,VLOOKUP(A1731&amp;"-"&amp;B1731,'Tracking Support'!A:E,5,FALSE)))</f>
        <v/>
      </c>
      <c r="F1731">
        <f>IF(A1731=$F$1,COUNTIF($A$2:A1731,A1731),"")</f>
        <v>402</v>
      </c>
      <c r="G1731" t="str">
        <f t="shared" ref="G1731:G1794" si="85">IF(F1731="","",B1731)</f>
        <v/>
      </c>
      <c r="H1731" t="str">
        <f t="shared" ref="H1731:H1794" si="86">IF(F1731="","",C1731)</f>
        <v/>
      </c>
      <c r="I1731" t="str">
        <f t="shared" ref="I1731:I1794" si="87">IF(F1731="","",E1731)</f>
        <v/>
      </c>
    </row>
    <row r="1732" spans="1:9" x14ac:dyDescent="0.25">
      <c r="A1732" t="str">
        <f>IF('C. Fund Source'!B1732="","",'C. Fund Source'!B1732&amp;'C. Fund Source'!C1732&amp;'C. Fund Source'!D1732)</f>
        <v/>
      </c>
      <c r="B1732" t="str">
        <f>IF('C. Fund Source'!E1732="","",'C. Fund Source'!E1732)</f>
        <v/>
      </c>
      <c r="C1732" t="str">
        <f>IF(A1732="","",'C. Fund Source'!G1732)</f>
        <v/>
      </c>
      <c r="D1732" t="str">
        <f>IF(A1732="","",IF(COUNTIFS('Tracking Log'!H:H,A1732,'Tracking Log'!J:J,B1732)&gt;0,"Y","N"))</f>
        <v/>
      </c>
      <c r="E1732" t="str">
        <f>IF(A1732="","",IF(D1732="N","Unit will be held to the lessor of the adopted rate or "&amp;TEXT(C1732,"0.0000")&amp;" for "&amp;Year,VLOOKUP(A1732&amp;"-"&amp;B1732,'Tracking Support'!A:E,5,FALSE)))</f>
        <v/>
      </c>
      <c r="F1732">
        <f>IF(A1732=$F$1,COUNTIF($A$2:A1732,A1732),"")</f>
        <v>403</v>
      </c>
      <c r="G1732" t="str">
        <f t="shared" si="85"/>
        <v/>
      </c>
      <c r="H1732" t="str">
        <f t="shared" si="86"/>
        <v/>
      </c>
      <c r="I1732" t="str">
        <f t="shared" si="87"/>
        <v/>
      </c>
    </row>
    <row r="1733" spans="1:9" x14ac:dyDescent="0.25">
      <c r="A1733" t="str">
        <f>IF('C. Fund Source'!B1733="","",'C. Fund Source'!B1733&amp;'C. Fund Source'!C1733&amp;'C. Fund Source'!D1733)</f>
        <v/>
      </c>
      <c r="B1733" t="str">
        <f>IF('C. Fund Source'!E1733="","",'C. Fund Source'!E1733)</f>
        <v/>
      </c>
      <c r="C1733" t="str">
        <f>IF(A1733="","",'C. Fund Source'!G1733)</f>
        <v/>
      </c>
      <c r="D1733" t="str">
        <f>IF(A1733="","",IF(COUNTIFS('Tracking Log'!H:H,A1733,'Tracking Log'!J:J,B1733)&gt;0,"Y","N"))</f>
        <v/>
      </c>
      <c r="E1733" t="str">
        <f>IF(A1733="","",IF(D1733="N","Unit will be held to the lessor of the adopted rate or "&amp;TEXT(C1733,"0.0000")&amp;" for "&amp;Year,VLOOKUP(A1733&amp;"-"&amp;B1733,'Tracking Support'!A:E,5,FALSE)))</f>
        <v/>
      </c>
      <c r="F1733">
        <f>IF(A1733=$F$1,COUNTIF($A$2:A1733,A1733),"")</f>
        <v>404</v>
      </c>
      <c r="G1733" t="str">
        <f t="shared" si="85"/>
        <v/>
      </c>
      <c r="H1733" t="str">
        <f t="shared" si="86"/>
        <v/>
      </c>
      <c r="I1733" t="str">
        <f t="shared" si="87"/>
        <v/>
      </c>
    </row>
    <row r="1734" spans="1:9" x14ac:dyDescent="0.25">
      <c r="A1734" t="str">
        <f>IF('C. Fund Source'!B1734="","",'C. Fund Source'!B1734&amp;'C. Fund Source'!C1734&amp;'C. Fund Source'!D1734)</f>
        <v/>
      </c>
      <c r="B1734" t="str">
        <f>IF('C. Fund Source'!E1734="","",'C. Fund Source'!E1734)</f>
        <v/>
      </c>
      <c r="C1734" t="str">
        <f>IF(A1734="","",'C. Fund Source'!G1734)</f>
        <v/>
      </c>
      <c r="D1734" t="str">
        <f>IF(A1734="","",IF(COUNTIFS('Tracking Log'!H:H,A1734,'Tracking Log'!J:J,B1734)&gt;0,"Y","N"))</f>
        <v/>
      </c>
      <c r="E1734" t="str">
        <f>IF(A1734="","",IF(D1734="N","Unit will be held to the lessor of the adopted rate or "&amp;TEXT(C1734,"0.0000")&amp;" for "&amp;Year,VLOOKUP(A1734&amp;"-"&amp;B1734,'Tracking Support'!A:E,5,FALSE)))</f>
        <v/>
      </c>
      <c r="F1734">
        <f>IF(A1734=$F$1,COUNTIF($A$2:A1734,A1734),"")</f>
        <v>405</v>
      </c>
      <c r="G1734" t="str">
        <f t="shared" si="85"/>
        <v/>
      </c>
      <c r="H1734" t="str">
        <f t="shared" si="86"/>
        <v/>
      </c>
      <c r="I1734" t="str">
        <f t="shared" si="87"/>
        <v/>
      </c>
    </row>
    <row r="1735" spans="1:9" x14ac:dyDescent="0.25">
      <c r="A1735" t="str">
        <f>IF('C. Fund Source'!B1735="","",'C. Fund Source'!B1735&amp;'C. Fund Source'!C1735&amp;'C. Fund Source'!D1735)</f>
        <v/>
      </c>
      <c r="B1735" t="str">
        <f>IF('C. Fund Source'!E1735="","",'C. Fund Source'!E1735)</f>
        <v/>
      </c>
      <c r="C1735" t="str">
        <f>IF(A1735="","",'C. Fund Source'!G1735)</f>
        <v/>
      </c>
      <c r="D1735" t="str">
        <f>IF(A1735="","",IF(COUNTIFS('Tracking Log'!H:H,A1735,'Tracking Log'!J:J,B1735)&gt;0,"Y","N"))</f>
        <v/>
      </c>
      <c r="E1735" t="str">
        <f>IF(A1735="","",IF(D1735="N","Unit will be held to the lessor of the adopted rate or "&amp;TEXT(C1735,"0.0000")&amp;" for "&amp;Year,VLOOKUP(A1735&amp;"-"&amp;B1735,'Tracking Support'!A:E,5,FALSE)))</f>
        <v/>
      </c>
      <c r="F1735">
        <f>IF(A1735=$F$1,COUNTIF($A$2:A1735,A1735),"")</f>
        <v>406</v>
      </c>
      <c r="G1735" t="str">
        <f t="shared" si="85"/>
        <v/>
      </c>
      <c r="H1735" t="str">
        <f t="shared" si="86"/>
        <v/>
      </c>
      <c r="I1735" t="str">
        <f t="shared" si="87"/>
        <v/>
      </c>
    </row>
    <row r="1736" spans="1:9" x14ac:dyDescent="0.25">
      <c r="A1736" t="str">
        <f>IF('C. Fund Source'!B1736="","",'C. Fund Source'!B1736&amp;'C. Fund Source'!C1736&amp;'C. Fund Source'!D1736)</f>
        <v/>
      </c>
      <c r="B1736" t="str">
        <f>IF('C. Fund Source'!E1736="","",'C. Fund Source'!E1736)</f>
        <v/>
      </c>
      <c r="C1736" t="str">
        <f>IF(A1736="","",'C. Fund Source'!G1736)</f>
        <v/>
      </c>
      <c r="D1736" t="str">
        <f>IF(A1736="","",IF(COUNTIFS('Tracking Log'!H:H,A1736,'Tracking Log'!J:J,B1736)&gt;0,"Y","N"))</f>
        <v/>
      </c>
      <c r="E1736" t="str">
        <f>IF(A1736="","",IF(D1736="N","Unit will be held to the lessor of the adopted rate or "&amp;TEXT(C1736,"0.0000")&amp;" for "&amp;Year,VLOOKUP(A1736&amp;"-"&amp;B1736,'Tracking Support'!A:E,5,FALSE)))</f>
        <v/>
      </c>
      <c r="F1736">
        <f>IF(A1736=$F$1,COUNTIF($A$2:A1736,A1736),"")</f>
        <v>407</v>
      </c>
      <c r="G1736" t="str">
        <f t="shared" si="85"/>
        <v/>
      </c>
      <c r="H1736" t="str">
        <f t="shared" si="86"/>
        <v/>
      </c>
      <c r="I1736" t="str">
        <f t="shared" si="87"/>
        <v/>
      </c>
    </row>
    <row r="1737" spans="1:9" x14ac:dyDescent="0.25">
      <c r="A1737" t="str">
        <f>IF('C. Fund Source'!B1737="","",'C. Fund Source'!B1737&amp;'C. Fund Source'!C1737&amp;'C. Fund Source'!D1737)</f>
        <v/>
      </c>
      <c r="B1737" t="str">
        <f>IF('C. Fund Source'!E1737="","",'C. Fund Source'!E1737)</f>
        <v/>
      </c>
      <c r="C1737" t="str">
        <f>IF(A1737="","",'C. Fund Source'!G1737)</f>
        <v/>
      </c>
      <c r="D1737" t="str">
        <f>IF(A1737="","",IF(COUNTIFS('Tracking Log'!H:H,A1737,'Tracking Log'!J:J,B1737)&gt;0,"Y","N"))</f>
        <v/>
      </c>
      <c r="E1737" t="str">
        <f>IF(A1737="","",IF(D1737="N","Unit will be held to the lessor of the adopted rate or "&amp;TEXT(C1737,"0.0000")&amp;" for "&amp;Year,VLOOKUP(A1737&amp;"-"&amp;B1737,'Tracking Support'!A:E,5,FALSE)))</f>
        <v/>
      </c>
      <c r="F1737">
        <f>IF(A1737=$F$1,COUNTIF($A$2:A1737,A1737),"")</f>
        <v>408</v>
      </c>
      <c r="G1737" t="str">
        <f t="shared" si="85"/>
        <v/>
      </c>
      <c r="H1737" t="str">
        <f t="shared" si="86"/>
        <v/>
      </c>
      <c r="I1737" t="str">
        <f t="shared" si="87"/>
        <v/>
      </c>
    </row>
    <row r="1738" spans="1:9" x14ac:dyDescent="0.25">
      <c r="A1738" t="str">
        <f>IF('C. Fund Source'!B1738="","",'C. Fund Source'!B1738&amp;'C. Fund Source'!C1738&amp;'C. Fund Source'!D1738)</f>
        <v/>
      </c>
      <c r="B1738" t="str">
        <f>IF('C. Fund Source'!E1738="","",'C. Fund Source'!E1738)</f>
        <v/>
      </c>
      <c r="C1738" t="str">
        <f>IF(A1738="","",'C. Fund Source'!G1738)</f>
        <v/>
      </c>
      <c r="D1738" t="str">
        <f>IF(A1738="","",IF(COUNTIFS('Tracking Log'!H:H,A1738,'Tracking Log'!J:J,B1738)&gt;0,"Y","N"))</f>
        <v/>
      </c>
      <c r="E1738" t="str">
        <f>IF(A1738="","",IF(D1738="N","Unit will be held to the lessor of the adopted rate or "&amp;TEXT(C1738,"0.0000")&amp;" for "&amp;Year,VLOOKUP(A1738&amp;"-"&amp;B1738,'Tracking Support'!A:E,5,FALSE)))</f>
        <v/>
      </c>
      <c r="F1738">
        <f>IF(A1738=$F$1,COUNTIF($A$2:A1738,A1738),"")</f>
        <v>409</v>
      </c>
      <c r="G1738" t="str">
        <f t="shared" si="85"/>
        <v/>
      </c>
      <c r="H1738" t="str">
        <f t="shared" si="86"/>
        <v/>
      </c>
      <c r="I1738" t="str">
        <f t="shared" si="87"/>
        <v/>
      </c>
    </row>
    <row r="1739" spans="1:9" x14ac:dyDescent="0.25">
      <c r="A1739" t="str">
        <f>IF('C. Fund Source'!B1739="","",'C. Fund Source'!B1739&amp;'C. Fund Source'!C1739&amp;'C. Fund Source'!D1739)</f>
        <v/>
      </c>
      <c r="B1739" t="str">
        <f>IF('C. Fund Source'!E1739="","",'C. Fund Source'!E1739)</f>
        <v/>
      </c>
      <c r="C1739" t="str">
        <f>IF(A1739="","",'C. Fund Source'!G1739)</f>
        <v/>
      </c>
      <c r="D1739" t="str">
        <f>IF(A1739="","",IF(COUNTIFS('Tracking Log'!H:H,A1739,'Tracking Log'!J:J,B1739)&gt;0,"Y","N"))</f>
        <v/>
      </c>
      <c r="E1739" t="str">
        <f>IF(A1739="","",IF(D1739="N","Unit will be held to the lessor of the adopted rate or "&amp;TEXT(C1739,"0.0000")&amp;" for "&amp;Year,VLOOKUP(A1739&amp;"-"&amp;B1739,'Tracking Support'!A:E,5,FALSE)))</f>
        <v/>
      </c>
      <c r="F1739">
        <f>IF(A1739=$F$1,COUNTIF($A$2:A1739,A1739),"")</f>
        <v>410</v>
      </c>
      <c r="G1739" t="str">
        <f t="shared" si="85"/>
        <v/>
      </c>
      <c r="H1739" t="str">
        <f t="shared" si="86"/>
        <v/>
      </c>
      <c r="I1739" t="str">
        <f t="shared" si="87"/>
        <v/>
      </c>
    </row>
    <row r="1740" spans="1:9" x14ac:dyDescent="0.25">
      <c r="A1740" t="str">
        <f>IF('C. Fund Source'!B1740="","",'C. Fund Source'!B1740&amp;'C. Fund Source'!C1740&amp;'C. Fund Source'!D1740)</f>
        <v/>
      </c>
      <c r="B1740" t="str">
        <f>IF('C. Fund Source'!E1740="","",'C. Fund Source'!E1740)</f>
        <v/>
      </c>
      <c r="C1740" t="str">
        <f>IF(A1740="","",'C. Fund Source'!G1740)</f>
        <v/>
      </c>
      <c r="D1740" t="str">
        <f>IF(A1740="","",IF(COUNTIFS('Tracking Log'!H:H,A1740,'Tracking Log'!J:J,B1740)&gt;0,"Y","N"))</f>
        <v/>
      </c>
      <c r="E1740" t="str">
        <f>IF(A1740="","",IF(D1740="N","Unit will be held to the lessor of the adopted rate or "&amp;TEXT(C1740,"0.0000")&amp;" for "&amp;Year,VLOOKUP(A1740&amp;"-"&amp;B1740,'Tracking Support'!A:E,5,FALSE)))</f>
        <v/>
      </c>
      <c r="F1740">
        <f>IF(A1740=$F$1,COUNTIF($A$2:A1740,A1740),"")</f>
        <v>411</v>
      </c>
      <c r="G1740" t="str">
        <f t="shared" si="85"/>
        <v/>
      </c>
      <c r="H1740" t="str">
        <f t="shared" si="86"/>
        <v/>
      </c>
      <c r="I1740" t="str">
        <f t="shared" si="87"/>
        <v/>
      </c>
    </row>
    <row r="1741" spans="1:9" x14ac:dyDescent="0.25">
      <c r="A1741" t="str">
        <f>IF('C. Fund Source'!B1741="","",'C. Fund Source'!B1741&amp;'C. Fund Source'!C1741&amp;'C. Fund Source'!D1741)</f>
        <v/>
      </c>
      <c r="B1741" t="str">
        <f>IF('C. Fund Source'!E1741="","",'C. Fund Source'!E1741)</f>
        <v/>
      </c>
      <c r="C1741" t="str">
        <f>IF(A1741="","",'C. Fund Source'!G1741)</f>
        <v/>
      </c>
      <c r="D1741" t="str">
        <f>IF(A1741="","",IF(COUNTIFS('Tracking Log'!H:H,A1741,'Tracking Log'!J:J,B1741)&gt;0,"Y","N"))</f>
        <v/>
      </c>
      <c r="E1741" t="str">
        <f>IF(A1741="","",IF(D1741="N","Unit will be held to the lessor of the adopted rate or "&amp;TEXT(C1741,"0.0000")&amp;" for "&amp;Year,VLOOKUP(A1741&amp;"-"&amp;B1741,'Tracking Support'!A:E,5,FALSE)))</f>
        <v/>
      </c>
      <c r="F1741">
        <f>IF(A1741=$F$1,COUNTIF($A$2:A1741,A1741),"")</f>
        <v>412</v>
      </c>
      <c r="G1741" t="str">
        <f t="shared" si="85"/>
        <v/>
      </c>
      <c r="H1741" t="str">
        <f t="shared" si="86"/>
        <v/>
      </c>
      <c r="I1741" t="str">
        <f t="shared" si="87"/>
        <v/>
      </c>
    </row>
    <row r="1742" spans="1:9" x14ac:dyDescent="0.25">
      <c r="A1742" t="str">
        <f>IF('C. Fund Source'!B1742="","",'C. Fund Source'!B1742&amp;'C. Fund Source'!C1742&amp;'C. Fund Source'!D1742)</f>
        <v/>
      </c>
      <c r="B1742" t="str">
        <f>IF('C. Fund Source'!E1742="","",'C. Fund Source'!E1742)</f>
        <v/>
      </c>
      <c r="C1742" t="str">
        <f>IF(A1742="","",'C. Fund Source'!G1742)</f>
        <v/>
      </c>
      <c r="D1742" t="str">
        <f>IF(A1742="","",IF(COUNTIFS('Tracking Log'!H:H,A1742,'Tracking Log'!J:J,B1742)&gt;0,"Y","N"))</f>
        <v/>
      </c>
      <c r="E1742" t="str">
        <f>IF(A1742="","",IF(D1742="N","Unit will be held to the lessor of the adopted rate or "&amp;TEXT(C1742,"0.0000")&amp;" for "&amp;Year,VLOOKUP(A1742&amp;"-"&amp;B1742,'Tracking Support'!A:E,5,FALSE)))</f>
        <v/>
      </c>
      <c r="F1742">
        <f>IF(A1742=$F$1,COUNTIF($A$2:A1742,A1742),"")</f>
        <v>413</v>
      </c>
      <c r="G1742" t="str">
        <f t="shared" si="85"/>
        <v/>
      </c>
      <c r="H1742" t="str">
        <f t="shared" si="86"/>
        <v/>
      </c>
      <c r="I1742" t="str">
        <f t="shared" si="87"/>
        <v/>
      </c>
    </row>
    <row r="1743" spans="1:9" x14ac:dyDescent="0.25">
      <c r="A1743" t="str">
        <f>IF('C. Fund Source'!B1743="","",'C. Fund Source'!B1743&amp;'C. Fund Source'!C1743&amp;'C. Fund Source'!D1743)</f>
        <v/>
      </c>
      <c r="B1743" t="str">
        <f>IF('C. Fund Source'!E1743="","",'C. Fund Source'!E1743)</f>
        <v/>
      </c>
      <c r="C1743" t="str">
        <f>IF(A1743="","",'C. Fund Source'!G1743)</f>
        <v/>
      </c>
      <c r="D1743" t="str">
        <f>IF(A1743="","",IF(COUNTIFS('Tracking Log'!H:H,A1743,'Tracking Log'!J:J,B1743)&gt;0,"Y","N"))</f>
        <v/>
      </c>
      <c r="E1743" t="str">
        <f>IF(A1743="","",IF(D1743="N","Unit will be held to the lessor of the adopted rate or "&amp;TEXT(C1743,"0.0000")&amp;" for "&amp;Year,VLOOKUP(A1743&amp;"-"&amp;B1743,'Tracking Support'!A:E,5,FALSE)))</f>
        <v/>
      </c>
      <c r="F1743">
        <f>IF(A1743=$F$1,COUNTIF($A$2:A1743,A1743),"")</f>
        <v>414</v>
      </c>
      <c r="G1743" t="str">
        <f t="shared" si="85"/>
        <v/>
      </c>
      <c r="H1743" t="str">
        <f t="shared" si="86"/>
        <v/>
      </c>
      <c r="I1743" t="str">
        <f t="shared" si="87"/>
        <v/>
      </c>
    </row>
    <row r="1744" spans="1:9" x14ac:dyDescent="0.25">
      <c r="A1744" t="str">
        <f>IF('C. Fund Source'!B1744="","",'C. Fund Source'!B1744&amp;'C. Fund Source'!C1744&amp;'C. Fund Source'!D1744)</f>
        <v/>
      </c>
      <c r="B1744" t="str">
        <f>IF('C. Fund Source'!E1744="","",'C. Fund Source'!E1744)</f>
        <v/>
      </c>
      <c r="C1744" t="str">
        <f>IF(A1744="","",'C. Fund Source'!G1744)</f>
        <v/>
      </c>
      <c r="D1744" t="str">
        <f>IF(A1744="","",IF(COUNTIFS('Tracking Log'!H:H,A1744,'Tracking Log'!J:J,B1744)&gt;0,"Y","N"))</f>
        <v/>
      </c>
      <c r="E1744" t="str">
        <f>IF(A1744="","",IF(D1744="N","Unit will be held to the lessor of the adopted rate or "&amp;TEXT(C1744,"0.0000")&amp;" for "&amp;Year,VLOOKUP(A1744&amp;"-"&amp;B1744,'Tracking Support'!A:E,5,FALSE)))</f>
        <v/>
      </c>
      <c r="F1744">
        <f>IF(A1744=$F$1,COUNTIF($A$2:A1744,A1744),"")</f>
        <v>415</v>
      </c>
      <c r="G1744" t="str">
        <f t="shared" si="85"/>
        <v/>
      </c>
      <c r="H1744" t="str">
        <f t="shared" si="86"/>
        <v/>
      </c>
      <c r="I1744" t="str">
        <f t="shared" si="87"/>
        <v/>
      </c>
    </row>
    <row r="1745" spans="1:9" x14ac:dyDescent="0.25">
      <c r="A1745" t="str">
        <f>IF('C. Fund Source'!B1745="","",'C. Fund Source'!B1745&amp;'C. Fund Source'!C1745&amp;'C. Fund Source'!D1745)</f>
        <v/>
      </c>
      <c r="B1745" t="str">
        <f>IF('C. Fund Source'!E1745="","",'C. Fund Source'!E1745)</f>
        <v/>
      </c>
      <c r="C1745" t="str">
        <f>IF(A1745="","",'C. Fund Source'!G1745)</f>
        <v/>
      </c>
      <c r="D1745" t="str">
        <f>IF(A1745="","",IF(COUNTIFS('Tracking Log'!H:H,A1745,'Tracking Log'!J:J,B1745)&gt;0,"Y","N"))</f>
        <v/>
      </c>
      <c r="E1745" t="str">
        <f>IF(A1745="","",IF(D1745="N","Unit will be held to the lessor of the adopted rate or "&amp;TEXT(C1745,"0.0000")&amp;" for "&amp;Year,VLOOKUP(A1745&amp;"-"&amp;B1745,'Tracking Support'!A:E,5,FALSE)))</f>
        <v/>
      </c>
      <c r="F1745">
        <f>IF(A1745=$F$1,COUNTIF($A$2:A1745,A1745),"")</f>
        <v>416</v>
      </c>
      <c r="G1745" t="str">
        <f t="shared" si="85"/>
        <v/>
      </c>
      <c r="H1745" t="str">
        <f t="shared" si="86"/>
        <v/>
      </c>
      <c r="I1745" t="str">
        <f t="shared" si="87"/>
        <v/>
      </c>
    </row>
    <row r="1746" spans="1:9" x14ac:dyDescent="0.25">
      <c r="A1746" t="str">
        <f>IF('C. Fund Source'!B1746="","",'C. Fund Source'!B1746&amp;'C. Fund Source'!C1746&amp;'C. Fund Source'!D1746)</f>
        <v/>
      </c>
      <c r="B1746" t="str">
        <f>IF('C. Fund Source'!E1746="","",'C. Fund Source'!E1746)</f>
        <v/>
      </c>
      <c r="C1746" t="str">
        <f>IF(A1746="","",'C. Fund Source'!G1746)</f>
        <v/>
      </c>
      <c r="D1746" t="str">
        <f>IF(A1746="","",IF(COUNTIFS('Tracking Log'!H:H,A1746,'Tracking Log'!J:J,B1746)&gt;0,"Y","N"))</f>
        <v/>
      </c>
      <c r="E1746" t="str">
        <f>IF(A1746="","",IF(D1746="N","Unit will be held to the lessor of the adopted rate or "&amp;TEXT(C1746,"0.0000")&amp;" for "&amp;Year,VLOOKUP(A1746&amp;"-"&amp;B1746,'Tracking Support'!A:E,5,FALSE)))</f>
        <v/>
      </c>
      <c r="F1746">
        <f>IF(A1746=$F$1,COUNTIF($A$2:A1746,A1746),"")</f>
        <v>417</v>
      </c>
      <c r="G1746" t="str">
        <f t="shared" si="85"/>
        <v/>
      </c>
      <c r="H1746" t="str">
        <f t="shared" si="86"/>
        <v/>
      </c>
      <c r="I1746" t="str">
        <f t="shared" si="87"/>
        <v/>
      </c>
    </row>
    <row r="1747" spans="1:9" x14ac:dyDescent="0.25">
      <c r="A1747" t="str">
        <f>IF('C. Fund Source'!B1747="","",'C. Fund Source'!B1747&amp;'C. Fund Source'!C1747&amp;'C. Fund Source'!D1747)</f>
        <v/>
      </c>
      <c r="B1747" t="str">
        <f>IF('C. Fund Source'!E1747="","",'C. Fund Source'!E1747)</f>
        <v/>
      </c>
      <c r="C1747" t="str">
        <f>IF(A1747="","",'C. Fund Source'!G1747)</f>
        <v/>
      </c>
      <c r="D1747" t="str">
        <f>IF(A1747="","",IF(COUNTIFS('Tracking Log'!H:H,A1747,'Tracking Log'!J:J,B1747)&gt;0,"Y","N"))</f>
        <v/>
      </c>
      <c r="E1747" t="str">
        <f>IF(A1747="","",IF(D1747="N","Unit will be held to the lessor of the adopted rate or "&amp;TEXT(C1747,"0.0000")&amp;" for "&amp;Year,VLOOKUP(A1747&amp;"-"&amp;B1747,'Tracking Support'!A:E,5,FALSE)))</f>
        <v/>
      </c>
      <c r="F1747">
        <f>IF(A1747=$F$1,COUNTIF($A$2:A1747,A1747),"")</f>
        <v>418</v>
      </c>
      <c r="G1747" t="str">
        <f t="shared" si="85"/>
        <v/>
      </c>
      <c r="H1747" t="str">
        <f t="shared" si="86"/>
        <v/>
      </c>
      <c r="I1747" t="str">
        <f t="shared" si="87"/>
        <v/>
      </c>
    </row>
    <row r="1748" spans="1:9" x14ac:dyDescent="0.25">
      <c r="A1748" t="str">
        <f>IF('C. Fund Source'!B1748="","",'C. Fund Source'!B1748&amp;'C. Fund Source'!C1748&amp;'C. Fund Source'!D1748)</f>
        <v/>
      </c>
      <c r="B1748" t="str">
        <f>IF('C. Fund Source'!E1748="","",'C. Fund Source'!E1748)</f>
        <v/>
      </c>
      <c r="C1748" t="str">
        <f>IF(A1748="","",'C. Fund Source'!G1748)</f>
        <v/>
      </c>
      <c r="D1748" t="str">
        <f>IF(A1748="","",IF(COUNTIFS('Tracking Log'!H:H,A1748,'Tracking Log'!J:J,B1748)&gt;0,"Y","N"))</f>
        <v/>
      </c>
      <c r="E1748" t="str">
        <f>IF(A1748="","",IF(D1748="N","Unit will be held to the lessor of the adopted rate or "&amp;TEXT(C1748,"0.0000")&amp;" for "&amp;Year,VLOOKUP(A1748&amp;"-"&amp;B1748,'Tracking Support'!A:E,5,FALSE)))</f>
        <v/>
      </c>
      <c r="F1748">
        <f>IF(A1748=$F$1,COUNTIF($A$2:A1748,A1748),"")</f>
        <v>419</v>
      </c>
      <c r="G1748" t="str">
        <f t="shared" si="85"/>
        <v/>
      </c>
      <c r="H1748" t="str">
        <f t="shared" si="86"/>
        <v/>
      </c>
      <c r="I1748" t="str">
        <f t="shared" si="87"/>
        <v/>
      </c>
    </row>
    <row r="1749" spans="1:9" x14ac:dyDescent="0.25">
      <c r="A1749" t="str">
        <f>IF('C. Fund Source'!B1749="","",'C. Fund Source'!B1749&amp;'C. Fund Source'!C1749&amp;'C. Fund Source'!D1749)</f>
        <v/>
      </c>
      <c r="B1749" t="str">
        <f>IF('C. Fund Source'!E1749="","",'C. Fund Source'!E1749)</f>
        <v/>
      </c>
      <c r="C1749" t="str">
        <f>IF(A1749="","",'C. Fund Source'!G1749)</f>
        <v/>
      </c>
      <c r="D1749" t="str">
        <f>IF(A1749="","",IF(COUNTIFS('Tracking Log'!H:H,A1749,'Tracking Log'!J:J,B1749)&gt;0,"Y","N"))</f>
        <v/>
      </c>
      <c r="E1749" t="str">
        <f>IF(A1749="","",IF(D1749="N","Unit will be held to the lessor of the adopted rate or "&amp;TEXT(C1749,"0.0000")&amp;" for "&amp;Year,VLOOKUP(A1749&amp;"-"&amp;B1749,'Tracking Support'!A:E,5,FALSE)))</f>
        <v/>
      </c>
      <c r="F1749">
        <f>IF(A1749=$F$1,COUNTIF($A$2:A1749,A1749),"")</f>
        <v>420</v>
      </c>
      <c r="G1749" t="str">
        <f t="shared" si="85"/>
        <v/>
      </c>
      <c r="H1749" t="str">
        <f t="shared" si="86"/>
        <v/>
      </c>
      <c r="I1749" t="str">
        <f t="shared" si="87"/>
        <v/>
      </c>
    </row>
    <row r="1750" spans="1:9" x14ac:dyDescent="0.25">
      <c r="A1750" t="str">
        <f>IF('C. Fund Source'!B1750="","",'C. Fund Source'!B1750&amp;'C. Fund Source'!C1750&amp;'C. Fund Source'!D1750)</f>
        <v/>
      </c>
      <c r="B1750" t="str">
        <f>IF('C. Fund Source'!E1750="","",'C. Fund Source'!E1750)</f>
        <v/>
      </c>
      <c r="C1750" t="str">
        <f>IF(A1750="","",'C. Fund Source'!G1750)</f>
        <v/>
      </c>
      <c r="D1750" t="str">
        <f>IF(A1750="","",IF(COUNTIFS('Tracking Log'!H:H,A1750,'Tracking Log'!J:J,B1750)&gt;0,"Y","N"))</f>
        <v/>
      </c>
      <c r="E1750" t="str">
        <f>IF(A1750="","",IF(D1750="N","Unit will be held to the lessor of the adopted rate or "&amp;TEXT(C1750,"0.0000")&amp;" for "&amp;Year,VLOOKUP(A1750&amp;"-"&amp;B1750,'Tracking Support'!A:E,5,FALSE)))</f>
        <v/>
      </c>
      <c r="F1750">
        <f>IF(A1750=$F$1,COUNTIF($A$2:A1750,A1750),"")</f>
        <v>421</v>
      </c>
      <c r="G1750" t="str">
        <f t="shared" si="85"/>
        <v/>
      </c>
      <c r="H1750" t="str">
        <f t="shared" si="86"/>
        <v/>
      </c>
      <c r="I1750" t="str">
        <f t="shared" si="87"/>
        <v/>
      </c>
    </row>
    <row r="1751" spans="1:9" x14ac:dyDescent="0.25">
      <c r="A1751" t="str">
        <f>IF('C. Fund Source'!B1751="","",'C. Fund Source'!B1751&amp;'C. Fund Source'!C1751&amp;'C. Fund Source'!D1751)</f>
        <v/>
      </c>
      <c r="B1751" t="str">
        <f>IF('C. Fund Source'!E1751="","",'C. Fund Source'!E1751)</f>
        <v/>
      </c>
      <c r="C1751" t="str">
        <f>IF(A1751="","",'C. Fund Source'!G1751)</f>
        <v/>
      </c>
      <c r="D1751" t="str">
        <f>IF(A1751="","",IF(COUNTIFS('Tracking Log'!H:H,A1751,'Tracking Log'!J:J,B1751)&gt;0,"Y","N"))</f>
        <v/>
      </c>
      <c r="E1751" t="str">
        <f>IF(A1751="","",IF(D1751="N","Unit will be held to the lessor of the adopted rate or "&amp;TEXT(C1751,"0.0000")&amp;" for "&amp;Year,VLOOKUP(A1751&amp;"-"&amp;B1751,'Tracking Support'!A:E,5,FALSE)))</f>
        <v/>
      </c>
      <c r="F1751">
        <f>IF(A1751=$F$1,COUNTIF($A$2:A1751,A1751),"")</f>
        <v>422</v>
      </c>
      <c r="G1751" t="str">
        <f t="shared" si="85"/>
        <v/>
      </c>
      <c r="H1751" t="str">
        <f t="shared" si="86"/>
        <v/>
      </c>
      <c r="I1751" t="str">
        <f t="shared" si="87"/>
        <v/>
      </c>
    </row>
    <row r="1752" spans="1:9" x14ac:dyDescent="0.25">
      <c r="A1752" t="str">
        <f>IF('C. Fund Source'!B1752="","",'C. Fund Source'!B1752&amp;'C. Fund Source'!C1752&amp;'C. Fund Source'!D1752)</f>
        <v/>
      </c>
      <c r="B1752" t="str">
        <f>IF('C. Fund Source'!E1752="","",'C. Fund Source'!E1752)</f>
        <v/>
      </c>
      <c r="C1752" t="str">
        <f>IF(A1752="","",'C. Fund Source'!G1752)</f>
        <v/>
      </c>
      <c r="D1752" t="str">
        <f>IF(A1752="","",IF(COUNTIFS('Tracking Log'!H:H,A1752,'Tracking Log'!J:J,B1752)&gt;0,"Y","N"))</f>
        <v/>
      </c>
      <c r="E1752" t="str">
        <f>IF(A1752="","",IF(D1752="N","Unit will be held to the lessor of the adopted rate or "&amp;TEXT(C1752,"0.0000")&amp;" for "&amp;Year,VLOOKUP(A1752&amp;"-"&amp;B1752,'Tracking Support'!A:E,5,FALSE)))</f>
        <v/>
      </c>
      <c r="F1752">
        <f>IF(A1752=$F$1,COUNTIF($A$2:A1752,A1752),"")</f>
        <v>423</v>
      </c>
      <c r="G1752" t="str">
        <f t="shared" si="85"/>
        <v/>
      </c>
      <c r="H1752" t="str">
        <f t="shared" si="86"/>
        <v/>
      </c>
      <c r="I1752" t="str">
        <f t="shared" si="87"/>
        <v/>
      </c>
    </row>
    <row r="1753" spans="1:9" x14ac:dyDescent="0.25">
      <c r="A1753" t="str">
        <f>IF('C. Fund Source'!B1753="","",'C. Fund Source'!B1753&amp;'C. Fund Source'!C1753&amp;'C. Fund Source'!D1753)</f>
        <v/>
      </c>
      <c r="B1753" t="str">
        <f>IF('C. Fund Source'!E1753="","",'C. Fund Source'!E1753)</f>
        <v/>
      </c>
      <c r="C1753" t="str">
        <f>IF(A1753="","",'C. Fund Source'!G1753)</f>
        <v/>
      </c>
      <c r="D1753" t="str">
        <f>IF(A1753="","",IF(COUNTIFS('Tracking Log'!H:H,A1753,'Tracking Log'!J:J,B1753)&gt;0,"Y","N"))</f>
        <v/>
      </c>
      <c r="E1753" t="str">
        <f>IF(A1753="","",IF(D1753="N","Unit will be held to the lessor of the adopted rate or "&amp;TEXT(C1753,"0.0000")&amp;" for "&amp;Year,VLOOKUP(A1753&amp;"-"&amp;B1753,'Tracking Support'!A:E,5,FALSE)))</f>
        <v/>
      </c>
      <c r="F1753">
        <f>IF(A1753=$F$1,COUNTIF($A$2:A1753,A1753),"")</f>
        <v>424</v>
      </c>
      <c r="G1753" t="str">
        <f t="shared" si="85"/>
        <v/>
      </c>
      <c r="H1753" t="str">
        <f t="shared" si="86"/>
        <v/>
      </c>
      <c r="I1753" t="str">
        <f t="shared" si="87"/>
        <v/>
      </c>
    </row>
    <row r="1754" spans="1:9" x14ac:dyDescent="0.25">
      <c r="A1754" t="str">
        <f>IF('C. Fund Source'!B1754="","",'C. Fund Source'!B1754&amp;'C. Fund Source'!C1754&amp;'C. Fund Source'!D1754)</f>
        <v/>
      </c>
      <c r="B1754" t="str">
        <f>IF('C. Fund Source'!E1754="","",'C. Fund Source'!E1754)</f>
        <v/>
      </c>
      <c r="C1754" t="str">
        <f>IF(A1754="","",'C. Fund Source'!G1754)</f>
        <v/>
      </c>
      <c r="D1754" t="str">
        <f>IF(A1754="","",IF(COUNTIFS('Tracking Log'!H:H,A1754,'Tracking Log'!J:J,B1754)&gt;0,"Y","N"))</f>
        <v/>
      </c>
      <c r="E1754" t="str">
        <f>IF(A1754="","",IF(D1754="N","Unit will be held to the lessor of the adopted rate or "&amp;TEXT(C1754,"0.0000")&amp;" for "&amp;Year,VLOOKUP(A1754&amp;"-"&amp;B1754,'Tracking Support'!A:E,5,FALSE)))</f>
        <v/>
      </c>
      <c r="F1754">
        <f>IF(A1754=$F$1,COUNTIF($A$2:A1754,A1754),"")</f>
        <v>425</v>
      </c>
      <c r="G1754" t="str">
        <f t="shared" si="85"/>
        <v/>
      </c>
      <c r="H1754" t="str">
        <f t="shared" si="86"/>
        <v/>
      </c>
      <c r="I1754" t="str">
        <f t="shared" si="87"/>
        <v/>
      </c>
    </row>
    <row r="1755" spans="1:9" x14ac:dyDescent="0.25">
      <c r="A1755" t="str">
        <f>IF('C. Fund Source'!B1755="","",'C. Fund Source'!B1755&amp;'C. Fund Source'!C1755&amp;'C. Fund Source'!D1755)</f>
        <v/>
      </c>
      <c r="B1755" t="str">
        <f>IF('C. Fund Source'!E1755="","",'C. Fund Source'!E1755)</f>
        <v/>
      </c>
      <c r="C1755" t="str">
        <f>IF(A1755="","",'C. Fund Source'!G1755)</f>
        <v/>
      </c>
      <c r="D1755" t="str">
        <f>IF(A1755="","",IF(COUNTIFS('Tracking Log'!H:H,A1755,'Tracking Log'!J:J,B1755)&gt;0,"Y","N"))</f>
        <v/>
      </c>
      <c r="E1755" t="str">
        <f>IF(A1755="","",IF(D1755="N","Unit will be held to the lessor of the adopted rate or "&amp;TEXT(C1755,"0.0000")&amp;" for "&amp;Year,VLOOKUP(A1755&amp;"-"&amp;B1755,'Tracking Support'!A:E,5,FALSE)))</f>
        <v/>
      </c>
      <c r="F1755">
        <f>IF(A1755=$F$1,COUNTIF($A$2:A1755,A1755),"")</f>
        <v>426</v>
      </c>
      <c r="G1755" t="str">
        <f t="shared" si="85"/>
        <v/>
      </c>
      <c r="H1755" t="str">
        <f t="shared" si="86"/>
        <v/>
      </c>
      <c r="I1755" t="str">
        <f t="shared" si="87"/>
        <v/>
      </c>
    </row>
    <row r="1756" spans="1:9" x14ac:dyDescent="0.25">
      <c r="A1756" t="str">
        <f>IF('C. Fund Source'!B1756="","",'C. Fund Source'!B1756&amp;'C. Fund Source'!C1756&amp;'C. Fund Source'!D1756)</f>
        <v/>
      </c>
      <c r="B1756" t="str">
        <f>IF('C. Fund Source'!E1756="","",'C. Fund Source'!E1756)</f>
        <v/>
      </c>
      <c r="C1756" t="str">
        <f>IF(A1756="","",'C. Fund Source'!G1756)</f>
        <v/>
      </c>
      <c r="D1756" t="str">
        <f>IF(A1756="","",IF(COUNTIFS('Tracking Log'!H:H,A1756,'Tracking Log'!J:J,B1756)&gt;0,"Y","N"))</f>
        <v/>
      </c>
      <c r="E1756" t="str">
        <f>IF(A1756="","",IF(D1756="N","Unit will be held to the lessor of the adopted rate or "&amp;TEXT(C1756,"0.0000")&amp;" for "&amp;Year,VLOOKUP(A1756&amp;"-"&amp;B1756,'Tracking Support'!A:E,5,FALSE)))</f>
        <v/>
      </c>
      <c r="F1756">
        <f>IF(A1756=$F$1,COUNTIF($A$2:A1756,A1756),"")</f>
        <v>427</v>
      </c>
      <c r="G1756" t="str">
        <f t="shared" si="85"/>
        <v/>
      </c>
      <c r="H1756" t="str">
        <f t="shared" si="86"/>
        <v/>
      </c>
      <c r="I1756" t="str">
        <f t="shared" si="87"/>
        <v/>
      </c>
    </row>
    <row r="1757" spans="1:9" x14ac:dyDescent="0.25">
      <c r="A1757" t="str">
        <f>IF('C. Fund Source'!B1757="","",'C. Fund Source'!B1757&amp;'C. Fund Source'!C1757&amp;'C. Fund Source'!D1757)</f>
        <v/>
      </c>
      <c r="B1757" t="str">
        <f>IF('C. Fund Source'!E1757="","",'C. Fund Source'!E1757)</f>
        <v/>
      </c>
      <c r="C1757" t="str">
        <f>IF(A1757="","",'C. Fund Source'!G1757)</f>
        <v/>
      </c>
      <c r="D1757" t="str">
        <f>IF(A1757="","",IF(COUNTIFS('Tracking Log'!H:H,A1757,'Tracking Log'!J:J,B1757)&gt;0,"Y","N"))</f>
        <v/>
      </c>
      <c r="E1757" t="str">
        <f>IF(A1757="","",IF(D1757="N","Unit will be held to the lessor of the adopted rate or "&amp;TEXT(C1757,"0.0000")&amp;" for "&amp;Year,VLOOKUP(A1757&amp;"-"&amp;B1757,'Tracking Support'!A:E,5,FALSE)))</f>
        <v/>
      </c>
      <c r="F1757">
        <f>IF(A1757=$F$1,COUNTIF($A$2:A1757,A1757),"")</f>
        <v>428</v>
      </c>
      <c r="G1757" t="str">
        <f t="shared" si="85"/>
        <v/>
      </c>
      <c r="H1757" t="str">
        <f t="shared" si="86"/>
        <v/>
      </c>
      <c r="I1757" t="str">
        <f t="shared" si="87"/>
        <v/>
      </c>
    </row>
    <row r="1758" spans="1:9" x14ac:dyDescent="0.25">
      <c r="A1758" t="str">
        <f>IF('C. Fund Source'!B1758="","",'C. Fund Source'!B1758&amp;'C. Fund Source'!C1758&amp;'C. Fund Source'!D1758)</f>
        <v/>
      </c>
      <c r="B1758" t="str">
        <f>IF('C. Fund Source'!E1758="","",'C. Fund Source'!E1758)</f>
        <v/>
      </c>
      <c r="C1758" t="str">
        <f>IF(A1758="","",'C. Fund Source'!G1758)</f>
        <v/>
      </c>
      <c r="D1758" t="str">
        <f>IF(A1758="","",IF(COUNTIFS('Tracking Log'!H:H,A1758,'Tracking Log'!J:J,B1758)&gt;0,"Y","N"))</f>
        <v/>
      </c>
      <c r="E1758" t="str">
        <f>IF(A1758="","",IF(D1758="N","Unit will be held to the lessor of the adopted rate or "&amp;TEXT(C1758,"0.0000")&amp;" for "&amp;Year,VLOOKUP(A1758&amp;"-"&amp;B1758,'Tracking Support'!A:E,5,FALSE)))</f>
        <v/>
      </c>
      <c r="F1758">
        <f>IF(A1758=$F$1,COUNTIF($A$2:A1758,A1758),"")</f>
        <v>429</v>
      </c>
      <c r="G1758" t="str">
        <f t="shared" si="85"/>
        <v/>
      </c>
      <c r="H1758" t="str">
        <f t="shared" si="86"/>
        <v/>
      </c>
      <c r="I1758" t="str">
        <f t="shared" si="87"/>
        <v/>
      </c>
    </row>
    <row r="1759" spans="1:9" x14ac:dyDescent="0.25">
      <c r="A1759" t="str">
        <f>IF('C. Fund Source'!B1759="","",'C. Fund Source'!B1759&amp;'C. Fund Source'!C1759&amp;'C. Fund Source'!D1759)</f>
        <v/>
      </c>
      <c r="B1759" t="str">
        <f>IF('C. Fund Source'!E1759="","",'C. Fund Source'!E1759)</f>
        <v/>
      </c>
      <c r="C1759" t="str">
        <f>IF(A1759="","",'C. Fund Source'!G1759)</f>
        <v/>
      </c>
      <c r="D1759" t="str">
        <f>IF(A1759="","",IF(COUNTIFS('Tracking Log'!H:H,A1759,'Tracking Log'!J:J,B1759)&gt;0,"Y","N"))</f>
        <v/>
      </c>
      <c r="E1759" t="str">
        <f>IF(A1759="","",IF(D1759="N","Unit will be held to the lessor of the adopted rate or "&amp;TEXT(C1759,"0.0000")&amp;" for "&amp;Year,VLOOKUP(A1759&amp;"-"&amp;B1759,'Tracking Support'!A:E,5,FALSE)))</f>
        <v/>
      </c>
      <c r="F1759">
        <f>IF(A1759=$F$1,COUNTIF($A$2:A1759,A1759),"")</f>
        <v>430</v>
      </c>
      <c r="G1759" t="str">
        <f t="shared" si="85"/>
        <v/>
      </c>
      <c r="H1759" t="str">
        <f t="shared" si="86"/>
        <v/>
      </c>
      <c r="I1759" t="str">
        <f t="shared" si="87"/>
        <v/>
      </c>
    </row>
    <row r="1760" spans="1:9" x14ac:dyDescent="0.25">
      <c r="A1760" t="str">
        <f>IF('C. Fund Source'!B1760="","",'C. Fund Source'!B1760&amp;'C. Fund Source'!C1760&amp;'C. Fund Source'!D1760)</f>
        <v/>
      </c>
      <c r="B1760" t="str">
        <f>IF('C. Fund Source'!E1760="","",'C. Fund Source'!E1760)</f>
        <v/>
      </c>
      <c r="C1760" t="str">
        <f>IF(A1760="","",'C. Fund Source'!G1760)</f>
        <v/>
      </c>
      <c r="D1760" t="str">
        <f>IF(A1760="","",IF(COUNTIFS('Tracking Log'!H:H,A1760,'Tracking Log'!J:J,B1760)&gt;0,"Y","N"))</f>
        <v/>
      </c>
      <c r="E1760" t="str">
        <f>IF(A1760="","",IF(D1760="N","Unit will be held to the lessor of the adopted rate or "&amp;TEXT(C1760,"0.0000")&amp;" for "&amp;Year,VLOOKUP(A1760&amp;"-"&amp;B1760,'Tracking Support'!A:E,5,FALSE)))</f>
        <v/>
      </c>
      <c r="F1760">
        <f>IF(A1760=$F$1,COUNTIF($A$2:A1760,A1760),"")</f>
        <v>431</v>
      </c>
      <c r="G1760" t="str">
        <f t="shared" si="85"/>
        <v/>
      </c>
      <c r="H1760" t="str">
        <f t="shared" si="86"/>
        <v/>
      </c>
      <c r="I1760" t="str">
        <f t="shared" si="87"/>
        <v/>
      </c>
    </row>
    <row r="1761" spans="1:9" x14ac:dyDescent="0.25">
      <c r="A1761" t="str">
        <f>IF('C. Fund Source'!B1761="","",'C. Fund Source'!B1761&amp;'C. Fund Source'!C1761&amp;'C. Fund Source'!D1761)</f>
        <v/>
      </c>
      <c r="B1761" t="str">
        <f>IF('C. Fund Source'!E1761="","",'C. Fund Source'!E1761)</f>
        <v/>
      </c>
      <c r="C1761" t="str">
        <f>IF(A1761="","",'C. Fund Source'!G1761)</f>
        <v/>
      </c>
      <c r="D1761" t="str">
        <f>IF(A1761="","",IF(COUNTIFS('Tracking Log'!H:H,A1761,'Tracking Log'!J:J,B1761)&gt;0,"Y","N"))</f>
        <v/>
      </c>
      <c r="E1761" t="str">
        <f>IF(A1761="","",IF(D1761="N","Unit will be held to the lessor of the adopted rate or "&amp;TEXT(C1761,"0.0000")&amp;" for "&amp;Year,VLOOKUP(A1761&amp;"-"&amp;B1761,'Tracking Support'!A:E,5,FALSE)))</f>
        <v/>
      </c>
      <c r="F1761">
        <f>IF(A1761=$F$1,COUNTIF($A$2:A1761,A1761),"")</f>
        <v>432</v>
      </c>
      <c r="G1761" t="str">
        <f t="shared" si="85"/>
        <v/>
      </c>
      <c r="H1761" t="str">
        <f t="shared" si="86"/>
        <v/>
      </c>
      <c r="I1761" t="str">
        <f t="shared" si="87"/>
        <v/>
      </c>
    </row>
    <row r="1762" spans="1:9" x14ac:dyDescent="0.25">
      <c r="A1762" t="str">
        <f>IF('C. Fund Source'!B1762="","",'C. Fund Source'!B1762&amp;'C. Fund Source'!C1762&amp;'C. Fund Source'!D1762)</f>
        <v/>
      </c>
      <c r="B1762" t="str">
        <f>IF('C. Fund Source'!E1762="","",'C. Fund Source'!E1762)</f>
        <v/>
      </c>
      <c r="C1762" t="str">
        <f>IF(A1762="","",'C. Fund Source'!G1762)</f>
        <v/>
      </c>
      <c r="D1762" t="str">
        <f>IF(A1762="","",IF(COUNTIFS('Tracking Log'!H:H,A1762,'Tracking Log'!J:J,B1762)&gt;0,"Y","N"))</f>
        <v/>
      </c>
      <c r="E1762" t="str">
        <f>IF(A1762="","",IF(D1762="N","Unit will be held to the lessor of the adopted rate or "&amp;TEXT(C1762,"0.0000")&amp;" for "&amp;Year,VLOOKUP(A1762&amp;"-"&amp;B1762,'Tracking Support'!A:E,5,FALSE)))</f>
        <v/>
      </c>
      <c r="F1762">
        <f>IF(A1762=$F$1,COUNTIF($A$2:A1762,A1762),"")</f>
        <v>433</v>
      </c>
      <c r="G1762" t="str">
        <f t="shared" si="85"/>
        <v/>
      </c>
      <c r="H1762" t="str">
        <f t="shared" si="86"/>
        <v/>
      </c>
      <c r="I1762" t="str">
        <f t="shared" si="87"/>
        <v/>
      </c>
    </row>
    <row r="1763" spans="1:9" x14ac:dyDescent="0.25">
      <c r="A1763" t="str">
        <f>IF('C. Fund Source'!B1763="","",'C. Fund Source'!B1763&amp;'C. Fund Source'!C1763&amp;'C. Fund Source'!D1763)</f>
        <v/>
      </c>
      <c r="B1763" t="str">
        <f>IF('C. Fund Source'!E1763="","",'C. Fund Source'!E1763)</f>
        <v/>
      </c>
      <c r="C1763" t="str">
        <f>IF(A1763="","",'C. Fund Source'!G1763)</f>
        <v/>
      </c>
      <c r="D1763" t="str">
        <f>IF(A1763="","",IF(COUNTIFS('Tracking Log'!H:H,A1763,'Tracking Log'!J:J,B1763)&gt;0,"Y","N"))</f>
        <v/>
      </c>
      <c r="E1763" t="str">
        <f>IF(A1763="","",IF(D1763="N","Unit will be held to the lessor of the adopted rate or "&amp;TEXT(C1763,"0.0000")&amp;" for "&amp;Year,VLOOKUP(A1763&amp;"-"&amp;B1763,'Tracking Support'!A:E,5,FALSE)))</f>
        <v/>
      </c>
      <c r="F1763">
        <f>IF(A1763=$F$1,COUNTIF($A$2:A1763,A1763),"")</f>
        <v>434</v>
      </c>
      <c r="G1763" t="str">
        <f t="shared" si="85"/>
        <v/>
      </c>
      <c r="H1763" t="str">
        <f t="shared" si="86"/>
        <v/>
      </c>
      <c r="I1763" t="str">
        <f t="shared" si="87"/>
        <v/>
      </c>
    </row>
    <row r="1764" spans="1:9" x14ac:dyDescent="0.25">
      <c r="A1764" t="str">
        <f>IF('C. Fund Source'!B1764="","",'C. Fund Source'!B1764&amp;'C. Fund Source'!C1764&amp;'C. Fund Source'!D1764)</f>
        <v/>
      </c>
      <c r="B1764" t="str">
        <f>IF('C. Fund Source'!E1764="","",'C. Fund Source'!E1764)</f>
        <v/>
      </c>
      <c r="C1764" t="str">
        <f>IF(A1764="","",'C. Fund Source'!G1764)</f>
        <v/>
      </c>
      <c r="D1764" t="str">
        <f>IF(A1764="","",IF(COUNTIFS('Tracking Log'!H:H,A1764,'Tracking Log'!J:J,B1764)&gt;0,"Y","N"))</f>
        <v/>
      </c>
      <c r="E1764" t="str">
        <f>IF(A1764="","",IF(D1764="N","Unit will be held to the lessor of the adopted rate or "&amp;TEXT(C1764,"0.0000")&amp;" for "&amp;Year,VLOOKUP(A1764&amp;"-"&amp;B1764,'Tracking Support'!A:E,5,FALSE)))</f>
        <v/>
      </c>
      <c r="F1764">
        <f>IF(A1764=$F$1,COUNTIF($A$2:A1764,A1764),"")</f>
        <v>435</v>
      </c>
      <c r="G1764" t="str">
        <f t="shared" si="85"/>
        <v/>
      </c>
      <c r="H1764" t="str">
        <f t="shared" si="86"/>
        <v/>
      </c>
      <c r="I1764" t="str">
        <f t="shared" si="87"/>
        <v/>
      </c>
    </row>
    <row r="1765" spans="1:9" x14ac:dyDescent="0.25">
      <c r="A1765" t="str">
        <f>IF('C. Fund Source'!B1765="","",'C. Fund Source'!B1765&amp;'C. Fund Source'!C1765&amp;'C. Fund Source'!D1765)</f>
        <v/>
      </c>
      <c r="B1765" t="str">
        <f>IF('C. Fund Source'!E1765="","",'C. Fund Source'!E1765)</f>
        <v/>
      </c>
      <c r="C1765" t="str">
        <f>IF(A1765="","",'C. Fund Source'!G1765)</f>
        <v/>
      </c>
      <c r="D1765" t="str">
        <f>IF(A1765="","",IF(COUNTIFS('Tracking Log'!H:H,A1765,'Tracking Log'!J:J,B1765)&gt;0,"Y","N"))</f>
        <v/>
      </c>
      <c r="E1765" t="str">
        <f>IF(A1765="","",IF(D1765="N","Unit will be held to the lessor of the adopted rate or "&amp;TEXT(C1765,"0.0000")&amp;" for "&amp;Year,VLOOKUP(A1765&amp;"-"&amp;B1765,'Tracking Support'!A:E,5,FALSE)))</f>
        <v/>
      </c>
      <c r="F1765">
        <f>IF(A1765=$F$1,COUNTIF($A$2:A1765,A1765),"")</f>
        <v>436</v>
      </c>
      <c r="G1765" t="str">
        <f t="shared" si="85"/>
        <v/>
      </c>
      <c r="H1765" t="str">
        <f t="shared" si="86"/>
        <v/>
      </c>
      <c r="I1765" t="str">
        <f t="shared" si="87"/>
        <v/>
      </c>
    </row>
    <row r="1766" spans="1:9" x14ac:dyDescent="0.25">
      <c r="A1766" t="str">
        <f>IF('C. Fund Source'!B1766="","",'C. Fund Source'!B1766&amp;'C. Fund Source'!C1766&amp;'C. Fund Source'!D1766)</f>
        <v/>
      </c>
      <c r="B1766" t="str">
        <f>IF('C. Fund Source'!E1766="","",'C. Fund Source'!E1766)</f>
        <v/>
      </c>
      <c r="C1766" t="str">
        <f>IF(A1766="","",'C. Fund Source'!G1766)</f>
        <v/>
      </c>
      <c r="D1766" t="str">
        <f>IF(A1766="","",IF(COUNTIFS('Tracking Log'!H:H,A1766,'Tracking Log'!J:J,B1766)&gt;0,"Y","N"))</f>
        <v/>
      </c>
      <c r="E1766" t="str">
        <f>IF(A1766="","",IF(D1766="N","Unit will be held to the lessor of the adopted rate or "&amp;TEXT(C1766,"0.0000")&amp;" for "&amp;Year,VLOOKUP(A1766&amp;"-"&amp;B1766,'Tracking Support'!A:E,5,FALSE)))</f>
        <v/>
      </c>
      <c r="F1766">
        <f>IF(A1766=$F$1,COUNTIF($A$2:A1766,A1766),"")</f>
        <v>437</v>
      </c>
      <c r="G1766" t="str">
        <f t="shared" si="85"/>
        <v/>
      </c>
      <c r="H1766" t="str">
        <f t="shared" si="86"/>
        <v/>
      </c>
      <c r="I1766" t="str">
        <f t="shared" si="87"/>
        <v/>
      </c>
    </row>
    <row r="1767" spans="1:9" x14ac:dyDescent="0.25">
      <c r="A1767" t="str">
        <f>IF('C. Fund Source'!B1767="","",'C. Fund Source'!B1767&amp;'C. Fund Source'!C1767&amp;'C. Fund Source'!D1767)</f>
        <v/>
      </c>
      <c r="B1767" t="str">
        <f>IF('C. Fund Source'!E1767="","",'C. Fund Source'!E1767)</f>
        <v/>
      </c>
      <c r="C1767" t="str">
        <f>IF(A1767="","",'C. Fund Source'!G1767)</f>
        <v/>
      </c>
      <c r="D1767" t="str">
        <f>IF(A1767="","",IF(COUNTIFS('Tracking Log'!H:H,A1767,'Tracking Log'!J:J,B1767)&gt;0,"Y","N"))</f>
        <v/>
      </c>
      <c r="E1767" t="str">
        <f>IF(A1767="","",IF(D1767="N","Unit will be held to the lessor of the adopted rate or "&amp;TEXT(C1767,"0.0000")&amp;" for "&amp;Year,VLOOKUP(A1767&amp;"-"&amp;B1767,'Tracking Support'!A:E,5,FALSE)))</f>
        <v/>
      </c>
      <c r="F1767">
        <f>IF(A1767=$F$1,COUNTIF($A$2:A1767,A1767),"")</f>
        <v>438</v>
      </c>
      <c r="G1767" t="str">
        <f t="shared" si="85"/>
        <v/>
      </c>
      <c r="H1767" t="str">
        <f t="shared" si="86"/>
        <v/>
      </c>
      <c r="I1767" t="str">
        <f t="shared" si="87"/>
        <v/>
      </c>
    </row>
    <row r="1768" spans="1:9" x14ac:dyDescent="0.25">
      <c r="A1768" t="str">
        <f>IF('C. Fund Source'!B1768="","",'C. Fund Source'!B1768&amp;'C. Fund Source'!C1768&amp;'C. Fund Source'!D1768)</f>
        <v/>
      </c>
      <c r="B1768" t="str">
        <f>IF('C. Fund Source'!E1768="","",'C. Fund Source'!E1768)</f>
        <v/>
      </c>
      <c r="C1768" t="str">
        <f>IF(A1768="","",'C. Fund Source'!G1768)</f>
        <v/>
      </c>
      <c r="D1768" t="str">
        <f>IF(A1768="","",IF(COUNTIFS('Tracking Log'!H:H,A1768,'Tracking Log'!J:J,B1768)&gt;0,"Y","N"))</f>
        <v/>
      </c>
      <c r="E1768" t="str">
        <f>IF(A1768="","",IF(D1768="N","Unit will be held to the lessor of the adopted rate or "&amp;TEXT(C1768,"0.0000")&amp;" for "&amp;Year,VLOOKUP(A1768&amp;"-"&amp;B1768,'Tracking Support'!A:E,5,FALSE)))</f>
        <v/>
      </c>
      <c r="F1768">
        <f>IF(A1768=$F$1,COUNTIF($A$2:A1768,A1768),"")</f>
        <v>439</v>
      </c>
      <c r="G1768" t="str">
        <f t="shared" si="85"/>
        <v/>
      </c>
      <c r="H1768" t="str">
        <f t="shared" si="86"/>
        <v/>
      </c>
      <c r="I1768" t="str">
        <f t="shared" si="87"/>
        <v/>
      </c>
    </row>
    <row r="1769" spans="1:9" x14ac:dyDescent="0.25">
      <c r="A1769" t="str">
        <f>IF('C. Fund Source'!B1769="","",'C. Fund Source'!B1769&amp;'C. Fund Source'!C1769&amp;'C. Fund Source'!D1769)</f>
        <v/>
      </c>
      <c r="B1769" t="str">
        <f>IF('C. Fund Source'!E1769="","",'C. Fund Source'!E1769)</f>
        <v/>
      </c>
      <c r="C1769" t="str">
        <f>IF(A1769="","",'C. Fund Source'!G1769)</f>
        <v/>
      </c>
      <c r="D1769" t="str">
        <f>IF(A1769="","",IF(COUNTIFS('Tracking Log'!H:H,A1769,'Tracking Log'!J:J,B1769)&gt;0,"Y","N"))</f>
        <v/>
      </c>
      <c r="E1769" t="str">
        <f>IF(A1769="","",IF(D1769="N","Unit will be held to the lessor of the adopted rate or "&amp;TEXT(C1769,"0.0000")&amp;" for "&amp;Year,VLOOKUP(A1769&amp;"-"&amp;B1769,'Tracking Support'!A:E,5,FALSE)))</f>
        <v/>
      </c>
      <c r="F1769">
        <f>IF(A1769=$F$1,COUNTIF($A$2:A1769,A1769),"")</f>
        <v>440</v>
      </c>
      <c r="G1769" t="str">
        <f t="shared" si="85"/>
        <v/>
      </c>
      <c r="H1769" t="str">
        <f t="shared" si="86"/>
        <v/>
      </c>
      <c r="I1769" t="str">
        <f t="shared" si="87"/>
        <v/>
      </c>
    </row>
    <row r="1770" spans="1:9" x14ac:dyDescent="0.25">
      <c r="A1770" t="str">
        <f>IF('C. Fund Source'!B1770="","",'C. Fund Source'!B1770&amp;'C. Fund Source'!C1770&amp;'C. Fund Source'!D1770)</f>
        <v/>
      </c>
      <c r="B1770" t="str">
        <f>IF('C. Fund Source'!E1770="","",'C. Fund Source'!E1770)</f>
        <v/>
      </c>
      <c r="C1770" t="str">
        <f>IF(A1770="","",'C. Fund Source'!G1770)</f>
        <v/>
      </c>
      <c r="D1770" t="str">
        <f>IF(A1770="","",IF(COUNTIFS('Tracking Log'!H:H,A1770,'Tracking Log'!J:J,B1770)&gt;0,"Y","N"))</f>
        <v/>
      </c>
      <c r="E1770" t="str">
        <f>IF(A1770="","",IF(D1770="N","Unit will be held to the lessor of the adopted rate or "&amp;TEXT(C1770,"0.0000")&amp;" for "&amp;Year,VLOOKUP(A1770&amp;"-"&amp;B1770,'Tracking Support'!A:E,5,FALSE)))</f>
        <v/>
      </c>
      <c r="F1770">
        <f>IF(A1770=$F$1,COUNTIF($A$2:A1770,A1770),"")</f>
        <v>441</v>
      </c>
      <c r="G1770" t="str">
        <f t="shared" si="85"/>
        <v/>
      </c>
      <c r="H1770" t="str">
        <f t="shared" si="86"/>
        <v/>
      </c>
      <c r="I1770" t="str">
        <f t="shared" si="87"/>
        <v/>
      </c>
    </row>
    <row r="1771" spans="1:9" x14ac:dyDescent="0.25">
      <c r="A1771" t="str">
        <f>IF('C. Fund Source'!B1771="","",'C. Fund Source'!B1771&amp;'C. Fund Source'!C1771&amp;'C. Fund Source'!D1771)</f>
        <v/>
      </c>
      <c r="B1771" t="str">
        <f>IF('C. Fund Source'!E1771="","",'C. Fund Source'!E1771)</f>
        <v/>
      </c>
      <c r="C1771" t="str">
        <f>IF(A1771="","",'C. Fund Source'!G1771)</f>
        <v/>
      </c>
      <c r="D1771" t="str">
        <f>IF(A1771="","",IF(COUNTIFS('Tracking Log'!H:H,A1771,'Tracking Log'!J:J,B1771)&gt;0,"Y","N"))</f>
        <v/>
      </c>
      <c r="E1771" t="str">
        <f>IF(A1771="","",IF(D1771="N","Unit will be held to the lessor of the adopted rate or "&amp;TEXT(C1771,"0.0000")&amp;" for "&amp;Year,VLOOKUP(A1771&amp;"-"&amp;B1771,'Tracking Support'!A:E,5,FALSE)))</f>
        <v/>
      </c>
      <c r="F1771">
        <f>IF(A1771=$F$1,COUNTIF($A$2:A1771,A1771),"")</f>
        <v>442</v>
      </c>
      <c r="G1771" t="str">
        <f t="shared" si="85"/>
        <v/>
      </c>
      <c r="H1771" t="str">
        <f t="shared" si="86"/>
        <v/>
      </c>
      <c r="I1771" t="str">
        <f t="shared" si="87"/>
        <v/>
      </c>
    </row>
    <row r="1772" spans="1:9" x14ac:dyDescent="0.25">
      <c r="A1772" t="str">
        <f>IF('C. Fund Source'!B1772="","",'C. Fund Source'!B1772&amp;'C. Fund Source'!C1772&amp;'C. Fund Source'!D1772)</f>
        <v/>
      </c>
      <c r="B1772" t="str">
        <f>IF('C. Fund Source'!E1772="","",'C. Fund Source'!E1772)</f>
        <v/>
      </c>
      <c r="C1772" t="str">
        <f>IF(A1772="","",'C. Fund Source'!G1772)</f>
        <v/>
      </c>
      <c r="D1772" t="str">
        <f>IF(A1772="","",IF(COUNTIFS('Tracking Log'!H:H,A1772,'Tracking Log'!J:J,B1772)&gt;0,"Y","N"))</f>
        <v/>
      </c>
      <c r="E1772" t="str">
        <f>IF(A1772="","",IF(D1772="N","Unit will be held to the lessor of the adopted rate or "&amp;TEXT(C1772,"0.0000")&amp;" for "&amp;Year,VLOOKUP(A1772&amp;"-"&amp;B1772,'Tracking Support'!A:E,5,FALSE)))</f>
        <v/>
      </c>
      <c r="F1772">
        <f>IF(A1772=$F$1,COUNTIF($A$2:A1772,A1772),"")</f>
        <v>443</v>
      </c>
      <c r="G1772" t="str">
        <f t="shared" si="85"/>
        <v/>
      </c>
      <c r="H1772" t="str">
        <f t="shared" si="86"/>
        <v/>
      </c>
      <c r="I1772" t="str">
        <f t="shared" si="87"/>
        <v/>
      </c>
    </row>
    <row r="1773" spans="1:9" x14ac:dyDescent="0.25">
      <c r="A1773" t="str">
        <f>IF('C. Fund Source'!B1773="","",'C. Fund Source'!B1773&amp;'C. Fund Source'!C1773&amp;'C. Fund Source'!D1773)</f>
        <v/>
      </c>
      <c r="B1773" t="str">
        <f>IF('C. Fund Source'!E1773="","",'C. Fund Source'!E1773)</f>
        <v/>
      </c>
      <c r="C1773" t="str">
        <f>IF(A1773="","",'C. Fund Source'!G1773)</f>
        <v/>
      </c>
      <c r="D1773" t="str">
        <f>IF(A1773="","",IF(COUNTIFS('Tracking Log'!H:H,A1773,'Tracking Log'!J:J,B1773)&gt;0,"Y","N"))</f>
        <v/>
      </c>
      <c r="E1773" t="str">
        <f>IF(A1773="","",IF(D1773="N","Unit will be held to the lessor of the adopted rate or "&amp;TEXT(C1773,"0.0000")&amp;" for "&amp;Year,VLOOKUP(A1773&amp;"-"&amp;B1773,'Tracking Support'!A:E,5,FALSE)))</f>
        <v/>
      </c>
      <c r="F1773">
        <f>IF(A1773=$F$1,COUNTIF($A$2:A1773,A1773),"")</f>
        <v>444</v>
      </c>
      <c r="G1773" t="str">
        <f t="shared" si="85"/>
        <v/>
      </c>
      <c r="H1773" t="str">
        <f t="shared" si="86"/>
        <v/>
      </c>
      <c r="I1773" t="str">
        <f t="shared" si="87"/>
        <v/>
      </c>
    </row>
    <row r="1774" spans="1:9" x14ac:dyDescent="0.25">
      <c r="A1774" t="str">
        <f>IF('C. Fund Source'!B1774="","",'C. Fund Source'!B1774&amp;'C. Fund Source'!C1774&amp;'C. Fund Source'!D1774)</f>
        <v/>
      </c>
      <c r="B1774" t="str">
        <f>IF('C. Fund Source'!E1774="","",'C. Fund Source'!E1774)</f>
        <v/>
      </c>
      <c r="C1774" t="str">
        <f>IF(A1774="","",'C. Fund Source'!G1774)</f>
        <v/>
      </c>
      <c r="D1774" t="str">
        <f>IF(A1774="","",IF(COUNTIFS('Tracking Log'!H:H,A1774,'Tracking Log'!J:J,B1774)&gt;0,"Y","N"))</f>
        <v/>
      </c>
      <c r="E1774" t="str">
        <f>IF(A1774="","",IF(D1774="N","Unit will be held to the lessor of the adopted rate or "&amp;TEXT(C1774,"0.0000")&amp;" for "&amp;Year,VLOOKUP(A1774&amp;"-"&amp;B1774,'Tracking Support'!A:E,5,FALSE)))</f>
        <v/>
      </c>
      <c r="F1774">
        <f>IF(A1774=$F$1,COUNTIF($A$2:A1774,A1774),"")</f>
        <v>445</v>
      </c>
      <c r="G1774" t="str">
        <f t="shared" si="85"/>
        <v/>
      </c>
      <c r="H1774" t="str">
        <f t="shared" si="86"/>
        <v/>
      </c>
      <c r="I1774" t="str">
        <f t="shared" si="87"/>
        <v/>
      </c>
    </row>
    <row r="1775" spans="1:9" x14ac:dyDescent="0.25">
      <c r="A1775" t="str">
        <f>IF('C. Fund Source'!B1775="","",'C. Fund Source'!B1775&amp;'C. Fund Source'!C1775&amp;'C. Fund Source'!D1775)</f>
        <v/>
      </c>
      <c r="B1775" t="str">
        <f>IF('C. Fund Source'!E1775="","",'C. Fund Source'!E1775)</f>
        <v/>
      </c>
      <c r="C1775" t="str">
        <f>IF(A1775="","",'C. Fund Source'!G1775)</f>
        <v/>
      </c>
      <c r="D1775" t="str">
        <f>IF(A1775="","",IF(COUNTIFS('Tracking Log'!H:H,A1775,'Tracking Log'!J:J,B1775)&gt;0,"Y","N"))</f>
        <v/>
      </c>
      <c r="E1775" t="str">
        <f>IF(A1775="","",IF(D1775="N","Unit will be held to the lessor of the adopted rate or "&amp;TEXT(C1775,"0.0000")&amp;" for "&amp;Year,VLOOKUP(A1775&amp;"-"&amp;B1775,'Tracking Support'!A:E,5,FALSE)))</f>
        <v/>
      </c>
      <c r="F1775">
        <f>IF(A1775=$F$1,COUNTIF($A$2:A1775,A1775),"")</f>
        <v>446</v>
      </c>
      <c r="G1775" t="str">
        <f t="shared" si="85"/>
        <v/>
      </c>
      <c r="H1775" t="str">
        <f t="shared" si="86"/>
        <v/>
      </c>
      <c r="I1775" t="str">
        <f t="shared" si="87"/>
        <v/>
      </c>
    </row>
    <row r="1776" spans="1:9" x14ac:dyDescent="0.25">
      <c r="A1776" t="str">
        <f>IF('C. Fund Source'!B1776="","",'C. Fund Source'!B1776&amp;'C. Fund Source'!C1776&amp;'C. Fund Source'!D1776)</f>
        <v/>
      </c>
      <c r="B1776" t="str">
        <f>IF('C. Fund Source'!E1776="","",'C. Fund Source'!E1776)</f>
        <v/>
      </c>
      <c r="C1776" t="str">
        <f>IF(A1776="","",'C. Fund Source'!G1776)</f>
        <v/>
      </c>
      <c r="D1776" t="str">
        <f>IF(A1776="","",IF(COUNTIFS('Tracking Log'!H:H,A1776,'Tracking Log'!J:J,B1776)&gt;0,"Y","N"))</f>
        <v/>
      </c>
      <c r="E1776" t="str">
        <f>IF(A1776="","",IF(D1776="N","Unit will be held to the lessor of the adopted rate or "&amp;TEXT(C1776,"0.0000")&amp;" for "&amp;Year,VLOOKUP(A1776&amp;"-"&amp;B1776,'Tracking Support'!A:E,5,FALSE)))</f>
        <v/>
      </c>
      <c r="F1776">
        <f>IF(A1776=$F$1,COUNTIF($A$2:A1776,A1776),"")</f>
        <v>447</v>
      </c>
      <c r="G1776" t="str">
        <f t="shared" si="85"/>
        <v/>
      </c>
      <c r="H1776" t="str">
        <f t="shared" si="86"/>
        <v/>
      </c>
      <c r="I1776" t="str">
        <f t="shared" si="87"/>
        <v/>
      </c>
    </row>
    <row r="1777" spans="1:9" x14ac:dyDescent="0.25">
      <c r="A1777" t="str">
        <f>IF('C. Fund Source'!B1777="","",'C. Fund Source'!B1777&amp;'C. Fund Source'!C1777&amp;'C. Fund Source'!D1777)</f>
        <v/>
      </c>
      <c r="B1777" t="str">
        <f>IF('C. Fund Source'!E1777="","",'C. Fund Source'!E1777)</f>
        <v/>
      </c>
      <c r="C1777" t="str">
        <f>IF(A1777="","",'C. Fund Source'!G1777)</f>
        <v/>
      </c>
      <c r="D1777" t="str">
        <f>IF(A1777="","",IF(COUNTIFS('Tracking Log'!H:H,A1777,'Tracking Log'!J:J,B1777)&gt;0,"Y","N"))</f>
        <v/>
      </c>
      <c r="E1777" t="str">
        <f>IF(A1777="","",IF(D1777="N","Unit will be held to the lessor of the adopted rate or "&amp;TEXT(C1777,"0.0000")&amp;" for "&amp;Year,VLOOKUP(A1777&amp;"-"&amp;B1777,'Tracking Support'!A:E,5,FALSE)))</f>
        <v/>
      </c>
      <c r="F1777">
        <f>IF(A1777=$F$1,COUNTIF($A$2:A1777,A1777),"")</f>
        <v>448</v>
      </c>
      <c r="G1777" t="str">
        <f t="shared" si="85"/>
        <v/>
      </c>
      <c r="H1777" t="str">
        <f t="shared" si="86"/>
        <v/>
      </c>
      <c r="I1777" t="str">
        <f t="shared" si="87"/>
        <v/>
      </c>
    </row>
    <row r="1778" spans="1:9" x14ac:dyDescent="0.25">
      <c r="A1778" t="str">
        <f>IF('C. Fund Source'!B1778="","",'C. Fund Source'!B1778&amp;'C. Fund Source'!C1778&amp;'C. Fund Source'!D1778)</f>
        <v/>
      </c>
      <c r="B1778" t="str">
        <f>IF('C. Fund Source'!E1778="","",'C. Fund Source'!E1778)</f>
        <v/>
      </c>
      <c r="C1778" t="str">
        <f>IF(A1778="","",'C. Fund Source'!G1778)</f>
        <v/>
      </c>
      <c r="D1778" t="str">
        <f>IF(A1778="","",IF(COUNTIFS('Tracking Log'!H:H,A1778,'Tracking Log'!J:J,B1778)&gt;0,"Y","N"))</f>
        <v/>
      </c>
      <c r="E1778" t="str">
        <f>IF(A1778="","",IF(D1778="N","Unit will be held to the lessor of the adopted rate or "&amp;TEXT(C1778,"0.0000")&amp;" for "&amp;Year,VLOOKUP(A1778&amp;"-"&amp;B1778,'Tracking Support'!A:E,5,FALSE)))</f>
        <v/>
      </c>
      <c r="F1778">
        <f>IF(A1778=$F$1,COUNTIF($A$2:A1778,A1778),"")</f>
        <v>449</v>
      </c>
      <c r="G1778" t="str">
        <f t="shared" si="85"/>
        <v/>
      </c>
      <c r="H1778" t="str">
        <f t="shared" si="86"/>
        <v/>
      </c>
      <c r="I1778" t="str">
        <f t="shared" si="87"/>
        <v/>
      </c>
    </row>
    <row r="1779" spans="1:9" x14ac:dyDescent="0.25">
      <c r="A1779" t="str">
        <f>IF('C. Fund Source'!B1779="","",'C. Fund Source'!B1779&amp;'C. Fund Source'!C1779&amp;'C. Fund Source'!D1779)</f>
        <v/>
      </c>
      <c r="B1779" t="str">
        <f>IF('C. Fund Source'!E1779="","",'C. Fund Source'!E1779)</f>
        <v/>
      </c>
      <c r="C1779" t="str">
        <f>IF(A1779="","",'C. Fund Source'!G1779)</f>
        <v/>
      </c>
      <c r="D1779" t="str">
        <f>IF(A1779="","",IF(COUNTIFS('Tracking Log'!H:H,A1779,'Tracking Log'!J:J,B1779)&gt;0,"Y","N"))</f>
        <v/>
      </c>
      <c r="E1779" t="str">
        <f>IF(A1779="","",IF(D1779="N","Unit will be held to the lessor of the adopted rate or "&amp;TEXT(C1779,"0.0000")&amp;" for "&amp;Year,VLOOKUP(A1779&amp;"-"&amp;B1779,'Tracking Support'!A:E,5,FALSE)))</f>
        <v/>
      </c>
      <c r="F1779">
        <f>IF(A1779=$F$1,COUNTIF($A$2:A1779,A1779),"")</f>
        <v>450</v>
      </c>
      <c r="G1779" t="str">
        <f t="shared" si="85"/>
        <v/>
      </c>
      <c r="H1779" t="str">
        <f t="shared" si="86"/>
        <v/>
      </c>
      <c r="I1779" t="str">
        <f t="shared" si="87"/>
        <v/>
      </c>
    </row>
    <row r="1780" spans="1:9" x14ac:dyDescent="0.25">
      <c r="A1780" t="str">
        <f>IF('C. Fund Source'!B1780="","",'C. Fund Source'!B1780&amp;'C. Fund Source'!C1780&amp;'C. Fund Source'!D1780)</f>
        <v/>
      </c>
      <c r="B1780" t="str">
        <f>IF('C. Fund Source'!E1780="","",'C. Fund Source'!E1780)</f>
        <v/>
      </c>
      <c r="C1780" t="str">
        <f>IF(A1780="","",'C. Fund Source'!G1780)</f>
        <v/>
      </c>
      <c r="D1780" t="str">
        <f>IF(A1780="","",IF(COUNTIFS('Tracking Log'!H:H,A1780,'Tracking Log'!J:J,B1780)&gt;0,"Y","N"))</f>
        <v/>
      </c>
      <c r="E1780" t="str">
        <f>IF(A1780="","",IF(D1780="N","Unit will be held to the lessor of the adopted rate or "&amp;TEXT(C1780,"0.0000")&amp;" for "&amp;Year,VLOOKUP(A1780&amp;"-"&amp;B1780,'Tracking Support'!A:E,5,FALSE)))</f>
        <v/>
      </c>
      <c r="F1780">
        <f>IF(A1780=$F$1,COUNTIF($A$2:A1780,A1780),"")</f>
        <v>451</v>
      </c>
      <c r="G1780" t="str">
        <f t="shared" si="85"/>
        <v/>
      </c>
      <c r="H1780" t="str">
        <f t="shared" si="86"/>
        <v/>
      </c>
      <c r="I1780" t="str">
        <f t="shared" si="87"/>
        <v/>
      </c>
    </row>
    <row r="1781" spans="1:9" x14ac:dyDescent="0.25">
      <c r="A1781" t="str">
        <f>IF('C. Fund Source'!B1781="","",'C. Fund Source'!B1781&amp;'C. Fund Source'!C1781&amp;'C. Fund Source'!D1781)</f>
        <v/>
      </c>
      <c r="B1781" t="str">
        <f>IF('C. Fund Source'!E1781="","",'C. Fund Source'!E1781)</f>
        <v/>
      </c>
      <c r="C1781" t="str">
        <f>IF(A1781="","",'C. Fund Source'!G1781)</f>
        <v/>
      </c>
      <c r="D1781" t="str">
        <f>IF(A1781="","",IF(COUNTIFS('Tracking Log'!H:H,A1781,'Tracking Log'!J:J,B1781)&gt;0,"Y","N"))</f>
        <v/>
      </c>
      <c r="E1781" t="str">
        <f>IF(A1781="","",IF(D1781="N","Unit will be held to the lessor of the adopted rate or "&amp;TEXT(C1781,"0.0000")&amp;" for "&amp;Year,VLOOKUP(A1781&amp;"-"&amp;B1781,'Tracking Support'!A:E,5,FALSE)))</f>
        <v/>
      </c>
      <c r="F1781">
        <f>IF(A1781=$F$1,COUNTIF($A$2:A1781,A1781),"")</f>
        <v>452</v>
      </c>
      <c r="G1781" t="str">
        <f t="shared" si="85"/>
        <v/>
      </c>
      <c r="H1781" t="str">
        <f t="shared" si="86"/>
        <v/>
      </c>
      <c r="I1781" t="str">
        <f t="shared" si="87"/>
        <v/>
      </c>
    </row>
    <row r="1782" spans="1:9" x14ac:dyDescent="0.25">
      <c r="A1782" t="str">
        <f>IF('C. Fund Source'!B1782="","",'C. Fund Source'!B1782&amp;'C. Fund Source'!C1782&amp;'C. Fund Source'!D1782)</f>
        <v/>
      </c>
      <c r="B1782" t="str">
        <f>IF('C. Fund Source'!E1782="","",'C. Fund Source'!E1782)</f>
        <v/>
      </c>
      <c r="C1782" t="str">
        <f>IF(A1782="","",'C. Fund Source'!G1782)</f>
        <v/>
      </c>
      <c r="D1782" t="str">
        <f>IF(A1782="","",IF(COUNTIFS('Tracking Log'!H:H,A1782,'Tracking Log'!J:J,B1782)&gt;0,"Y","N"))</f>
        <v/>
      </c>
      <c r="E1782" t="str">
        <f>IF(A1782="","",IF(D1782="N","Unit will be held to the lessor of the adopted rate or "&amp;TEXT(C1782,"0.0000")&amp;" for "&amp;Year,VLOOKUP(A1782&amp;"-"&amp;B1782,'Tracking Support'!A:E,5,FALSE)))</f>
        <v/>
      </c>
      <c r="F1782">
        <f>IF(A1782=$F$1,COUNTIF($A$2:A1782,A1782),"")</f>
        <v>453</v>
      </c>
      <c r="G1782" t="str">
        <f t="shared" si="85"/>
        <v/>
      </c>
      <c r="H1782" t="str">
        <f t="shared" si="86"/>
        <v/>
      </c>
      <c r="I1782" t="str">
        <f t="shared" si="87"/>
        <v/>
      </c>
    </row>
    <row r="1783" spans="1:9" x14ac:dyDescent="0.25">
      <c r="A1783" t="str">
        <f>IF('C. Fund Source'!B1783="","",'C. Fund Source'!B1783&amp;'C. Fund Source'!C1783&amp;'C. Fund Source'!D1783)</f>
        <v/>
      </c>
      <c r="B1783" t="str">
        <f>IF('C. Fund Source'!E1783="","",'C. Fund Source'!E1783)</f>
        <v/>
      </c>
      <c r="C1783" t="str">
        <f>IF(A1783="","",'C. Fund Source'!G1783)</f>
        <v/>
      </c>
      <c r="D1783" t="str">
        <f>IF(A1783="","",IF(COUNTIFS('Tracking Log'!H:H,A1783,'Tracking Log'!J:J,B1783)&gt;0,"Y","N"))</f>
        <v/>
      </c>
      <c r="E1783" t="str">
        <f>IF(A1783="","",IF(D1783="N","Unit will be held to the lessor of the adopted rate or "&amp;TEXT(C1783,"0.0000")&amp;" for "&amp;Year,VLOOKUP(A1783&amp;"-"&amp;B1783,'Tracking Support'!A:E,5,FALSE)))</f>
        <v/>
      </c>
      <c r="F1783">
        <f>IF(A1783=$F$1,COUNTIF($A$2:A1783,A1783),"")</f>
        <v>454</v>
      </c>
      <c r="G1783" t="str">
        <f t="shared" si="85"/>
        <v/>
      </c>
      <c r="H1783" t="str">
        <f t="shared" si="86"/>
        <v/>
      </c>
      <c r="I1783" t="str">
        <f t="shared" si="87"/>
        <v/>
      </c>
    </row>
    <row r="1784" spans="1:9" x14ac:dyDescent="0.25">
      <c r="A1784" t="str">
        <f>IF('C. Fund Source'!B1784="","",'C. Fund Source'!B1784&amp;'C. Fund Source'!C1784&amp;'C. Fund Source'!D1784)</f>
        <v/>
      </c>
      <c r="B1784" t="str">
        <f>IF('C. Fund Source'!E1784="","",'C. Fund Source'!E1784)</f>
        <v/>
      </c>
      <c r="C1784" t="str">
        <f>IF(A1784="","",'C. Fund Source'!G1784)</f>
        <v/>
      </c>
      <c r="D1784" t="str">
        <f>IF(A1784="","",IF(COUNTIFS('Tracking Log'!H:H,A1784,'Tracking Log'!J:J,B1784)&gt;0,"Y","N"))</f>
        <v/>
      </c>
      <c r="E1784" t="str">
        <f>IF(A1784="","",IF(D1784="N","Unit will be held to the lessor of the adopted rate or "&amp;TEXT(C1784,"0.0000")&amp;" for "&amp;Year,VLOOKUP(A1784&amp;"-"&amp;B1784,'Tracking Support'!A:E,5,FALSE)))</f>
        <v/>
      </c>
      <c r="F1784">
        <f>IF(A1784=$F$1,COUNTIF($A$2:A1784,A1784),"")</f>
        <v>455</v>
      </c>
      <c r="G1784" t="str">
        <f t="shared" si="85"/>
        <v/>
      </c>
      <c r="H1784" t="str">
        <f t="shared" si="86"/>
        <v/>
      </c>
      <c r="I1784" t="str">
        <f t="shared" si="87"/>
        <v/>
      </c>
    </row>
    <row r="1785" spans="1:9" x14ac:dyDescent="0.25">
      <c r="A1785" t="str">
        <f>IF('C. Fund Source'!B1785="","",'C. Fund Source'!B1785&amp;'C. Fund Source'!C1785&amp;'C. Fund Source'!D1785)</f>
        <v/>
      </c>
      <c r="B1785" t="str">
        <f>IF('C. Fund Source'!E1785="","",'C. Fund Source'!E1785)</f>
        <v/>
      </c>
      <c r="C1785" t="str">
        <f>IF(A1785="","",'C. Fund Source'!G1785)</f>
        <v/>
      </c>
      <c r="D1785" t="str">
        <f>IF(A1785="","",IF(COUNTIFS('Tracking Log'!H:H,A1785,'Tracking Log'!J:J,B1785)&gt;0,"Y","N"))</f>
        <v/>
      </c>
      <c r="E1785" t="str">
        <f>IF(A1785="","",IF(D1785="N","Unit will be held to the lessor of the adopted rate or "&amp;TEXT(C1785,"0.0000")&amp;" for "&amp;Year,VLOOKUP(A1785&amp;"-"&amp;B1785,'Tracking Support'!A:E,5,FALSE)))</f>
        <v/>
      </c>
      <c r="F1785">
        <f>IF(A1785=$F$1,COUNTIF($A$2:A1785,A1785),"")</f>
        <v>456</v>
      </c>
      <c r="G1785" t="str">
        <f t="shared" si="85"/>
        <v/>
      </c>
      <c r="H1785" t="str">
        <f t="shared" si="86"/>
        <v/>
      </c>
      <c r="I1785" t="str">
        <f t="shared" si="87"/>
        <v/>
      </c>
    </row>
    <row r="1786" spans="1:9" x14ac:dyDescent="0.25">
      <c r="A1786" t="str">
        <f>IF('C. Fund Source'!B1786="","",'C. Fund Source'!B1786&amp;'C. Fund Source'!C1786&amp;'C. Fund Source'!D1786)</f>
        <v/>
      </c>
      <c r="B1786" t="str">
        <f>IF('C. Fund Source'!E1786="","",'C. Fund Source'!E1786)</f>
        <v/>
      </c>
      <c r="C1786" t="str">
        <f>IF(A1786="","",'C. Fund Source'!G1786)</f>
        <v/>
      </c>
      <c r="D1786" t="str">
        <f>IF(A1786="","",IF(COUNTIFS('Tracking Log'!H:H,A1786,'Tracking Log'!J:J,B1786)&gt;0,"Y","N"))</f>
        <v/>
      </c>
      <c r="E1786" t="str">
        <f>IF(A1786="","",IF(D1786="N","Unit will be held to the lessor of the adopted rate or "&amp;TEXT(C1786,"0.0000")&amp;" for "&amp;Year,VLOOKUP(A1786&amp;"-"&amp;B1786,'Tracking Support'!A:E,5,FALSE)))</f>
        <v/>
      </c>
      <c r="F1786">
        <f>IF(A1786=$F$1,COUNTIF($A$2:A1786,A1786),"")</f>
        <v>457</v>
      </c>
      <c r="G1786" t="str">
        <f t="shared" si="85"/>
        <v/>
      </c>
      <c r="H1786" t="str">
        <f t="shared" si="86"/>
        <v/>
      </c>
      <c r="I1786" t="str">
        <f t="shared" si="87"/>
        <v/>
      </c>
    </row>
    <row r="1787" spans="1:9" x14ac:dyDescent="0.25">
      <c r="A1787" t="str">
        <f>IF('C. Fund Source'!B1787="","",'C. Fund Source'!B1787&amp;'C. Fund Source'!C1787&amp;'C. Fund Source'!D1787)</f>
        <v/>
      </c>
      <c r="B1787" t="str">
        <f>IF('C. Fund Source'!E1787="","",'C. Fund Source'!E1787)</f>
        <v/>
      </c>
      <c r="C1787" t="str">
        <f>IF(A1787="","",'C. Fund Source'!G1787)</f>
        <v/>
      </c>
      <c r="D1787" t="str">
        <f>IF(A1787="","",IF(COUNTIFS('Tracking Log'!H:H,A1787,'Tracking Log'!J:J,B1787)&gt;0,"Y","N"))</f>
        <v/>
      </c>
      <c r="E1787" t="str">
        <f>IF(A1787="","",IF(D1787="N","Unit will be held to the lessor of the adopted rate or "&amp;TEXT(C1787,"0.0000")&amp;" for "&amp;Year,VLOOKUP(A1787&amp;"-"&amp;B1787,'Tracking Support'!A:E,5,FALSE)))</f>
        <v/>
      </c>
      <c r="F1787">
        <f>IF(A1787=$F$1,COUNTIF($A$2:A1787,A1787),"")</f>
        <v>458</v>
      </c>
      <c r="G1787" t="str">
        <f t="shared" si="85"/>
        <v/>
      </c>
      <c r="H1787" t="str">
        <f t="shared" si="86"/>
        <v/>
      </c>
      <c r="I1787" t="str">
        <f t="shared" si="87"/>
        <v/>
      </c>
    </row>
    <row r="1788" spans="1:9" x14ac:dyDescent="0.25">
      <c r="A1788" t="str">
        <f>IF('C. Fund Source'!B1788="","",'C. Fund Source'!B1788&amp;'C. Fund Source'!C1788&amp;'C. Fund Source'!D1788)</f>
        <v/>
      </c>
      <c r="B1788" t="str">
        <f>IF('C. Fund Source'!E1788="","",'C. Fund Source'!E1788)</f>
        <v/>
      </c>
      <c r="C1788" t="str">
        <f>IF(A1788="","",'C. Fund Source'!G1788)</f>
        <v/>
      </c>
      <c r="D1788" t="str">
        <f>IF(A1788="","",IF(COUNTIFS('Tracking Log'!H:H,A1788,'Tracking Log'!J:J,B1788)&gt;0,"Y","N"))</f>
        <v/>
      </c>
      <c r="E1788" t="str">
        <f>IF(A1788="","",IF(D1788="N","Unit will be held to the lessor of the adopted rate or "&amp;TEXT(C1788,"0.0000")&amp;" for "&amp;Year,VLOOKUP(A1788&amp;"-"&amp;B1788,'Tracking Support'!A:E,5,FALSE)))</f>
        <v/>
      </c>
      <c r="F1788">
        <f>IF(A1788=$F$1,COUNTIF($A$2:A1788,A1788),"")</f>
        <v>459</v>
      </c>
      <c r="G1788" t="str">
        <f t="shared" si="85"/>
        <v/>
      </c>
      <c r="H1788" t="str">
        <f t="shared" si="86"/>
        <v/>
      </c>
      <c r="I1788" t="str">
        <f t="shared" si="87"/>
        <v/>
      </c>
    </row>
    <row r="1789" spans="1:9" x14ac:dyDescent="0.25">
      <c r="A1789" t="str">
        <f>IF('C. Fund Source'!B1789="","",'C. Fund Source'!B1789&amp;'C. Fund Source'!C1789&amp;'C. Fund Source'!D1789)</f>
        <v/>
      </c>
      <c r="B1789" t="str">
        <f>IF('C. Fund Source'!E1789="","",'C. Fund Source'!E1789)</f>
        <v/>
      </c>
      <c r="C1789" t="str">
        <f>IF(A1789="","",'C. Fund Source'!G1789)</f>
        <v/>
      </c>
      <c r="D1789" t="str">
        <f>IF(A1789="","",IF(COUNTIFS('Tracking Log'!H:H,A1789,'Tracking Log'!J:J,B1789)&gt;0,"Y","N"))</f>
        <v/>
      </c>
      <c r="E1789" t="str">
        <f>IF(A1789="","",IF(D1789="N","Unit will be held to the lessor of the adopted rate or "&amp;TEXT(C1789,"0.0000")&amp;" for "&amp;Year,VLOOKUP(A1789&amp;"-"&amp;B1789,'Tracking Support'!A:E,5,FALSE)))</f>
        <v/>
      </c>
      <c r="F1789">
        <f>IF(A1789=$F$1,COUNTIF($A$2:A1789,A1789),"")</f>
        <v>460</v>
      </c>
      <c r="G1789" t="str">
        <f t="shared" si="85"/>
        <v/>
      </c>
      <c r="H1789" t="str">
        <f t="shared" si="86"/>
        <v/>
      </c>
      <c r="I1789" t="str">
        <f t="shared" si="87"/>
        <v/>
      </c>
    </row>
    <row r="1790" spans="1:9" x14ac:dyDescent="0.25">
      <c r="A1790" t="str">
        <f>IF('C. Fund Source'!B1790="","",'C. Fund Source'!B1790&amp;'C. Fund Source'!C1790&amp;'C. Fund Source'!D1790)</f>
        <v/>
      </c>
      <c r="B1790" t="str">
        <f>IF('C. Fund Source'!E1790="","",'C. Fund Source'!E1790)</f>
        <v/>
      </c>
      <c r="C1790" t="str">
        <f>IF(A1790="","",'C. Fund Source'!G1790)</f>
        <v/>
      </c>
      <c r="D1790" t="str">
        <f>IF(A1790="","",IF(COUNTIFS('Tracking Log'!H:H,A1790,'Tracking Log'!J:J,B1790)&gt;0,"Y","N"))</f>
        <v/>
      </c>
      <c r="E1790" t="str">
        <f>IF(A1790="","",IF(D1790="N","Unit will be held to the lessor of the adopted rate or "&amp;TEXT(C1790,"0.0000")&amp;" for "&amp;Year,VLOOKUP(A1790&amp;"-"&amp;B1790,'Tracking Support'!A:E,5,FALSE)))</f>
        <v/>
      </c>
      <c r="F1790">
        <f>IF(A1790=$F$1,COUNTIF($A$2:A1790,A1790),"")</f>
        <v>461</v>
      </c>
      <c r="G1790" t="str">
        <f t="shared" si="85"/>
        <v/>
      </c>
      <c r="H1790" t="str">
        <f t="shared" si="86"/>
        <v/>
      </c>
      <c r="I1790" t="str">
        <f t="shared" si="87"/>
        <v/>
      </c>
    </row>
    <row r="1791" spans="1:9" x14ac:dyDescent="0.25">
      <c r="A1791" t="str">
        <f>IF('C. Fund Source'!B1791="","",'C. Fund Source'!B1791&amp;'C. Fund Source'!C1791&amp;'C. Fund Source'!D1791)</f>
        <v/>
      </c>
      <c r="B1791" t="str">
        <f>IF('C. Fund Source'!E1791="","",'C. Fund Source'!E1791)</f>
        <v/>
      </c>
      <c r="C1791" t="str">
        <f>IF(A1791="","",'C. Fund Source'!G1791)</f>
        <v/>
      </c>
      <c r="D1791" t="str">
        <f>IF(A1791="","",IF(COUNTIFS('Tracking Log'!H:H,A1791,'Tracking Log'!J:J,B1791)&gt;0,"Y","N"))</f>
        <v/>
      </c>
      <c r="E1791" t="str">
        <f>IF(A1791="","",IF(D1791="N","Unit will be held to the lessor of the adopted rate or "&amp;TEXT(C1791,"0.0000")&amp;" for "&amp;Year,VLOOKUP(A1791&amp;"-"&amp;B1791,'Tracking Support'!A:E,5,FALSE)))</f>
        <v/>
      </c>
      <c r="F1791">
        <f>IF(A1791=$F$1,COUNTIF($A$2:A1791,A1791),"")</f>
        <v>462</v>
      </c>
      <c r="G1791" t="str">
        <f t="shared" si="85"/>
        <v/>
      </c>
      <c r="H1791" t="str">
        <f t="shared" si="86"/>
        <v/>
      </c>
      <c r="I1791" t="str">
        <f t="shared" si="87"/>
        <v/>
      </c>
    </row>
    <row r="1792" spans="1:9" x14ac:dyDescent="0.25">
      <c r="A1792" t="str">
        <f>IF('C. Fund Source'!B1792="","",'C. Fund Source'!B1792&amp;'C. Fund Source'!C1792&amp;'C. Fund Source'!D1792)</f>
        <v/>
      </c>
      <c r="B1792" t="str">
        <f>IF('C. Fund Source'!E1792="","",'C. Fund Source'!E1792)</f>
        <v/>
      </c>
      <c r="C1792" t="str">
        <f>IF(A1792="","",'C. Fund Source'!G1792)</f>
        <v/>
      </c>
      <c r="D1792" t="str">
        <f>IF(A1792="","",IF(COUNTIFS('Tracking Log'!H:H,A1792,'Tracking Log'!J:J,B1792)&gt;0,"Y","N"))</f>
        <v/>
      </c>
      <c r="E1792" t="str">
        <f>IF(A1792="","",IF(D1792="N","Unit will be held to the lessor of the adopted rate or "&amp;TEXT(C1792,"0.0000")&amp;" for "&amp;Year,VLOOKUP(A1792&amp;"-"&amp;B1792,'Tracking Support'!A:E,5,FALSE)))</f>
        <v/>
      </c>
      <c r="F1792">
        <f>IF(A1792=$F$1,COUNTIF($A$2:A1792,A1792),"")</f>
        <v>463</v>
      </c>
      <c r="G1792" t="str">
        <f t="shared" si="85"/>
        <v/>
      </c>
      <c r="H1792" t="str">
        <f t="shared" si="86"/>
        <v/>
      </c>
      <c r="I1792" t="str">
        <f t="shared" si="87"/>
        <v/>
      </c>
    </row>
    <row r="1793" spans="1:9" x14ac:dyDescent="0.25">
      <c r="A1793" t="str">
        <f>IF('C. Fund Source'!B1793="","",'C. Fund Source'!B1793&amp;'C. Fund Source'!C1793&amp;'C. Fund Source'!D1793)</f>
        <v/>
      </c>
      <c r="B1793" t="str">
        <f>IF('C. Fund Source'!E1793="","",'C. Fund Source'!E1793)</f>
        <v/>
      </c>
      <c r="C1793" t="str">
        <f>IF(A1793="","",'C. Fund Source'!G1793)</f>
        <v/>
      </c>
      <c r="D1793" t="str">
        <f>IF(A1793="","",IF(COUNTIFS('Tracking Log'!H:H,A1793,'Tracking Log'!J:J,B1793)&gt;0,"Y","N"))</f>
        <v/>
      </c>
      <c r="E1793" t="str">
        <f>IF(A1793="","",IF(D1793="N","Unit will be held to the lessor of the adopted rate or "&amp;TEXT(C1793,"0.0000")&amp;" for "&amp;Year,VLOOKUP(A1793&amp;"-"&amp;B1793,'Tracking Support'!A:E,5,FALSE)))</f>
        <v/>
      </c>
      <c r="F1793">
        <f>IF(A1793=$F$1,COUNTIF($A$2:A1793,A1793),"")</f>
        <v>464</v>
      </c>
      <c r="G1793" t="str">
        <f t="shared" si="85"/>
        <v/>
      </c>
      <c r="H1793" t="str">
        <f t="shared" si="86"/>
        <v/>
      </c>
      <c r="I1793" t="str">
        <f t="shared" si="87"/>
        <v/>
      </c>
    </row>
    <row r="1794" spans="1:9" x14ac:dyDescent="0.25">
      <c r="A1794" t="str">
        <f>IF('C. Fund Source'!B1794="","",'C. Fund Source'!B1794&amp;'C. Fund Source'!C1794&amp;'C. Fund Source'!D1794)</f>
        <v/>
      </c>
      <c r="B1794" t="str">
        <f>IF('C. Fund Source'!E1794="","",'C. Fund Source'!E1794)</f>
        <v/>
      </c>
      <c r="C1794" t="str">
        <f>IF(A1794="","",'C. Fund Source'!G1794)</f>
        <v/>
      </c>
      <c r="D1794" t="str">
        <f>IF(A1794="","",IF(COUNTIFS('Tracking Log'!H:H,A1794,'Tracking Log'!J:J,B1794)&gt;0,"Y","N"))</f>
        <v/>
      </c>
      <c r="E1794" t="str">
        <f>IF(A1794="","",IF(D1794="N","Unit will be held to the lessor of the adopted rate or "&amp;TEXT(C1794,"0.0000")&amp;" for "&amp;Year,VLOOKUP(A1794&amp;"-"&amp;B1794,'Tracking Support'!A:E,5,FALSE)))</f>
        <v/>
      </c>
      <c r="F1794">
        <f>IF(A1794=$F$1,COUNTIF($A$2:A1794,A1794),"")</f>
        <v>465</v>
      </c>
      <c r="G1794" t="str">
        <f t="shared" si="85"/>
        <v/>
      </c>
      <c r="H1794" t="str">
        <f t="shared" si="86"/>
        <v/>
      </c>
      <c r="I1794" t="str">
        <f t="shared" si="87"/>
        <v/>
      </c>
    </row>
    <row r="1795" spans="1:9" x14ac:dyDescent="0.25">
      <c r="A1795" t="str">
        <f>IF('C. Fund Source'!B1795="","",'C. Fund Source'!B1795&amp;'C. Fund Source'!C1795&amp;'C. Fund Source'!D1795)</f>
        <v/>
      </c>
      <c r="B1795" t="str">
        <f>IF('C. Fund Source'!E1795="","",'C. Fund Source'!E1795)</f>
        <v/>
      </c>
      <c r="C1795" t="str">
        <f>IF(A1795="","",'C. Fund Source'!G1795)</f>
        <v/>
      </c>
      <c r="D1795" t="str">
        <f>IF(A1795="","",IF(COUNTIFS('Tracking Log'!H:H,A1795,'Tracking Log'!J:J,B1795)&gt;0,"Y","N"))</f>
        <v/>
      </c>
      <c r="E1795" t="str">
        <f>IF(A1795="","",IF(D1795="N","Unit will be held to the lessor of the adopted rate or "&amp;TEXT(C1795,"0.0000")&amp;" for "&amp;Year,VLOOKUP(A1795&amp;"-"&amp;B1795,'Tracking Support'!A:E,5,FALSE)))</f>
        <v/>
      </c>
      <c r="F1795">
        <f>IF(A1795=$F$1,COUNTIF($A$2:A1795,A1795),"")</f>
        <v>466</v>
      </c>
      <c r="G1795" t="str">
        <f t="shared" ref="G1795:G1858" si="88">IF(F1795="","",B1795)</f>
        <v/>
      </c>
      <c r="H1795" t="str">
        <f t="shared" ref="H1795:H1858" si="89">IF(F1795="","",C1795)</f>
        <v/>
      </c>
      <c r="I1795" t="str">
        <f t="shared" ref="I1795:I1858" si="90">IF(F1795="","",E1795)</f>
        <v/>
      </c>
    </row>
    <row r="1796" spans="1:9" x14ac:dyDescent="0.25">
      <c r="A1796" t="str">
        <f>IF('C. Fund Source'!B1796="","",'C. Fund Source'!B1796&amp;'C. Fund Source'!C1796&amp;'C. Fund Source'!D1796)</f>
        <v/>
      </c>
      <c r="B1796" t="str">
        <f>IF('C. Fund Source'!E1796="","",'C. Fund Source'!E1796)</f>
        <v/>
      </c>
      <c r="C1796" t="str">
        <f>IF(A1796="","",'C. Fund Source'!G1796)</f>
        <v/>
      </c>
      <c r="D1796" t="str">
        <f>IF(A1796="","",IF(COUNTIFS('Tracking Log'!H:H,A1796,'Tracking Log'!J:J,B1796)&gt;0,"Y","N"))</f>
        <v/>
      </c>
      <c r="E1796" t="str">
        <f>IF(A1796="","",IF(D1796="N","Unit will be held to the lessor of the adopted rate or "&amp;TEXT(C1796,"0.0000")&amp;" for "&amp;Year,VLOOKUP(A1796&amp;"-"&amp;B1796,'Tracking Support'!A:E,5,FALSE)))</f>
        <v/>
      </c>
      <c r="F1796">
        <f>IF(A1796=$F$1,COUNTIF($A$2:A1796,A1796),"")</f>
        <v>467</v>
      </c>
      <c r="G1796" t="str">
        <f t="shared" si="88"/>
        <v/>
      </c>
      <c r="H1796" t="str">
        <f t="shared" si="89"/>
        <v/>
      </c>
      <c r="I1796" t="str">
        <f t="shared" si="90"/>
        <v/>
      </c>
    </row>
    <row r="1797" spans="1:9" x14ac:dyDescent="0.25">
      <c r="A1797" t="str">
        <f>IF('C. Fund Source'!B1797="","",'C. Fund Source'!B1797&amp;'C. Fund Source'!C1797&amp;'C. Fund Source'!D1797)</f>
        <v/>
      </c>
      <c r="B1797" t="str">
        <f>IF('C. Fund Source'!E1797="","",'C. Fund Source'!E1797)</f>
        <v/>
      </c>
      <c r="C1797" t="str">
        <f>IF(A1797="","",'C. Fund Source'!G1797)</f>
        <v/>
      </c>
      <c r="D1797" t="str">
        <f>IF(A1797="","",IF(COUNTIFS('Tracking Log'!H:H,A1797,'Tracking Log'!J:J,B1797)&gt;0,"Y","N"))</f>
        <v/>
      </c>
      <c r="E1797" t="str">
        <f>IF(A1797="","",IF(D1797="N","Unit will be held to the lessor of the adopted rate or "&amp;TEXT(C1797,"0.0000")&amp;" for "&amp;Year,VLOOKUP(A1797&amp;"-"&amp;B1797,'Tracking Support'!A:E,5,FALSE)))</f>
        <v/>
      </c>
      <c r="F1797">
        <f>IF(A1797=$F$1,COUNTIF($A$2:A1797,A1797),"")</f>
        <v>468</v>
      </c>
      <c r="G1797" t="str">
        <f t="shared" si="88"/>
        <v/>
      </c>
      <c r="H1797" t="str">
        <f t="shared" si="89"/>
        <v/>
      </c>
      <c r="I1797" t="str">
        <f t="shared" si="90"/>
        <v/>
      </c>
    </row>
    <row r="1798" spans="1:9" x14ac:dyDescent="0.25">
      <c r="A1798" t="str">
        <f>IF('C. Fund Source'!B1798="","",'C. Fund Source'!B1798&amp;'C. Fund Source'!C1798&amp;'C. Fund Source'!D1798)</f>
        <v/>
      </c>
      <c r="B1798" t="str">
        <f>IF('C. Fund Source'!E1798="","",'C. Fund Source'!E1798)</f>
        <v/>
      </c>
      <c r="C1798" t="str">
        <f>IF(A1798="","",'C. Fund Source'!G1798)</f>
        <v/>
      </c>
      <c r="D1798" t="str">
        <f>IF(A1798="","",IF(COUNTIFS('Tracking Log'!H:H,A1798,'Tracking Log'!J:J,B1798)&gt;0,"Y","N"))</f>
        <v/>
      </c>
      <c r="E1798" t="str">
        <f>IF(A1798="","",IF(D1798="N","Unit will be held to the lessor of the adopted rate or "&amp;TEXT(C1798,"0.0000")&amp;" for "&amp;Year,VLOOKUP(A1798&amp;"-"&amp;B1798,'Tracking Support'!A:E,5,FALSE)))</f>
        <v/>
      </c>
      <c r="F1798">
        <f>IF(A1798=$F$1,COUNTIF($A$2:A1798,A1798),"")</f>
        <v>469</v>
      </c>
      <c r="G1798" t="str">
        <f t="shared" si="88"/>
        <v/>
      </c>
      <c r="H1798" t="str">
        <f t="shared" si="89"/>
        <v/>
      </c>
      <c r="I1798" t="str">
        <f t="shared" si="90"/>
        <v/>
      </c>
    </row>
    <row r="1799" spans="1:9" x14ac:dyDescent="0.25">
      <c r="A1799" t="str">
        <f>IF('C. Fund Source'!B1799="","",'C. Fund Source'!B1799&amp;'C. Fund Source'!C1799&amp;'C. Fund Source'!D1799)</f>
        <v/>
      </c>
      <c r="B1799" t="str">
        <f>IF('C. Fund Source'!E1799="","",'C. Fund Source'!E1799)</f>
        <v/>
      </c>
      <c r="C1799" t="str">
        <f>IF(A1799="","",'C. Fund Source'!G1799)</f>
        <v/>
      </c>
      <c r="D1799" t="str">
        <f>IF(A1799="","",IF(COUNTIFS('Tracking Log'!H:H,A1799,'Tracking Log'!J:J,B1799)&gt;0,"Y","N"))</f>
        <v/>
      </c>
      <c r="E1799" t="str">
        <f>IF(A1799="","",IF(D1799="N","Unit will be held to the lessor of the adopted rate or "&amp;TEXT(C1799,"0.0000")&amp;" for "&amp;Year,VLOOKUP(A1799&amp;"-"&amp;B1799,'Tracking Support'!A:E,5,FALSE)))</f>
        <v/>
      </c>
      <c r="F1799">
        <f>IF(A1799=$F$1,COUNTIF($A$2:A1799,A1799),"")</f>
        <v>470</v>
      </c>
      <c r="G1799" t="str">
        <f t="shared" si="88"/>
        <v/>
      </c>
      <c r="H1799" t="str">
        <f t="shared" si="89"/>
        <v/>
      </c>
      <c r="I1799" t="str">
        <f t="shared" si="90"/>
        <v/>
      </c>
    </row>
    <row r="1800" spans="1:9" x14ac:dyDescent="0.25">
      <c r="A1800" t="str">
        <f>IF('C. Fund Source'!B1800="","",'C. Fund Source'!B1800&amp;'C. Fund Source'!C1800&amp;'C. Fund Source'!D1800)</f>
        <v/>
      </c>
      <c r="B1800" t="str">
        <f>IF('C. Fund Source'!E1800="","",'C. Fund Source'!E1800)</f>
        <v/>
      </c>
      <c r="C1800" t="str">
        <f>IF(A1800="","",'C. Fund Source'!G1800)</f>
        <v/>
      </c>
      <c r="D1800" t="str">
        <f>IF(A1800="","",IF(COUNTIFS('Tracking Log'!H:H,A1800,'Tracking Log'!J:J,B1800)&gt;0,"Y","N"))</f>
        <v/>
      </c>
      <c r="E1800" t="str">
        <f>IF(A1800="","",IF(D1800="N","Unit will be held to the lessor of the adopted rate or "&amp;TEXT(C1800,"0.0000")&amp;" for "&amp;Year,VLOOKUP(A1800&amp;"-"&amp;B1800,'Tracking Support'!A:E,5,FALSE)))</f>
        <v/>
      </c>
      <c r="F1800">
        <f>IF(A1800=$F$1,COUNTIF($A$2:A1800,A1800),"")</f>
        <v>471</v>
      </c>
      <c r="G1800" t="str">
        <f t="shared" si="88"/>
        <v/>
      </c>
      <c r="H1800" t="str">
        <f t="shared" si="89"/>
        <v/>
      </c>
      <c r="I1800" t="str">
        <f t="shared" si="90"/>
        <v/>
      </c>
    </row>
    <row r="1801" spans="1:9" x14ac:dyDescent="0.25">
      <c r="A1801" t="str">
        <f>IF('C. Fund Source'!B1801="","",'C. Fund Source'!B1801&amp;'C. Fund Source'!C1801&amp;'C. Fund Source'!D1801)</f>
        <v/>
      </c>
      <c r="B1801" t="str">
        <f>IF('C. Fund Source'!E1801="","",'C. Fund Source'!E1801)</f>
        <v/>
      </c>
      <c r="C1801" t="str">
        <f>IF(A1801="","",'C. Fund Source'!G1801)</f>
        <v/>
      </c>
      <c r="D1801" t="str">
        <f>IF(A1801="","",IF(COUNTIFS('Tracking Log'!H:H,A1801,'Tracking Log'!J:J,B1801)&gt;0,"Y","N"))</f>
        <v/>
      </c>
      <c r="E1801" t="str">
        <f>IF(A1801="","",IF(D1801="N","Unit will be held to the lessor of the adopted rate or "&amp;TEXT(C1801,"0.0000")&amp;" for "&amp;Year,VLOOKUP(A1801&amp;"-"&amp;B1801,'Tracking Support'!A:E,5,FALSE)))</f>
        <v/>
      </c>
      <c r="F1801">
        <f>IF(A1801=$F$1,COUNTIF($A$2:A1801,A1801),"")</f>
        <v>472</v>
      </c>
      <c r="G1801" t="str">
        <f t="shared" si="88"/>
        <v/>
      </c>
      <c r="H1801" t="str">
        <f t="shared" si="89"/>
        <v/>
      </c>
      <c r="I1801" t="str">
        <f t="shared" si="90"/>
        <v/>
      </c>
    </row>
    <row r="1802" spans="1:9" x14ac:dyDescent="0.25">
      <c r="A1802" t="str">
        <f>IF('C. Fund Source'!B1802="","",'C. Fund Source'!B1802&amp;'C. Fund Source'!C1802&amp;'C. Fund Source'!D1802)</f>
        <v/>
      </c>
      <c r="B1802" t="str">
        <f>IF('C. Fund Source'!E1802="","",'C. Fund Source'!E1802)</f>
        <v/>
      </c>
      <c r="C1802" t="str">
        <f>IF(A1802="","",'C. Fund Source'!G1802)</f>
        <v/>
      </c>
      <c r="D1802" t="str">
        <f>IF(A1802="","",IF(COUNTIFS('Tracking Log'!H:H,A1802,'Tracking Log'!J:J,B1802)&gt;0,"Y","N"))</f>
        <v/>
      </c>
      <c r="E1802" t="str">
        <f>IF(A1802="","",IF(D1802="N","Unit will be held to the lessor of the adopted rate or "&amp;TEXT(C1802,"0.0000")&amp;" for "&amp;Year,VLOOKUP(A1802&amp;"-"&amp;B1802,'Tracking Support'!A:E,5,FALSE)))</f>
        <v/>
      </c>
      <c r="F1802">
        <f>IF(A1802=$F$1,COUNTIF($A$2:A1802,A1802),"")</f>
        <v>473</v>
      </c>
      <c r="G1802" t="str">
        <f t="shared" si="88"/>
        <v/>
      </c>
      <c r="H1802" t="str">
        <f t="shared" si="89"/>
        <v/>
      </c>
      <c r="I1802" t="str">
        <f t="shared" si="90"/>
        <v/>
      </c>
    </row>
    <row r="1803" spans="1:9" x14ac:dyDescent="0.25">
      <c r="A1803" t="str">
        <f>IF('C. Fund Source'!B1803="","",'C. Fund Source'!B1803&amp;'C. Fund Source'!C1803&amp;'C. Fund Source'!D1803)</f>
        <v/>
      </c>
      <c r="B1803" t="str">
        <f>IF('C. Fund Source'!E1803="","",'C. Fund Source'!E1803)</f>
        <v/>
      </c>
      <c r="C1803" t="str">
        <f>IF(A1803="","",'C. Fund Source'!G1803)</f>
        <v/>
      </c>
      <c r="D1803" t="str">
        <f>IF(A1803="","",IF(COUNTIFS('Tracking Log'!H:H,A1803,'Tracking Log'!J:J,B1803)&gt;0,"Y","N"))</f>
        <v/>
      </c>
      <c r="E1803" t="str">
        <f>IF(A1803="","",IF(D1803="N","Unit will be held to the lessor of the adopted rate or "&amp;TEXT(C1803,"0.0000")&amp;" for "&amp;Year,VLOOKUP(A1803&amp;"-"&amp;B1803,'Tracking Support'!A:E,5,FALSE)))</f>
        <v/>
      </c>
      <c r="F1803">
        <f>IF(A1803=$F$1,COUNTIF($A$2:A1803,A1803),"")</f>
        <v>474</v>
      </c>
      <c r="G1803" t="str">
        <f t="shared" si="88"/>
        <v/>
      </c>
      <c r="H1803" t="str">
        <f t="shared" si="89"/>
        <v/>
      </c>
      <c r="I1803" t="str">
        <f t="shared" si="90"/>
        <v/>
      </c>
    </row>
    <row r="1804" spans="1:9" x14ac:dyDescent="0.25">
      <c r="A1804" t="str">
        <f>IF('C. Fund Source'!B1804="","",'C. Fund Source'!B1804&amp;'C. Fund Source'!C1804&amp;'C. Fund Source'!D1804)</f>
        <v/>
      </c>
      <c r="B1804" t="str">
        <f>IF('C. Fund Source'!E1804="","",'C. Fund Source'!E1804)</f>
        <v/>
      </c>
      <c r="C1804" t="str">
        <f>IF(A1804="","",'C. Fund Source'!G1804)</f>
        <v/>
      </c>
      <c r="D1804" t="str">
        <f>IF(A1804="","",IF(COUNTIFS('Tracking Log'!H:H,A1804,'Tracking Log'!J:J,B1804)&gt;0,"Y","N"))</f>
        <v/>
      </c>
      <c r="E1804" t="str">
        <f>IF(A1804="","",IF(D1804="N","Unit will be held to the lessor of the adopted rate or "&amp;TEXT(C1804,"0.0000")&amp;" for "&amp;Year,VLOOKUP(A1804&amp;"-"&amp;B1804,'Tracking Support'!A:E,5,FALSE)))</f>
        <v/>
      </c>
      <c r="F1804">
        <f>IF(A1804=$F$1,COUNTIF($A$2:A1804,A1804),"")</f>
        <v>475</v>
      </c>
      <c r="G1804" t="str">
        <f t="shared" si="88"/>
        <v/>
      </c>
      <c r="H1804" t="str">
        <f t="shared" si="89"/>
        <v/>
      </c>
      <c r="I1804" t="str">
        <f t="shared" si="90"/>
        <v/>
      </c>
    </row>
    <row r="1805" spans="1:9" x14ac:dyDescent="0.25">
      <c r="A1805" t="str">
        <f>IF('C. Fund Source'!B1805="","",'C. Fund Source'!B1805&amp;'C. Fund Source'!C1805&amp;'C. Fund Source'!D1805)</f>
        <v/>
      </c>
      <c r="B1805" t="str">
        <f>IF('C. Fund Source'!E1805="","",'C. Fund Source'!E1805)</f>
        <v/>
      </c>
      <c r="C1805" t="str">
        <f>IF(A1805="","",'C. Fund Source'!G1805)</f>
        <v/>
      </c>
      <c r="D1805" t="str">
        <f>IF(A1805="","",IF(COUNTIFS('Tracking Log'!H:H,A1805,'Tracking Log'!J:J,B1805)&gt;0,"Y","N"))</f>
        <v/>
      </c>
      <c r="E1805" t="str">
        <f>IF(A1805="","",IF(D1805="N","Unit will be held to the lessor of the adopted rate or "&amp;TEXT(C1805,"0.0000")&amp;" for "&amp;Year,VLOOKUP(A1805&amp;"-"&amp;B1805,'Tracking Support'!A:E,5,FALSE)))</f>
        <v/>
      </c>
      <c r="F1805">
        <f>IF(A1805=$F$1,COUNTIF($A$2:A1805,A1805),"")</f>
        <v>476</v>
      </c>
      <c r="G1805" t="str">
        <f t="shared" si="88"/>
        <v/>
      </c>
      <c r="H1805" t="str">
        <f t="shared" si="89"/>
        <v/>
      </c>
      <c r="I1805" t="str">
        <f t="shared" si="90"/>
        <v/>
      </c>
    </row>
    <row r="1806" spans="1:9" x14ac:dyDescent="0.25">
      <c r="A1806" t="str">
        <f>IF('C. Fund Source'!B1806="","",'C. Fund Source'!B1806&amp;'C. Fund Source'!C1806&amp;'C. Fund Source'!D1806)</f>
        <v/>
      </c>
      <c r="B1806" t="str">
        <f>IF('C. Fund Source'!E1806="","",'C. Fund Source'!E1806)</f>
        <v/>
      </c>
      <c r="C1806" t="str">
        <f>IF(A1806="","",'C. Fund Source'!G1806)</f>
        <v/>
      </c>
      <c r="D1806" t="str">
        <f>IF(A1806="","",IF(COUNTIFS('Tracking Log'!H:H,A1806,'Tracking Log'!J:J,B1806)&gt;0,"Y","N"))</f>
        <v/>
      </c>
      <c r="E1806" t="str">
        <f>IF(A1806="","",IF(D1806="N","Unit will be held to the lessor of the adopted rate or "&amp;TEXT(C1806,"0.0000")&amp;" for "&amp;Year,VLOOKUP(A1806&amp;"-"&amp;B1806,'Tracking Support'!A:E,5,FALSE)))</f>
        <v/>
      </c>
      <c r="F1806">
        <f>IF(A1806=$F$1,COUNTIF($A$2:A1806,A1806),"")</f>
        <v>477</v>
      </c>
      <c r="G1806" t="str">
        <f t="shared" si="88"/>
        <v/>
      </c>
      <c r="H1806" t="str">
        <f t="shared" si="89"/>
        <v/>
      </c>
      <c r="I1806" t="str">
        <f t="shared" si="90"/>
        <v/>
      </c>
    </row>
    <row r="1807" spans="1:9" x14ac:dyDescent="0.25">
      <c r="A1807" t="str">
        <f>IF('C. Fund Source'!B1807="","",'C. Fund Source'!B1807&amp;'C. Fund Source'!C1807&amp;'C. Fund Source'!D1807)</f>
        <v/>
      </c>
      <c r="B1807" t="str">
        <f>IF('C. Fund Source'!E1807="","",'C. Fund Source'!E1807)</f>
        <v/>
      </c>
      <c r="C1807" t="str">
        <f>IF(A1807="","",'C. Fund Source'!G1807)</f>
        <v/>
      </c>
      <c r="D1807" t="str">
        <f>IF(A1807="","",IF(COUNTIFS('Tracking Log'!H:H,A1807,'Tracking Log'!J:J,B1807)&gt;0,"Y","N"))</f>
        <v/>
      </c>
      <c r="E1807" t="str">
        <f>IF(A1807="","",IF(D1807="N","Unit will be held to the lessor of the adopted rate or "&amp;TEXT(C1807,"0.0000")&amp;" for "&amp;Year,VLOOKUP(A1807&amp;"-"&amp;B1807,'Tracking Support'!A:E,5,FALSE)))</f>
        <v/>
      </c>
      <c r="F1807">
        <f>IF(A1807=$F$1,COUNTIF($A$2:A1807,A1807),"")</f>
        <v>478</v>
      </c>
      <c r="G1807" t="str">
        <f t="shared" si="88"/>
        <v/>
      </c>
      <c r="H1807" t="str">
        <f t="shared" si="89"/>
        <v/>
      </c>
      <c r="I1807" t="str">
        <f t="shared" si="90"/>
        <v/>
      </c>
    </row>
    <row r="1808" spans="1:9" x14ac:dyDescent="0.25">
      <c r="A1808" t="str">
        <f>IF('C. Fund Source'!B1808="","",'C. Fund Source'!B1808&amp;'C. Fund Source'!C1808&amp;'C. Fund Source'!D1808)</f>
        <v/>
      </c>
      <c r="B1808" t="str">
        <f>IF('C. Fund Source'!E1808="","",'C. Fund Source'!E1808)</f>
        <v/>
      </c>
      <c r="C1808" t="str">
        <f>IF(A1808="","",'C. Fund Source'!G1808)</f>
        <v/>
      </c>
      <c r="D1808" t="str">
        <f>IF(A1808="","",IF(COUNTIFS('Tracking Log'!H:H,A1808,'Tracking Log'!J:J,B1808)&gt;0,"Y","N"))</f>
        <v/>
      </c>
      <c r="E1808" t="str">
        <f>IF(A1808="","",IF(D1808="N","Unit will be held to the lessor of the adopted rate or "&amp;TEXT(C1808,"0.0000")&amp;" for "&amp;Year,VLOOKUP(A1808&amp;"-"&amp;B1808,'Tracking Support'!A:E,5,FALSE)))</f>
        <v/>
      </c>
      <c r="F1808">
        <f>IF(A1808=$F$1,COUNTIF($A$2:A1808,A1808),"")</f>
        <v>479</v>
      </c>
      <c r="G1808" t="str">
        <f t="shared" si="88"/>
        <v/>
      </c>
      <c r="H1808" t="str">
        <f t="shared" si="89"/>
        <v/>
      </c>
      <c r="I1808" t="str">
        <f t="shared" si="90"/>
        <v/>
      </c>
    </row>
    <row r="1809" spans="1:9" x14ac:dyDescent="0.25">
      <c r="A1809" t="str">
        <f>IF('C. Fund Source'!B1809="","",'C. Fund Source'!B1809&amp;'C. Fund Source'!C1809&amp;'C. Fund Source'!D1809)</f>
        <v/>
      </c>
      <c r="B1809" t="str">
        <f>IF('C. Fund Source'!E1809="","",'C. Fund Source'!E1809)</f>
        <v/>
      </c>
      <c r="C1809" t="str">
        <f>IF(A1809="","",'C. Fund Source'!G1809)</f>
        <v/>
      </c>
      <c r="D1809" t="str">
        <f>IF(A1809="","",IF(COUNTIFS('Tracking Log'!H:H,A1809,'Tracking Log'!J:J,B1809)&gt;0,"Y","N"))</f>
        <v/>
      </c>
      <c r="E1809" t="str">
        <f>IF(A1809="","",IF(D1809="N","Unit will be held to the lessor of the adopted rate or "&amp;TEXT(C1809,"0.0000")&amp;" for "&amp;Year,VLOOKUP(A1809&amp;"-"&amp;B1809,'Tracking Support'!A:E,5,FALSE)))</f>
        <v/>
      </c>
      <c r="F1809">
        <f>IF(A1809=$F$1,COUNTIF($A$2:A1809,A1809),"")</f>
        <v>480</v>
      </c>
      <c r="G1809" t="str">
        <f t="shared" si="88"/>
        <v/>
      </c>
      <c r="H1809" t="str">
        <f t="shared" si="89"/>
        <v/>
      </c>
      <c r="I1809" t="str">
        <f t="shared" si="90"/>
        <v/>
      </c>
    </row>
    <row r="1810" spans="1:9" x14ac:dyDescent="0.25">
      <c r="A1810" t="str">
        <f>IF('C. Fund Source'!B1810="","",'C. Fund Source'!B1810&amp;'C. Fund Source'!C1810&amp;'C. Fund Source'!D1810)</f>
        <v/>
      </c>
      <c r="B1810" t="str">
        <f>IF('C. Fund Source'!E1810="","",'C. Fund Source'!E1810)</f>
        <v/>
      </c>
      <c r="C1810" t="str">
        <f>IF(A1810="","",'C. Fund Source'!G1810)</f>
        <v/>
      </c>
      <c r="D1810" t="str">
        <f>IF(A1810="","",IF(COUNTIFS('Tracking Log'!H:H,A1810,'Tracking Log'!J:J,B1810)&gt;0,"Y","N"))</f>
        <v/>
      </c>
      <c r="E1810" t="str">
        <f>IF(A1810="","",IF(D1810="N","Unit will be held to the lessor of the adopted rate or "&amp;TEXT(C1810,"0.0000")&amp;" for "&amp;Year,VLOOKUP(A1810&amp;"-"&amp;B1810,'Tracking Support'!A:E,5,FALSE)))</f>
        <v/>
      </c>
      <c r="F1810">
        <f>IF(A1810=$F$1,COUNTIF($A$2:A1810,A1810),"")</f>
        <v>481</v>
      </c>
      <c r="G1810" t="str">
        <f t="shared" si="88"/>
        <v/>
      </c>
      <c r="H1810" t="str">
        <f t="shared" si="89"/>
        <v/>
      </c>
      <c r="I1810" t="str">
        <f t="shared" si="90"/>
        <v/>
      </c>
    </row>
    <row r="1811" spans="1:9" x14ac:dyDescent="0.25">
      <c r="A1811" t="str">
        <f>IF('C. Fund Source'!B1811="","",'C. Fund Source'!B1811&amp;'C. Fund Source'!C1811&amp;'C. Fund Source'!D1811)</f>
        <v/>
      </c>
      <c r="B1811" t="str">
        <f>IF('C. Fund Source'!E1811="","",'C. Fund Source'!E1811)</f>
        <v/>
      </c>
      <c r="C1811" t="str">
        <f>IF(A1811="","",'C. Fund Source'!G1811)</f>
        <v/>
      </c>
      <c r="D1811" t="str">
        <f>IF(A1811="","",IF(COUNTIFS('Tracking Log'!H:H,A1811,'Tracking Log'!J:J,B1811)&gt;0,"Y","N"))</f>
        <v/>
      </c>
      <c r="E1811" t="str">
        <f>IF(A1811="","",IF(D1811="N","Unit will be held to the lessor of the adopted rate or "&amp;TEXT(C1811,"0.0000")&amp;" for "&amp;Year,VLOOKUP(A1811&amp;"-"&amp;B1811,'Tracking Support'!A:E,5,FALSE)))</f>
        <v/>
      </c>
      <c r="F1811">
        <f>IF(A1811=$F$1,COUNTIF($A$2:A1811,A1811),"")</f>
        <v>482</v>
      </c>
      <c r="G1811" t="str">
        <f t="shared" si="88"/>
        <v/>
      </c>
      <c r="H1811" t="str">
        <f t="shared" si="89"/>
        <v/>
      </c>
      <c r="I1811" t="str">
        <f t="shared" si="90"/>
        <v/>
      </c>
    </row>
    <row r="1812" spans="1:9" x14ac:dyDescent="0.25">
      <c r="A1812" t="str">
        <f>IF('C. Fund Source'!B1812="","",'C. Fund Source'!B1812&amp;'C. Fund Source'!C1812&amp;'C. Fund Source'!D1812)</f>
        <v/>
      </c>
      <c r="B1812" t="str">
        <f>IF('C. Fund Source'!E1812="","",'C. Fund Source'!E1812)</f>
        <v/>
      </c>
      <c r="C1812" t="str">
        <f>IF(A1812="","",'C. Fund Source'!G1812)</f>
        <v/>
      </c>
      <c r="D1812" t="str">
        <f>IF(A1812="","",IF(COUNTIFS('Tracking Log'!H:H,A1812,'Tracking Log'!J:J,B1812)&gt;0,"Y","N"))</f>
        <v/>
      </c>
      <c r="E1812" t="str">
        <f>IF(A1812="","",IF(D1812="N","Unit will be held to the lessor of the adopted rate or "&amp;TEXT(C1812,"0.0000")&amp;" for "&amp;Year,VLOOKUP(A1812&amp;"-"&amp;B1812,'Tracking Support'!A:E,5,FALSE)))</f>
        <v/>
      </c>
      <c r="F1812">
        <f>IF(A1812=$F$1,COUNTIF($A$2:A1812,A1812),"")</f>
        <v>483</v>
      </c>
      <c r="G1812" t="str">
        <f t="shared" si="88"/>
        <v/>
      </c>
      <c r="H1812" t="str">
        <f t="shared" si="89"/>
        <v/>
      </c>
      <c r="I1812" t="str">
        <f t="shared" si="90"/>
        <v/>
      </c>
    </row>
    <row r="1813" spans="1:9" x14ac:dyDescent="0.25">
      <c r="A1813" t="str">
        <f>IF('C. Fund Source'!B1813="","",'C. Fund Source'!B1813&amp;'C. Fund Source'!C1813&amp;'C. Fund Source'!D1813)</f>
        <v/>
      </c>
      <c r="B1813" t="str">
        <f>IF('C. Fund Source'!E1813="","",'C. Fund Source'!E1813)</f>
        <v/>
      </c>
      <c r="C1813" t="str">
        <f>IF(A1813="","",'C. Fund Source'!G1813)</f>
        <v/>
      </c>
      <c r="D1813" t="str">
        <f>IF(A1813="","",IF(COUNTIFS('Tracking Log'!H:H,A1813,'Tracking Log'!J:J,B1813)&gt;0,"Y","N"))</f>
        <v/>
      </c>
      <c r="E1813" t="str">
        <f>IF(A1813="","",IF(D1813="N","Unit will be held to the lessor of the adopted rate or "&amp;TEXT(C1813,"0.0000")&amp;" for "&amp;Year,VLOOKUP(A1813&amp;"-"&amp;B1813,'Tracking Support'!A:E,5,FALSE)))</f>
        <v/>
      </c>
      <c r="F1813">
        <f>IF(A1813=$F$1,COUNTIF($A$2:A1813,A1813),"")</f>
        <v>484</v>
      </c>
      <c r="G1813" t="str">
        <f t="shared" si="88"/>
        <v/>
      </c>
      <c r="H1813" t="str">
        <f t="shared" si="89"/>
        <v/>
      </c>
      <c r="I1813" t="str">
        <f t="shared" si="90"/>
        <v/>
      </c>
    </row>
    <row r="1814" spans="1:9" x14ac:dyDescent="0.25">
      <c r="A1814" t="str">
        <f>IF('C. Fund Source'!B1814="","",'C. Fund Source'!B1814&amp;'C. Fund Source'!C1814&amp;'C. Fund Source'!D1814)</f>
        <v/>
      </c>
      <c r="B1814" t="str">
        <f>IF('C. Fund Source'!E1814="","",'C. Fund Source'!E1814)</f>
        <v/>
      </c>
      <c r="C1814" t="str">
        <f>IF(A1814="","",'C. Fund Source'!G1814)</f>
        <v/>
      </c>
      <c r="D1814" t="str">
        <f>IF(A1814="","",IF(COUNTIFS('Tracking Log'!H:H,A1814,'Tracking Log'!J:J,B1814)&gt;0,"Y","N"))</f>
        <v/>
      </c>
      <c r="E1814" t="str">
        <f>IF(A1814="","",IF(D1814="N","Unit will be held to the lessor of the adopted rate or "&amp;TEXT(C1814,"0.0000")&amp;" for "&amp;Year,VLOOKUP(A1814&amp;"-"&amp;B1814,'Tracking Support'!A:E,5,FALSE)))</f>
        <v/>
      </c>
      <c r="F1814">
        <f>IF(A1814=$F$1,COUNTIF($A$2:A1814,A1814),"")</f>
        <v>485</v>
      </c>
      <c r="G1814" t="str">
        <f t="shared" si="88"/>
        <v/>
      </c>
      <c r="H1814" t="str">
        <f t="shared" si="89"/>
        <v/>
      </c>
      <c r="I1814" t="str">
        <f t="shared" si="90"/>
        <v/>
      </c>
    </row>
    <row r="1815" spans="1:9" x14ac:dyDescent="0.25">
      <c r="A1815" t="str">
        <f>IF('C. Fund Source'!B1815="","",'C. Fund Source'!B1815&amp;'C. Fund Source'!C1815&amp;'C. Fund Source'!D1815)</f>
        <v/>
      </c>
      <c r="B1815" t="str">
        <f>IF('C. Fund Source'!E1815="","",'C. Fund Source'!E1815)</f>
        <v/>
      </c>
      <c r="C1815" t="str">
        <f>IF(A1815="","",'C. Fund Source'!G1815)</f>
        <v/>
      </c>
      <c r="D1815" t="str">
        <f>IF(A1815="","",IF(COUNTIFS('Tracking Log'!H:H,A1815,'Tracking Log'!J:J,B1815)&gt;0,"Y","N"))</f>
        <v/>
      </c>
      <c r="E1815" t="str">
        <f>IF(A1815="","",IF(D1815="N","Unit will be held to the lessor of the adopted rate or "&amp;TEXT(C1815,"0.0000")&amp;" for "&amp;Year,VLOOKUP(A1815&amp;"-"&amp;B1815,'Tracking Support'!A:E,5,FALSE)))</f>
        <v/>
      </c>
      <c r="F1815">
        <f>IF(A1815=$F$1,COUNTIF($A$2:A1815,A1815),"")</f>
        <v>486</v>
      </c>
      <c r="G1815" t="str">
        <f t="shared" si="88"/>
        <v/>
      </c>
      <c r="H1815" t="str">
        <f t="shared" si="89"/>
        <v/>
      </c>
      <c r="I1815" t="str">
        <f t="shared" si="90"/>
        <v/>
      </c>
    </row>
    <row r="1816" spans="1:9" x14ac:dyDescent="0.25">
      <c r="A1816" t="str">
        <f>IF('C. Fund Source'!B1816="","",'C. Fund Source'!B1816&amp;'C. Fund Source'!C1816&amp;'C. Fund Source'!D1816)</f>
        <v/>
      </c>
      <c r="B1816" t="str">
        <f>IF('C. Fund Source'!E1816="","",'C. Fund Source'!E1816)</f>
        <v/>
      </c>
      <c r="C1816" t="str">
        <f>IF(A1816="","",'C. Fund Source'!G1816)</f>
        <v/>
      </c>
      <c r="D1816" t="str">
        <f>IF(A1816="","",IF(COUNTIFS('Tracking Log'!H:H,A1816,'Tracking Log'!J:J,B1816)&gt;0,"Y","N"))</f>
        <v/>
      </c>
      <c r="E1816" t="str">
        <f>IF(A1816="","",IF(D1816="N","Unit will be held to the lessor of the adopted rate or "&amp;TEXT(C1816,"0.0000")&amp;" for "&amp;Year,VLOOKUP(A1816&amp;"-"&amp;B1816,'Tracking Support'!A:E,5,FALSE)))</f>
        <v/>
      </c>
      <c r="F1816">
        <f>IF(A1816=$F$1,COUNTIF($A$2:A1816,A1816),"")</f>
        <v>487</v>
      </c>
      <c r="G1816" t="str">
        <f t="shared" si="88"/>
        <v/>
      </c>
      <c r="H1816" t="str">
        <f t="shared" si="89"/>
        <v/>
      </c>
      <c r="I1816" t="str">
        <f t="shared" si="90"/>
        <v/>
      </c>
    </row>
    <row r="1817" spans="1:9" x14ac:dyDescent="0.25">
      <c r="A1817" t="str">
        <f>IF('C. Fund Source'!B1817="","",'C. Fund Source'!B1817&amp;'C. Fund Source'!C1817&amp;'C. Fund Source'!D1817)</f>
        <v/>
      </c>
      <c r="B1817" t="str">
        <f>IF('C. Fund Source'!E1817="","",'C. Fund Source'!E1817)</f>
        <v/>
      </c>
      <c r="C1817" t="str">
        <f>IF(A1817="","",'C. Fund Source'!G1817)</f>
        <v/>
      </c>
      <c r="D1817" t="str">
        <f>IF(A1817="","",IF(COUNTIFS('Tracking Log'!H:H,A1817,'Tracking Log'!J:J,B1817)&gt;0,"Y","N"))</f>
        <v/>
      </c>
      <c r="E1817" t="str">
        <f>IF(A1817="","",IF(D1817="N","Unit will be held to the lessor of the adopted rate or "&amp;TEXT(C1817,"0.0000")&amp;" for "&amp;Year,VLOOKUP(A1817&amp;"-"&amp;B1817,'Tracking Support'!A:E,5,FALSE)))</f>
        <v/>
      </c>
      <c r="F1817">
        <f>IF(A1817=$F$1,COUNTIF($A$2:A1817,A1817),"")</f>
        <v>488</v>
      </c>
      <c r="G1817" t="str">
        <f t="shared" si="88"/>
        <v/>
      </c>
      <c r="H1817" t="str">
        <f t="shared" si="89"/>
        <v/>
      </c>
      <c r="I1817" t="str">
        <f t="shared" si="90"/>
        <v/>
      </c>
    </row>
    <row r="1818" spans="1:9" x14ac:dyDescent="0.25">
      <c r="A1818" t="str">
        <f>IF('C. Fund Source'!B1818="","",'C. Fund Source'!B1818&amp;'C. Fund Source'!C1818&amp;'C. Fund Source'!D1818)</f>
        <v/>
      </c>
      <c r="B1818" t="str">
        <f>IF('C. Fund Source'!E1818="","",'C. Fund Source'!E1818)</f>
        <v/>
      </c>
      <c r="C1818" t="str">
        <f>IF(A1818="","",'C. Fund Source'!G1818)</f>
        <v/>
      </c>
      <c r="D1818" t="str">
        <f>IF(A1818="","",IF(COUNTIFS('Tracking Log'!H:H,A1818,'Tracking Log'!J:J,B1818)&gt;0,"Y","N"))</f>
        <v/>
      </c>
      <c r="E1818" t="str">
        <f>IF(A1818="","",IF(D1818="N","Unit will be held to the lessor of the adopted rate or "&amp;TEXT(C1818,"0.0000")&amp;" for "&amp;Year,VLOOKUP(A1818&amp;"-"&amp;B1818,'Tracking Support'!A:E,5,FALSE)))</f>
        <v/>
      </c>
      <c r="F1818">
        <f>IF(A1818=$F$1,COUNTIF($A$2:A1818,A1818),"")</f>
        <v>489</v>
      </c>
      <c r="G1818" t="str">
        <f t="shared" si="88"/>
        <v/>
      </c>
      <c r="H1818" t="str">
        <f t="shared" si="89"/>
        <v/>
      </c>
      <c r="I1818" t="str">
        <f t="shared" si="90"/>
        <v/>
      </c>
    </row>
    <row r="1819" spans="1:9" x14ac:dyDescent="0.25">
      <c r="A1819" t="str">
        <f>IF('C. Fund Source'!B1819="","",'C. Fund Source'!B1819&amp;'C. Fund Source'!C1819&amp;'C. Fund Source'!D1819)</f>
        <v/>
      </c>
      <c r="B1819" t="str">
        <f>IF('C. Fund Source'!E1819="","",'C. Fund Source'!E1819)</f>
        <v/>
      </c>
      <c r="C1819" t="str">
        <f>IF(A1819="","",'C. Fund Source'!G1819)</f>
        <v/>
      </c>
      <c r="D1819" t="str">
        <f>IF(A1819="","",IF(COUNTIFS('Tracking Log'!H:H,A1819,'Tracking Log'!J:J,B1819)&gt;0,"Y","N"))</f>
        <v/>
      </c>
      <c r="E1819" t="str">
        <f>IF(A1819="","",IF(D1819="N","Unit will be held to the lessor of the adopted rate or "&amp;TEXT(C1819,"0.0000")&amp;" for "&amp;Year,VLOOKUP(A1819&amp;"-"&amp;B1819,'Tracking Support'!A:E,5,FALSE)))</f>
        <v/>
      </c>
      <c r="F1819">
        <f>IF(A1819=$F$1,COUNTIF($A$2:A1819,A1819),"")</f>
        <v>490</v>
      </c>
      <c r="G1819" t="str">
        <f t="shared" si="88"/>
        <v/>
      </c>
      <c r="H1819" t="str">
        <f t="shared" si="89"/>
        <v/>
      </c>
      <c r="I1819" t="str">
        <f t="shared" si="90"/>
        <v/>
      </c>
    </row>
    <row r="1820" spans="1:9" x14ac:dyDescent="0.25">
      <c r="A1820" t="str">
        <f>IF('C. Fund Source'!B1820="","",'C. Fund Source'!B1820&amp;'C. Fund Source'!C1820&amp;'C. Fund Source'!D1820)</f>
        <v/>
      </c>
      <c r="B1820" t="str">
        <f>IF('C. Fund Source'!E1820="","",'C. Fund Source'!E1820)</f>
        <v/>
      </c>
      <c r="C1820" t="str">
        <f>IF(A1820="","",'C. Fund Source'!G1820)</f>
        <v/>
      </c>
      <c r="D1820" t="str">
        <f>IF(A1820="","",IF(COUNTIFS('Tracking Log'!H:H,A1820,'Tracking Log'!J:J,B1820)&gt;0,"Y","N"))</f>
        <v/>
      </c>
      <c r="E1820" t="str">
        <f>IF(A1820="","",IF(D1820="N","Unit will be held to the lessor of the adopted rate or "&amp;TEXT(C1820,"0.0000")&amp;" for "&amp;Year,VLOOKUP(A1820&amp;"-"&amp;B1820,'Tracking Support'!A:E,5,FALSE)))</f>
        <v/>
      </c>
      <c r="F1820">
        <f>IF(A1820=$F$1,COUNTIF($A$2:A1820,A1820),"")</f>
        <v>491</v>
      </c>
      <c r="G1820" t="str">
        <f t="shared" si="88"/>
        <v/>
      </c>
      <c r="H1820" t="str">
        <f t="shared" si="89"/>
        <v/>
      </c>
      <c r="I1820" t="str">
        <f t="shared" si="90"/>
        <v/>
      </c>
    </row>
    <row r="1821" spans="1:9" x14ac:dyDescent="0.25">
      <c r="A1821" t="str">
        <f>IF('C. Fund Source'!B1821="","",'C. Fund Source'!B1821&amp;'C. Fund Source'!C1821&amp;'C. Fund Source'!D1821)</f>
        <v/>
      </c>
      <c r="B1821" t="str">
        <f>IF('C. Fund Source'!E1821="","",'C. Fund Source'!E1821)</f>
        <v/>
      </c>
      <c r="C1821" t="str">
        <f>IF(A1821="","",'C. Fund Source'!G1821)</f>
        <v/>
      </c>
      <c r="D1821" t="str">
        <f>IF(A1821="","",IF(COUNTIFS('Tracking Log'!H:H,A1821,'Tracking Log'!J:J,B1821)&gt;0,"Y","N"))</f>
        <v/>
      </c>
      <c r="E1821" t="str">
        <f>IF(A1821="","",IF(D1821="N","Unit will be held to the lessor of the adopted rate or "&amp;TEXT(C1821,"0.0000")&amp;" for "&amp;Year,VLOOKUP(A1821&amp;"-"&amp;B1821,'Tracking Support'!A:E,5,FALSE)))</f>
        <v/>
      </c>
      <c r="F1821">
        <f>IF(A1821=$F$1,COUNTIF($A$2:A1821,A1821),"")</f>
        <v>492</v>
      </c>
      <c r="G1821" t="str">
        <f t="shared" si="88"/>
        <v/>
      </c>
      <c r="H1821" t="str">
        <f t="shared" si="89"/>
        <v/>
      </c>
      <c r="I1821" t="str">
        <f t="shared" si="90"/>
        <v/>
      </c>
    </row>
    <row r="1822" spans="1:9" x14ac:dyDescent="0.25">
      <c r="A1822" t="str">
        <f>IF('C. Fund Source'!B1822="","",'C. Fund Source'!B1822&amp;'C. Fund Source'!C1822&amp;'C. Fund Source'!D1822)</f>
        <v/>
      </c>
      <c r="B1822" t="str">
        <f>IF('C. Fund Source'!E1822="","",'C. Fund Source'!E1822)</f>
        <v/>
      </c>
      <c r="C1822" t="str">
        <f>IF(A1822="","",'C. Fund Source'!G1822)</f>
        <v/>
      </c>
      <c r="D1822" t="str">
        <f>IF(A1822="","",IF(COUNTIFS('Tracking Log'!H:H,A1822,'Tracking Log'!J:J,B1822)&gt;0,"Y","N"))</f>
        <v/>
      </c>
      <c r="E1822" t="str">
        <f>IF(A1822="","",IF(D1822="N","Unit will be held to the lessor of the adopted rate or "&amp;TEXT(C1822,"0.0000")&amp;" for "&amp;Year,VLOOKUP(A1822&amp;"-"&amp;B1822,'Tracking Support'!A:E,5,FALSE)))</f>
        <v/>
      </c>
      <c r="F1822">
        <f>IF(A1822=$F$1,COUNTIF($A$2:A1822,A1822),"")</f>
        <v>493</v>
      </c>
      <c r="G1822" t="str">
        <f t="shared" si="88"/>
        <v/>
      </c>
      <c r="H1822" t="str">
        <f t="shared" si="89"/>
        <v/>
      </c>
      <c r="I1822" t="str">
        <f t="shared" si="90"/>
        <v/>
      </c>
    </row>
    <row r="1823" spans="1:9" x14ac:dyDescent="0.25">
      <c r="A1823" t="str">
        <f>IF('C. Fund Source'!B1823="","",'C. Fund Source'!B1823&amp;'C. Fund Source'!C1823&amp;'C. Fund Source'!D1823)</f>
        <v/>
      </c>
      <c r="B1823" t="str">
        <f>IF('C. Fund Source'!E1823="","",'C. Fund Source'!E1823)</f>
        <v/>
      </c>
      <c r="C1823" t="str">
        <f>IF(A1823="","",'C. Fund Source'!G1823)</f>
        <v/>
      </c>
      <c r="D1823" t="str">
        <f>IF(A1823="","",IF(COUNTIFS('Tracking Log'!H:H,A1823,'Tracking Log'!J:J,B1823)&gt;0,"Y","N"))</f>
        <v/>
      </c>
      <c r="E1823" t="str">
        <f>IF(A1823="","",IF(D1823="N","Unit will be held to the lessor of the adopted rate or "&amp;TEXT(C1823,"0.0000")&amp;" for "&amp;Year,VLOOKUP(A1823&amp;"-"&amp;B1823,'Tracking Support'!A:E,5,FALSE)))</f>
        <v/>
      </c>
      <c r="F1823">
        <f>IF(A1823=$F$1,COUNTIF($A$2:A1823,A1823),"")</f>
        <v>494</v>
      </c>
      <c r="G1823" t="str">
        <f t="shared" si="88"/>
        <v/>
      </c>
      <c r="H1823" t="str">
        <f t="shared" si="89"/>
        <v/>
      </c>
      <c r="I1823" t="str">
        <f t="shared" si="90"/>
        <v/>
      </c>
    </row>
    <row r="1824" spans="1:9" x14ac:dyDescent="0.25">
      <c r="A1824" t="str">
        <f>IF('C. Fund Source'!B1824="","",'C. Fund Source'!B1824&amp;'C. Fund Source'!C1824&amp;'C. Fund Source'!D1824)</f>
        <v/>
      </c>
      <c r="B1824" t="str">
        <f>IF('C. Fund Source'!E1824="","",'C. Fund Source'!E1824)</f>
        <v/>
      </c>
      <c r="C1824" t="str">
        <f>IF(A1824="","",'C. Fund Source'!G1824)</f>
        <v/>
      </c>
      <c r="D1824" t="str">
        <f>IF(A1824="","",IF(COUNTIFS('Tracking Log'!H:H,A1824,'Tracking Log'!J:J,B1824)&gt;0,"Y","N"))</f>
        <v/>
      </c>
      <c r="E1824" t="str">
        <f>IF(A1824="","",IF(D1824="N","Unit will be held to the lessor of the adopted rate or "&amp;TEXT(C1824,"0.0000")&amp;" for "&amp;Year,VLOOKUP(A1824&amp;"-"&amp;B1824,'Tracking Support'!A:E,5,FALSE)))</f>
        <v/>
      </c>
      <c r="F1824">
        <f>IF(A1824=$F$1,COUNTIF($A$2:A1824,A1824),"")</f>
        <v>495</v>
      </c>
      <c r="G1824" t="str">
        <f t="shared" si="88"/>
        <v/>
      </c>
      <c r="H1824" t="str">
        <f t="shared" si="89"/>
        <v/>
      </c>
      <c r="I1824" t="str">
        <f t="shared" si="90"/>
        <v/>
      </c>
    </row>
    <row r="1825" spans="1:9" x14ac:dyDescent="0.25">
      <c r="A1825" t="str">
        <f>IF('C. Fund Source'!B1825="","",'C. Fund Source'!B1825&amp;'C. Fund Source'!C1825&amp;'C. Fund Source'!D1825)</f>
        <v/>
      </c>
      <c r="B1825" t="str">
        <f>IF('C. Fund Source'!E1825="","",'C. Fund Source'!E1825)</f>
        <v/>
      </c>
      <c r="C1825" t="str">
        <f>IF(A1825="","",'C. Fund Source'!G1825)</f>
        <v/>
      </c>
      <c r="D1825" t="str">
        <f>IF(A1825="","",IF(COUNTIFS('Tracking Log'!H:H,A1825,'Tracking Log'!J:J,B1825)&gt;0,"Y","N"))</f>
        <v/>
      </c>
      <c r="E1825" t="str">
        <f>IF(A1825="","",IF(D1825="N","Unit will be held to the lessor of the adopted rate or "&amp;TEXT(C1825,"0.0000")&amp;" for "&amp;Year,VLOOKUP(A1825&amp;"-"&amp;B1825,'Tracking Support'!A:E,5,FALSE)))</f>
        <v/>
      </c>
      <c r="F1825">
        <f>IF(A1825=$F$1,COUNTIF($A$2:A1825,A1825),"")</f>
        <v>496</v>
      </c>
      <c r="G1825" t="str">
        <f t="shared" si="88"/>
        <v/>
      </c>
      <c r="H1825" t="str">
        <f t="shared" si="89"/>
        <v/>
      </c>
      <c r="I1825" t="str">
        <f t="shared" si="90"/>
        <v/>
      </c>
    </row>
    <row r="1826" spans="1:9" x14ac:dyDescent="0.25">
      <c r="A1826" t="str">
        <f>IF('C. Fund Source'!B1826="","",'C. Fund Source'!B1826&amp;'C. Fund Source'!C1826&amp;'C. Fund Source'!D1826)</f>
        <v/>
      </c>
      <c r="B1826" t="str">
        <f>IF('C. Fund Source'!E1826="","",'C. Fund Source'!E1826)</f>
        <v/>
      </c>
      <c r="C1826" t="str">
        <f>IF(A1826="","",'C. Fund Source'!G1826)</f>
        <v/>
      </c>
      <c r="D1826" t="str">
        <f>IF(A1826="","",IF(COUNTIFS('Tracking Log'!H:H,A1826,'Tracking Log'!J:J,B1826)&gt;0,"Y","N"))</f>
        <v/>
      </c>
      <c r="E1826" t="str">
        <f>IF(A1826="","",IF(D1826="N","Unit will be held to the lessor of the adopted rate or "&amp;TEXT(C1826,"0.0000")&amp;" for "&amp;Year,VLOOKUP(A1826&amp;"-"&amp;B1826,'Tracking Support'!A:E,5,FALSE)))</f>
        <v/>
      </c>
      <c r="F1826">
        <f>IF(A1826=$F$1,COUNTIF($A$2:A1826,A1826),"")</f>
        <v>497</v>
      </c>
      <c r="G1826" t="str">
        <f t="shared" si="88"/>
        <v/>
      </c>
      <c r="H1826" t="str">
        <f t="shared" si="89"/>
        <v/>
      </c>
      <c r="I1826" t="str">
        <f t="shared" si="90"/>
        <v/>
      </c>
    </row>
    <row r="1827" spans="1:9" x14ac:dyDescent="0.25">
      <c r="A1827" t="str">
        <f>IF('C. Fund Source'!B1827="","",'C. Fund Source'!B1827&amp;'C. Fund Source'!C1827&amp;'C. Fund Source'!D1827)</f>
        <v/>
      </c>
      <c r="B1827" t="str">
        <f>IF('C. Fund Source'!E1827="","",'C. Fund Source'!E1827)</f>
        <v/>
      </c>
      <c r="C1827" t="str">
        <f>IF(A1827="","",'C. Fund Source'!G1827)</f>
        <v/>
      </c>
      <c r="D1827" t="str">
        <f>IF(A1827="","",IF(COUNTIFS('Tracking Log'!H:H,A1827,'Tracking Log'!J:J,B1827)&gt;0,"Y","N"))</f>
        <v/>
      </c>
      <c r="E1827" t="str">
        <f>IF(A1827="","",IF(D1827="N","Unit will be held to the lessor of the adopted rate or "&amp;TEXT(C1827,"0.0000")&amp;" for "&amp;Year,VLOOKUP(A1827&amp;"-"&amp;B1827,'Tracking Support'!A:E,5,FALSE)))</f>
        <v/>
      </c>
      <c r="F1827">
        <f>IF(A1827=$F$1,COUNTIF($A$2:A1827,A1827),"")</f>
        <v>498</v>
      </c>
      <c r="G1827" t="str">
        <f t="shared" si="88"/>
        <v/>
      </c>
      <c r="H1827" t="str">
        <f t="shared" si="89"/>
        <v/>
      </c>
      <c r="I1827" t="str">
        <f t="shared" si="90"/>
        <v/>
      </c>
    </row>
    <row r="1828" spans="1:9" x14ac:dyDescent="0.25">
      <c r="A1828" t="str">
        <f>IF('C. Fund Source'!B1828="","",'C. Fund Source'!B1828&amp;'C. Fund Source'!C1828&amp;'C. Fund Source'!D1828)</f>
        <v/>
      </c>
      <c r="B1828" t="str">
        <f>IF('C. Fund Source'!E1828="","",'C. Fund Source'!E1828)</f>
        <v/>
      </c>
      <c r="C1828" t="str">
        <f>IF(A1828="","",'C. Fund Source'!G1828)</f>
        <v/>
      </c>
      <c r="D1828" t="str">
        <f>IF(A1828="","",IF(COUNTIFS('Tracking Log'!H:H,A1828,'Tracking Log'!J:J,B1828)&gt;0,"Y","N"))</f>
        <v/>
      </c>
      <c r="E1828" t="str">
        <f>IF(A1828="","",IF(D1828="N","Unit will be held to the lessor of the adopted rate or "&amp;TEXT(C1828,"0.0000")&amp;" for "&amp;Year,VLOOKUP(A1828&amp;"-"&amp;B1828,'Tracking Support'!A:E,5,FALSE)))</f>
        <v/>
      </c>
      <c r="F1828">
        <f>IF(A1828=$F$1,COUNTIF($A$2:A1828,A1828),"")</f>
        <v>499</v>
      </c>
      <c r="G1828" t="str">
        <f t="shared" si="88"/>
        <v/>
      </c>
      <c r="H1828" t="str">
        <f t="shared" si="89"/>
        <v/>
      </c>
      <c r="I1828" t="str">
        <f t="shared" si="90"/>
        <v/>
      </c>
    </row>
    <row r="1829" spans="1:9" x14ac:dyDescent="0.25">
      <c r="A1829" t="str">
        <f>IF('C. Fund Source'!B1829="","",'C. Fund Source'!B1829&amp;'C. Fund Source'!C1829&amp;'C. Fund Source'!D1829)</f>
        <v/>
      </c>
      <c r="B1829" t="str">
        <f>IF('C. Fund Source'!E1829="","",'C. Fund Source'!E1829)</f>
        <v/>
      </c>
      <c r="C1829" t="str">
        <f>IF(A1829="","",'C. Fund Source'!G1829)</f>
        <v/>
      </c>
      <c r="D1829" t="str">
        <f>IF(A1829="","",IF(COUNTIFS('Tracking Log'!H:H,A1829,'Tracking Log'!J:J,B1829)&gt;0,"Y","N"))</f>
        <v/>
      </c>
      <c r="E1829" t="str">
        <f>IF(A1829="","",IF(D1829="N","Unit will be held to the lessor of the adopted rate or "&amp;TEXT(C1829,"0.0000")&amp;" for "&amp;Year,VLOOKUP(A1829&amp;"-"&amp;B1829,'Tracking Support'!A:E,5,FALSE)))</f>
        <v/>
      </c>
      <c r="F1829">
        <f>IF(A1829=$F$1,COUNTIF($A$2:A1829,A1829),"")</f>
        <v>500</v>
      </c>
      <c r="G1829" t="str">
        <f t="shared" si="88"/>
        <v/>
      </c>
      <c r="H1829" t="str">
        <f t="shared" si="89"/>
        <v/>
      </c>
      <c r="I1829" t="str">
        <f t="shared" si="90"/>
        <v/>
      </c>
    </row>
    <row r="1830" spans="1:9" x14ac:dyDescent="0.25">
      <c r="A1830" t="str">
        <f>IF('C. Fund Source'!B1830="","",'C. Fund Source'!B1830&amp;'C. Fund Source'!C1830&amp;'C. Fund Source'!D1830)</f>
        <v/>
      </c>
      <c r="B1830" t="str">
        <f>IF('C. Fund Source'!E1830="","",'C. Fund Source'!E1830)</f>
        <v/>
      </c>
      <c r="C1830" t="str">
        <f>IF(A1830="","",'C. Fund Source'!G1830)</f>
        <v/>
      </c>
      <c r="D1830" t="str">
        <f>IF(A1830="","",IF(COUNTIFS('Tracking Log'!H:H,A1830,'Tracking Log'!J:J,B1830)&gt;0,"Y","N"))</f>
        <v/>
      </c>
      <c r="E1830" t="str">
        <f>IF(A1830="","",IF(D1830="N","Unit will be held to the lessor of the adopted rate or "&amp;TEXT(C1830,"0.0000")&amp;" for "&amp;Year,VLOOKUP(A1830&amp;"-"&amp;B1830,'Tracking Support'!A:E,5,FALSE)))</f>
        <v/>
      </c>
      <c r="F1830">
        <f>IF(A1830=$F$1,COUNTIF($A$2:A1830,A1830),"")</f>
        <v>501</v>
      </c>
      <c r="G1830" t="str">
        <f t="shared" si="88"/>
        <v/>
      </c>
      <c r="H1830" t="str">
        <f t="shared" si="89"/>
        <v/>
      </c>
      <c r="I1830" t="str">
        <f t="shared" si="90"/>
        <v/>
      </c>
    </row>
    <row r="1831" spans="1:9" x14ac:dyDescent="0.25">
      <c r="A1831" t="str">
        <f>IF('C. Fund Source'!B1831="","",'C. Fund Source'!B1831&amp;'C. Fund Source'!C1831&amp;'C. Fund Source'!D1831)</f>
        <v/>
      </c>
      <c r="B1831" t="str">
        <f>IF('C. Fund Source'!E1831="","",'C. Fund Source'!E1831)</f>
        <v/>
      </c>
      <c r="C1831" t="str">
        <f>IF(A1831="","",'C. Fund Source'!G1831)</f>
        <v/>
      </c>
      <c r="D1831" t="str">
        <f>IF(A1831="","",IF(COUNTIFS('Tracking Log'!H:H,A1831,'Tracking Log'!J:J,B1831)&gt;0,"Y","N"))</f>
        <v/>
      </c>
      <c r="E1831" t="str">
        <f>IF(A1831="","",IF(D1831="N","Unit will be held to the lessor of the adopted rate or "&amp;TEXT(C1831,"0.0000")&amp;" for "&amp;Year,VLOOKUP(A1831&amp;"-"&amp;B1831,'Tracking Support'!A:E,5,FALSE)))</f>
        <v/>
      </c>
      <c r="F1831">
        <f>IF(A1831=$F$1,COUNTIF($A$2:A1831,A1831),"")</f>
        <v>502</v>
      </c>
      <c r="G1831" t="str">
        <f t="shared" si="88"/>
        <v/>
      </c>
      <c r="H1831" t="str">
        <f t="shared" si="89"/>
        <v/>
      </c>
      <c r="I1831" t="str">
        <f t="shared" si="90"/>
        <v/>
      </c>
    </row>
    <row r="1832" spans="1:9" x14ac:dyDescent="0.25">
      <c r="A1832" t="str">
        <f>IF('C. Fund Source'!B1832="","",'C. Fund Source'!B1832&amp;'C. Fund Source'!C1832&amp;'C. Fund Source'!D1832)</f>
        <v/>
      </c>
      <c r="B1832" t="str">
        <f>IF('C. Fund Source'!E1832="","",'C. Fund Source'!E1832)</f>
        <v/>
      </c>
      <c r="C1832" t="str">
        <f>IF(A1832="","",'C. Fund Source'!G1832)</f>
        <v/>
      </c>
      <c r="D1832" t="str">
        <f>IF(A1832="","",IF(COUNTIFS('Tracking Log'!H:H,A1832,'Tracking Log'!J:J,B1832)&gt;0,"Y","N"))</f>
        <v/>
      </c>
      <c r="E1832" t="str">
        <f>IF(A1832="","",IF(D1832="N","Unit will be held to the lessor of the adopted rate or "&amp;TEXT(C1832,"0.0000")&amp;" for "&amp;Year,VLOOKUP(A1832&amp;"-"&amp;B1832,'Tracking Support'!A:E,5,FALSE)))</f>
        <v/>
      </c>
      <c r="F1832">
        <f>IF(A1832=$F$1,COUNTIF($A$2:A1832,A1832),"")</f>
        <v>503</v>
      </c>
      <c r="G1832" t="str">
        <f t="shared" si="88"/>
        <v/>
      </c>
      <c r="H1832" t="str">
        <f t="shared" si="89"/>
        <v/>
      </c>
      <c r="I1832" t="str">
        <f t="shared" si="90"/>
        <v/>
      </c>
    </row>
    <row r="1833" spans="1:9" x14ac:dyDescent="0.25">
      <c r="A1833" t="str">
        <f>IF('C. Fund Source'!B1833="","",'C. Fund Source'!B1833&amp;'C. Fund Source'!C1833&amp;'C. Fund Source'!D1833)</f>
        <v/>
      </c>
      <c r="B1833" t="str">
        <f>IF('C. Fund Source'!E1833="","",'C. Fund Source'!E1833)</f>
        <v/>
      </c>
      <c r="C1833" t="str">
        <f>IF(A1833="","",'C. Fund Source'!G1833)</f>
        <v/>
      </c>
      <c r="D1833" t="str">
        <f>IF(A1833="","",IF(COUNTIFS('Tracking Log'!H:H,A1833,'Tracking Log'!J:J,B1833)&gt;0,"Y","N"))</f>
        <v/>
      </c>
      <c r="E1833" t="str">
        <f>IF(A1833="","",IF(D1833="N","Unit will be held to the lessor of the adopted rate or "&amp;TEXT(C1833,"0.0000")&amp;" for "&amp;Year,VLOOKUP(A1833&amp;"-"&amp;B1833,'Tracking Support'!A:E,5,FALSE)))</f>
        <v/>
      </c>
      <c r="F1833">
        <f>IF(A1833=$F$1,COUNTIF($A$2:A1833,A1833),"")</f>
        <v>504</v>
      </c>
      <c r="G1833" t="str">
        <f t="shared" si="88"/>
        <v/>
      </c>
      <c r="H1833" t="str">
        <f t="shared" si="89"/>
        <v/>
      </c>
      <c r="I1833" t="str">
        <f t="shared" si="90"/>
        <v/>
      </c>
    </row>
    <row r="1834" spans="1:9" x14ac:dyDescent="0.25">
      <c r="A1834" t="str">
        <f>IF('C. Fund Source'!B1834="","",'C. Fund Source'!B1834&amp;'C. Fund Source'!C1834&amp;'C. Fund Source'!D1834)</f>
        <v/>
      </c>
      <c r="B1834" t="str">
        <f>IF('C. Fund Source'!E1834="","",'C. Fund Source'!E1834)</f>
        <v/>
      </c>
      <c r="C1834" t="str">
        <f>IF(A1834="","",'C. Fund Source'!G1834)</f>
        <v/>
      </c>
      <c r="D1834" t="str">
        <f>IF(A1834="","",IF(COUNTIFS('Tracking Log'!H:H,A1834,'Tracking Log'!J:J,B1834)&gt;0,"Y","N"))</f>
        <v/>
      </c>
      <c r="E1834" t="str">
        <f>IF(A1834="","",IF(D1834="N","Unit will be held to the lessor of the adopted rate or "&amp;TEXT(C1834,"0.0000")&amp;" for "&amp;Year,VLOOKUP(A1834&amp;"-"&amp;B1834,'Tracking Support'!A:E,5,FALSE)))</f>
        <v/>
      </c>
      <c r="F1834">
        <f>IF(A1834=$F$1,COUNTIF($A$2:A1834,A1834),"")</f>
        <v>505</v>
      </c>
      <c r="G1834" t="str">
        <f t="shared" si="88"/>
        <v/>
      </c>
      <c r="H1834" t="str">
        <f t="shared" si="89"/>
        <v/>
      </c>
      <c r="I1834" t="str">
        <f t="shared" si="90"/>
        <v/>
      </c>
    </row>
    <row r="1835" spans="1:9" x14ac:dyDescent="0.25">
      <c r="A1835" t="str">
        <f>IF('C. Fund Source'!B1835="","",'C. Fund Source'!B1835&amp;'C. Fund Source'!C1835&amp;'C. Fund Source'!D1835)</f>
        <v/>
      </c>
      <c r="B1835" t="str">
        <f>IF('C. Fund Source'!E1835="","",'C. Fund Source'!E1835)</f>
        <v/>
      </c>
      <c r="C1835" t="str">
        <f>IF(A1835="","",'C. Fund Source'!G1835)</f>
        <v/>
      </c>
      <c r="D1835" t="str">
        <f>IF(A1835="","",IF(COUNTIFS('Tracking Log'!H:H,A1835,'Tracking Log'!J:J,B1835)&gt;0,"Y","N"))</f>
        <v/>
      </c>
      <c r="E1835" t="str">
        <f>IF(A1835="","",IF(D1835="N","Unit will be held to the lessor of the adopted rate or "&amp;TEXT(C1835,"0.0000")&amp;" for "&amp;Year,VLOOKUP(A1835&amp;"-"&amp;B1835,'Tracking Support'!A:E,5,FALSE)))</f>
        <v/>
      </c>
      <c r="F1835">
        <f>IF(A1835=$F$1,COUNTIF($A$2:A1835,A1835),"")</f>
        <v>506</v>
      </c>
      <c r="G1835" t="str">
        <f t="shared" si="88"/>
        <v/>
      </c>
      <c r="H1835" t="str">
        <f t="shared" si="89"/>
        <v/>
      </c>
      <c r="I1835" t="str">
        <f t="shared" si="90"/>
        <v/>
      </c>
    </row>
    <row r="1836" spans="1:9" x14ac:dyDescent="0.25">
      <c r="A1836" t="str">
        <f>IF('C. Fund Source'!B1836="","",'C. Fund Source'!B1836&amp;'C. Fund Source'!C1836&amp;'C. Fund Source'!D1836)</f>
        <v/>
      </c>
      <c r="B1836" t="str">
        <f>IF('C. Fund Source'!E1836="","",'C. Fund Source'!E1836)</f>
        <v/>
      </c>
      <c r="C1836" t="str">
        <f>IF(A1836="","",'C. Fund Source'!G1836)</f>
        <v/>
      </c>
      <c r="D1836" t="str">
        <f>IF(A1836="","",IF(COUNTIFS('Tracking Log'!H:H,A1836,'Tracking Log'!J:J,B1836)&gt;0,"Y","N"))</f>
        <v/>
      </c>
      <c r="E1836" t="str">
        <f>IF(A1836="","",IF(D1836="N","Unit will be held to the lessor of the adopted rate or "&amp;TEXT(C1836,"0.0000")&amp;" for "&amp;Year,VLOOKUP(A1836&amp;"-"&amp;B1836,'Tracking Support'!A:E,5,FALSE)))</f>
        <v/>
      </c>
      <c r="F1836">
        <f>IF(A1836=$F$1,COUNTIF($A$2:A1836,A1836),"")</f>
        <v>507</v>
      </c>
      <c r="G1836" t="str">
        <f t="shared" si="88"/>
        <v/>
      </c>
      <c r="H1836" t="str">
        <f t="shared" si="89"/>
        <v/>
      </c>
      <c r="I1836" t="str">
        <f t="shared" si="90"/>
        <v/>
      </c>
    </row>
    <row r="1837" spans="1:9" x14ac:dyDescent="0.25">
      <c r="A1837" t="str">
        <f>IF('C. Fund Source'!B1837="","",'C. Fund Source'!B1837&amp;'C. Fund Source'!C1837&amp;'C. Fund Source'!D1837)</f>
        <v/>
      </c>
      <c r="B1837" t="str">
        <f>IF('C. Fund Source'!E1837="","",'C. Fund Source'!E1837)</f>
        <v/>
      </c>
      <c r="C1837" t="str">
        <f>IF(A1837="","",'C. Fund Source'!G1837)</f>
        <v/>
      </c>
      <c r="D1837" t="str">
        <f>IF(A1837="","",IF(COUNTIFS('Tracking Log'!H:H,A1837,'Tracking Log'!J:J,B1837)&gt;0,"Y","N"))</f>
        <v/>
      </c>
      <c r="E1837" t="str">
        <f>IF(A1837="","",IF(D1837="N","Unit will be held to the lessor of the adopted rate or "&amp;TEXT(C1837,"0.0000")&amp;" for "&amp;Year,VLOOKUP(A1837&amp;"-"&amp;B1837,'Tracking Support'!A:E,5,FALSE)))</f>
        <v/>
      </c>
      <c r="F1837">
        <f>IF(A1837=$F$1,COUNTIF($A$2:A1837,A1837),"")</f>
        <v>508</v>
      </c>
      <c r="G1837" t="str">
        <f t="shared" si="88"/>
        <v/>
      </c>
      <c r="H1837" t="str">
        <f t="shared" si="89"/>
        <v/>
      </c>
      <c r="I1837" t="str">
        <f t="shared" si="90"/>
        <v/>
      </c>
    </row>
    <row r="1838" spans="1:9" x14ac:dyDescent="0.25">
      <c r="A1838" t="str">
        <f>IF('C. Fund Source'!B1838="","",'C. Fund Source'!B1838&amp;'C. Fund Source'!C1838&amp;'C. Fund Source'!D1838)</f>
        <v/>
      </c>
      <c r="B1838" t="str">
        <f>IF('C. Fund Source'!E1838="","",'C. Fund Source'!E1838)</f>
        <v/>
      </c>
      <c r="C1838" t="str">
        <f>IF(A1838="","",'C. Fund Source'!G1838)</f>
        <v/>
      </c>
      <c r="D1838" t="str">
        <f>IF(A1838="","",IF(COUNTIFS('Tracking Log'!H:H,A1838,'Tracking Log'!J:J,B1838)&gt;0,"Y","N"))</f>
        <v/>
      </c>
      <c r="E1838" t="str">
        <f>IF(A1838="","",IF(D1838="N","Unit will be held to the lessor of the adopted rate or "&amp;TEXT(C1838,"0.0000")&amp;" for "&amp;Year,VLOOKUP(A1838&amp;"-"&amp;B1838,'Tracking Support'!A:E,5,FALSE)))</f>
        <v/>
      </c>
      <c r="F1838">
        <f>IF(A1838=$F$1,COUNTIF($A$2:A1838,A1838),"")</f>
        <v>509</v>
      </c>
      <c r="G1838" t="str">
        <f t="shared" si="88"/>
        <v/>
      </c>
      <c r="H1838" t="str">
        <f t="shared" si="89"/>
        <v/>
      </c>
      <c r="I1838" t="str">
        <f t="shared" si="90"/>
        <v/>
      </c>
    </row>
    <row r="1839" spans="1:9" x14ac:dyDescent="0.25">
      <c r="A1839" t="str">
        <f>IF('C. Fund Source'!B1839="","",'C. Fund Source'!B1839&amp;'C. Fund Source'!C1839&amp;'C. Fund Source'!D1839)</f>
        <v/>
      </c>
      <c r="B1839" t="str">
        <f>IF('C. Fund Source'!E1839="","",'C. Fund Source'!E1839)</f>
        <v/>
      </c>
      <c r="C1839" t="str">
        <f>IF(A1839="","",'C. Fund Source'!G1839)</f>
        <v/>
      </c>
      <c r="D1839" t="str">
        <f>IF(A1839="","",IF(COUNTIFS('Tracking Log'!H:H,A1839,'Tracking Log'!J:J,B1839)&gt;0,"Y","N"))</f>
        <v/>
      </c>
      <c r="E1839" t="str">
        <f>IF(A1839="","",IF(D1839="N","Unit will be held to the lessor of the adopted rate or "&amp;TEXT(C1839,"0.0000")&amp;" for "&amp;Year,VLOOKUP(A1839&amp;"-"&amp;B1839,'Tracking Support'!A:E,5,FALSE)))</f>
        <v/>
      </c>
      <c r="F1839">
        <f>IF(A1839=$F$1,COUNTIF($A$2:A1839,A1839),"")</f>
        <v>510</v>
      </c>
      <c r="G1839" t="str">
        <f t="shared" si="88"/>
        <v/>
      </c>
      <c r="H1839" t="str">
        <f t="shared" si="89"/>
        <v/>
      </c>
      <c r="I1839" t="str">
        <f t="shared" si="90"/>
        <v/>
      </c>
    </row>
    <row r="1840" spans="1:9" x14ac:dyDescent="0.25">
      <c r="A1840" t="str">
        <f>IF('C. Fund Source'!B1840="","",'C. Fund Source'!B1840&amp;'C. Fund Source'!C1840&amp;'C. Fund Source'!D1840)</f>
        <v/>
      </c>
      <c r="B1840" t="str">
        <f>IF('C. Fund Source'!E1840="","",'C. Fund Source'!E1840)</f>
        <v/>
      </c>
      <c r="C1840" t="str">
        <f>IF(A1840="","",'C. Fund Source'!G1840)</f>
        <v/>
      </c>
      <c r="D1840" t="str">
        <f>IF(A1840="","",IF(COUNTIFS('Tracking Log'!H:H,A1840,'Tracking Log'!J:J,B1840)&gt;0,"Y","N"))</f>
        <v/>
      </c>
      <c r="E1840" t="str">
        <f>IF(A1840="","",IF(D1840="N","Unit will be held to the lessor of the adopted rate or "&amp;TEXT(C1840,"0.0000")&amp;" for "&amp;Year,VLOOKUP(A1840&amp;"-"&amp;B1840,'Tracking Support'!A:E,5,FALSE)))</f>
        <v/>
      </c>
      <c r="F1840">
        <f>IF(A1840=$F$1,COUNTIF($A$2:A1840,A1840),"")</f>
        <v>511</v>
      </c>
      <c r="G1840" t="str">
        <f t="shared" si="88"/>
        <v/>
      </c>
      <c r="H1840" t="str">
        <f t="shared" si="89"/>
        <v/>
      </c>
      <c r="I1840" t="str">
        <f t="shared" si="90"/>
        <v/>
      </c>
    </row>
    <row r="1841" spans="1:9" x14ac:dyDescent="0.25">
      <c r="A1841" t="str">
        <f>IF('C. Fund Source'!B1841="","",'C. Fund Source'!B1841&amp;'C. Fund Source'!C1841&amp;'C. Fund Source'!D1841)</f>
        <v/>
      </c>
      <c r="B1841" t="str">
        <f>IF('C. Fund Source'!E1841="","",'C. Fund Source'!E1841)</f>
        <v/>
      </c>
      <c r="C1841" t="str">
        <f>IF(A1841="","",'C. Fund Source'!G1841)</f>
        <v/>
      </c>
      <c r="D1841" t="str">
        <f>IF(A1841="","",IF(COUNTIFS('Tracking Log'!H:H,A1841,'Tracking Log'!J:J,B1841)&gt;0,"Y","N"))</f>
        <v/>
      </c>
      <c r="E1841" t="str">
        <f>IF(A1841="","",IF(D1841="N","Unit will be held to the lessor of the adopted rate or "&amp;TEXT(C1841,"0.0000")&amp;" for "&amp;Year,VLOOKUP(A1841&amp;"-"&amp;B1841,'Tracking Support'!A:E,5,FALSE)))</f>
        <v/>
      </c>
      <c r="F1841">
        <f>IF(A1841=$F$1,COUNTIF($A$2:A1841,A1841),"")</f>
        <v>512</v>
      </c>
      <c r="G1841" t="str">
        <f t="shared" si="88"/>
        <v/>
      </c>
      <c r="H1841" t="str">
        <f t="shared" si="89"/>
        <v/>
      </c>
      <c r="I1841" t="str">
        <f t="shared" si="90"/>
        <v/>
      </c>
    </row>
    <row r="1842" spans="1:9" x14ac:dyDescent="0.25">
      <c r="A1842" t="str">
        <f>IF('C. Fund Source'!B1842="","",'C. Fund Source'!B1842&amp;'C. Fund Source'!C1842&amp;'C. Fund Source'!D1842)</f>
        <v/>
      </c>
      <c r="B1842" t="str">
        <f>IF('C. Fund Source'!E1842="","",'C. Fund Source'!E1842)</f>
        <v/>
      </c>
      <c r="C1842" t="str">
        <f>IF(A1842="","",'C. Fund Source'!G1842)</f>
        <v/>
      </c>
      <c r="D1842" t="str">
        <f>IF(A1842="","",IF(COUNTIFS('Tracking Log'!H:H,A1842,'Tracking Log'!J:J,B1842)&gt;0,"Y","N"))</f>
        <v/>
      </c>
      <c r="E1842" t="str">
        <f>IF(A1842="","",IF(D1842="N","Unit will be held to the lessor of the adopted rate or "&amp;TEXT(C1842,"0.0000")&amp;" for "&amp;Year,VLOOKUP(A1842&amp;"-"&amp;B1842,'Tracking Support'!A:E,5,FALSE)))</f>
        <v/>
      </c>
      <c r="F1842">
        <f>IF(A1842=$F$1,COUNTIF($A$2:A1842,A1842),"")</f>
        <v>513</v>
      </c>
      <c r="G1842" t="str">
        <f t="shared" si="88"/>
        <v/>
      </c>
      <c r="H1842" t="str">
        <f t="shared" si="89"/>
        <v/>
      </c>
      <c r="I1842" t="str">
        <f t="shared" si="90"/>
        <v/>
      </c>
    </row>
    <row r="1843" spans="1:9" x14ac:dyDescent="0.25">
      <c r="A1843" t="str">
        <f>IF('C. Fund Source'!B1843="","",'C. Fund Source'!B1843&amp;'C. Fund Source'!C1843&amp;'C. Fund Source'!D1843)</f>
        <v/>
      </c>
      <c r="B1843" t="str">
        <f>IF('C. Fund Source'!E1843="","",'C. Fund Source'!E1843)</f>
        <v/>
      </c>
      <c r="C1843" t="str">
        <f>IF(A1843="","",'C. Fund Source'!G1843)</f>
        <v/>
      </c>
      <c r="D1843" t="str">
        <f>IF(A1843="","",IF(COUNTIFS('Tracking Log'!H:H,A1843,'Tracking Log'!J:J,B1843)&gt;0,"Y","N"))</f>
        <v/>
      </c>
      <c r="E1843" t="str">
        <f>IF(A1843="","",IF(D1843="N","Unit will be held to the lessor of the adopted rate or "&amp;TEXT(C1843,"0.0000")&amp;" for "&amp;Year,VLOOKUP(A1843&amp;"-"&amp;B1843,'Tracking Support'!A:E,5,FALSE)))</f>
        <v/>
      </c>
      <c r="F1843">
        <f>IF(A1843=$F$1,COUNTIF($A$2:A1843,A1843),"")</f>
        <v>514</v>
      </c>
      <c r="G1843" t="str">
        <f t="shared" si="88"/>
        <v/>
      </c>
      <c r="H1843" t="str">
        <f t="shared" si="89"/>
        <v/>
      </c>
      <c r="I1843" t="str">
        <f t="shared" si="90"/>
        <v/>
      </c>
    </row>
    <row r="1844" spans="1:9" x14ac:dyDescent="0.25">
      <c r="A1844" t="str">
        <f>IF('C. Fund Source'!B1844="","",'C. Fund Source'!B1844&amp;'C. Fund Source'!C1844&amp;'C. Fund Source'!D1844)</f>
        <v/>
      </c>
      <c r="B1844" t="str">
        <f>IF('C. Fund Source'!E1844="","",'C. Fund Source'!E1844)</f>
        <v/>
      </c>
      <c r="C1844" t="str">
        <f>IF(A1844="","",'C. Fund Source'!G1844)</f>
        <v/>
      </c>
      <c r="D1844" t="str">
        <f>IF(A1844="","",IF(COUNTIFS('Tracking Log'!H:H,A1844,'Tracking Log'!J:J,B1844)&gt;0,"Y","N"))</f>
        <v/>
      </c>
      <c r="E1844" t="str">
        <f>IF(A1844="","",IF(D1844="N","Unit will be held to the lessor of the adopted rate or "&amp;TEXT(C1844,"0.0000")&amp;" for "&amp;Year,VLOOKUP(A1844&amp;"-"&amp;B1844,'Tracking Support'!A:E,5,FALSE)))</f>
        <v/>
      </c>
      <c r="F1844">
        <f>IF(A1844=$F$1,COUNTIF($A$2:A1844,A1844),"")</f>
        <v>515</v>
      </c>
      <c r="G1844" t="str">
        <f t="shared" si="88"/>
        <v/>
      </c>
      <c r="H1844" t="str">
        <f t="shared" si="89"/>
        <v/>
      </c>
      <c r="I1844" t="str">
        <f t="shared" si="90"/>
        <v/>
      </c>
    </row>
    <row r="1845" spans="1:9" x14ac:dyDescent="0.25">
      <c r="A1845" t="str">
        <f>IF('C. Fund Source'!B1845="","",'C. Fund Source'!B1845&amp;'C. Fund Source'!C1845&amp;'C. Fund Source'!D1845)</f>
        <v/>
      </c>
      <c r="B1845" t="str">
        <f>IF('C. Fund Source'!E1845="","",'C. Fund Source'!E1845)</f>
        <v/>
      </c>
      <c r="C1845" t="str">
        <f>IF(A1845="","",'C. Fund Source'!G1845)</f>
        <v/>
      </c>
      <c r="D1845" t="str">
        <f>IF(A1845="","",IF(COUNTIFS('Tracking Log'!H:H,A1845,'Tracking Log'!J:J,B1845)&gt;0,"Y","N"))</f>
        <v/>
      </c>
      <c r="E1845" t="str">
        <f>IF(A1845="","",IF(D1845="N","Unit will be held to the lessor of the adopted rate or "&amp;TEXT(C1845,"0.0000")&amp;" for "&amp;Year,VLOOKUP(A1845&amp;"-"&amp;B1845,'Tracking Support'!A:E,5,FALSE)))</f>
        <v/>
      </c>
      <c r="F1845">
        <f>IF(A1845=$F$1,COUNTIF($A$2:A1845,A1845),"")</f>
        <v>516</v>
      </c>
      <c r="G1845" t="str">
        <f t="shared" si="88"/>
        <v/>
      </c>
      <c r="H1845" t="str">
        <f t="shared" si="89"/>
        <v/>
      </c>
      <c r="I1845" t="str">
        <f t="shared" si="90"/>
        <v/>
      </c>
    </row>
    <row r="1846" spans="1:9" x14ac:dyDescent="0.25">
      <c r="A1846" t="str">
        <f>IF('C. Fund Source'!B1846="","",'C. Fund Source'!B1846&amp;'C. Fund Source'!C1846&amp;'C. Fund Source'!D1846)</f>
        <v/>
      </c>
      <c r="B1846" t="str">
        <f>IF('C. Fund Source'!E1846="","",'C. Fund Source'!E1846)</f>
        <v/>
      </c>
      <c r="C1846" t="str">
        <f>IF(A1846="","",'C. Fund Source'!G1846)</f>
        <v/>
      </c>
      <c r="D1846" t="str">
        <f>IF(A1846="","",IF(COUNTIFS('Tracking Log'!H:H,A1846,'Tracking Log'!J:J,B1846)&gt;0,"Y","N"))</f>
        <v/>
      </c>
      <c r="E1846" t="str">
        <f>IF(A1846="","",IF(D1846="N","Unit will be held to the lessor of the adopted rate or "&amp;TEXT(C1846,"0.0000")&amp;" for "&amp;Year,VLOOKUP(A1846&amp;"-"&amp;B1846,'Tracking Support'!A:E,5,FALSE)))</f>
        <v/>
      </c>
      <c r="F1846">
        <f>IF(A1846=$F$1,COUNTIF($A$2:A1846,A1846),"")</f>
        <v>517</v>
      </c>
      <c r="G1846" t="str">
        <f t="shared" si="88"/>
        <v/>
      </c>
      <c r="H1846" t="str">
        <f t="shared" si="89"/>
        <v/>
      </c>
      <c r="I1846" t="str">
        <f t="shared" si="90"/>
        <v/>
      </c>
    </row>
    <row r="1847" spans="1:9" x14ac:dyDescent="0.25">
      <c r="A1847" t="str">
        <f>IF('C. Fund Source'!B1847="","",'C. Fund Source'!B1847&amp;'C. Fund Source'!C1847&amp;'C. Fund Source'!D1847)</f>
        <v/>
      </c>
      <c r="B1847" t="str">
        <f>IF('C. Fund Source'!E1847="","",'C. Fund Source'!E1847)</f>
        <v/>
      </c>
      <c r="C1847" t="str">
        <f>IF(A1847="","",'C. Fund Source'!G1847)</f>
        <v/>
      </c>
      <c r="D1847" t="str">
        <f>IF(A1847="","",IF(COUNTIFS('Tracking Log'!H:H,A1847,'Tracking Log'!J:J,B1847)&gt;0,"Y","N"))</f>
        <v/>
      </c>
      <c r="E1847" t="str">
        <f>IF(A1847="","",IF(D1847="N","Unit will be held to the lessor of the adopted rate or "&amp;TEXT(C1847,"0.0000")&amp;" for "&amp;Year,VLOOKUP(A1847&amp;"-"&amp;B1847,'Tracking Support'!A:E,5,FALSE)))</f>
        <v/>
      </c>
      <c r="F1847">
        <f>IF(A1847=$F$1,COUNTIF($A$2:A1847,A1847),"")</f>
        <v>518</v>
      </c>
      <c r="G1847" t="str">
        <f t="shared" si="88"/>
        <v/>
      </c>
      <c r="H1847" t="str">
        <f t="shared" si="89"/>
        <v/>
      </c>
      <c r="I1847" t="str">
        <f t="shared" si="90"/>
        <v/>
      </c>
    </row>
    <row r="1848" spans="1:9" x14ac:dyDescent="0.25">
      <c r="A1848" t="str">
        <f>IF('C. Fund Source'!B1848="","",'C. Fund Source'!B1848&amp;'C. Fund Source'!C1848&amp;'C. Fund Source'!D1848)</f>
        <v/>
      </c>
      <c r="B1848" t="str">
        <f>IF('C. Fund Source'!E1848="","",'C. Fund Source'!E1848)</f>
        <v/>
      </c>
      <c r="C1848" t="str">
        <f>IF(A1848="","",'C. Fund Source'!G1848)</f>
        <v/>
      </c>
      <c r="D1848" t="str">
        <f>IF(A1848="","",IF(COUNTIFS('Tracking Log'!H:H,A1848,'Tracking Log'!J:J,B1848)&gt;0,"Y","N"))</f>
        <v/>
      </c>
      <c r="E1848" t="str">
        <f>IF(A1848="","",IF(D1848="N","Unit will be held to the lessor of the adopted rate or "&amp;TEXT(C1848,"0.0000")&amp;" for "&amp;Year,VLOOKUP(A1848&amp;"-"&amp;B1848,'Tracking Support'!A:E,5,FALSE)))</f>
        <v/>
      </c>
      <c r="F1848">
        <f>IF(A1848=$F$1,COUNTIF($A$2:A1848,A1848),"")</f>
        <v>519</v>
      </c>
      <c r="G1848" t="str">
        <f t="shared" si="88"/>
        <v/>
      </c>
      <c r="H1848" t="str">
        <f t="shared" si="89"/>
        <v/>
      </c>
      <c r="I1848" t="str">
        <f t="shared" si="90"/>
        <v/>
      </c>
    </row>
    <row r="1849" spans="1:9" x14ac:dyDescent="0.25">
      <c r="A1849" t="str">
        <f>IF('C. Fund Source'!B1849="","",'C. Fund Source'!B1849&amp;'C. Fund Source'!C1849&amp;'C. Fund Source'!D1849)</f>
        <v/>
      </c>
      <c r="B1849" t="str">
        <f>IF('C. Fund Source'!E1849="","",'C. Fund Source'!E1849)</f>
        <v/>
      </c>
      <c r="C1849" t="str">
        <f>IF(A1849="","",'C. Fund Source'!G1849)</f>
        <v/>
      </c>
      <c r="D1849" t="str">
        <f>IF(A1849="","",IF(COUNTIFS('Tracking Log'!H:H,A1849,'Tracking Log'!J:J,B1849)&gt;0,"Y","N"))</f>
        <v/>
      </c>
      <c r="E1849" t="str">
        <f>IF(A1849="","",IF(D1849="N","Unit will be held to the lessor of the adopted rate or "&amp;TEXT(C1849,"0.0000")&amp;" for "&amp;Year,VLOOKUP(A1849&amp;"-"&amp;B1849,'Tracking Support'!A:E,5,FALSE)))</f>
        <v/>
      </c>
      <c r="F1849">
        <f>IF(A1849=$F$1,COUNTIF($A$2:A1849,A1849),"")</f>
        <v>520</v>
      </c>
      <c r="G1849" t="str">
        <f t="shared" si="88"/>
        <v/>
      </c>
      <c r="H1849" t="str">
        <f t="shared" si="89"/>
        <v/>
      </c>
      <c r="I1849" t="str">
        <f t="shared" si="90"/>
        <v/>
      </c>
    </row>
    <row r="1850" spans="1:9" x14ac:dyDescent="0.25">
      <c r="A1850" t="str">
        <f>IF('C. Fund Source'!B1850="","",'C. Fund Source'!B1850&amp;'C. Fund Source'!C1850&amp;'C. Fund Source'!D1850)</f>
        <v/>
      </c>
      <c r="B1850" t="str">
        <f>IF('C. Fund Source'!E1850="","",'C. Fund Source'!E1850)</f>
        <v/>
      </c>
      <c r="C1850" t="str">
        <f>IF(A1850="","",'C. Fund Source'!G1850)</f>
        <v/>
      </c>
      <c r="D1850" t="str">
        <f>IF(A1850="","",IF(COUNTIFS('Tracking Log'!H:H,A1850,'Tracking Log'!J:J,B1850)&gt;0,"Y","N"))</f>
        <v/>
      </c>
      <c r="E1850" t="str">
        <f>IF(A1850="","",IF(D1850="N","Unit will be held to the lessor of the adopted rate or "&amp;TEXT(C1850,"0.0000")&amp;" for "&amp;Year,VLOOKUP(A1850&amp;"-"&amp;B1850,'Tracking Support'!A:E,5,FALSE)))</f>
        <v/>
      </c>
      <c r="F1850">
        <f>IF(A1850=$F$1,COUNTIF($A$2:A1850,A1850),"")</f>
        <v>521</v>
      </c>
      <c r="G1850" t="str">
        <f t="shared" si="88"/>
        <v/>
      </c>
      <c r="H1850" t="str">
        <f t="shared" si="89"/>
        <v/>
      </c>
      <c r="I1850" t="str">
        <f t="shared" si="90"/>
        <v/>
      </c>
    </row>
    <row r="1851" spans="1:9" x14ac:dyDescent="0.25">
      <c r="A1851" t="str">
        <f>IF('C. Fund Source'!B1851="","",'C. Fund Source'!B1851&amp;'C. Fund Source'!C1851&amp;'C. Fund Source'!D1851)</f>
        <v/>
      </c>
      <c r="B1851" t="str">
        <f>IF('C. Fund Source'!E1851="","",'C. Fund Source'!E1851)</f>
        <v/>
      </c>
      <c r="C1851" t="str">
        <f>IF(A1851="","",'C. Fund Source'!G1851)</f>
        <v/>
      </c>
      <c r="D1851" t="str">
        <f>IF(A1851="","",IF(COUNTIFS('Tracking Log'!H:H,A1851,'Tracking Log'!J:J,B1851)&gt;0,"Y","N"))</f>
        <v/>
      </c>
      <c r="E1851" t="str">
        <f>IF(A1851="","",IF(D1851="N","Unit will be held to the lessor of the adopted rate or "&amp;TEXT(C1851,"0.0000")&amp;" for "&amp;Year,VLOOKUP(A1851&amp;"-"&amp;B1851,'Tracking Support'!A:E,5,FALSE)))</f>
        <v/>
      </c>
      <c r="F1851">
        <f>IF(A1851=$F$1,COUNTIF($A$2:A1851,A1851),"")</f>
        <v>522</v>
      </c>
      <c r="G1851" t="str">
        <f t="shared" si="88"/>
        <v/>
      </c>
      <c r="H1851" t="str">
        <f t="shared" si="89"/>
        <v/>
      </c>
      <c r="I1851" t="str">
        <f t="shared" si="90"/>
        <v/>
      </c>
    </row>
    <row r="1852" spans="1:9" x14ac:dyDescent="0.25">
      <c r="A1852" t="str">
        <f>IF('C. Fund Source'!B1852="","",'C. Fund Source'!B1852&amp;'C. Fund Source'!C1852&amp;'C. Fund Source'!D1852)</f>
        <v/>
      </c>
      <c r="B1852" t="str">
        <f>IF('C. Fund Source'!E1852="","",'C. Fund Source'!E1852)</f>
        <v/>
      </c>
      <c r="C1852" t="str">
        <f>IF(A1852="","",'C. Fund Source'!G1852)</f>
        <v/>
      </c>
      <c r="D1852" t="str">
        <f>IF(A1852="","",IF(COUNTIFS('Tracking Log'!H:H,A1852,'Tracking Log'!J:J,B1852)&gt;0,"Y","N"))</f>
        <v/>
      </c>
      <c r="E1852" t="str">
        <f>IF(A1852="","",IF(D1852="N","Unit will be held to the lessor of the adopted rate or "&amp;TEXT(C1852,"0.0000")&amp;" for "&amp;Year,VLOOKUP(A1852&amp;"-"&amp;B1852,'Tracking Support'!A:E,5,FALSE)))</f>
        <v/>
      </c>
      <c r="F1852">
        <f>IF(A1852=$F$1,COUNTIF($A$2:A1852,A1852),"")</f>
        <v>523</v>
      </c>
      <c r="G1852" t="str">
        <f t="shared" si="88"/>
        <v/>
      </c>
      <c r="H1852" t="str">
        <f t="shared" si="89"/>
        <v/>
      </c>
      <c r="I1852" t="str">
        <f t="shared" si="90"/>
        <v/>
      </c>
    </row>
    <row r="1853" spans="1:9" x14ac:dyDescent="0.25">
      <c r="A1853" t="str">
        <f>IF('C. Fund Source'!B1853="","",'C. Fund Source'!B1853&amp;'C. Fund Source'!C1853&amp;'C. Fund Source'!D1853)</f>
        <v/>
      </c>
      <c r="B1853" t="str">
        <f>IF('C. Fund Source'!E1853="","",'C. Fund Source'!E1853)</f>
        <v/>
      </c>
      <c r="C1853" t="str">
        <f>IF(A1853="","",'C. Fund Source'!G1853)</f>
        <v/>
      </c>
      <c r="D1853" t="str">
        <f>IF(A1853="","",IF(COUNTIFS('Tracking Log'!H:H,A1853,'Tracking Log'!J:J,B1853)&gt;0,"Y","N"))</f>
        <v/>
      </c>
      <c r="E1853" t="str">
        <f>IF(A1853="","",IF(D1853="N","Unit will be held to the lessor of the adopted rate or "&amp;TEXT(C1853,"0.0000")&amp;" for "&amp;Year,VLOOKUP(A1853&amp;"-"&amp;B1853,'Tracking Support'!A:E,5,FALSE)))</f>
        <v/>
      </c>
      <c r="F1853">
        <f>IF(A1853=$F$1,COUNTIF($A$2:A1853,A1853),"")</f>
        <v>524</v>
      </c>
      <c r="G1853" t="str">
        <f t="shared" si="88"/>
        <v/>
      </c>
      <c r="H1853" t="str">
        <f t="shared" si="89"/>
        <v/>
      </c>
      <c r="I1853" t="str">
        <f t="shared" si="90"/>
        <v/>
      </c>
    </row>
    <row r="1854" spans="1:9" x14ac:dyDescent="0.25">
      <c r="A1854" t="str">
        <f>IF('C. Fund Source'!B1854="","",'C. Fund Source'!B1854&amp;'C. Fund Source'!C1854&amp;'C. Fund Source'!D1854)</f>
        <v/>
      </c>
      <c r="B1854" t="str">
        <f>IF('C. Fund Source'!E1854="","",'C. Fund Source'!E1854)</f>
        <v/>
      </c>
      <c r="C1854" t="str">
        <f>IF(A1854="","",'C. Fund Source'!G1854)</f>
        <v/>
      </c>
      <c r="D1854" t="str">
        <f>IF(A1854="","",IF(COUNTIFS('Tracking Log'!H:H,A1854,'Tracking Log'!J:J,B1854)&gt;0,"Y","N"))</f>
        <v/>
      </c>
      <c r="E1854" t="str">
        <f>IF(A1854="","",IF(D1854="N","Unit will be held to the lessor of the adopted rate or "&amp;TEXT(C1854,"0.0000")&amp;" for "&amp;Year,VLOOKUP(A1854&amp;"-"&amp;B1854,'Tracking Support'!A:E,5,FALSE)))</f>
        <v/>
      </c>
      <c r="F1854">
        <f>IF(A1854=$F$1,COUNTIF($A$2:A1854,A1854),"")</f>
        <v>525</v>
      </c>
      <c r="G1854" t="str">
        <f t="shared" si="88"/>
        <v/>
      </c>
      <c r="H1854" t="str">
        <f t="shared" si="89"/>
        <v/>
      </c>
      <c r="I1854" t="str">
        <f t="shared" si="90"/>
        <v/>
      </c>
    </row>
    <row r="1855" spans="1:9" x14ac:dyDescent="0.25">
      <c r="A1855" t="str">
        <f>IF('C. Fund Source'!B1855="","",'C. Fund Source'!B1855&amp;'C. Fund Source'!C1855&amp;'C. Fund Source'!D1855)</f>
        <v/>
      </c>
      <c r="B1855" t="str">
        <f>IF('C. Fund Source'!E1855="","",'C. Fund Source'!E1855)</f>
        <v/>
      </c>
      <c r="C1855" t="str">
        <f>IF(A1855="","",'C. Fund Source'!G1855)</f>
        <v/>
      </c>
      <c r="D1855" t="str">
        <f>IF(A1855="","",IF(COUNTIFS('Tracking Log'!H:H,A1855,'Tracking Log'!J:J,B1855)&gt;0,"Y","N"))</f>
        <v/>
      </c>
      <c r="E1855" t="str">
        <f>IF(A1855="","",IF(D1855="N","Unit will be held to the lessor of the adopted rate or "&amp;TEXT(C1855,"0.0000")&amp;" for "&amp;Year,VLOOKUP(A1855&amp;"-"&amp;B1855,'Tracking Support'!A:E,5,FALSE)))</f>
        <v/>
      </c>
      <c r="F1855">
        <f>IF(A1855=$F$1,COUNTIF($A$2:A1855,A1855),"")</f>
        <v>526</v>
      </c>
      <c r="G1855" t="str">
        <f t="shared" si="88"/>
        <v/>
      </c>
      <c r="H1855" t="str">
        <f t="shared" si="89"/>
        <v/>
      </c>
      <c r="I1855" t="str">
        <f t="shared" si="90"/>
        <v/>
      </c>
    </row>
    <row r="1856" spans="1:9" x14ac:dyDescent="0.25">
      <c r="A1856" t="str">
        <f>IF('C. Fund Source'!B1856="","",'C. Fund Source'!B1856&amp;'C. Fund Source'!C1856&amp;'C. Fund Source'!D1856)</f>
        <v/>
      </c>
      <c r="B1856" t="str">
        <f>IF('C. Fund Source'!E1856="","",'C. Fund Source'!E1856)</f>
        <v/>
      </c>
      <c r="C1856" t="str">
        <f>IF(A1856="","",'C. Fund Source'!G1856)</f>
        <v/>
      </c>
      <c r="D1856" t="str">
        <f>IF(A1856="","",IF(COUNTIFS('Tracking Log'!H:H,A1856,'Tracking Log'!J:J,B1856)&gt;0,"Y","N"))</f>
        <v/>
      </c>
      <c r="E1856" t="str">
        <f>IF(A1856="","",IF(D1856="N","Unit will be held to the lessor of the adopted rate or "&amp;TEXT(C1856,"0.0000")&amp;" for "&amp;Year,VLOOKUP(A1856&amp;"-"&amp;B1856,'Tracking Support'!A:E,5,FALSE)))</f>
        <v/>
      </c>
      <c r="F1856">
        <f>IF(A1856=$F$1,COUNTIF($A$2:A1856,A1856),"")</f>
        <v>527</v>
      </c>
      <c r="G1856" t="str">
        <f t="shared" si="88"/>
        <v/>
      </c>
      <c r="H1856" t="str">
        <f t="shared" si="89"/>
        <v/>
      </c>
      <c r="I1856" t="str">
        <f t="shared" si="90"/>
        <v/>
      </c>
    </row>
    <row r="1857" spans="1:9" x14ac:dyDescent="0.25">
      <c r="A1857" t="str">
        <f>IF('C. Fund Source'!B1857="","",'C. Fund Source'!B1857&amp;'C. Fund Source'!C1857&amp;'C. Fund Source'!D1857)</f>
        <v/>
      </c>
      <c r="B1857" t="str">
        <f>IF('C. Fund Source'!E1857="","",'C. Fund Source'!E1857)</f>
        <v/>
      </c>
      <c r="C1857" t="str">
        <f>IF(A1857="","",'C. Fund Source'!G1857)</f>
        <v/>
      </c>
      <c r="D1857" t="str">
        <f>IF(A1857="","",IF(COUNTIFS('Tracking Log'!H:H,A1857,'Tracking Log'!J:J,B1857)&gt;0,"Y","N"))</f>
        <v/>
      </c>
      <c r="E1857" t="str">
        <f>IF(A1857="","",IF(D1857="N","Unit will be held to the lessor of the adopted rate or "&amp;TEXT(C1857,"0.0000")&amp;" for "&amp;Year,VLOOKUP(A1857&amp;"-"&amp;B1857,'Tracking Support'!A:E,5,FALSE)))</f>
        <v/>
      </c>
      <c r="F1857">
        <f>IF(A1857=$F$1,COUNTIF($A$2:A1857,A1857),"")</f>
        <v>528</v>
      </c>
      <c r="G1857" t="str">
        <f t="shared" si="88"/>
        <v/>
      </c>
      <c r="H1857" t="str">
        <f t="shared" si="89"/>
        <v/>
      </c>
      <c r="I1857" t="str">
        <f t="shared" si="90"/>
        <v/>
      </c>
    </row>
    <row r="1858" spans="1:9" x14ac:dyDescent="0.25">
      <c r="A1858" t="str">
        <f>IF('C. Fund Source'!B1858="","",'C. Fund Source'!B1858&amp;'C. Fund Source'!C1858&amp;'C. Fund Source'!D1858)</f>
        <v/>
      </c>
      <c r="B1858" t="str">
        <f>IF('C. Fund Source'!E1858="","",'C. Fund Source'!E1858)</f>
        <v/>
      </c>
      <c r="C1858" t="str">
        <f>IF(A1858="","",'C. Fund Source'!G1858)</f>
        <v/>
      </c>
      <c r="D1858" t="str">
        <f>IF(A1858="","",IF(COUNTIFS('Tracking Log'!H:H,A1858,'Tracking Log'!J:J,B1858)&gt;0,"Y","N"))</f>
        <v/>
      </c>
      <c r="E1858" t="str">
        <f>IF(A1858="","",IF(D1858="N","Unit will be held to the lessor of the adopted rate or "&amp;TEXT(C1858,"0.0000")&amp;" for "&amp;Year,VLOOKUP(A1858&amp;"-"&amp;B1858,'Tracking Support'!A:E,5,FALSE)))</f>
        <v/>
      </c>
      <c r="F1858">
        <f>IF(A1858=$F$1,COUNTIF($A$2:A1858,A1858),"")</f>
        <v>529</v>
      </c>
      <c r="G1858" t="str">
        <f t="shared" si="88"/>
        <v/>
      </c>
      <c r="H1858" t="str">
        <f t="shared" si="89"/>
        <v/>
      </c>
      <c r="I1858" t="str">
        <f t="shared" si="90"/>
        <v/>
      </c>
    </row>
    <row r="1859" spans="1:9" x14ac:dyDescent="0.25">
      <c r="A1859" t="str">
        <f>IF('C. Fund Source'!B1859="","",'C. Fund Source'!B1859&amp;'C. Fund Source'!C1859&amp;'C. Fund Source'!D1859)</f>
        <v/>
      </c>
      <c r="B1859" t="str">
        <f>IF('C. Fund Source'!E1859="","",'C. Fund Source'!E1859)</f>
        <v/>
      </c>
      <c r="C1859" t="str">
        <f>IF(A1859="","",'C. Fund Source'!G1859)</f>
        <v/>
      </c>
      <c r="D1859" t="str">
        <f>IF(A1859="","",IF(COUNTIFS('Tracking Log'!H:H,A1859,'Tracking Log'!J:J,B1859)&gt;0,"Y","N"))</f>
        <v/>
      </c>
      <c r="E1859" t="str">
        <f>IF(A1859="","",IF(D1859="N","Unit will be held to the lessor of the adopted rate or "&amp;TEXT(C1859,"0.0000")&amp;" for "&amp;Year,VLOOKUP(A1859&amp;"-"&amp;B1859,'Tracking Support'!A:E,5,FALSE)))</f>
        <v/>
      </c>
      <c r="F1859">
        <f>IF(A1859=$F$1,COUNTIF($A$2:A1859,A1859),"")</f>
        <v>530</v>
      </c>
      <c r="G1859" t="str">
        <f t="shared" ref="G1859:G1922" si="91">IF(F1859="","",B1859)</f>
        <v/>
      </c>
      <c r="H1859" t="str">
        <f t="shared" ref="H1859:H1922" si="92">IF(F1859="","",C1859)</f>
        <v/>
      </c>
      <c r="I1859" t="str">
        <f t="shared" ref="I1859:I1922" si="93">IF(F1859="","",E1859)</f>
        <v/>
      </c>
    </row>
    <row r="1860" spans="1:9" x14ac:dyDescent="0.25">
      <c r="A1860" t="str">
        <f>IF('C. Fund Source'!B1860="","",'C. Fund Source'!B1860&amp;'C. Fund Source'!C1860&amp;'C. Fund Source'!D1860)</f>
        <v/>
      </c>
      <c r="B1860" t="str">
        <f>IF('C. Fund Source'!E1860="","",'C. Fund Source'!E1860)</f>
        <v/>
      </c>
      <c r="C1860" t="str">
        <f>IF(A1860="","",'C. Fund Source'!G1860)</f>
        <v/>
      </c>
      <c r="D1860" t="str">
        <f>IF(A1860="","",IF(COUNTIFS('Tracking Log'!H:H,A1860,'Tracking Log'!J:J,B1860)&gt;0,"Y","N"))</f>
        <v/>
      </c>
      <c r="E1860" t="str">
        <f>IF(A1860="","",IF(D1860="N","Unit will be held to the lessor of the adopted rate or "&amp;TEXT(C1860,"0.0000")&amp;" for "&amp;Year,VLOOKUP(A1860&amp;"-"&amp;B1860,'Tracking Support'!A:E,5,FALSE)))</f>
        <v/>
      </c>
      <c r="F1860">
        <f>IF(A1860=$F$1,COUNTIF($A$2:A1860,A1860),"")</f>
        <v>531</v>
      </c>
      <c r="G1860" t="str">
        <f t="shared" si="91"/>
        <v/>
      </c>
      <c r="H1860" t="str">
        <f t="shared" si="92"/>
        <v/>
      </c>
      <c r="I1860" t="str">
        <f t="shared" si="93"/>
        <v/>
      </c>
    </row>
    <row r="1861" spans="1:9" x14ac:dyDescent="0.25">
      <c r="A1861" t="str">
        <f>IF('C. Fund Source'!B1861="","",'C. Fund Source'!B1861&amp;'C. Fund Source'!C1861&amp;'C. Fund Source'!D1861)</f>
        <v/>
      </c>
      <c r="B1861" t="str">
        <f>IF('C. Fund Source'!E1861="","",'C. Fund Source'!E1861)</f>
        <v/>
      </c>
      <c r="C1861" t="str">
        <f>IF(A1861="","",'C. Fund Source'!G1861)</f>
        <v/>
      </c>
      <c r="D1861" t="str">
        <f>IF(A1861="","",IF(COUNTIFS('Tracking Log'!H:H,A1861,'Tracking Log'!J:J,B1861)&gt;0,"Y","N"))</f>
        <v/>
      </c>
      <c r="E1861" t="str">
        <f>IF(A1861="","",IF(D1861="N","Unit will be held to the lessor of the adopted rate or "&amp;TEXT(C1861,"0.0000")&amp;" for "&amp;Year,VLOOKUP(A1861&amp;"-"&amp;B1861,'Tracking Support'!A:E,5,FALSE)))</f>
        <v/>
      </c>
      <c r="F1861">
        <f>IF(A1861=$F$1,COUNTIF($A$2:A1861,A1861),"")</f>
        <v>532</v>
      </c>
      <c r="G1861" t="str">
        <f t="shared" si="91"/>
        <v/>
      </c>
      <c r="H1861" t="str">
        <f t="shared" si="92"/>
        <v/>
      </c>
      <c r="I1861" t="str">
        <f t="shared" si="93"/>
        <v/>
      </c>
    </row>
    <row r="1862" spans="1:9" x14ac:dyDescent="0.25">
      <c r="A1862" t="str">
        <f>IF('C. Fund Source'!B1862="","",'C. Fund Source'!B1862&amp;'C. Fund Source'!C1862&amp;'C. Fund Source'!D1862)</f>
        <v/>
      </c>
      <c r="B1862" t="str">
        <f>IF('C. Fund Source'!E1862="","",'C. Fund Source'!E1862)</f>
        <v/>
      </c>
      <c r="C1862" t="str">
        <f>IF(A1862="","",'C. Fund Source'!G1862)</f>
        <v/>
      </c>
      <c r="D1862" t="str">
        <f>IF(A1862="","",IF(COUNTIFS('Tracking Log'!H:H,A1862,'Tracking Log'!J:J,B1862)&gt;0,"Y","N"))</f>
        <v/>
      </c>
      <c r="E1862" t="str">
        <f>IF(A1862="","",IF(D1862="N","Unit will be held to the lessor of the adopted rate or "&amp;TEXT(C1862,"0.0000")&amp;" for "&amp;Year,VLOOKUP(A1862&amp;"-"&amp;B1862,'Tracking Support'!A:E,5,FALSE)))</f>
        <v/>
      </c>
      <c r="F1862">
        <f>IF(A1862=$F$1,COUNTIF($A$2:A1862,A1862),"")</f>
        <v>533</v>
      </c>
      <c r="G1862" t="str">
        <f t="shared" si="91"/>
        <v/>
      </c>
      <c r="H1862" t="str">
        <f t="shared" si="92"/>
        <v/>
      </c>
      <c r="I1862" t="str">
        <f t="shared" si="93"/>
        <v/>
      </c>
    </row>
    <row r="1863" spans="1:9" x14ac:dyDescent="0.25">
      <c r="A1863" t="str">
        <f>IF('C. Fund Source'!B1863="","",'C. Fund Source'!B1863&amp;'C. Fund Source'!C1863&amp;'C. Fund Source'!D1863)</f>
        <v/>
      </c>
      <c r="B1863" t="str">
        <f>IF('C. Fund Source'!E1863="","",'C. Fund Source'!E1863)</f>
        <v/>
      </c>
      <c r="C1863" t="str">
        <f>IF(A1863="","",'C. Fund Source'!G1863)</f>
        <v/>
      </c>
      <c r="D1863" t="str">
        <f>IF(A1863="","",IF(COUNTIFS('Tracking Log'!H:H,A1863,'Tracking Log'!J:J,B1863)&gt;0,"Y","N"))</f>
        <v/>
      </c>
      <c r="E1863" t="str">
        <f>IF(A1863="","",IF(D1863="N","Unit will be held to the lessor of the adopted rate or "&amp;TEXT(C1863,"0.0000")&amp;" for "&amp;Year,VLOOKUP(A1863&amp;"-"&amp;B1863,'Tracking Support'!A:E,5,FALSE)))</f>
        <v/>
      </c>
      <c r="F1863">
        <f>IF(A1863=$F$1,COUNTIF($A$2:A1863,A1863),"")</f>
        <v>534</v>
      </c>
      <c r="G1863" t="str">
        <f t="shared" si="91"/>
        <v/>
      </c>
      <c r="H1863" t="str">
        <f t="shared" si="92"/>
        <v/>
      </c>
      <c r="I1863" t="str">
        <f t="shared" si="93"/>
        <v/>
      </c>
    </row>
    <row r="1864" spans="1:9" x14ac:dyDescent="0.25">
      <c r="A1864" t="str">
        <f>IF('C. Fund Source'!B1864="","",'C. Fund Source'!B1864&amp;'C. Fund Source'!C1864&amp;'C. Fund Source'!D1864)</f>
        <v/>
      </c>
      <c r="B1864" t="str">
        <f>IF('C. Fund Source'!E1864="","",'C. Fund Source'!E1864)</f>
        <v/>
      </c>
      <c r="C1864" t="str">
        <f>IF(A1864="","",'C. Fund Source'!G1864)</f>
        <v/>
      </c>
      <c r="D1864" t="str">
        <f>IF(A1864="","",IF(COUNTIFS('Tracking Log'!H:H,A1864,'Tracking Log'!J:J,B1864)&gt;0,"Y","N"))</f>
        <v/>
      </c>
      <c r="E1864" t="str">
        <f>IF(A1864="","",IF(D1864="N","Unit will be held to the lessor of the adopted rate or "&amp;TEXT(C1864,"0.0000")&amp;" for "&amp;Year,VLOOKUP(A1864&amp;"-"&amp;B1864,'Tracking Support'!A:E,5,FALSE)))</f>
        <v/>
      </c>
      <c r="F1864">
        <f>IF(A1864=$F$1,COUNTIF($A$2:A1864,A1864),"")</f>
        <v>535</v>
      </c>
      <c r="G1864" t="str">
        <f t="shared" si="91"/>
        <v/>
      </c>
      <c r="H1864" t="str">
        <f t="shared" si="92"/>
        <v/>
      </c>
      <c r="I1864" t="str">
        <f t="shared" si="93"/>
        <v/>
      </c>
    </row>
    <row r="1865" spans="1:9" x14ac:dyDescent="0.25">
      <c r="A1865" t="str">
        <f>IF('C. Fund Source'!B1865="","",'C. Fund Source'!B1865&amp;'C. Fund Source'!C1865&amp;'C. Fund Source'!D1865)</f>
        <v/>
      </c>
      <c r="B1865" t="str">
        <f>IF('C. Fund Source'!E1865="","",'C. Fund Source'!E1865)</f>
        <v/>
      </c>
      <c r="C1865" t="str">
        <f>IF(A1865="","",'C. Fund Source'!G1865)</f>
        <v/>
      </c>
      <c r="D1865" t="str">
        <f>IF(A1865="","",IF(COUNTIFS('Tracking Log'!H:H,A1865,'Tracking Log'!J:J,B1865)&gt;0,"Y","N"))</f>
        <v/>
      </c>
      <c r="E1865" t="str">
        <f>IF(A1865="","",IF(D1865="N","Unit will be held to the lessor of the adopted rate or "&amp;TEXT(C1865,"0.0000")&amp;" for "&amp;Year,VLOOKUP(A1865&amp;"-"&amp;B1865,'Tracking Support'!A:E,5,FALSE)))</f>
        <v/>
      </c>
      <c r="F1865">
        <f>IF(A1865=$F$1,COUNTIF($A$2:A1865,A1865),"")</f>
        <v>536</v>
      </c>
      <c r="G1865" t="str">
        <f t="shared" si="91"/>
        <v/>
      </c>
      <c r="H1865" t="str">
        <f t="shared" si="92"/>
        <v/>
      </c>
      <c r="I1865" t="str">
        <f t="shared" si="93"/>
        <v/>
      </c>
    </row>
    <row r="1866" spans="1:9" x14ac:dyDescent="0.25">
      <c r="A1866" t="str">
        <f>IF('C. Fund Source'!B1866="","",'C. Fund Source'!B1866&amp;'C. Fund Source'!C1866&amp;'C. Fund Source'!D1866)</f>
        <v/>
      </c>
      <c r="B1866" t="str">
        <f>IF('C. Fund Source'!E1866="","",'C. Fund Source'!E1866)</f>
        <v/>
      </c>
      <c r="C1866" t="str">
        <f>IF(A1866="","",'C. Fund Source'!G1866)</f>
        <v/>
      </c>
      <c r="D1866" t="str">
        <f>IF(A1866="","",IF(COUNTIFS('Tracking Log'!H:H,A1866,'Tracking Log'!J:J,B1866)&gt;0,"Y","N"))</f>
        <v/>
      </c>
      <c r="E1866" t="str">
        <f>IF(A1866="","",IF(D1866="N","Unit will be held to the lessor of the adopted rate or "&amp;TEXT(C1866,"0.0000")&amp;" for "&amp;Year,VLOOKUP(A1866&amp;"-"&amp;B1866,'Tracking Support'!A:E,5,FALSE)))</f>
        <v/>
      </c>
      <c r="F1866">
        <f>IF(A1866=$F$1,COUNTIF($A$2:A1866,A1866),"")</f>
        <v>537</v>
      </c>
      <c r="G1866" t="str">
        <f t="shared" si="91"/>
        <v/>
      </c>
      <c r="H1866" t="str">
        <f t="shared" si="92"/>
        <v/>
      </c>
      <c r="I1866" t="str">
        <f t="shared" si="93"/>
        <v/>
      </c>
    </row>
    <row r="1867" spans="1:9" x14ac:dyDescent="0.25">
      <c r="A1867" t="str">
        <f>IF('C. Fund Source'!B1867="","",'C. Fund Source'!B1867&amp;'C. Fund Source'!C1867&amp;'C. Fund Source'!D1867)</f>
        <v/>
      </c>
      <c r="B1867" t="str">
        <f>IF('C. Fund Source'!E1867="","",'C. Fund Source'!E1867)</f>
        <v/>
      </c>
      <c r="C1867" t="str">
        <f>IF(A1867="","",'C. Fund Source'!G1867)</f>
        <v/>
      </c>
      <c r="D1867" t="str">
        <f>IF(A1867="","",IF(COUNTIFS('Tracking Log'!H:H,A1867,'Tracking Log'!J:J,B1867)&gt;0,"Y","N"))</f>
        <v/>
      </c>
      <c r="E1867" t="str">
        <f>IF(A1867="","",IF(D1867="N","Unit will be held to the lessor of the adopted rate or "&amp;TEXT(C1867,"0.0000")&amp;" for "&amp;Year,VLOOKUP(A1867&amp;"-"&amp;B1867,'Tracking Support'!A:E,5,FALSE)))</f>
        <v/>
      </c>
      <c r="F1867">
        <f>IF(A1867=$F$1,COUNTIF($A$2:A1867,A1867),"")</f>
        <v>538</v>
      </c>
      <c r="G1867" t="str">
        <f t="shared" si="91"/>
        <v/>
      </c>
      <c r="H1867" t="str">
        <f t="shared" si="92"/>
        <v/>
      </c>
      <c r="I1867" t="str">
        <f t="shared" si="93"/>
        <v/>
      </c>
    </row>
    <row r="1868" spans="1:9" x14ac:dyDescent="0.25">
      <c r="A1868" t="str">
        <f>IF('C. Fund Source'!B1868="","",'C. Fund Source'!B1868&amp;'C. Fund Source'!C1868&amp;'C. Fund Source'!D1868)</f>
        <v/>
      </c>
      <c r="B1868" t="str">
        <f>IF('C. Fund Source'!E1868="","",'C. Fund Source'!E1868)</f>
        <v/>
      </c>
      <c r="C1868" t="str">
        <f>IF(A1868="","",'C. Fund Source'!G1868)</f>
        <v/>
      </c>
      <c r="D1868" t="str">
        <f>IF(A1868="","",IF(COUNTIFS('Tracking Log'!H:H,A1868,'Tracking Log'!J:J,B1868)&gt;0,"Y","N"))</f>
        <v/>
      </c>
      <c r="E1868" t="str">
        <f>IF(A1868="","",IF(D1868="N","Unit will be held to the lessor of the adopted rate or "&amp;TEXT(C1868,"0.0000")&amp;" for "&amp;Year,VLOOKUP(A1868&amp;"-"&amp;B1868,'Tracking Support'!A:E,5,FALSE)))</f>
        <v/>
      </c>
      <c r="F1868">
        <f>IF(A1868=$F$1,COUNTIF($A$2:A1868,A1868),"")</f>
        <v>539</v>
      </c>
      <c r="G1868" t="str">
        <f t="shared" si="91"/>
        <v/>
      </c>
      <c r="H1868" t="str">
        <f t="shared" si="92"/>
        <v/>
      </c>
      <c r="I1868" t="str">
        <f t="shared" si="93"/>
        <v/>
      </c>
    </row>
    <row r="1869" spans="1:9" x14ac:dyDescent="0.25">
      <c r="A1869" t="str">
        <f>IF('C. Fund Source'!B1869="","",'C. Fund Source'!B1869&amp;'C. Fund Source'!C1869&amp;'C. Fund Source'!D1869)</f>
        <v/>
      </c>
      <c r="B1869" t="str">
        <f>IF('C. Fund Source'!E1869="","",'C. Fund Source'!E1869)</f>
        <v/>
      </c>
      <c r="C1869" t="str">
        <f>IF(A1869="","",'C. Fund Source'!G1869)</f>
        <v/>
      </c>
      <c r="D1869" t="str">
        <f>IF(A1869="","",IF(COUNTIFS('Tracking Log'!H:H,A1869,'Tracking Log'!J:J,B1869)&gt;0,"Y","N"))</f>
        <v/>
      </c>
      <c r="E1869" t="str">
        <f>IF(A1869="","",IF(D1869="N","Unit will be held to the lessor of the adopted rate or "&amp;TEXT(C1869,"0.0000")&amp;" for "&amp;Year,VLOOKUP(A1869&amp;"-"&amp;B1869,'Tracking Support'!A:E,5,FALSE)))</f>
        <v/>
      </c>
      <c r="F1869">
        <f>IF(A1869=$F$1,COUNTIF($A$2:A1869,A1869),"")</f>
        <v>540</v>
      </c>
      <c r="G1869" t="str">
        <f t="shared" si="91"/>
        <v/>
      </c>
      <c r="H1869" t="str">
        <f t="shared" si="92"/>
        <v/>
      </c>
      <c r="I1869" t="str">
        <f t="shared" si="93"/>
        <v/>
      </c>
    </row>
    <row r="1870" spans="1:9" x14ac:dyDescent="0.25">
      <c r="A1870" t="str">
        <f>IF('C. Fund Source'!B1870="","",'C. Fund Source'!B1870&amp;'C. Fund Source'!C1870&amp;'C. Fund Source'!D1870)</f>
        <v/>
      </c>
      <c r="B1870" t="str">
        <f>IF('C. Fund Source'!E1870="","",'C. Fund Source'!E1870)</f>
        <v/>
      </c>
      <c r="C1870" t="str">
        <f>IF(A1870="","",'C. Fund Source'!G1870)</f>
        <v/>
      </c>
      <c r="D1870" t="str">
        <f>IF(A1870="","",IF(COUNTIFS('Tracking Log'!H:H,A1870,'Tracking Log'!J:J,B1870)&gt;0,"Y","N"))</f>
        <v/>
      </c>
      <c r="E1870" t="str">
        <f>IF(A1870="","",IF(D1870="N","Unit will be held to the lessor of the adopted rate or "&amp;TEXT(C1870,"0.0000")&amp;" for "&amp;Year,VLOOKUP(A1870&amp;"-"&amp;B1870,'Tracking Support'!A:E,5,FALSE)))</f>
        <v/>
      </c>
      <c r="F1870">
        <f>IF(A1870=$F$1,COUNTIF($A$2:A1870,A1870),"")</f>
        <v>541</v>
      </c>
      <c r="G1870" t="str">
        <f t="shared" si="91"/>
        <v/>
      </c>
      <c r="H1870" t="str">
        <f t="shared" si="92"/>
        <v/>
      </c>
      <c r="I1870" t="str">
        <f t="shared" si="93"/>
        <v/>
      </c>
    </row>
    <row r="1871" spans="1:9" x14ac:dyDescent="0.25">
      <c r="A1871" t="str">
        <f>IF('C. Fund Source'!B1871="","",'C. Fund Source'!B1871&amp;'C. Fund Source'!C1871&amp;'C. Fund Source'!D1871)</f>
        <v/>
      </c>
      <c r="B1871" t="str">
        <f>IF('C. Fund Source'!E1871="","",'C. Fund Source'!E1871)</f>
        <v/>
      </c>
      <c r="C1871" t="str">
        <f>IF(A1871="","",'C. Fund Source'!G1871)</f>
        <v/>
      </c>
      <c r="D1871" t="str">
        <f>IF(A1871="","",IF(COUNTIFS('Tracking Log'!H:H,A1871,'Tracking Log'!J:J,B1871)&gt;0,"Y","N"))</f>
        <v/>
      </c>
      <c r="E1871" t="str">
        <f>IF(A1871="","",IF(D1871="N","Unit will be held to the lessor of the adopted rate or "&amp;TEXT(C1871,"0.0000")&amp;" for "&amp;Year,VLOOKUP(A1871&amp;"-"&amp;B1871,'Tracking Support'!A:E,5,FALSE)))</f>
        <v/>
      </c>
      <c r="F1871">
        <f>IF(A1871=$F$1,COUNTIF($A$2:A1871,A1871),"")</f>
        <v>542</v>
      </c>
      <c r="G1871" t="str">
        <f t="shared" si="91"/>
        <v/>
      </c>
      <c r="H1871" t="str">
        <f t="shared" si="92"/>
        <v/>
      </c>
      <c r="I1871" t="str">
        <f t="shared" si="93"/>
        <v/>
      </c>
    </row>
    <row r="1872" spans="1:9" x14ac:dyDescent="0.25">
      <c r="A1872" t="str">
        <f>IF('C. Fund Source'!B1872="","",'C. Fund Source'!B1872&amp;'C. Fund Source'!C1872&amp;'C. Fund Source'!D1872)</f>
        <v/>
      </c>
      <c r="B1872" t="str">
        <f>IF('C. Fund Source'!E1872="","",'C. Fund Source'!E1872)</f>
        <v/>
      </c>
      <c r="C1872" t="str">
        <f>IF(A1872="","",'C. Fund Source'!G1872)</f>
        <v/>
      </c>
      <c r="D1872" t="str">
        <f>IF(A1872="","",IF(COUNTIFS('Tracking Log'!H:H,A1872,'Tracking Log'!J:J,B1872)&gt;0,"Y","N"))</f>
        <v/>
      </c>
      <c r="E1872" t="str">
        <f>IF(A1872="","",IF(D1872="N","Unit will be held to the lessor of the adopted rate or "&amp;TEXT(C1872,"0.0000")&amp;" for "&amp;Year,VLOOKUP(A1872&amp;"-"&amp;B1872,'Tracking Support'!A:E,5,FALSE)))</f>
        <v/>
      </c>
      <c r="F1872">
        <f>IF(A1872=$F$1,COUNTIF($A$2:A1872,A1872),"")</f>
        <v>543</v>
      </c>
      <c r="G1872" t="str">
        <f t="shared" si="91"/>
        <v/>
      </c>
      <c r="H1872" t="str">
        <f t="shared" si="92"/>
        <v/>
      </c>
      <c r="I1872" t="str">
        <f t="shared" si="93"/>
        <v/>
      </c>
    </row>
    <row r="1873" spans="1:9" x14ac:dyDescent="0.25">
      <c r="A1873" t="str">
        <f>IF('C. Fund Source'!B1873="","",'C. Fund Source'!B1873&amp;'C. Fund Source'!C1873&amp;'C. Fund Source'!D1873)</f>
        <v/>
      </c>
      <c r="B1873" t="str">
        <f>IF('C. Fund Source'!E1873="","",'C. Fund Source'!E1873)</f>
        <v/>
      </c>
      <c r="C1873" t="str">
        <f>IF(A1873="","",'C. Fund Source'!G1873)</f>
        <v/>
      </c>
      <c r="D1873" t="str">
        <f>IF(A1873="","",IF(COUNTIFS('Tracking Log'!H:H,A1873,'Tracking Log'!J:J,B1873)&gt;0,"Y","N"))</f>
        <v/>
      </c>
      <c r="E1873" t="str">
        <f>IF(A1873="","",IF(D1873="N","Unit will be held to the lessor of the adopted rate or "&amp;TEXT(C1873,"0.0000")&amp;" for "&amp;Year,VLOOKUP(A1873&amp;"-"&amp;B1873,'Tracking Support'!A:E,5,FALSE)))</f>
        <v/>
      </c>
      <c r="F1873">
        <f>IF(A1873=$F$1,COUNTIF($A$2:A1873,A1873),"")</f>
        <v>544</v>
      </c>
      <c r="G1873" t="str">
        <f t="shared" si="91"/>
        <v/>
      </c>
      <c r="H1873" t="str">
        <f t="shared" si="92"/>
        <v/>
      </c>
      <c r="I1873" t="str">
        <f t="shared" si="93"/>
        <v/>
      </c>
    </row>
    <row r="1874" spans="1:9" x14ac:dyDescent="0.25">
      <c r="A1874" t="str">
        <f>IF('C. Fund Source'!B1874="","",'C. Fund Source'!B1874&amp;'C. Fund Source'!C1874&amp;'C. Fund Source'!D1874)</f>
        <v/>
      </c>
      <c r="B1874" t="str">
        <f>IF('C. Fund Source'!E1874="","",'C. Fund Source'!E1874)</f>
        <v/>
      </c>
      <c r="C1874" t="str">
        <f>IF(A1874="","",'C. Fund Source'!G1874)</f>
        <v/>
      </c>
      <c r="D1874" t="str">
        <f>IF(A1874="","",IF(COUNTIFS('Tracking Log'!H:H,A1874,'Tracking Log'!J:J,B1874)&gt;0,"Y","N"))</f>
        <v/>
      </c>
      <c r="E1874" t="str">
        <f>IF(A1874="","",IF(D1874="N","Unit will be held to the lessor of the adopted rate or "&amp;TEXT(C1874,"0.0000")&amp;" for "&amp;Year,VLOOKUP(A1874&amp;"-"&amp;B1874,'Tracking Support'!A:E,5,FALSE)))</f>
        <v/>
      </c>
      <c r="F1874">
        <f>IF(A1874=$F$1,COUNTIF($A$2:A1874,A1874),"")</f>
        <v>545</v>
      </c>
      <c r="G1874" t="str">
        <f t="shared" si="91"/>
        <v/>
      </c>
      <c r="H1874" t="str">
        <f t="shared" si="92"/>
        <v/>
      </c>
      <c r="I1874" t="str">
        <f t="shared" si="93"/>
        <v/>
      </c>
    </row>
    <row r="1875" spans="1:9" x14ac:dyDescent="0.25">
      <c r="A1875" t="str">
        <f>IF('C. Fund Source'!B1875="","",'C. Fund Source'!B1875&amp;'C. Fund Source'!C1875&amp;'C. Fund Source'!D1875)</f>
        <v/>
      </c>
      <c r="B1875" t="str">
        <f>IF('C. Fund Source'!E1875="","",'C. Fund Source'!E1875)</f>
        <v/>
      </c>
      <c r="C1875" t="str">
        <f>IF(A1875="","",'C. Fund Source'!G1875)</f>
        <v/>
      </c>
      <c r="D1875" t="str">
        <f>IF(A1875="","",IF(COUNTIFS('Tracking Log'!H:H,A1875,'Tracking Log'!J:J,B1875)&gt;0,"Y","N"))</f>
        <v/>
      </c>
      <c r="E1875" t="str">
        <f>IF(A1875="","",IF(D1875="N","Unit will be held to the lessor of the adopted rate or "&amp;TEXT(C1875,"0.0000")&amp;" for "&amp;Year,VLOOKUP(A1875&amp;"-"&amp;B1875,'Tracking Support'!A:E,5,FALSE)))</f>
        <v/>
      </c>
      <c r="F1875">
        <f>IF(A1875=$F$1,COUNTIF($A$2:A1875,A1875),"")</f>
        <v>546</v>
      </c>
      <c r="G1875" t="str">
        <f t="shared" si="91"/>
        <v/>
      </c>
      <c r="H1875" t="str">
        <f t="shared" si="92"/>
        <v/>
      </c>
      <c r="I1875" t="str">
        <f t="shared" si="93"/>
        <v/>
      </c>
    </row>
    <row r="1876" spans="1:9" x14ac:dyDescent="0.25">
      <c r="A1876" t="str">
        <f>IF('C. Fund Source'!B1876="","",'C. Fund Source'!B1876&amp;'C. Fund Source'!C1876&amp;'C. Fund Source'!D1876)</f>
        <v/>
      </c>
      <c r="B1876" t="str">
        <f>IF('C. Fund Source'!E1876="","",'C. Fund Source'!E1876)</f>
        <v/>
      </c>
      <c r="C1876" t="str">
        <f>IF(A1876="","",'C. Fund Source'!G1876)</f>
        <v/>
      </c>
      <c r="D1876" t="str">
        <f>IF(A1876="","",IF(COUNTIFS('Tracking Log'!H:H,A1876,'Tracking Log'!J:J,B1876)&gt;0,"Y","N"))</f>
        <v/>
      </c>
      <c r="E1876" t="str">
        <f>IF(A1876="","",IF(D1876="N","Unit will be held to the lessor of the adopted rate or "&amp;TEXT(C1876,"0.0000")&amp;" for "&amp;Year,VLOOKUP(A1876&amp;"-"&amp;B1876,'Tracking Support'!A:E,5,FALSE)))</f>
        <v/>
      </c>
      <c r="F1876">
        <f>IF(A1876=$F$1,COUNTIF($A$2:A1876,A1876),"")</f>
        <v>547</v>
      </c>
      <c r="G1876" t="str">
        <f t="shared" si="91"/>
        <v/>
      </c>
      <c r="H1876" t="str">
        <f t="shared" si="92"/>
        <v/>
      </c>
      <c r="I1876" t="str">
        <f t="shared" si="93"/>
        <v/>
      </c>
    </row>
    <row r="1877" spans="1:9" x14ac:dyDescent="0.25">
      <c r="A1877" t="str">
        <f>IF('C. Fund Source'!B1877="","",'C. Fund Source'!B1877&amp;'C. Fund Source'!C1877&amp;'C. Fund Source'!D1877)</f>
        <v/>
      </c>
      <c r="B1877" t="str">
        <f>IF('C. Fund Source'!E1877="","",'C. Fund Source'!E1877)</f>
        <v/>
      </c>
      <c r="C1877" t="str">
        <f>IF(A1877="","",'C. Fund Source'!G1877)</f>
        <v/>
      </c>
      <c r="D1877" t="str">
        <f>IF(A1877="","",IF(COUNTIFS('Tracking Log'!H:H,A1877,'Tracking Log'!J:J,B1877)&gt;0,"Y","N"))</f>
        <v/>
      </c>
      <c r="E1877" t="str">
        <f>IF(A1877="","",IF(D1877="N","Unit will be held to the lessor of the adopted rate or "&amp;TEXT(C1877,"0.0000")&amp;" for "&amp;Year,VLOOKUP(A1877&amp;"-"&amp;B1877,'Tracking Support'!A:E,5,FALSE)))</f>
        <v/>
      </c>
      <c r="F1877">
        <f>IF(A1877=$F$1,COUNTIF($A$2:A1877,A1877),"")</f>
        <v>548</v>
      </c>
      <c r="G1877" t="str">
        <f t="shared" si="91"/>
        <v/>
      </c>
      <c r="H1877" t="str">
        <f t="shared" si="92"/>
        <v/>
      </c>
      <c r="I1877" t="str">
        <f t="shared" si="93"/>
        <v/>
      </c>
    </row>
    <row r="1878" spans="1:9" x14ac:dyDescent="0.25">
      <c r="A1878" t="str">
        <f>IF('C. Fund Source'!B1878="","",'C. Fund Source'!B1878&amp;'C. Fund Source'!C1878&amp;'C. Fund Source'!D1878)</f>
        <v/>
      </c>
      <c r="B1878" t="str">
        <f>IF('C. Fund Source'!E1878="","",'C. Fund Source'!E1878)</f>
        <v/>
      </c>
      <c r="C1878" t="str">
        <f>IF(A1878="","",'C. Fund Source'!G1878)</f>
        <v/>
      </c>
      <c r="D1878" t="str">
        <f>IF(A1878="","",IF(COUNTIFS('Tracking Log'!H:H,A1878,'Tracking Log'!J:J,B1878)&gt;0,"Y","N"))</f>
        <v/>
      </c>
      <c r="E1878" t="str">
        <f>IF(A1878="","",IF(D1878="N","Unit will be held to the lessor of the adopted rate or "&amp;TEXT(C1878,"0.0000")&amp;" for "&amp;Year,VLOOKUP(A1878&amp;"-"&amp;B1878,'Tracking Support'!A:E,5,FALSE)))</f>
        <v/>
      </c>
      <c r="F1878">
        <f>IF(A1878=$F$1,COUNTIF($A$2:A1878,A1878),"")</f>
        <v>549</v>
      </c>
      <c r="G1878" t="str">
        <f t="shared" si="91"/>
        <v/>
      </c>
      <c r="H1878" t="str">
        <f t="shared" si="92"/>
        <v/>
      </c>
      <c r="I1878" t="str">
        <f t="shared" si="93"/>
        <v/>
      </c>
    </row>
    <row r="1879" spans="1:9" x14ac:dyDescent="0.25">
      <c r="A1879" t="str">
        <f>IF('C. Fund Source'!B1879="","",'C. Fund Source'!B1879&amp;'C. Fund Source'!C1879&amp;'C. Fund Source'!D1879)</f>
        <v/>
      </c>
      <c r="B1879" t="str">
        <f>IF('C. Fund Source'!E1879="","",'C. Fund Source'!E1879)</f>
        <v/>
      </c>
      <c r="C1879" t="str">
        <f>IF(A1879="","",'C. Fund Source'!G1879)</f>
        <v/>
      </c>
      <c r="D1879" t="str">
        <f>IF(A1879="","",IF(COUNTIFS('Tracking Log'!H:H,A1879,'Tracking Log'!J:J,B1879)&gt;0,"Y","N"))</f>
        <v/>
      </c>
      <c r="E1879" t="str">
        <f>IF(A1879="","",IF(D1879="N","Unit will be held to the lessor of the adopted rate or "&amp;TEXT(C1879,"0.0000")&amp;" for "&amp;Year,VLOOKUP(A1879&amp;"-"&amp;B1879,'Tracking Support'!A:E,5,FALSE)))</f>
        <v/>
      </c>
      <c r="F1879">
        <f>IF(A1879=$F$1,COUNTIF($A$2:A1879,A1879),"")</f>
        <v>550</v>
      </c>
      <c r="G1879" t="str">
        <f t="shared" si="91"/>
        <v/>
      </c>
      <c r="H1879" t="str">
        <f t="shared" si="92"/>
        <v/>
      </c>
      <c r="I1879" t="str">
        <f t="shared" si="93"/>
        <v/>
      </c>
    </row>
    <row r="1880" spans="1:9" x14ac:dyDescent="0.25">
      <c r="A1880" t="str">
        <f>IF('C. Fund Source'!B1880="","",'C. Fund Source'!B1880&amp;'C. Fund Source'!C1880&amp;'C. Fund Source'!D1880)</f>
        <v/>
      </c>
      <c r="B1880" t="str">
        <f>IF('C. Fund Source'!E1880="","",'C. Fund Source'!E1880)</f>
        <v/>
      </c>
      <c r="C1880" t="str">
        <f>IF(A1880="","",'C. Fund Source'!G1880)</f>
        <v/>
      </c>
      <c r="D1880" t="str">
        <f>IF(A1880="","",IF(COUNTIFS('Tracking Log'!H:H,A1880,'Tracking Log'!J:J,B1880)&gt;0,"Y","N"))</f>
        <v/>
      </c>
      <c r="E1880" t="str">
        <f>IF(A1880="","",IF(D1880="N","Unit will be held to the lessor of the adopted rate or "&amp;TEXT(C1880,"0.0000")&amp;" for "&amp;Year,VLOOKUP(A1880&amp;"-"&amp;B1880,'Tracking Support'!A:E,5,FALSE)))</f>
        <v/>
      </c>
      <c r="F1880">
        <f>IF(A1880=$F$1,COUNTIF($A$2:A1880,A1880),"")</f>
        <v>551</v>
      </c>
      <c r="G1880" t="str">
        <f t="shared" si="91"/>
        <v/>
      </c>
      <c r="H1880" t="str">
        <f t="shared" si="92"/>
        <v/>
      </c>
      <c r="I1880" t="str">
        <f t="shared" si="93"/>
        <v/>
      </c>
    </row>
    <row r="1881" spans="1:9" x14ac:dyDescent="0.25">
      <c r="A1881" t="str">
        <f>IF('C. Fund Source'!B1881="","",'C. Fund Source'!B1881&amp;'C. Fund Source'!C1881&amp;'C. Fund Source'!D1881)</f>
        <v/>
      </c>
      <c r="B1881" t="str">
        <f>IF('C. Fund Source'!E1881="","",'C. Fund Source'!E1881)</f>
        <v/>
      </c>
      <c r="C1881" t="str">
        <f>IF(A1881="","",'C. Fund Source'!G1881)</f>
        <v/>
      </c>
      <c r="D1881" t="str">
        <f>IF(A1881="","",IF(COUNTIFS('Tracking Log'!H:H,A1881,'Tracking Log'!J:J,B1881)&gt;0,"Y","N"))</f>
        <v/>
      </c>
      <c r="E1881" t="str">
        <f>IF(A1881="","",IF(D1881="N","Unit will be held to the lessor of the adopted rate or "&amp;TEXT(C1881,"0.0000")&amp;" for "&amp;Year,VLOOKUP(A1881&amp;"-"&amp;B1881,'Tracking Support'!A:E,5,FALSE)))</f>
        <v/>
      </c>
      <c r="F1881">
        <f>IF(A1881=$F$1,COUNTIF($A$2:A1881,A1881),"")</f>
        <v>552</v>
      </c>
      <c r="G1881" t="str">
        <f t="shared" si="91"/>
        <v/>
      </c>
      <c r="H1881" t="str">
        <f t="shared" si="92"/>
        <v/>
      </c>
      <c r="I1881" t="str">
        <f t="shared" si="93"/>
        <v/>
      </c>
    </row>
    <row r="1882" spans="1:9" x14ac:dyDescent="0.25">
      <c r="A1882" t="str">
        <f>IF('C. Fund Source'!B1882="","",'C. Fund Source'!B1882&amp;'C. Fund Source'!C1882&amp;'C. Fund Source'!D1882)</f>
        <v/>
      </c>
      <c r="B1882" t="str">
        <f>IF('C. Fund Source'!E1882="","",'C. Fund Source'!E1882)</f>
        <v/>
      </c>
      <c r="C1882" t="str">
        <f>IF(A1882="","",'C. Fund Source'!G1882)</f>
        <v/>
      </c>
      <c r="D1882" t="str">
        <f>IF(A1882="","",IF(COUNTIFS('Tracking Log'!H:H,A1882,'Tracking Log'!J:J,B1882)&gt;0,"Y","N"))</f>
        <v/>
      </c>
      <c r="E1882" t="str">
        <f>IF(A1882="","",IF(D1882="N","Unit will be held to the lessor of the adopted rate or "&amp;TEXT(C1882,"0.0000")&amp;" for "&amp;Year,VLOOKUP(A1882&amp;"-"&amp;B1882,'Tracking Support'!A:E,5,FALSE)))</f>
        <v/>
      </c>
      <c r="F1882">
        <f>IF(A1882=$F$1,COUNTIF($A$2:A1882,A1882),"")</f>
        <v>553</v>
      </c>
      <c r="G1882" t="str">
        <f t="shared" si="91"/>
        <v/>
      </c>
      <c r="H1882" t="str">
        <f t="shared" si="92"/>
        <v/>
      </c>
      <c r="I1882" t="str">
        <f t="shared" si="93"/>
        <v/>
      </c>
    </row>
    <row r="1883" spans="1:9" x14ac:dyDescent="0.25">
      <c r="A1883" t="str">
        <f>IF('C. Fund Source'!B1883="","",'C. Fund Source'!B1883&amp;'C. Fund Source'!C1883&amp;'C. Fund Source'!D1883)</f>
        <v/>
      </c>
      <c r="B1883" t="str">
        <f>IF('C. Fund Source'!E1883="","",'C. Fund Source'!E1883)</f>
        <v/>
      </c>
      <c r="C1883" t="str">
        <f>IF(A1883="","",'C. Fund Source'!G1883)</f>
        <v/>
      </c>
      <c r="D1883" t="str">
        <f>IF(A1883="","",IF(COUNTIFS('Tracking Log'!H:H,A1883,'Tracking Log'!J:J,B1883)&gt;0,"Y","N"))</f>
        <v/>
      </c>
      <c r="E1883" t="str">
        <f>IF(A1883="","",IF(D1883="N","Unit will be held to the lessor of the adopted rate or "&amp;TEXT(C1883,"0.0000")&amp;" for "&amp;Year,VLOOKUP(A1883&amp;"-"&amp;B1883,'Tracking Support'!A:E,5,FALSE)))</f>
        <v/>
      </c>
      <c r="F1883">
        <f>IF(A1883=$F$1,COUNTIF($A$2:A1883,A1883),"")</f>
        <v>554</v>
      </c>
      <c r="G1883" t="str">
        <f t="shared" si="91"/>
        <v/>
      </c>
      <c r="H1883" t="str">
        <f t="shared" si="92"/>
        <v/>
      </c>
      <c r="I1883" t="str">
        <f t="shared" si="93"/>
        <v/>
      </c>
    </row>
    <row r="1884" spans="1:9" x14ac:dyDescent="0.25">
      <c r="A1884" t="str">
        <f>IF('C. Fund Source'!B1884="","",'C. Fund Source'!B1884&amp;'C. Fund Source'!C1884&amp;'C. Fund Source'!D1884)</f>
        <v/>
      </c>
      <c r="B1884" t="str">
        <f>IF('C. Fund Source'!E1884="","",'C. Fund Source'!E1884)</f>
        <v/>
      </c>
      <c r="C1884" t="str">
        <f>IF(A1884="","",'C. Fund Source'!G1884)</f>
        <v/>
      </c>
      <c r="D1884" t="str">
        <f>IF(A1884="","",IF(COUNTIFS('Tracking Log'!H:H,A1884,'Tracking Log'!J:J,B1884)&gt;0,"Y","N"))</f>
        <v/>
      </c>
      <c r="E1884" t="str">
        <f>IF(A1884="","",IF(D1884="N","Unit will be held to the lessor of the adopted rate or "&amp;TEXT(C1884,"0.0000")&amp;" for "&amp;Year,VLOOKUP(A1884&amp;"-"&amp;B1884,'Tracking Support'!A:E,5,FALSE)))</f>
        <v/>
      </c>
      <c r="F1884">
        <f>IF(A1884=$F$1,COUNTIF($A$2:A1884,A1884),"")</f>
        <v>555</v>
      </c>
      <c r="G1884" t="str">
        <f t="shared" si="91"/>
        <v/>
      </c>
      <c r="H1884" t="str">
        <f t="shared" si="92"/>
        <v/>
      </c>
      <c r="I1884" t="str">
        <f t="shared" si="93"/>
        <v/>
      </c>
    </row>
    <row r="1885" spans="1:9" x14ac:dyDescent="0.25">
      <c r="A1885" t="str">
        <f>IF('C. Fund Source'!B1885="","",'C. Fund Source'!B1885&amp;'C. Fund Source'!C1885&amp;'C. Fund Source'!D1885)</f>
        <v/>
      </c>
      <c r="B1885" t="str">
        <f>IF('C. Fund Source'!E1885="","",'C. Fund Source'!E1885)</f>
        <v/>
      </c>
      <c r="C1885" t="str">
        <f>IF(A1885="","",'C. Fund Source'!G1885)</f>
        <v/>
      </c>
      <c r="D1885" t="str">
        <f>IF(A1885="","",IF(COUNTIFS('Tracking Log'!H:H,A1885,'Tracking Log'!J:J,B1885)&gt;0,"Y","N"))</f>
        <v/>
      </c>
      <c r="E1885" t="str">
        <f>IF(A1885="","",IF(D1885="N","Unit will be held to the lessor of the adopted rate or "&amp;TEXT(C1885,"0.0000")&amp;" for "&amp;Year,VLOOKUP(A1885&amp;"-"&amp;B1885,'Tracking Support'!A:E,5,FALSE)))</f>
        <v/>
      </c>
      <c r="F1885">
        <f>IF(A1885=$F$1,COUNTIF($A$2:A1885,A1885),"")</f>
        <v>556</v>
      </c>
      <c r="G1885" t="str">
        <f t="shared" si="91"/>
        <v/>
      </c>
      <c r="H1885" t="str">
        <f t="shared" si="92"/>
        <v/>
      </c>
      <c r="I1885" t="str">
        <f t="shared" si="93"/>
        <v/>
      </c>
    </row>
    <row r="1886" spans="1:9" x14ac:dyDescent="0.25">
      <c r="A1886" t="str">
        <f>IF('C. Fund Source'!B1886="","",'C. Fund Source'!B1886&amp;'C. Fund Source'!C1886&amp;'C. Fund Source'!D1886)</f>
        <v/>
      </c>
      <c r="B1886" t="str">
        <f>IF('C. Fund Source'!E1886="","",'C. Fund Source'!E1886)</f>
        <v/>
      </c>
      <c r="C1886" t="str">
        <f>IF(A1886="","",'C. Fund Source'!G1886)</f>
        <v/>
      </c>
      <c r="D1886" t="str">
        <f>IF(A1886="","",IF(COUNTIFS('Tracking Log'!H:H,A1886,'Tracking Log'!J:J,B1886)&gt;0,"Y","N"))</f>
        <v/>
      </c>
      <c r="E1886" t="str">
        <f>IF(A1886="","",IF(D1886="N","Unit will be held to the lessor of the adopted rate or "&amp;TEXT(C1886,"0.0000")&amp;" for "&amp;Year,VLOOKUP(A1886&amp;"-"&amp;B1886,'Tracking Support'!A:E,5,FALSE)))</f>
        <v/>
      </c>
      <c r="F1886">
        <f>IF(A1886=$F$1,COUNTIF($A$2:A1886,A1886),"")</f>
        <v>557</v>
      </c>
      <c r="G1886" t="str">
        <f t="shared" si="91"/>
        <v/>
      </c>
      <c r="H1886" t="str">
        <f t="shared" si="92"/>
        <v/>
      </c>
      <c r="I1886" t="str">
        <f t="shared" si="93"/>
        <v/>
      </c>
    </row>
    <row r="1887" spans="1:9" x14ac:dyDescent="0.25">
      <c r="A1887" t="str">
        <f>IF('C. Fund Source'!B1887="","",'C. Fund Source'!B1887&amp;'C. Fund Source'!C1887&amp;'C. Fund Source'!D1887)</f>
        <v/>
      </c>
      <c r="B1887" t="str">
        <f>IF('C. Fund Source'!E1887="","",'C. Fund Source'!E1887)</f>
        <v/>
      </c>
      <c r="C1887" t="str">
        <f>IF(A1887="","",'C. Fund Source'!G1887)</f>
        <v/>
      </c>
      <c r="D1887" t="str">
        <f>IF(A1887="","",IF(COUNTIFS('Tracking Log'!H:H,A1887,'Tracking Log'!J:J,B1887)&gt;0,"Y","N"))</f>
        <v/>
      </c>
      <c r="E1887" t="str">
        <f>IF(A1887="","",IF(D1887="N","Unit will be held to the lessor of the adopted rate or "&amp;TEXT(C1887,"0.0000")&amp;" for "&amp;Year,VLOOKUP(A1887&amp;"-"&amp;B1887,'Tracking Support'!A:E,5,FALSE)))</f>
        <v/>
      </c>
      <c r="F1887">
        <f>IF(A1887=$F$1,COUNTIF($A$2:A1887,A1887),"")</f>
        <v>558</v>
      </c>
      <c r="G1887" t="str">
        <f t="shared" si="91"/>
        <v/>
      </c>
      <c r="H1887" t="str">
        <f t="shared" si="92"/>
        <v/>
      </c>
      <c r="I1887" t="str">
        <f t="shared" si="93"/>
        <v/>
      </c>
    </row>
    <row r="1888" spans="1:9" x14ac:dyDescent="0.25">
      <c r="A1888" t="str">
        <f>IF('C. Fund Source'!B1888="","",'C. Fund Source'!B1888&amp;'C. Fund Source'!C1888&amp;'C. Fund Source'!D1888)</f>
        <v/>
      </c>
      <c r="B1888" t="str">
        <f>IF('C. Fund Source'!E1888="","",'C. Fund Source'!E1888)</f>
        <v/>
      </c>
      <c r="C1888" t="str">
        <f>IF(A1888="","",'C. Fund Source'!G1888)</f>
        <v/>
      </c>
      <c r="D1888" t="str">
        <f>IF(A1888="","",IF(COUNTIFS('Tracking Log'!H:H,A1888,'Tracking Log'!J:J,B1888)&gt;0,"Y","N"))</f>
        <v/>
      </c>
      <c r="E1888" t="str">
        <f>IF(A1888="","",IF(D1888="N","Unit will be held to the lessor of the adopted rate or "&amp;TEXT(C1888,"0.0000")&amp;" for "&amp;Year,VLOOKUP(A1888&amp;"-"&amp;B1888,'Tracking Support'!A:E,5,FALSE)))</f>
        <v/>
      </c>
      <c r="F1888">
        <f>IF(A1888=$F$1,COUNTIF($A$2:A1888,A1888),"")</f>
        <v>559</v>
      </c>
      <c r="G1888" t="str">
        <f t="shared" si="91"/>
        <v/>
      </c>
      <c r="H1888" t="str">
        <f t="shared" si="92"/>
        <v/>
      </c>
      <c r="I1888" t="str">
        <f t="shared" si="93"/>
        <v/>
      </c>
    </row>
    <row r="1889" spans="1:9" x14ac:dyDescent="0.25">
      <c r="A1889" t="str">
        <f>IF('C. Fund Source'!B1889="","",'C. Fund Source'!B1889&amp;'C. Fund Source'!C1889&amp;'C. Fund Source'!D1889)</f>
        <v/>
      </c>
      <c r="B1889" t="str">
        <f>IF('C. Fund Source'!E1889="","",'C. Fund Source'!E1889)</f>
        <v/>
      </c>
      <c r="C1889" t="str">
        <f>IF(A1889="","",'C. Fund Source'!G1889)</f>
        <v/>
      </c>
      <c r="D1889" t="str">
        <f>IF(A1889="","",IF(COUNTIFS('Tracking Log'!H:H,A1889,'Tracking Log'!J:J,B1889)&gt;0,"Y","N"))</f>
        <v/>
      </c>
      <c r="E1889" t="str">
        <f>IF(A1889="","",IF(D1889="N","Unit will be held to the lessor of the adopted rate or "&amp;TEXT(C1889,"0.0000")&amp;" for "&amp;Year,VLOOKUP(A1889&amp;"-"&amp;B1889,'Tracking Support'!A:E,5,FALSE)))</f>
        <v/>
      </c>
      <c r="F1889">
        <f>IF(A1889=$F$1,COUNTIF($A$2:A1889,A1889),"")</f>
        <v>560</v>
      </c>
      <c r="G1889" t="str">
        <f t="shared" si="91"/>
        <v/>
      </c>
      <c r="H1889" t="str">
        <f t="shared" si="92"/>
        <v/>
      </c>
      <c r="I1889" t="str">
        <f t="shared" si="93"/>
        <v/>
      </c>
    </row>
    <row r="1890" spans="1:9" x14ac:dyDescent="0.25">
      <c r="A1890" t="str">
        <f>IF('C. Fund Source'!B1890="","",'C. Fund Source'!B1890&amp;'C. Fund Source'!C1890&amp;'C. Fund Source'!D1890)</f>
        <v/>
      </c>
      <c r="B1890" t="str">
        <f>IF('C. Fund Source'!E1890="","",'C. Fund Source'!E1890)</f>
        <v/>
      </c>
      <c r="C1890" t="str">
        <f>IF(A1890="","",'C. Fund Source'!G1890)</f>
        <v/>
      </c>
      <c r="D1890" t="str">
        <f>IF(A1890="","",IF(COUNTIFS('Tracking Log'!H:H,A1890,'Tracking Log'!J:J,B1890)&gt;0,"Y","N"))</f>
        <v/>
      </c>
      <c r="E1890" t="str">
        <f>IF(A1890="","",IF(D1890="N","Unit will be held to the lessor of the adopted rate or "&amp;TEXT(C1890,"0.0000")&amp;" for "&amp;Year,VLOOKUP(A1890&amp;"-"&amp;B1890,'Tracking Support'!A:E,5,FALSE)))</f>
        <v/>
      </c>
      <c r="F1890">
        <f>IF(A1890=$F$1,COUNTIF($A$2:A1890,A1890),"")</f>
        <v>561</v>
      </c>
      <c r="G1890" t="str">
        <f t="shared" si="91"/>
        <v/>
      </c>
      <c r="H1890" t="str">
        <f t="shared" si="92"/>
        <v/>
      </c>
      <c r="I1890" t="str">
        <f t="shared" si="93"/>
        <v/>
      </c>
    </row>
    <row r="1891" spans="1:9" x14ac:dyDescent="0.25">
      <c r="A1891" t="str">
        <f>IF('C. Fund Source'!B1891="","",'C. Fund Source'!B1891&amp;'C. Fund Source'!C1891&amp;'C. Fund Source'!D1891)</f>
        <v/>
      </c>
      <c r="B1891" t="str">
        <f>IF('C. Fund Source'!E1891="","",'C. Fund Source'!E1891)</f>
        <v/>
      </c>
      <c r="C1891" t="str">
        <f>IF(A1891="","",'C. Fund Source'!G1891)</f>
        <v/>
      </c>
      <c r="D1891" t="str">
        <f>IF(A1891="","",IF(COUNTIFS('Tracking Log'!H:H,A1891,'Tracking Log'!J:J,B1891)&gt;0,"Y","N"))</f>
        <v/>
      </c>
      <c r="E1891" t="str">
        <f>IF(A1891="","",IF(D1891="N","Unit will be held to the lessor of the adopted rate or "&amp;TEXT(C1891,"0.0000")&amp;" for "&amp;Year,VLOOKUP(A1891&amp;"-"&amp;B1891,'Tracking Support'!A:E,5,FALSE)))</f>
        <v/>
      </c>
      <c r="F1891">
        <f>IF(A1891=$F$1,COUNTIF($A$2:A1891,A1891),"")</f>
        <v>562</v>
      </c>
      <c r="G1891" t="str">
        <f t="shared" si="91"/>
        <v/>
      </c>
      <c r="H1891" t="str">
        <f t="shared" si="92"/>
        <v/>
      </c>
      <c r="I1891" t="str">
        <f t="shared" si="93"/>
        <v/>
      </c>
    </row>
    <row r="1892" spans="1:9" x14ac:dyDescent="0.25">
      <c r="A1892" t="str">
        <f>IF('C. Fund Source'!B1892="","",'C. Fund Source'!B1892&amp;'C. Fund Source'!C1892&amp;'C. Fund Source'!D1892)</f>
        <v/>
      </c>
      <c r="B1892" t="str">
        <f>IF('C. Fund Source'!E1892="","",'C. Fund Source'!E1892)</f>
        <v/>
      </c>
      <c r="C1892" t="str">
        <f>IF(A1892="","",'C. Fund Source'!G1892)</f>
        <v/>
      </c>
      <c r="D1892" t="str">
        <f>IF(A1892="","",IF(COUNTIFS('Tracking Log'!H:H,A1892,'Tracking Log'!J:J,B1892)&gt;0,"Y","N"))</f>
        <v/>
      </c>
      <c r="E1892" t="str">
        <f>IF(A1892="","",IF(D1892="N","Unit will be held to the lessor of the adopted rate or "&amp;TEXT(C1892,"0.0000")&amp;" for "&amp;Year,VLOOKUP(A1892&amp;"-"&amp;B1892,'Tracking Support'!A:E,5,FALSE)))</f>
        <v/>
      </c>
      <c r="F1892">
        <f>IF(A1892=$F$1,COUNTIF($A$2:A1892,A1892),"")</f>
        <v>563</v>
      </c>
      <c r="G1892" t="str">
        <f t="shared" si="91"/>
        <v/>
      </c>
      <c r="H1892" t="str">
        <f t="shared" si="92"/>
        <v/>
      </c>
      <c r="I1892" t="str">
        <f t="shared" si="93"/>
        <v/>
      </c>
    </row>
    <row r="1893" spans="1:9" x14ac:dyDescent="0.25">
      <c r="A1893" t="str">
        <f>IF('C. Fund Source'!B1893="","",'C. Fund Source'!B1893&amp;'C. Fund Source'!C1893&amp;'C. Fund Source'!D1893)</f>
        <v/>
      </c>
      <c r="B1893" t="str">
        <f>IF('C. Fund Source'!E1893="","",'C. Fund Source'!E1893)</f>
        <v/>
      </c>
      <c r="C1893" t="str">
        <f>IF(A1893="","",'C. Fund Source'!G1893)</f>
        <v/>
      </c>
      <c r="D1893" t="str">
        <f>IF(A1893="","",IF(COUNTIFS('Tracking Log'!H:H,A1893,'Tracking Log'!J:J,B1893)&gt;0,"Y","N"))</f>
        <v/>
      </c>
      <c r="E1893" t="str">
        <f>IF(A1893="","",IF(D1893="N","Unit will be held to the lessor of the adopted rate or "&amp;TEXT(C1893,"0.0000")&amp;" for "&amp;Year,VLOOKUP(A1893&amp;"-"&amp;B1893,'Tracking Support'!A:E,5,FALSE)))</f>
        <v/>
      </c>
      <c r="F1893">
        <f>IF(A1893=$F$1,COUNTIF($A$2:A1893,A1893),"")</f>
        <v>564</v>
      </c>
      <c r="G1893" t="str">
        <f t="shared" si="91"/>
        <v/>
      </c>
      <c r="H1893" t="str">
        <f t="shared" si="92"/>
        <v/>
      </c>
      <c r="I1893" t="str">
        <f t="shared" si="93"/>
        <v/>
      </c>
    </row>
    <row r="1894" spans="1:9" x14ac:dyDescent="0.25">
      <c r="A1894" t="str">
        <f>IF('C. Fund Source'!B1894="","",'C. Fund Source'!B1894&amp;'C. Fund Source'!C1894&amp;'C. Fund Source'!D1894)</f>
        <v/>
      </c>
      <c r="B1894" t="str">
        <f>IF('C. Fund Source'!E1894="","",'C. Fund Source'!E1894)</f>
        <v/>
      </c>
      <c r="C1894" t="str">
        <f>IF(A1894="","",'C. Fund Source'!G1894)</f>
        <v/>
      </c>
      <c r="D1894" t="str">
        <f>IF(A1894="","",IF(COUNTIFS('Tracking Log'!H:H,A1894,'Tracking Log'!J:J,B1894)&gt;0,"Y","N"))</f>
        <v/>
      </c>
      <c r="E1894" t="str">
        <f>IF(A1894="","",IF(D1894="N","Unit will be held to the lessor of the adopted rate or "&amp;TEXT(C1894,"0.0000")&amp;" for "&amp;Year,VLOOKUP(A1894&amp;"-"&amp;B1894,'Tracking Support'!A:E,5,FALSE)))</f>
        <v/>
      </c>
      <c r="F1894">
        <f>IF(A1894=$F$1,COUNTIF($A$2:A1894,A1894),"")</f>
        <v>565</v>
      </c>
      <c r="G1894" t="str">
        <f t="shared" si="91"/>
        <v/>
      </c>
      <c r="H1894" t="str">
        <f t="shared" si="92"/>
        <v/>
      </c>
      <c r="I1894" t="str">
        <f t="shared" si="93"/>
        <v/>
      </c>
    </row>
    <row r="1895" spans="1:9" x14ac:dyDescent="0.25">
      <c r="A1895" t="str">
        <f>IF('C. Fund Source'!B1895="","",'C. Fund Source'!B1895&amp;'C. Fund Source'!C1895&amp;'C. Fund Source'!D1895)</f>
        <v/>
      </c>
      <c r="B1895" t="str">
        <f>IF('C. Fund Source'!E1895="","",'C. Fund Source'!E1895)</f>
        <v/>
      </c>
      <c r="C1895" t="str">
        <f>IF(A1895="","",'C. Fund Source'!G1895)</f>
        <v/>
      </c>
      <c r="D1895" t="str">
        <f>IF(A1895="","",IF(COUNTIFS('Tracking Log'!H:H,A1895,'Tracking Log'!J:J,B1895)&gt;0,"Y","N"))</f>
        <v/>
      </c>
      <c r="E1895" t="str">
        <f>IF(A1895="","",IF(D1895="N","Unit will be held to the lessor of the adopted rate or "&amp;TEXT(C1895,"0.0000")&amp;" for "&amp;Year,VLOOKUP(A1895&amp;"-"&amp;B1895,'Tracking Support'!A:E,5,FALSE)))</f>
        <v/>
      </c>
      <c r="F1895">
        <f>IF(A1895=$F$1,COUNTIF($A$2:A1895,A1895),"")</f>
        <v>566</v>
      </c>
      <c r="G1895" t="str">
        <f t="shared" si="91"/>
        <v/>
      </c>
      <c r="H1895" t="str">
        <f t="shared" si="92"/>
        <v/>
      </c>
      <c r="I1895" t="str">
        <f t="shared" si="93"/>
        <v/>
      </c>
    </row>
    <row r="1896" spans="1:9" x14ac:dyDescent="0.25">
      <c r="A1896" t="str">
        <f>IF('C. Fund Source'!B1896="","",'C. Fund Source'!B1896&amp;'C. Fund Source'!C1896&amp;'C. Fund Source'!D1896)</f>
        <v/>
      </c>
      <c r="B1896" t="str">
        <f>IF('C. Fund Source'!E1896="","",'C. Fund Source'!E1896)</f>
        <v/>
      </c>
      <c r="C1896" t="str">
        <f>IF(A1896="","",'C. Fund Source'!G1896)</f>
        <v/>
      </c>
      <c r="D1896" t="str">
        <f>IF(A1896="","",IF(COUNTIFS('Tracking Log'!H:H,A1896,'Tracking Log'!J:J,B1896)&gt;0,"Y","N"))</f>
        <v/>
      </c>
      <c r="E1896" t="str">
        <f>IF(A1896="","",IF(D1896="N","Unit will be held to the lessor of the adopted rate or "&amp;TEXT(C1896,"0.0000")&amp;" for "&amp;Year,VLOOKUP(A1896&amp;"-"&amp;B1896,'Tracking Support'!A:E,5,FALSE)))</f>
        <v/>
      </c>
      <c r="F1896">
        <f>IF(A1896=$F$1,COUNTIF($A$2:A1896,A1896),"")</f>
        <v>567</v>
      </c>
      <c r="G1896" t="str">
        <f t="shared" si="91"/>
        <v/>
      </c>
      <c r="H1896" t="str">
        <f t="shared" si="92"/>
        <v/>
      </c>
      <c r="I1896" t="str">
        <f t="shared" si="93"/>
        <v/>
      </c>
    </row>
    <row r="1897" spans="1:9" x14ac:dyDescent="0.25">
      <c r="A1897" t="str">
        <f>IF('C. Fund Source'!B1897="","",'C. Fund Source'!B1897&amp;'C. Fund Source'!C1897&amp;'C. Fund Source'!D1897)</f>
        <v/>
      </c>
      <c r="B1897" t="str">
        <f>IF('C. Fund Source'!E1897="","",'C. Fund Source'!E1897)</f>
        <v/>
      </c>
      <c r="C1897" t="str">
        <f>IF(A1897="","",'C. Fund Source'!G1897)</f>
        <v/>
      </c>
      <c r="D1897" t="str">
        <f>IF(A1897="","",IF(COUNTIFS('Tracking Log'!H:H,A1897,'Tracking Log'!J:J,B1897)&gt;0,"Y","N"))</f>
        <v/>
      </c>
      <c r="E1897" t="str">
        <f>IF(A1897="","",IF(D1897="N","Unit will be held to the lessor of the adopted rate or "&amp;TEXT(C1897,"0.0000")&amp;" for "&amp;Year,VLOOKUP(A1897&amp;"-"&amp;B1897,'Tracking Support'!A:E,5,FALSE)))</f>
        <v/>
      </c>
      <c r="F1897">
        <f>IF(A1897=$F$1,COUNTIF($A$2:A1897,A1897),"")</f>
        <v>568</v>
      </c>
      <c r="G1897" t="str">
        <f t="shared" si="91"/>
        <v/>
      </c>
      <c r="H1897" t="str">
        <f t="shared" si="92"/>
        <v/>
      </c>
      <c r="I1897" t="str">
        <f t="shared" si="93"/>
        <v/>
      </c>
    </row>
    <row r="1898" spans="1:9" x14ac:dyDescent="0.25">
      <c r="A1898" t="str">
        <f>IF('C. Fund Source'!B1898="","",'C. Fund Source'!B1898&amp;'C. Fund Source'!C1898&amp;'C. Fund Source'!D1898)</f>
        <v/>
      </c>
      <c r="B1898" t="str">
        <f>IF('C. Fund Source'!E1898="","",'C. Fund Source'!E1898)</f>
        <v/>
      </c>
      <c r="C1898" t="str">
        <f>IF(A1898="","",'C. Fund Source'!G1898)</f>
        <v/>
      </c>
      <c r="D1898" t="str">
        <f>IF(A1898="","",IF(COUNTIFS('Tracking Log'!H:H,A1898,'Tracking Log'!J:J,B1898)&gt;0,"Y","N"))</f>
        <v/>
      </c>
      <c r="E1898" t="str">
        <f>IF(A1898="","",IF(D1898="N","Unit will be held to the lessor of the adopted rate or "&amp;TEXT(C1898,"0.0000")&amp;" for "&amp;Year,VLOOKUP(A1898&amp;"-"&amp;B1898,'Tracking Support'!A:E,5,FALSE)))</f>
        <v/>
      </c>
      <c r="F1898">
        <f>IF(A1898=$F$1,COUNTIF($A$2:A1898,A1898),"")</f>
        <v>569</v>
      </c>
      <c r="G1898" t="str">
        <f t="shared" si="91"/>
        <v/>
      </c>
      <c r="H1898" t="str">
        <f t="shared" si="92"/>
        <v/>
      </c>
      <c r="I1898" t="str">
        <f t="shared" si="93"/>
        <v/>
      </c>
    </row>
    <row r="1899" spans="1:9" x14ac:dyDescent="0.25">
      <c r="A1899" t="str">
        <f>IF('C. Fund Source'!B1899="","",'C. Fund Source'!B1899&amp;'C. Fund Source'!C1899&amp;'C. Fund Source'!D1899)</f>
        <v/>
      </c>
      <c r="B1899" t="str">
        <f>IF('C. Fund Source'!E1899="","",'C. Fund Source'!E1899)</f>
        <v/>
      </c>
      <c r="C1899" t="str">
        <f>IF(A1899="","",'C. Fund Source'!G1899)</f>
        <v/>
      </c>
      <c r="D1899" t="str">
        <f>IF(A1899="","",IF(COUNTIFS('Tracking Log'!H:H,A1899,'Tracking Log'!J:J,B1899)&gt;0,"Y","N"))</f>
        <v/>
      </c>
      <c r="E1899" t="str">
        <f>IF(A1899="","",IF(D1899="N","Unit will be held to the lessor of the adopted rate or "&amp;TEXT(C1899,"0.0000")&amp;" for "&amp;Year,VLOOKUP(A1899&amp;"-"&amp;B1899,'Tracking Support'!A:E,5,FALSE)))</f>
        <v/>
      </c>
      <c r="F1899">
        <f>IF(A1899=$F$1,COUNTIF($A$2:A1899,A1899),"")</f>
        <v>570</v>
      </c>
      <c r="G1899" t="str">
        <f t="shared" si="91"/>
        <v/>
      </c>
      <c r="H1899" t="str">
        <f t="shared" si="92"/>
        <v/>
      </c>
      <c r="I1899" t="str">
        <f t="shared" si="93"/>
        <v/>
      </c>
    </row>
    <row r="1900" spans="1:9" x14ac:dyDescent="0.25">
      <c r="A1900" t="str">
        <f>IF('C. Fund Source'!B1900="","",'C. Fund Source'!B1900&amp;'C. Fund Source'!C1900&amp;'C. Fund Source'!D1900)</f>
        <v/>
      </c>
      <c r="B1900" t="str">
        <f>IF('C. Fund Source'!E1900="","",'C. Fund Source'!E1900)</f>
        <v/>
      </c>
      <c r="C1900" t="str">
        <f>IF(A1900="","",'C. Fund Source'!G1900)</f>
        <v/>
      </c>
      <c r="D1900" t="str">
        <f>IF(A1900="","",IF(COUNTIFS('Tracking Log'!H:H,A1900,'Tracking Log'!J:J,B1900)&gt;0,"Y","N"))</f>
        <v/>
      </c>
      <c r="E1900" t="str">
        <f>IF(A1900="","",IF(D1900="N","Unit will be held to the lessor of the adopted rate or "&amp;TEXT(C1900,"0.0000")&amp;" for "&amp;Year,VLOOKUP(A1900&amp;"-"&amp;B1900,'Tracking Support'!A:E,5,FALSE)))</f>
        <v/>
      </c>
      <c r="F1900">
        <f>IF(A1900=$F$1,COUNTIF($A$2:A1900,A1900),"")</f>
        <v>571</v>
      </c>
      <c r="G1900" t="str">
        <f t="shared" si="91"/>
        <v/>
      </c>
      <c r="H1900" t="str">
        <f t="shared" si="92"/>
        <v/>
      </c>
      <c r="I1900" t="str">
        <f t="shared" si="93"/>
        <v/>
      </c>
    </row>
    <row r="1901" spans="1:9" x14ac:dyDescent="0.25">
      <c r="A1901" t="str">
        <f>IF('C. Fund Source'!B1901="","",'C. Fund Source'!B1901&amp;'C. Fund Source'!C1901&amp;'C. Fund Source'!D1901)</f>
        <v/>
      </c>
      <c r="B1901" t="str">
        <f>IF('C. Fund Source'!E1901="","",'C. Fund Source'!E1901)</f>
        <v/>
      </c>
      <c r="C1901" t="str">
        <f>IF(A1901="","",'C. Fund Source'!G1901)</f>
        <v/>
      </c>
      <c r="D1901" t="str">
        <f>IF(A1901="","",IF(COUNTIFS('Tracking Log'!H:H,A1901,'Tracking Log'!J:J,B1901)&gt;0,"Y","N"))</f>
        <v/>
      </c>
      <c r="E1901" t="str">
        <f>IF(A1901="","",IF(D1901="N","Unit will be held to the lessor of the adopted rate or "&amp;TEXT(C1901,"0.0000")&amp;" for "&amp;Year,VLOOKUP(A1901&amp;"-"&amp;B1901,'Tracking Support'!A:E,5,FALSE)))</f>
        <v/>
      </c>
      <c r="F1901">
        <f>IF(A1901=$F$1,COUNTIF($A$2:A1901,A1901),"")</f>
        <v>572</v>
      </c>
      <c r="G1901" t="str">
        <f t="shared" si="91"/>
        <v/>
      </c>
      <c r="H1901" t="str">
        <f t="shared" si="92"/>
        <v/>
      </c>
      <c r="I1901" t="str">
        <f t="shared" si="93"/>
        <v/>
      </c>
    </row>
    <row r="1902" spans="1:9" x14ac:dyDescent="0.25">
      <c r="A1902" t="str">
        <f>IF('C. Fund Source'!B1902="","",'C. Fund Source'!B1902&amp;'C. Fund Source'!C1902&amp;'C. Fund Source'!D1902)</f>
        <v/>
      </c>
      <c r="B1902" t="str">
        <f>IF('C. Fund Source'!E1902="","",'C. Fund Source'!E1902)</f>
        <v/>
      </c>
      <c r="C1902" t="str">
        <f>IF(A1902="","",'C. Fund Source'!G1902)</f>
        <v/>
      </c>
      <c r="D1902" t="str">
        <f>IF(A1902="","",IF(COUNTIFS('Tracking Log'!H:H,A1902,'Tracking Log'!J:J,B1902)&gt;0,"Y","N"))</f>
        <v/>
      </c>
      <c r="E1902" t="str">
        <f>IF(A1902="","",IF(D1902="N","Unit will be held to the lessor of the adopted rate or "&amp;TEXT(C1902,"0.0000")&amp;" for "&amp;Year,VLOOKUP(A1902&amp;"-"&amp;B1902,'Tracking Support'!A:E,5,FALSE)))</f>
        <v/>
      </c>
      <c r="F1902">
        <f>IF(A1902=$F$1,COUNTIF($A$2:A1902,A1902),"")</f>
        <v>573</v>
      </c>
      <c r="G1902" t="str">
        <f t="shared" si="91"/>
        <v/>
      </c>
      <c r="H1902" t="str">
        <f t="shared" si="92"/>
        <v/>
      </c>
      <c r="I1902" t="str">
        <f t="shared" si="93"/>
        <v/>
      </c>
    </row>
    <row r="1903" spans="1:9" x14ac:dyDescent="0.25">
      <c r="A1903" t="str">
        <f>IF('C. Fund Source'!B1903="","",'C. Fund Source'!B1903&amp;'C. Fund Source'!C1903&amp;'C. Fund Source'!D1903)</f>
        <v/>
      </c>
      <c r="B1903" t="str">
        <f>IF('C. Fund Source'!E1903="","",'C. Fund Source'!E1903)</f>
        <v/>
      </c>
      <c r="C1903" t="str">
        <f>IF(A1903="","",'C. Fund Source'!G1903)</f>
        <v/>
      </c>
      <c r="D1903" t="str">
        <f>IF(A1903="","",IF(COUNTIFS('Tracking Log'!H:H,A1903,'Tracking Log'!J:J,B1903)&gt;0,"Y","N"))</f>
        <v/>
      </c>
      <c r="E1903" t="str">
        <f>IF(A1903="","",IF(D1903="N","Unit will be held to the lessor of the adopted rate or "&amp;TEXT(C1903,"0.0000")&amp;" for "&amp;Year,VLOOKUP(A1903&amp;"-"&amp;B1903,'Tracking Support'!A:E,5,FALSE)))</f>
        <v/>
      </c>
      <c r="F1903">
        <f>IF(A1903=$F$1,COUNTIF($A$2:A1903,A1903),"")</f>
        <v>574</v>
      </c>
      <c r="G1903" t="str">
        <f t="shared" si="91"/>
        <v/>
      </c>
      <c r="H1903" t="str">
        <f t="shared" si="92"/>
        <v/>
      </c>
      <c r="I1903" t="str">
        <f t="shared" si="93"/>
        <v/>
      </c>
    </row>
    <row r="1904" spans="1:9" x14ac:dyDescent="0.25">
      <c r="A1904" t="str">
        <f>IF('C. Fund Source'!B1904="","",'C. Fund Source'!B1904&amp;'C. Fund Source'!C1904&amp;'C. Fund Source'!D1904)</f>
        <v/>
      </c>
      <c r="B1904" t="str">
        <f>IF('C. Fund Source'!E1904="","",'C. Fund Source'!E1904)</f>
        <v/>
      </c>
      <c r="C1904" t="str">
        <f>IF(A1904="","",'C. Fund Source'!G1904)</f>
        <v/>
      </c>
      <c r="D1904" t="str">
        <f>IF(A1904="","",IF(COUNTIFS('Tracking Log'!H:H,A1904,'Tracking Log'!J:J,B1904)&gt;0,"Y","N"))</f>
        <v/>
      </c>
      <c r="E1904" t="str">
        <f>IF(A1904="","",IF(D1904="N","Unit will be held to the lessor of the adopted rate or "&amp;TEXT(C1904,"0.0000")&amp;" for "&amp;Year,VLOOKUP(A1904&amp;"-"&amp;B1904,'Tracking Support'!A:E,5,FALSE)))</f>
        <v/>
      </c>
      <c r="F1904">
        <f>IF(A1904=$F$1,COUNTIF($A$2:A1904,A1904),"")</f>
        <v>575</v>
      </c>
      <c r="G1904" t="str">
        <f t="shared" si="91"/>
        <v/>
      </c>
      <c r="H1904" t="str">
        <f t="shared" si="92"/>
        <v/>
      </c>
      <c r="I1904" t="str">
        <f t="shared" si="93"/>
        <v/>
      </c>
    </row>
    <row r="1905" spans="1:9" x14ac:dyDescent="0.25">
      <c r="A1905" t="str">
        <f>IF('C. Fund Source'!B1905="","",'C. Fund Source'!B1905&amp;'C. Fund Source'!C1905&amp;'C. Fund Source'!D1905)</f>
        <v/>
      </c>
      <c r="B1905" t="str">
        <f>IF('C. Fund Source'!E1905="","",'C. Fund Source'!E1905)</f>
        <v/>
      </c>
      <c r="C1905" t="str">
        <f>IF(A1905="","",'C. Fund Source'!G1905)</f>
        <v/>
      </c>
      <c r="D1905" t="str">
        <f>IF(A1905="","",IF(COUNTIFS('Tracking Log'!H:H,A1905,'Tracking Log'!J:J,B1905)&gt;0,"Y","N"))</f>
        <v/>
      </c>
      <c r="E1905" t="str">
        <f>IF(A1905="","",IF(D1905="N","Unit will be held to the lessor of the adopted rate or "&amp;TEXT(C1905,"0.0000")&amp;" for "&amp;Year,VLOOKUP(A1905&amp;"-"&amp;B1905,'Tracking Support'!A:E,5,FALSE)))</f>
        <v/>
      </c>
      <c r="F1905">
        <f>IF(A1905=$F$1,COUNTIF($A$2:A1905,A1905),"")</f>
        <v>576</v>
      </c>
      <c r="G1905" t="str">
        <f t="shared" si="91"/>
        <v/>
      </c>
      <c r="H1905" t="str">
        <f t="shared" si="92"/>
        <v/>
      </c>
      <c r="I1905" t="str">
        <f t="shared" si="93"/>
        <v/>
      </c>
    </row>
    <row r="1906" spans="1:9" x14ac:dyDescent="0.25">
      <c r="A1906" t="str">
        <f>IF('C. Fund Source'!B1906="","",'C. Fund Source'!B1906&amp;'C. Fund Source'!C1906&amp;'C. Fund Source'!D1906)</f>
        <v/>
      </c>
      <c r="B1906" t="str">
        <f>IF('C. Fund Source'!E1906="","",'C. Fund Source'!E1906)</f>
        <v/>
      </c>
      <c r="C1906" t="str">
        <f>IF(A1906="","",'C. Fund Source'!G1906)</f>
        <v/>
      </c>
      <c r="D1906" t="str">
        <f>IF(A1906="","",IF(COUNTIFS('Tracking Log'!H:H,A1906,'Tracking Log'!J:J,B1906)&gt;0,"Y","N"))</f>
        <v/>
      </c>
      <c r="E1906" t="str">
        <f>IF(A1906="","",IF(D1906="N","Unit will be held to the lessor of the adopted rate or "&amp;TEXT(C1906,"0.0000")&amp;" for "&amp;Year,VLOOKUP(A1906&amp;"-"&amp;B1906,'Tracking Support'!A:E,5,FALSE)))</f>
        <v/>
      </c>
      <c r="F1906">
        <f>IF(A1906=$F$1,COUNTIF($A$2:A1906,A1906),"")</f>
        <v>577</v>
      </c>
      <c r="G1906" t="str">
        <f t="shared" si="91"/>
        <v/>
      </c>
      <c r="H1906" t="str">
        <f t="shared" si="92"/>
        <v/>
      </c>
      <c r="I1906" t="str">
        <f t="shared" si="93"/>
        <v/>
      </c>
    </row>
    <row r="1907" spans="1:9" x14ac:dyDescent="0.25">
      <c r="A1907" t="str">
        <f>IF('C. Fund Source'!B1907="","",'C. Fund Source'!B1907&amp;'C. Fund Source'!C1907&amp;'C. Fund Source'!D1907)</f>
        <v/>
      </c>
      <c r="B1907" t="str">
        <f>IF('C. Fund Source'!E1907="","",'C. Fund Source'!E1907)</f>
        <v/>
      </c>
      <c r="C1907" t="str">
        <f>IF(A1907="","",'C. Fund Source'!G1907)</f>
        <v/>
      </c>
      <c r="D1907" t="str">
        <f>IF(A1907="","",IF(COUNTIFS('Tracking Log'!H:H,A1907,'Tracking Log'!J:J,B1907)&gt;0,"Y","N"))</f>
        <v/>
      </c>
      <c r="E1907" t="str">
        <f>IF(A1907="","",IF(D1907="N","Unit will be held to the lessor of the adopted rate or "&amp;TEXT(C1907,"0.0000")&amp;" for "&amp;Year,VLOOKUP(A1907&amp;"-"&amp;B1907,'Tracking Support'!A:E,5,FALSE)))</f>
        <v/>
      </c>
      <c r="F1907">
        <f>IF(A1907=$F$1,COUNTIF($A$2:A1907,A1907),"")</f>
        <v>578</v>
      </c>
      <c r="G1907" t="str">
        <f t="shared" si="91"/>
        <v/>
      </c>
      <c r="H1907" t="str">
        <f t="shared" si="92"/>
        <v/>
      </c>
      <c r="I1907" t="str">
        <f t="shared" si="93"/>
        <v/>
      </c>
    </row>
    <row r="1908" spans="1:9" x14ac:dyDescent="0.25">
      <c r="A1908" t="str">
        <f>IF('C. Fund Source'!B1908="","",'C. Fund Source'!B1908&amp;'C. Fund Source'!C1908&amp;'C. Fund Source'!D1908)</f>
        <v/>
      </c>
      <c r="B1908" t="str">
        <f>IF('C. Fund Source'!E1908="","",'C. Fund Source'!E1908)</f>
        <v/>
      </c>
      <c r="C1908" t="str">
        <f>IF(A1908="","",'C. Fund Source'!G1908)</f>
        <v/>
      </c>
      <c r="D1908" t="str">
        <f>IF(A1908="","",IF(COUNTIFS('Tracking Log'!H:H,A1908,'Tracking Log'!J:J,B1908)&gt;0,"Y","N"))</f>
        <v/>
      </c>
      <c r="E1908" t="str">
        <f>IF(A1908="","",IF(D1908="N","Unit will be held to the lessor of the adopted rate or "&amp;TEXT(C1908,"0.0000")&amp;" for "&amp;Year,VLOOKUP(A1908&amp;"-"&amp;B1908,'Tracking Support'!A:E,5,FALSE)))</f>
        <v/>
      </c>
      <c r="F1908">
        <f>IF(A1908=$F$1,COUNTIF($A$2:A1908,A1908),"")</f>
        <v>579</v>
      </c>
      <c r="G1908" t="str">
        <f t="shared" si="91"/>
        <v/>
      </c>
      <c r="H1908" t="str">
        <f t="shared" si="92"/>
        <v/>
      </c>
      <c r="I1908" t="str">
        <f t="shared" si="93"/>
        <v/>
      </c>
    </row>
    <row r="1909" spans="1:9" x14ac:dyDescent="0.25">
      <c r="A1909" t="str">
        <f>IF('C. Fund Source'!B1909="","",'C. Fund Source'!B1909&amp;'C. Fund Source'!C1909&amp;'C. Fund Source'!D1909)</f>
        <v/>
      </c>
      <c r="B1909" t="str">
        <f>IF('C. Fund Source'!E1909="","",'C. Fund Source'!E1909)</f>
        <v/>
      </c>
      <c r="C1909" t="str">
        <f>IF(A1909="","",'C. Fund Source'!G1909)</f>
        <v/>
      </c>
      <c r="D1909" t="str">
        <f>IF(A1909="","",IF(COUNTIFS('Tracking Log'!H:H,A1909,'Tracking Log'!J:J,B1909)&gt;0,"Y","N"))</f>
        <v/>
      </c>
      <c r="E1909" t="str">
        <f>IF(A1909="","",IF(D1909="N","Unit will be held to the lessor of the adopted rate or "&amp;TEXT(C1909,"0.0000")&amp;" for "&amp;Year,VLOOKUP(A1909&amp;"-"&amp;B1909,'Tracking Support'!A:E,5,FALSE)))</f>
        <v/>
      </c>
      <c r="F1909">
        <f>IF(A1909=$F$1,COUNTIF($A$2:A1909,A1909),"")</f>
        <v>580</v>
      </c>
      <c r="G1909" t="str">
        <f t="shared" si="91"/>
        <v/>
      </c>
      <c r="H1909" t="str">
        <f t="shared" si="92"/>
        <v/>
      </c>
      <c r="I1909" t="str">
        <f t="shared" si="93"/>
        <v/>
      </c>
    </row>
    <row r="1910" spans="1:9" x14ac:dyDescent="0.25">
      <c r="A1910" t="str">
        <f>IF('C. Fund Source'!B1910="","",'C. Fund Source'!B1910&amp;'C. Fund Source'!C1910&amp;'C. Fund Source'!D1910)</f>
        <v/>
      </c>
      <c r="B1910" t="str">
        <f>IF('C. Fund Source'!E1910="","",'C. Fund Source'!E1910)</f>
        <v/>
      </c>
      <c r="C1910" t="str">
        <f>IF(A1910="","",'C. Fund Source'!G1910)</f>
        <v/>
      </c>
      <c r="D1910" t="str">
        <f>IF(A1910="","",IF(COUNTIFS('Tracking Log'!H:H,A1910,'Tracking Log'!J:J,B1910)&gt;0,"Y","N"))</f>
        <v/>
      </c>
      <c r="E1910" t="str">
        <f>IF(A1910="","",IF(D1910="N","Unit will be held to the lessor of the adopted rate or "&amp;TEXT(C1910,"0.0000")&amp;" for "&amp;Year,VLOOKUP(A1910&amp;"-"&amp;B1910,'Tracking Support'!A:E,5,FALSE)))</f>
        <v/>
      </c>
      <c r="F1910">
        <f>IF(A1910=$F$1,COUNTIF($A$2:A1910,A1910),"")</f>
        <v>581</v>
      </c>
      <c r="G1910" t="str">
        <f t="shared" si="91"/>
        <v/>
      </c>
      <c r="H1910" t="str">
        <f t="shared" si="92"/>
        <v/>
      </c>
      <c r="I1910" t="str">
        <f t="shared" si="93"/>
        <v/>
      </c>
    </row>
    <row r="1911" spans="1:9" x14ac:dyDescent="0.25">
      <c r="A1911" t="str">
        <f>IF('C. Fund Source'!B1911="","",'C. Fund Source'!B1911&amp;'C. Fund Source'!C1911&amp;'C. Fund Source'!D1911)</f>
        <v/>
      </c>
      <c r="B1911" t="str">
        <f>IF('C. Fund Source'!E1911="","",'C. Fund Source'!E1911)</f>
        <v/>
      </c>
      <c r="C1911" t="str">
        <f>IF(A1911="","",'C. Fund Source'!G1911)</f>
        <v/>
      </c>
      <c r="D1911" t="str">
        <f>IF(A1911="","",IF(COUNTIFS('Tracking Log'!H:H,A1911,'Tracking Log'!J:J,B1911)&gt;0,"Y","N"))</f>
        <v/>
      </c>
      <c r="E1911" t="str">
        <f>IF(A1911="","",IF(D1911="N","Unit will be held to the lessor of the adopted rate or "&amp;TEXT(C1911,"0.0000")&amp;" for "&amp;Year,VLOOKUP(A1911&amp;"-"&amp;B1911,'Tracking Support'!A:E,5,FALSE)))</f>
        <v/>
      </c>
      <c r="F1911">
        <f>IF(A1911=$F$1,COUNTIF($A$2:A1911,A1911),"")</f>
        <v>582</v>
      </c>
      <c r="G1911" t="str">
        <f t="shared" si="91"/>
        <v/>
      </c>
      <c r="H1911" t="str">
        <f t="shared" si="92"/>
        <v/>
      </c>
      <c r="I1911" t="str">
        <f t="shared" si="93"/>
        <v/>
      </c>
    </row>
    <row r="1912" spans="1:9" x14ac:dyDescent="0.25">
      <c r="A1912" t="str">
        <f>IF('C. Fund Source'!B1912="","",'C. Fund Source'!B1912&amp;'C. Fund Source'!C1912&amp;'C. Fund Source'!D1912)</f>
        <v/>
      </c>
      <c r="B1912" t="str">
        <f>IF('C. Fund Source'!E1912="","",'C. Fund Source'!E1912)</f>
        <v/>
      </c>
      <c r="C1912" t="str">
        <f>IF(A1912="","",'C. Fund Source'!G1912)</f>
        <v/>
      </c>
      <c r="D1912" t="str">
        <f>IF(A1912="","",IF(COUNTIFS('Tracking Log'!H:H,A1912,'Tracking Log'!J:J,B1912)&gt;0,"Y","N"))</f>
        <v/>
      </c>
      <c r="E1912" t="str">
        <f>IF(A1912="","",IF(D1912="N","Unit will be held to the lessor of the adopted rate or "&amp;TEXT(C1912,"0.0000")&amp;" for "&amp;Year,VLOOKUP(A1912&amp;"-"&amp;B1912,'Tracking Support'!A:E,5,FALSE)))</f>
        <v/>
      </c>
      <c r="F1912">
        <f>IF(A1912=$F$1,COUNTIF($A$2:A1912,A1912),"")</f>
        <v>583</v>
      </c>
      <c r="G1912" t="str">
        <f t="shared" si="91"/>
        <v/>
      </c>
      <c r="H1912" t="str">
        <f t="shared" si="92"/>
        <v/>
      </c>
      <c r="I1912" t="str">
        <f t="shared" si="93"/>
        <v/>
      </c>
    </row>
    <row r="1913" spans="1:9" x14ac:dyDescent="0.25">
      <c r="A1913" t="str">
        <f>IF('C. Fund Source'!B1913="","",'C. Fund Source'!B1913&amp;'C. Fund Source'!C1913&amp;'C. Fund Source'!D1913)</f>
        <v/>
      </c>
      <c r="B1913" t="str">
        <f>IF('C. Fund Source'!E1913="","",'C. Fund Source'!E1913)</f>
        <v/>
      </c>
      <c r="C1913" t="str">
        <f>IF(A1913="","",'C. Fund Source'!G1913)</f>
        <v/>
      </c>
      <c r="D1913" t="str">
        <f>IF(A1913="","",IF(COUNTIFS('Tracking Log'!H:H,A1913,'Tracking Log'!J:J,B1913)&gt;0,"Y","N"))</f>
        <v/>
      </c>
      <c r="E1913" t="str">
        <f>IF(A1913="","",IF(D1913="N","Unit will be held to the lessor of the adopted rate or "&amp;TEXT(C1913,"0.0000")&amp;" for "&amp;Year,VLOOKUP(A1913&amp;"-"&amp;B1913,'Tracking Support'!A:E,5,FALSE)))</f>
        <v/>
      </c>
      <c r="F1913">
        <f>IF(A1913=$F$1,COUNTIF($A$2:A1913,A1913),"")</f>
        <v>584</v>
      </c>
      <c r="G1913" t="str">
        <f t="shared" si="91"/>
        <v/>
      </c>
      <c r="H1913" t="str">
        <f t="shared" si="92"/>
        <v/>
      </c>
      <c r="I1913" t="str">
        <f t="shared" si="93"/>
        <v/>
      </c>
    </row>
    <row r="1914" spans="1:9" x14ac:dyDescent="0.25">
      <c r="A1914" t="str">
        <f>IF('C. Fund Source'!B1914="","",'C. Fund Source'!B1914&amp;'C. Fund Source'!C1914&amp;'C. Fund Source'!D1914)</f>
        <v/>
      </c>
      <c r="B1914" t="str">
        <f>IF('C. Fund Source'!E1914="","",'C. Fund Source'!E1914)</f>
        <v/>
      </c>
      <c r="C1914" t="str">
        <f>IF(A1914="","",'C. Fund Source'!G1914)</f>
        <v/>
      </c>
      <c r="D1914" t="str">
        <f>IF(A1914="","",IF(COUNTIFS('Tracking Log'!H:H,A1914,'Tracking Log'!J:J,B1914)&gt;0,"Y","N"))</f>
        <v/>
      </c>
      <c r="E1914" t="str">
        <f>IF(A1914="","",IF(D1914="N","Unit will be held to the lessor of the adopted rate or "&amp;TEXT(C1914,"0.0000")&amp;" for "&amp;Year,VLOOKUP(A1914&amp;"-"&amp;B1914,'Tracking Support'!A:E,5,FALSE)))</f>
        <v/>
      </c>
      <c r="F1914">
        <f>IF(A1914=$F$1,COUNTIF($A$2:A1914,A1914),"")</f>
        <v>585</v>
      </c>
      <c r="G1914" t="str">
        <f t="shared" si="91"/>
        <v/>
      </c>
      <c r="H1914" t="str">
        <f t="shared" si="92"/>
        <v/>
      </c>
      <c r="I1914" t="str">
        <f t="shared" si="93"/>
        <v/>
      </c>
    </row>
    <row r="1915" spans="1:9" x14ac:dyDescent="0.25">
      <c r="A1915" t="str">
        <f>IF('C. Fund Source'!B1915="","",'C. Fund Source'!B1915&amp;'C. Fund Source'!C1915&amp;'C. Fund Source'!D1915)</f>
        <v/>
      </c>
      <c r="B1915" t="str">
        <f>IF('C. Fund Source'!E1915="","",'C. Fund Source'!E1915)</f>
        <v/>
      </c>
      <c r="C1915" t="str">
        <f>IF(A1915="","",'C. Fund Source'!G1915)</f>
        <v/>
      </c>
      <c r="D1915" t="str">
        <f>IF(A1915="","",IF(COUNTIFS('Tracking Log'!H:H,A1915,'Tracking Log'!J:J,B1915)&gt;0,"Y","N"))</f>
        <v/>
      </c>
      <c r="E1915" t="str">
        <f>IF(A1915="","",IF(D1915="N","Unit will be held to the lessor of the adopted rate or "&amp;TEXT(C1915,"0.0000")&amp;" for "&amp;Year,VLOOKUP(A1915&amp;"-"&amp;B1915,'Tracking Support'!A:E,5,FALSE)))</f>
        <v/>
      </c>
      <c r="F1915">
        <f>IF(A1915=$F$1,COUNTIF($A$2:A1915,A1915),"")</f>
        <v>586</v>
      </c>
      <c r="G1915" t="str">
        <f t="shared" si="91"/>
        <v/>
      </c>
      <c r="H1915" t="str">
        <f t="shared" si="92"/>
        <v/>
      </c>
      <c r="I1915" t="str">
        <f t="shared" si="93"/>
        <v/>
      </c>
    </row>
    <row r="1916" spans="1:9" x14ac:dyDescent="0.25">
      <c r="A1916" t="str">
        <f>IF('C. Fund Source'!B1916="","",'C. Fund Source'!B1916&amp;'C. Fund Source'!C1916&amp;'C. Fund Source'!D1916)</f>
        <v/>
      </c>
      <c r="B1916" t="str">
        <f>IF('C. Fund Source'!E1916="","",'C. Fund Source'!E1916)</f>
        <v/>
      </c>
      <c r="C1916" t="str">
        <f>IF(A1916="","",'C. Fund Source'!G1916)</f>
        <v/>
      </c>
      <c r="D1916" t="str">
        <f>IF(A1916="","",IF(COUNTIFS('Tracking Log'!H:H,A1916,'Tracking Log'!J:J,B1916)&gt;0,"Y","N"))</f>
        <v/>
      </c>
      <c r="E1916" t="str">
        <f>IF(A1916="","",IF(D1916="N","Unit will be held to the lessor of the adopted rate or "&amp;TEXT(C1916,"0.0000")&amp;" for "&amp;Year,VLOOKUP(A1916&amp;"-"&amp;B1916,'Tracking Support'!A:E,5,FALSE)))</f>
        <v/>
      </c>
      <c r="F1916">
        <f>IF(A1916=$F$1,COUNTIF($A$2:A1916,A1916),"")</f>
        <v>587</v>
      </c>
      <c r="G1916" t="str">
        <f t="shared" si="91"/>
        <v/>
      </c>
      <c r="H1916" t="str">
        <f t="shared" si="92"/>
        <v/>
      </c>
      <c r="I1916" t="str">
        <f t="shared" si="93"/>
        <v/>
      </c>
    </row>
    <row r="1917" spans="1:9" x14ac:dyDescent="0.25">
      <c r="A1917" t="str">
        <f>IF('C. Fund Source'!B1917="","",'C. Fund Source'!B1917&amp;'C. Fund Source'!C1917&amp;'C. Fund Source'!D1917)</f>
        <v/>
      </c>
      <c r="B1917" t="str">
        <f>IF('C. Fund Source'!E1917="","",'C. Fund Source'!E1917)</f>
        <v/>
      </c>
      <c r="C1917" t="str">
        <f>IF(A1917="","",'C. Fund Source'!G1917)</f>
        <v/>
      </c>
      <c r="D1917" t="str">
        <f>IF(A1917="","",IF(COUNTIFS('Tracking Log'!H:H,A1917,'Tracking Log'!J:J,B1917)&gt;0,"Y","N"))</f>
        <v/>
      </c>
      <c r="E1917" t="str">
        <f>IF(A1917="","",IF(D1917="N","Unit will be held to the lessor of the adopted rate or "&amp;TEXT(C1917,"0.0000")&amp;" for "&amp;Year,VLOOKUP(A1917&amp;"-"&amp;B1917,'Tracking Support'!A:E,5,FALSE)))</f>
        <v/>
      </c>
      <c r="F1917">
        <f>IF(A1917=$F$1,COUNTIF($A$2:A1917,A1917),"")</f>
        <v>588</v>
      </c>
      <c r="G1917" t="str">
        <f t="shared" si="91"/>
        <v/>
      </c>
      <c r="H1917" t="str">
        <f t="shared" si="92"/>
        <v/>
      </c>
      <c r="I1917" t="str">
        <f t="shared" si="93"/>
        <v/>
      </c>
    </row>
    <row r="1918" spans="1:9" x14ac:dyDescent="0.25">
      <c r="A1918" t="str">
        <f>IF('C. Fund Source'!B1918="","",'C. Fund Source'!B1918&amp;'C. Fund Source'!C1918&amp;'C. Fund Source'!D1918)</f>
        <v/>
      </c>
      <c r="B1918" t="str">
        <f>IF('C. Fund Source'!E1918="","",'C. Fund Source'!E1918)</f>
        <v/>
      </c>
      <c r="C1918" t="str">
        <f>IF(A1918="","",'C. Fund Source'!G1918)</f>
        <v/>
      </c>
      <c r="D1918" t="str">
        <f>IF(A1918="","",IF(COUNTIFS('Tracking Log'!H:H,A1918,'Tracking Log'!J:J,B1918)&gt;0,"Y","N"))</f>
        <v/>
      </c>
      <c r="E1918" t="str">
        <f>IF(A1918="","",IF(D1918="N","Unit will be held to the lessor of the adopted rate or "&amp;TEXT(C1918,"0.0000")&amp;" for "&amp;Year,VLOOKUP(A1918&amp;"-"&amp;B1918,'Tracking Support'!A:E,5,FALSE)))</f>
        <v/>
      </c>
      <c r="F1918">
        <f>IF(A1918=$F$1,COUNTIF($A$2:A1918,A1918),"")</f>
        <v>589</v>
      </c>
      <c r="G1918" t="str">
        <f t="shared" si="91"/>
        <v/>
      </c>
      <c r="H1918" t="str">
        <f t="shared" si="92"/>
        <v/>
      </c>
      <c r="I1918" t="str">
        <f t="shared" si="93"/>
        <v/>
      </c>
    </row>
    <row r="1919" spans="1:9" x14ac:dyDescent="0.25">
      <c r="A1919" t="str">
        <f>IF('C. Fund Source'!B1919="","",'C. Fund Source'!B1919&amp;'C. Fund Source'!C1919&amp;'C. Fund Source'!D1919)</f>
        <v/>
      </c>
      <c r="B1919" t="str">
        <f>IF('C. Fund Source'!E1919="","",'C. Fund Source'!E1919)</f>
        <v/>
      </c>
      <c r="C1919" t="str">
        <f>IF(A1919="","",'C. Fund Source'!G1919)</f>
        <v/>
      </c>
      <c r="D1919" t="str">
        <f>IF(A1919="","",IF(COUNTIFS('Tracking Log'!H:H,A1919,'Tracking Log'!J:J,B1919)&gt;0,"Y","N"))</f>
        <v/>
      </c>
      <c r="E1919" t="str">
        <f>IF(A1919="","",IF(D1919="N","Unit will be held to the lessor of the adopted rate or "&amp;TEXT(C1919,"0.0000")&amp;" for "&amp;Year,VLOOKUP(A1919&amp;"-"&amp;B1919,'Tracking Support'!A:E,5,FALSE)))</f>
        <v/>
      </c>
      <c r="F1919">
        <f>IF(A1919=$F$1,COUNTIF($A$2:A1919,A1919),"")</f>
        <v>590</v>
      </c>
      <c r="G1919" t="str">
        <f t="shared" si="91"/>
        <v/>
      </c>
      <c r="H1919" t="str">
        <f t="shared" si="92"/>
        <v/>
      </c>
      <c r="I1919" t="str">
        <f t="shared" si="93"/>
        <v/>
      </c>
    </row>
    <row r="1920" spans="1:9" x14ac:dyDescent="0.25">
      <c r="A1920" t="str">
        <f>IF('C. Fund Source'!B1920="","",'C. Fund Source'!B1920&amp;'C. Fund Source'!C1920&amp;'C. Fund Source'!D1920)</f>
        <v/>
      </c>
      <c r="B1920" t="str">
        <f>IF('C. Fund Source'!E1920="","",'C. Fund Source'!E1920)</f>
        <v/>
      </c>
      <c r="C1920" t="str">
        <f>IF(A1920="","",'C. Fund Source'!G1920)</f>
        <v/>
      </c>
      <c r="D1920" t="str">
        <f>IF(A1920="","",IF(COUNTIFS('Tracking Log'!H:H,A1920,'Tracking Log'!J:J,B1920)&gt;0,"Y","N"))</f>
        <v/>
      </c>
      <c r="E1920" t="str">
        <f>IF(A1920="","",IF(D1920="N","Unit will be held to the lessor of the adopted rate or "&amp;TEXT(C1920,"0.0000")&amp;" for "&amp;Year,VLOOKUP(A1920&amp;"-"&amp;B1920,'Tracking Support'!A:E,5,FALSE)))</f>
        <v/>
      </c>
      <c r="F1920">
        <f>IF(A1920=$F$1,COUNTIF($A$2:A1920,A1920),"")</f>
        <v>591</v>
      </c>
      <c r="G1920" t="str">
        <f t="shared" si="91"/>
        <v/>
      </c>
      <c r="H1920" t="str">
        <f t="shared" si="92"/>
        <v/>
      </c>
      <c r="I1920" t="str">
        <f t="shared" si="93"/>
        <v/>
      </c>
    </row>
    <row r="1921" spans="1:9" x14ac:dyDescent="0.25">
      <c r="A1921" t="str">
        <f>IF('C. Fund Source'!B1921="","",'C. Fund Source'!B1921&amp;'C. Fund Source'!C1921&amp;'C. Fund Source'!D1921)</f>
        <v/>
      </c>
      <c r="B1921" t="str">
        <f>IF('C. Fund Source'!E1921="","",'C. Fund Source'!E1921)</f>
        <v/>
      </c>
      <c r="C1921" t="str">
        <f>IF(A1921="","",'C. Fund Source'!G1921)</f>
        <v/>
      </c>
      <c r="D1921" t="str">
        <f>IF(A1921="","",IF(COUNTIFS('Tracking Log'!H:H,A1921,'Tracking Log'!J:J,B1921)&gt;0,"Y","N"))</f>
        <v/>
      </c>
      <c r="E1921" t="str">
        <f>IF(A1921="","",IF(D1921="N","Unit will be held to the lessor of the adopted rate or "&amp;TEXT(C1921,"0.0000")&amp;" for "&amp;Year,VLOOKUP(A1921&amp;"-"&amp;B1921,'Tracking Support'!A:E,5,FALSE)))</f>
        <v/>
      </c>
      <c r="F1921">
        <f>IF(A1921=$F$1,COUNTIF($A$2:A1921,A1921),"")</f>
        <v>592</v>
      </c>
      <c r="G1921" t="str">
        <f t="shared" si="91"/>
        <v/>
      </c>
      <c r="H1921" t="str">
        <f t="shared" si="92"/>
        <v/>
      </c>
      <c r="I1921" t="str">
        <f t="shared" si="93"/>
        <v/>
      </c>
    </row>
    <row r="1922" spans="1:9" x14ac:dyDescent="0.25">
      <c r="A1922" t="str">
        <f>IF('C. Fund Source'!B1922="","",'C. Fund Source'!B1922&amp;'C. Fund Source'!C1922&amp;'C. Fund Source'!D1922)</f>
        <v/>
      </c>
      <c r="B1922" t="str">
        <f>IF('C. Fund Source'!E1922="","",'C. Fund Source'!E1922)</f>
        <v/>
      </c>
      <c r="C1922" t="str">
        <f>IF(A1922="","",'C. Fund Source'!G1922)</f>
        <v/>
      </c>
      <c r="D1922" t="str">
        <f>IF(A1922="","",IF(COUNTIFS('Tracking Log'!H:H,A1922,'Tracking Log'!J:J,B1922)&gt;0,"Y","N"))</f>
        <v/>
      </c>
      <c r="E1922" t="str">
        <f>IF(A1922="","",IF(D1922="N","Unit will be held to the lessor of the adopted rate or "&amp;TEXT(C1922,"0.0000")&amp;" for "&amp;Year,VLOOKUP(A1922&amp;"-"&amp;B1922,'Tracking Support'!A:E,5,FALSE)))</f>
        <v/>
      </c>
      <c r="F1922">
        <f>IF(A1922=$F$1,COUNTIF($A$2:A1922,A1922),"")</f>
        <v>593</v>
      </c>
      <c r="G1922" t="str">
        <f t="shared" si="91"/>
        <v/>
      </c>
      <c r="H1922" t="str">
        <f t="shared" si="92"/>
        <v/>
      </c>
      <c r="I1922" t="str">
        <f t="shared" si="93"/>
        <v/>
      </c>
    </row>
    <row r="1923" spans="1:9" x14ac:dyDescent="0.25">
      <c r="A1923" t="str">
        <f>IF('C. Fund Source'!B1923="","",'C. Fund Source'!B1923&amp;'C. Fund Source'!C1923&amp;'C. Fund Source'!D1923)</f>
        <v/>
      </c>
      <c r="B1923" t="str">
        <f>IF('C. Fund Source'!E1923="","",'C. Fund Source'!E1923)</f>
        <v/>
      </c>
      <c r="C1923" t="str">
        <f>IF(A1923="","",'C. Fund Source'!G1923)</f>
        <v/>
      </c>
      <c r="D1923" t="str">
        <f>IF(A1923="","",IF(COUNTIFS('Tracking Log'!H:H,A1923,'Tracking Log'!J:J,B1923)&gt;0,"Y","N"))</f>
        <v/>
      </c>
      <c r="E1923" t="str">
        <f>IF(A1923="","",IF(D1923="N","Unit will be held to the lessor of the adopted rate or "&amp;TEXT(C1923,"0.0000")&amp;" for "&amp;Year,VLOOKUP(A1923&amp;"-"&amp;B1923,'Tracking Support'!A:E,5,FALSE)))</f>
        <v/>
      </c>
      <c r="F1923">
        <f>IF(A1923=$F$1,COUNTIF($A$2:A1923,A1923),"")</f>
        <v>594</v>
      </c>
      <c r="G1923" t="str">
        <f t="shared" ref="G1923:G1986" si="94">IF(F1923="","",B1923)</f>
        <v/>
      </c>
      <c r="H1923" t="str">
        <f t="shared" ref="H1923:H1986" si="95">IF(F1923="","",C1923)</f>
        <v/>
      </c>
      <c r="I1923" t="str">
        <f t="shared" ref="I1923:I1986" si="96">IF(F1923="","",E1923)</f>
        <v/>
      </c>
    </row>
    <row r="1924" spans="1:9" x14ac:dyDescent="0.25">
      <c r="A1924" t="str">
        <f>IF('C. Fund Source'!B1924="","",'C. Fund Source'!B1924&amp;'C. Fund Source'!C1924&amp;'C. Fund Source'!D1924)</f>
        <v/>
      </c>
      <c r="B1924" t="str">
        <f>IF('C. Fund Source'!E1924="","",'C. Fund Source'!E1924)</f>
        <v/>
      </c>
      <c r="C1924" t="str">
        <f>IF(A1924="","",'C. Fund Source'!G1924)</f>
        <v/>
      </c>
      <c r="D1924" t="str">
        <f>IF(A1924="","",IF(COUNTIFS('Tracking Log'!H:H,A1924,'Tracking Log'!J:J,B1924)&gt;0,"Y","N"))</f>
        <v/>
      </c>
      <c r="E1924" t="str">
        <f>IF(A1924="","",IF(D1924="N","Unit will be held to the lessor of the adopted rate or "&amp;TEXT(C1924,"0.0000")&amp;" for "&amp;Year,VLOOKUP(A1924&amp;"-"&amp;B1924,'Tracking Support'!A:E,5,FALSE)))</f>
        <v/>
      </c>
      <c r="F1924">
        <f>IF(A1924=$F$1,COUNTIF($A$2:A1924,A1924),"")</f>
        <v>595</v>
      </c>
      <c r="G1924" t="str">
        <f t="shared" si="94"/>
        <v/>
      </c>
      <c r="H1924" t="str">
        <f t="shared" si="95"/>
        <v/>
      </c>
      <c r="I1924" t="str">
        <f t="shared" si="96"/>
        <v/>
      </c>
    </row>
    <row r="1925" spans="1:9" x14ac:dyDescent="0.25">
      <c r="A1925" t="str">
        <f>IF('C. Fund Source'!B1925="","",'C. Fund Source'!B1925&amp;'C. Fund Source'!C1925&amp;'C. Fund Source'!D1925)</f>
        <v/>
      </c>
      <c r="B1925" t="str">
        <f>IF('C. Fund Source'!E1925="","",'C. Fund Source'!E1925)</f>
        <v/>
      </c>
      <c r="C1925" t="str">
        <f>IF(A1925="","",'C. Fund Source'!G1925)</f>
        <v/>
      </c>
      <c r="D1925" t="str">
        <f>IF(A1925="","",IF(COUNTIFS('Tracking Log'!H:H,A1925,'Tracking Log'!J:J,B1925)&gt;0,"Y","N"))</f>
        <v/>
      </c>
      <c r="E1925" t="str">
        <f>IF(A1925="","",IF(D1925="N","Unit will be held to the lessor of the adopted rate or "&amp;TEXT(C1925,"0.0000")&amp;" for "&amp;Year,VLOOKUP(A1925&amp;"-"&amp;B1925,'Tracking Support'!A:E,5,FALSE)))</f>
        <v/>
      </c>
      <c r="F1925">
        <f>IF(A1925=$F$1,COUNTIF($A$2:A1925,A1925),"")</f>
        <v>596</v>
      </c>
      <c r="G1925" t="str">
        <f t="shared" si="94"/>
        <v/>
      </c>
      <c r="H1925" t="str">
        <f t="shared" si="95"/>
        <v/>
      </c>
      <c r="I1925" t="str">
        <f t="shared" si="96"/>
        <v/>
      </c>
    </row>
    <row r="1926" spans="1:9" x14ac:dyDescent="0.25">
      <c r="A1926" t="str">
        <f>IF('C. Fund Source'!B1926="","",'C. Fund Source'!B1926&amp;'C. Fund Source'!C1926&amp;'C. Fund Source'!D1926)</f>
        <v/>
      </c>
      <c r="B1926" t="str">
        <f>IF('C. Fund Source'!E1926="","",'C. Fund Source'!E1926)</f>
        <v/>
      </c>
      <c r="C1926" t="str">
        <f>IF(A1926="","",'C. Fund Source'!G1926)</f>
        <v/>
      </c>
      <c r="D1926" t="str">
        <f>IF(A1926="","",IF(COUNTIFS('Tracking Log'!H:H,A1926,'Tracking Log'!J:J,B1926)&gt;0,"Y","N"))</f>
        <v/>
      </c>
      <c r="E1926" t="str">
        <f>IF(A1926="","",IF(D1926="N","Unit will be held to the lessor of the adopted rate or "&amp;TEXT(C1926,"0.0000")&amp;" for "&amp;Year,VLOOKUP(A1926&amp;"-"&amp;B1926,'Tracking Support'!A:E,5,FALSE)))</f>
        <v/>
      </c>
      <c r="F1926">
        <f>IF(A1926=$F$1,COUNTIF($A$2:A1926,A1926),"")</f>
        <v>597</v>
      </c>
      <c r="G1926" t="str">
        <f t="shared" si="94"/>
        <v/>
      </c>
      <c r="H1926" t="str">
        <f t="shared" si="95"/>
        <v/>
      </c>
      <c r="I1926" t="str">
        <f t="shared" si="96"/>
        <v/>
      </c>
    </row>
    <row r="1927" spans="1:9" x14ac:dyDescent="0.25">
      <c r="A1927" t="str">
        <f>IF('C. Fund Source'!B1927="","",'C. Fund Source'!B1927&amp;'C. Fund Source'!C1927&amp;'C. Fund Source'!D1927)</f>
        <v/>
      </c>
      <c r="B1927" t="str">
        <f>IF('C. Fund Source'!E1927="","",'C. Fund Source'!E1927)</f>
        <v/>
      </c>
      <c r="C1927" t="str">
        <f>IF(A1927="","",'C. Fund Source'!G1927)</f>
        <v/>
      </c>
      <c r="D1927" t="str">
        <f>IF(A1927="","",IF(COUNTIFS('Tracking Log'!H:H,A1927,'Tracking Log'!J:J,B1927)&gt;0,"Y","N"))</f>
        <v/>
      </c>
      <c r="E1927" t="str">
        <f>IF(A1927="","",IF(D1927="N","Unit will be held to the lessor of the adopted rate or "&amp;TEXT(C1927,"0.0000")&amp;" for "&amp;Year,VLOOKUP(A1927&amp;"-"&amp;B1927,'Tracking Support'!A:E,5,FALSE)))</f>
        <v/>
      </c>
      <c r="F1927">
        <f>IF(A1927=$F$1,COUNTIF($A$2:A1927,A1927),"")</f>
        <v>598</v>
      </c>
      <c r="G1927" t="str">
        <f t="shared" si="94"/>
        <v/>
      </c>
      <c r="H1927" t="str">
        <f t="shared" si="95"/>
        <v/>
      </c>
      <c r="I1927" t="str">
        <f t="shared" si="96"/>
        <v/>
      </c>
    </row>
    <row r="1928" spans="1:9" x14ac:dyDescent="0.25">
      <c r="A1928" t="str">
        <f>IF('C. Fund Source'!B1928="","",'C. Fund Source'!B1928&amp;'C. Fund Source'!C1928&amp;'C. Fund Source'!D1928)</f>
        <v/>
      </c>
      <c r="B1928" t="str">
        <f>IF('C. Fund Source'!E1928="","",'C. Fund Source'!E1928)</f>
        <v/>
      </c>
      <c r="C1928" t="str">
        <f>IF(A1928="","",'C. Fund Source'!G1928)</f>
        <v/>
      </c>
      <c r="D1928" t="str">
        <f>IF(A1928="","",IF(COUNTIFS('Tracking Log'!H:H,A1928,'Tracking Log'!J:J,B1928)&gt;0,"Y","N"))</f>
        <v/>
      </c>
      <c r="E1928" t="str">
        <f>IF(A1928="","",IF(D1928="N","Unit will be held to the lessor of the adopted rate or "&amp;TEXT(C1928,"0.0000")&amp;" for "&amp;Year,VLOOKUP(A1928&amp;"-"&amp;B1928,'Tracking Support'!A:E,5,FALSE)))</f>
        <v/>
      </c>
      <c r="F1928">
        <f>IF(A1928=$F$1,COUNTIF($A$2:A1928,A1928),"")</f>
        <v>599</v>
      </c>
      <c r="G1928" t="str">
        <f t="shared" si="94"/>
        <v/>
      </c>
      <c r="H1928" t="str">
        <f t="shared" si="95"/>
        <v/>
      </c>
      <c r="I1928" t="str">
        <f t="shared" si="96"/>
        <v/>
      </c>
    </row>
    <row r="1929" spans="1:9" x14ac:dyDescent="0.25">
      <c r="A1929" t="str">
        <f>IF('C. Fund Source'!B1929="","",'C. Fund Source'!B1929&amp;'C. Fund Source'!C1929&amp;'C. Fund Source'!D1929)</f>
        <v/>
      </c>
      <c r="B1929" t="str">
        <f>IF('C. Fund Source'!E1929="","",'C. Fund Source'!E1929)</f>
        <v/>
      </c>
      <c r="C1929" t="str">
        <f>IF(A1929="","",'C. Fund Source'!G1929)</f>
        <v/>
      </c>
      <c r="D1929" t="str">
        <f>IF(A1929="","",IF(COUNTIFS('Tracking Log'!H:H,A1929,'Tracking Log'!J:J,B1929)&gt;0,"Y","N"))</f>
        <v/>
      </c>
      <c r="E1929" t="str">
        <f>IF(A1929="","",IF(D1929="N","Unit will be held to the lessor of the adopted rate or "&amp;TEXT(C1929,"0.0000")&amp;" for "&amp;Year,VLOOKUP(A1929&amp;"-"&amp;B1929,'Tracking Support'!A:E,5,FALSE)))</f>
        <v/>
      </c>
      <c r="F1929">
        <f>IF(A1929=$F$1,COUNTIF($A$2:A1929,A1929),"")</f>
        <v>600</v>
      </c>
      <c r="G1929" t="str">
        <f t="shared" si="94"/>
        <v/>
      </c>
      <c r="H1929" t="str">
        <f t="shared" si="95"/>
        <v/>
      </c>
      <c r="I1929" t="str">
        <f t="shared" si="96"/>
        <v/>
      </c>
    </row>
    <row r="1930" spans="1:9" x14ac:dyDescent="0.25">
      <c r="A1930" t="str">
        <f>IF('C. Fund Source'!B1930="","",'C. Fund Source'!B1930&amp;'C. Fund Source'!C1930&amp;'C. Fund Source'!D1930)</f>
        <v/>
      </c>
      <c r="B1930" t="str">
        <f>IF('C. Fund Source'!E1930="","",'C. Fund Source'!E1930)</f>
        <v/>
      </c>
      <c r="C1930" t="str">
        <f>IF(A1930="","",'C. Fund Source'!G1930)</f>
        <v/>
      </c>
      <c r="D1930" t="str">
        <f>IF(A1930="","",IF(COUNTIFS('Tracking Log'!H:H,A1930,'Tracking Log'!J:J,B1930)&gt;0,"Y","N"))</f>
        <v/>
      </c>
      <c r="E1930" t="str">
        <f>IF(A1930="","",IF(D1930="N","Unit will be held to the lessor of the adopted rate or "&amp;TEXT(C1930,"0.0000")&amp;" for "&amp;Year,VLOOKUP(A1930&amp;"-"&amp;B1930,'Tracking Support'!A:E,5,FALSE)))</f>
        <v/>
      </c>
      <c r="F1930">
        <f>IF(A1930=$F$1,COUNTIF($A$2:A1930,A1930),"")</f>
        <v>601</v>
      </c>
      <c r="G1930" t="str">
        <f t="shared" si="94"/>
        <v/>
      </c>
      <c r="H1930" t="str">
        <f t="shared" si="95"/>
        <v/>
      </c>
      <c r="I1930" t="str">
        <f t="shared" si="96"/>
        <v/>
      </c>
    </row>
    <row r="1931" spans="1:9" x14ac:dyDescent="0.25">
      <c r="A1931" t="str">
        <f>IF('C. Fund Source'!B1931="","",'C. Fund Source'!B1931&amp;'C. Fund Source'!C1931&amp;'C. Fund Source'!D1931)</f>
        <v/>
      </c>
      <c r="B1931" t="str">
        <f>IF('C. Fund Source'!E1931="","",'C. Fund Source'!E1931)</f>
        <v/>
      </c>
      <c r="C1931" t="str">
        <f>IF(A1931="","",'C. Fund Source'!G1931)</f>
        <v/>
      </c>
      <c r="D1931" t="str">
        <f>IF(A1931="","",IF(COUNTIFS('Tracking Log'!H:H,A1931,'Tracking Log'!J:J,B1931)&gt;0,"Y","N"))</f>
        <v/>
      </c>
      <c r="E1931" t="str">
        <f>IF(A1931="","",IF(D1931="N","Unit will be held to the lessor of the adopted rate or "&amp;TEXT(C1931,"0.0000")&amp;" for "&amp;Year,VLOOKUP(A1931&amp;"-"&amp;B1931,'Tracking Support'!A:E,5,FALSE)))</f>
        <v/>
      </c>
      <c r="F1931">
        <f>IF(A1931=$F$1,COUNTIF($A$2:A1931,A1931),"")</f>
        <v>602</v>
      </c>
      <c r="G1931" t="str">
        <f t="shared" si="94"/>
        <v/>
      </c>
      <c r="H1931" t="str">
        <f t="shared" si="95"/>
        <v/>
      </c>
      <c r="I1931" t="str">
        <f t="shared" si="96"/>
        <v/>
      </c>
    </row>
    <row r="1932" spans="1:9" x14ac:dyDescent="0.25">
      <c r="A1932" t="str">
        <f>IF('C. Fund Source'!B1932="","",'C. Fund Source'!B1932&amp;'C. Fund Source'!C1932&amp;'C. Fund Source'!D1932)</f>
        <v/>
      </c>
      <c r="B1932" t="str">
        <f>IF('C. Fund Source'!E1932="","",'C. Fund Source'!E1932)</f>
        <v/>
      </c>
      <c r="C1932" t="str">
        <f>IF(A1932="","",'C. Fund Source'!G1932)</f>
        <v/>
      </c>
      <c r="D1932" t="str">
        <f>IF(A1932="","",IF(COUNTIFS('Tracking Log'!H:H,A1932,'Tracking Log'!J:J,B1932)&gt;0,"Y","N"))</f>
        <v/>
      </c>
      <c r="E1932" t="str">
        <f>IF(A1932="","",IF(D1932="N","Unit will be held to the lessor of the adopted rate or "&amp;TEXT(C1932,"0.0000")&amp;" for "&amp;Year,VLOOKUP(A1932&amp;"-"&amp;B1932,'Tracking Support'!A:E,5,FALSE)))</f>
        <v/>
      </c>
      <c r="F1932">
        <f>IF(A1932=$F$1,COUNTIF($A$2:A1932,A1932),"")</f>
        <v>603</v>
      </c>
      <c r="G1932" t="str">
        <f t="shared" si="94"/>
        <v/>
      </c>
      <c r="H1932" t="str">
        <f t="shared" si="95"/>
        <v/>
      </c>
      <c r="I1932" t="str">
        <f t="shared" si="96"/>
        <v/>
      </c>
    </row>
    <row r="1933" spans="1:9" x14ac:dyDescent="0.25">
      <c r="A1933" t="str">
        <f>IF('C. Fund Source'!B1933="","",'C. Fund Source'!B1933&amp;'C. Fund Source'!C1933&amp;'C. Fund Source'!D1933)</f>
        <v/>
      </c>
      <c r="B1933" t="str">
        <f>IF('C. Fund Source'!E1933="","",'C. Fund Source'!E1933)</f>
        <v/>
      </c>
      <c r="C1933" t="str">
        <f>IF(A1933="","",'C. Fund Source'!G1933)</f>
        <v/>
      </c>
      <c r="D1933" t="str">
        <f>IF(A1933="","",IF(COUNTIFS('Tracking Log'!H:H,A1933,'Tracking Log'!J:J,B1933)&gt;0,"Y","N"))</f>
        <v/>
      </c>
      <c r="E1933" t="str">
        <f>IF(A1933="","",IF(D1933="N","Unit will be held to the lessor of the adopted rate or "&amp;TEXT(C1933,"0.0000")&amp;" for "&amp;Year,VLOOKUP(A1933&amp;"-"&amp;B1933,'Tracking Support'!A:E,5,FALSE)))</f>
        <v/>
      </c>
      <c r="F1933">
        <f>IF(A1933=$F$1,COUNTIF($A$2:A1933,A1933),"")</f>
        <v>604</v>
      </c>
      <c r="G1933" t="str">
        <f t="shared" si="94"/>
        <v/>
      </c>
      <c r="H1933" t="str">
        <f t="shared" si="95"/>
        <v/>
      </c>
      <c r="I1933" t="str">
        <f t="shared" si="96"/>
        <v/>
      </c>
    </row>
    <row r="1934" spans="1:9" x14ac:dyDescent="0.25">
      <c r="A1934" t="str">
        <f>IF('C. Fund Source'!B1934="","",'C. Fund Source'!B1934&amp;'C. Fund Source'!C1934&amp;'C. Fund Source'!D1934)</f>
        <v/>
      </c>
      <c r="B1934" t="str">
        <f>IF('C. Fund Source'!E1934="","",'C. Fund Source'!E1934)</f>
        <v/>
      </c>
      <c r="C1934" t="str">
        <f>IF(A1934="","",'C. Fund Source'!G1934)</f>
        <v/>
      </c>
      <c r="D1934" t="str">
        <f>IF(A1934="","",IF(COUNTIFS('Tracking Log'!H:H,A1934,'Tracking Log'!J:J,B1934)&gt;0,"Y","N"))</f>
        <v/>
      </c>
      <c r="E1934" t="str">
        <f>IF(A1934="","",IF(D1934="N","Unit will be held to the lessor of the adopted rate or "&amp;TEXT(C1934,"0.0000")&amp;" for "&amp;Year,VLOOKUP(A1934&amp;"-"&amp;B1934,'Tracking Support'!A:E,5,FALSE)))</f>
        <v/>
      </c>
      <c r="F1934">
        <f>IF(A1934=$F$1,COUNTIF($A$2:A1934,A1934),"")</f>
        <v>605</v>
      </c>
      <c r="G1934" t="str">
        <f t="shared" si="94"/>
        <v/>
      </c>
      <c r="H1934" t="str">
        <f t="shared" si="95"/>
        <v/>
      </c>
      <c r="I1934" t="str">
        <f t="shared" si="96"/>
        <v/>
      </c>
    </row>
    <row r="1935" spans="1:9" x14ac:dyDescent="0.25">
      <c r="A1935" t="str">
        <f>IF('C. Fund Source'!B1935="","",'C. Fund Source'!B1935&amp;'C. Fund Source'!C1935&amp;'C. Fund Source'!D1935)</f>
        <v/>
      </c>
      <c r="B1935" t="str">
        <f>IF('C. Fund Source'!E1935="","",'C. Fund Source'!E1935)</f>
        <v/>
      </c>
      <c r="C1935" t="str">
        <f>IF(A1935="","",'C. Fund Source'!G1935)</f>
        <v/>
      </c>
      <c r="D1935" t="str">
        <f>IF(A1935="","",IF(COUNTIFS('Tracking Log'!H:H,A1935,'Tracking Log'!J:J,B1935)&gt;0,"Y","N"))</f>
        <v/>
      </c>
      <c r="E1935" t="str">
        <f>IF(A1935="","",IF(D1935="N","Unit will be held to the lessor of the adopted rate or "&amp;TEXT(C1935,"0.0000")&amp;" for "&amp;Year,VLOOKUP(A1935&amp;"-"&amp;B1935,'Tracking Support'!A:E,5,FALSE)))</f>
        <v/>
      </c>
      <c r="F1935">
        <f>IF(A1935=$F$1,COUNTIF($A$2:A1935,A1935),"")</f>
        <v>606</v>
      </c>
      <c r="G1935" t="str">
        <f t="shared" si="94"/>
        <v/>
      </c>
      <c r="H1935" t="str">
        <f t="shared" si="95"/>
        <v/>
      </c>
      <c r="I1935" t="str">
        <f t="shared" si="96"/>
        <v/>
      </c>
    </row>
    <row r="1936" spans="1:9" x14ac:dyDescent="0.25">
      <c r="A1936" t="str">
        <f>IF('C. Fund Source'!B1936="","",'C. Fund Source'!B1936&amp;'C. Fund Source'!C1936&amp;'C. Fund Source'!D1936)</f>
        <v/>
      </c>
      <c r="B1936" t="str">
        <f>IF('C. Fund Source'!E1936="","",'C. Fund Source'!E1936)</f>
        <v/>
      </c>
      <c r="C1936" t="str">
        <f>IF(A1936="","",'C. Fund Source'!G1936)</f>
        <v/>
      </c>
      <c r="D1936" t="str">
        <f>IF(A1936="","",IF(COUNTIFS('Tracking Log'!H:H,A1936,'Tracking Log'!J:J,B1936)&gt;0,"Y","N"))</f>
        <v/>
      </c>
      <c r="E1936" t="str">
        <f>IF(A1936="","",IF(D1936="N","Unit will be held to the lessor of the adopted rate or "&amp;TEXT(C1936,"0.0000")&amp;" for "&amp;Year,VLOOKUP(A1936&amp;"-"&amp;B1936,'Tracking Support'!A:E,5,FALSE)))</f>
        <v/>
      </c>
      <c r="F1936">
        <f>IF(A1936=$F$1,COUNTIF($A$2:A1936,A1936),"")</f>
        <v>607</v>
      </c>
      <c r="G1936" t="str">
        <f t="shared" si="94"/>
        <v/>
      </c>
      <c r="H1936" t="str">
        <f t="shared" si="95"/>
        <v/>
      </c>
      <c r="I1936" t="str">
        <f t="shared" si="96"/>
        <v/>
      </c>
    </row>
    <row r="1937" spans="1:9" x14ac:dyDescent="0.25">
      <c r="A1937" t="str">
        <f>IF('C. Fund Source'!B1937="","",'C. Fund Source'!B1937&amp;'C. Fund Source'!C1937&amp;'C. Fund Source'!D1937)</f>
        <v/>
      </c>
      <c r="B1937" t="str">
        <f>IF('C. Fund Source'!E1937="","",'C. Fund Source'!E1937)</f>
        <v/>
      </c>
      <c r="C1937" t="str">
        <f>IF(A1937="","",'C. Fund Source'!G1937)</f>
        <v/>
      </c>
      <c r="D1937" t="str">
        <f>IF(A1937="","",IF(COUNTIFS('Tracking Log'!H:H,A1937,'Tracking Log'!J:J,B1937)&gt;0,"Y","N"))</f>
        <v/>
      </c>
      <c r="E1937" t="str">
        <f>IF(A1937="","",IF(D1937="N","Unit will be held to the lessor of the adopted rate or "&amp;TEXT(C1937,"0.0000")&amp;" for "&amp;Year,VLOOKUP(A1937&amp;"-"&amp;B1937,'Tracking Support'!A:E,5,FALSE)))</f>
        <v/>
      </c>
      <c r="F1937">
        <f>IF(A1937=$F$1,COUNTIF($A$2:A1937,A1937),"")</f>
        <v>608</v>
      </c>
      <c r="G1937" t="str">
        <f t="shared" si="94"/>
        <v/>
      </c>
      <c r="H1937" t="str">
        <f t="shared" si="95"/>
        <v/>
      </c>
      <c r="I1937" t="str">
        <f t="shared" si="96"/>
        <v/>
      </c>
    </row>
    <row r="1938" spans="1:9" x14ac:dyDescent="0.25">
      <c r="A1938" t="str">
        <f>IF('C. Fund Source'!B1938="","",'C. Fund Source'!B1938&amp;'C. Fund Source'!C1938&amp;'C. Fund Source'!D1938)</f>
        <v/>
      </c>
      <c r="B1938" t="str">
        <f>IF('C. Fund Source'!E1938="","",'C. Fund Source'!E1938)</f>
        <v/>
      </c>
      <c r="C1938" t="str">
        <f>IF(A1938="","",'C. Fund Source'!G1938)</f>
        <v/>
      </c>
      <c r="D1938" t="str">
        <f>IF(A1938="","",IF(COUNTIFS('Tracking Log'!H:H,A1938,'Tracking Log'!J:J,B1938)&gt;0,"Y","N"))</f>
        <v/>
      </c>
      <c r="E1938" t="str">
        <f>IF(A1938="","",IF(D1938="N","Unit will be held to the lessor of the adopted rate or "&amp;TEXT(C1938,"0.0000")&amp;" for "&amp;Year,VLOOKUP(A1938&amp;"-"&amp;B1938,'Tracking Support'!A:E,5,FALSE)))</f>
        <v/>
      </c>
      <c r="F1938">
        <f>IF(A1938=$F$1,COUNTIF($A$2:A1938,A1938),"")</f>
        <v>609</v>
      </c>
      <c r="G1938" t="str">
        <f t="shared" si="94"/>
        <v/>
      </c>
      <c r="H1938" t="str">
        <f t="shared" si="95"/>
        <v/>
      </c>
      <c r="I1938" t="str">
        <f t="shared" si="96"/>
        <v/>
      </c>
    </row>
    <row r="1939" spans="1:9" x14ac:dyDescent="0.25">
      <c r="A1939" t="str">
        <f>IF('C. Fund Source'!B1939="","",'C. Fund Source'!B1939&amp;'C. Fund Source'!C1939&amp;'C. Fund Source'!D1939)</f>
        <v/>
      </c>
      <c r="B1939" t="str">
        <f>IF('C. Fund Source'!E1939="","",'C. Fund Source'!E1939)</f>
        <v/>
      </c>
      <c r="C1939" t="str">
        <f>IF(A1939="","",'C. Fund Source'!G1939)</f>
        <v/>
      </c>
      <c r="D1939" t="str">
        <f>IF(A1939="","",IF(COUNTIFS('Tracking Log'!H:H,A1939,'Tracking Log'!J:J,B1939)&gt;0,"Y","N"))</f>
        <v/>
      </c>
      <c r="E1939" t="str">
        <f>IF(A1939="","",IF(D1939="N","Unit will be held to the lessor of the adopted rate or "&amp;TEXT(C1939,"0.0000")&amp;" for "&amp;Year,VLOOKUP(A1939&amp;"-"&amp;B1939,'Tracking Support'!A:E,5,FALSE)))</f>
        <v/>
      </c>
      <c r="F1939">
        <f>IF(A1939=$F$1,COUNTIF($A$2:A1939,A1939),"")</f>
        <v>610</v>
      </c>
      <c r="G1939" t="str">
        <f t="shared" si="94"/>
        <v/>
      </c>
      <c r="H1939" t="str">
        <f t="shared" si="95"/>
        <v/>
      </c>
      <c r="I1939" t="str">
        <f t="shared" si="96"/>
        <v/>
      </c>
    </row>
    <row r="1940" spans="1:9" x14ac:dyDescent="0.25">
      <c r="A1940" t="str">
        <f>IF('C. Fund Source'!B1940="","",'C. Fund Source'!B1940&amp;'C. Fund Source'!C1940&amp;'C. Fund Source'!D1940)</f>
        <v/>
      </c>
      <c r="B1940" t="str">
        <f>IF('C. Fund Source'!E1940="","",'C. Fund Source'!E1940)</f>
        <v/>
      </c>
      <c r="C1940" t="str">
        <f>IF(A1940="","",'C. Fund Source'!G1940)</f>
        <v/>
      </c>
      <c r="D1940" t="str">
        <f>IF(A1940="","",IF(COUNTIFS('Tracking Log'!H:H,A1940,'Tracking Log'!J:J,B1940)&gt;0,"Y","N"))</f>
        <v/>
      </c>
      <c r="E1940" t="str">
        <f>IF(A1940="","",IF(D1940="N","Unit will be held to the lessor of the adopted rate or "&amp;TEXT(C1940,"0.0000")&amp;" for "&amp;Year,VLOOKUP(A1940&amp;"-"&amp;B1940,'Tracking Support'!A:E,5,FALSE)))</f>
        <v/>
      </c>
      <c r="F1940">
        <f>IF(A1940=$F$1,COUNTIF($A$2:A1940,A1940),"")</f>
        <v>611</v>
      </c>
      <c r="G1940" t="str">
        <f t="shared" si="94"/>
        <v/>
      </c>
      <c r="H1940" t="str">
        <f t="shared" si="95"/>
        <v/>
      </c>
      <c r="I1940" t="str">
        <f t="shared" si="96"/>
        <v/>
      </c>
    </row>
    <row r="1941" spans="1:9" x14ac:dyDescent="0.25">
      <c r="A1941" t="str">
        <f>IF('C. Fund Source'!B1941="","",'C. Fund Source'!B1941&amp;'C. Fund Source'!C1941&amp;'C. Fund Source'!D1941)</f>
        <v/>
      </c>
      <c r="B1941" t="str">
        <f>IF('C. Fund Source'!E1941="","",'C. Fund Source'!E1941)</f>
        <v/>
      </c>
      <c r="C1941" t="str">
        <f>IF(A1941="","",'C. Fund Source'!G1941)</f>
        <v/>
      </c>
      <c r="D1941" t="str">
        <f>IF(A1941="","",IF(COUNTIFS('Tracking Log'!H:H,A1941,'Tracking Log'!J:J,B1941)&gt;0,"Y","N"))</f>
        <v/>
      </c>
      <c r="E1941" t="str">
        <f>IF(A1941="","",IF(D1941="N","Unit will be held to the lessor of the adopted rate or "&amp;TEXT(C1941,"0.0000")&amp;" for "&amp;Year,VLOOKUP(A1941&amp;"-"&amp;B1941,'Tracking Support'!A:E,5,FALSE)))</f>
        <v/>
      </c>
      <c r="F1941">
        <f>IF(A1941=$F$1,COUNTIF($A$2:A1941,A1941),"")</f>
        <v>612</v>
      </c>
      <c r="G1941" t="str">
        <f t="shared" si="94"/>
        <v/>
      </c>
      <c r="H1941" t="str">
        <f t="shared" si="95"/>
        <v/>
      </c>
      <c r="I1941" t="str">
        <f t="shared" si="96"/>
        <v/>
      </c>
    </row>
    <row r="1942" spans="1:9" x14ac:dyDescent="0.25">
      <c r="A1942" t="str">
        <f>IF('C. Fund Source'!B1942="","",'C. Fund Source'!B1942&amp;'C. Fund Source'!C1942&amp;'C. Fund Source'!D1942)</f>
        <v/>
      </c>
      <c r="B1942" t="str">
        <f>IF('C. Fund Source'!E1942="","",'C. Fund Source'!E1942)</f>
        <v/>
      </c>
      <c r="C1942" t="str">
        <f>IF(A1942="","",'C. Fund Source'!G1942)</f>
        <v/>
      </c>
      <c r="D1942" t="str">
        <f>IF(A1942="","",IF(COUNTIFS('Tracking Log'!H:H,A1942,'Tracking Log'!J:J,B1942)&gt;0,"Y","N"))</f>
        <v/>
      </c>
      <c r="E1942" t="str">
        <f>IF(A1942="","",IF(D1942="N","Unit will be held to the lessor of the adopted rate or "&amp;TEXT(C1942,"0.0000")&amp;" for "&amp;Year,VLOOKUP(A1942&amp;"-"&amp;B1942,'Tracking Support'!A:E,5,FALSE)))</f>
        <v/>
      </c>
      <c r="F1942">
        <f>IF(A1942=$F$1,COUNTIF($A$2:A1942,A1942),"")</f>
        <v>613</v>
      </c>
      <c r="G1942" t="str">
        <f t="shared" si="94"/>
        <v/>
      </c>
      <c r="H1942" t="str">
        <f t="shared" si="95"/>
        <v/>
      </c>
      <c r="I1942" t="str">
        <f t="shared" si="96"/>
        <v/>
      </c>
    </row>
    <row r="1943" spans="1:9" x14ac:dyDescent="0.25">
      <c r="A1943" t="str">
        <f>IF('C. Fund Source'!B1943="","",'C. Fund Source'!B1943&amp;'C. Fund Source'!C1943&amp;'C. Fund Source'!D1943)</f>
        <v/>
      </c>
      <c r="B1943" t="str">
        <f>IF('C. Fund Source'!E1943="","",'C. Fund Source'!E1943)</f>
        <v/>
      </c>
      <c r="C1943" t="str">
        <f>IF(A1943="","",'C. Fund Source'!G1943)</f>
        <v/>
      </c>
      <c r="D1943" t="str">
        <f>IF(A1943="","",IF(COUNTIFS('Tracking Log'!H:H,A1943,'Tracking Log'!J:J,B1943)&gt;0,"Y","N"))</f>
        <v/>
      </c>
      <c r="E1943" t="str">
        <f>IF(A1943="","",IF(D1943="N","Unit will be held to the lessor of the adopted rate or "&amp;TEXT(C1943,"0.0000")&amp;" for "&amp;Year,VLOOKUP(A1943&amp;"-"&amp;B1943,'Tracking Support'!A:E,5,FALSE)))</f>
        <v/>
      </c>
      <c r="F1943">
        <f>IF(A1943=$F$1,COUNTIF($A$2:A1943,A1943),"")</f>
        <v>614</v>
      </c>
      <c r="G1943" t="str">
        <f t="shared" si="94"/>
        <v/>
      </c>
      <c r="H1943" t="str">
        <f t="shared" si="95"/>
        <v/>
      </c>
      <c r="I1943" t="str">
        <f t="shared" si="96"/>
        <v/>
      </c>
    </row>
    <row r="1944" spans="1:9" x14ac:dyDescent="0.25">
      <c r="A1944" t="str">
        <f>IF('C. Fund Source'!B1944="","",'C. Fund Source'!B1944&amp;'C. Fund Source'!C1944&amp;'C. Fund Source'!D1944)</f>
        <v/>
      </c>
      <c r="B1944" t="str">
        <f>IF('C. Fund Source'!E1944="","",'C. Fund Source'!E1944)</f>
        <v/>
      </c>
      <c r="C1944" t="str">
        <f>IF(A1944="","",'C. Fund Source'!G1944)</f>
        <v/>
      </c>
      <c r="D1944" t="str">
        <f>IF(A1944="","",IF(COUNTIFS('Tracking Log'!H:H,A1944,'Tracking Log'!J:J,B1944)&gt;0,"Y","N"))</f>
        <v/>
      </c>
      <c r="E1944" t="str">
        <f>IF(A1944="","",IF(D1944="N","Unit will be held to the lessor of the adopted rate or "&amp;TEXT(C1944,"0.0000")&amp;" for "&amp;Year,VLOOKUP(A1944&amp;"-"&amp;B1944,'Tracking Support'!A:E,5,FALSE)))</f>
        <v/>
      </c>
      <c r="F1944">
        <f>IF(A1944=$F$1,COUNTIF($A$2:A1944,A1944),"")</f>
        <v>615</v>
      </c>
      <c r="G1944" t="str">
        <f t="shared" si="94"/>
        <v/>
      </c>
      <c r="H1944" t="str">
        <f t="shared" si="95"/>
        <v/>
      </c>
      <c r="I1944" t="str">
        <f t="shared" si="96"/>
        <v/>
      </c>
    </row>
    <row r="1945" spans="1:9" x14ac:dyDescent="0.25">
      <c r="A1945" t="str">
        <f>IF('C. Fund Source'!B1945="","",'C. Fund Source'!B1945&amp;'C. Fund Source'!C1945&amp;'C. Fund Source'!D1945)</f>
        <v/>
      </c>
      <c r="B1945" t="str">
        <f>IF('C. Fund Source'!E1945="","",'C. Fund Source'!E1945)</f>
        <v/>
      </c>
      <c r="C1945" t="str">
        <f>IF(A1945="","",'C. Fund Source'!G1945)</f>
        <v/>
      </c>
      <c r="D1945" t="str">
        <f>IF(A1945="","",IF(COUNTIFS('Tracking Log'!H:H,A1945,'Tracking Log'!J:J,B1945)&gt;0,"Y","N"))</f>
        <v/>
      </c>
      <c r="E1945" t="str">
        <f>IF(A1945="","",IF(D1945="N","Unit will be held to the lessor of the adopted rate or "&amp;TEXT(C1945,"0.0000")&amp;" for "&amp;Year,VLOOKUP(A1945&amp;"-"&amp;B1945,'Tracking Support'!A:E,5,FALSE)))</f>
        <v/>
      </c>
      <c r="F1945">
        <f>IF(A1945=$F$1,COUNTIF($A$2:A1945,A1945),"")</f>
        <v>616</v>
      </c>
      <c r="G1945" t="str">
        <f t="shared" si="94"/>
        <v/>
      </c>
      <c r="H1945" t="str">
        <f t="shared" si="95"/>
        <v/>
      </c>
      <c r="I1945" t="str">
        <f t="shared" si="96"/>
        <v/>
      </c>
    </row>
    <row r="1946" spans="1:9" x14ac:dyDescent="0.25">
      <c r="A1946" t="str">
        <f>IF('C. Fund Source'!B1946="","",'C. Fund Source'!B1946&amp;'C. Fund Source'!C1946&amp;'C. Fund Source'!D1946)</f>
        <v/>
      </c>
      <c r="B1946" t="str">
        <f>IF('C. Fund Source'!E1946="","",'C. Fund Source'!E1946)</f>
        <v/>
      </c>
      <c r="C1946" t="str">
        <f>IF(A1946="","",'C. Fund Source'!G1946)</f>
        <v/>
      </c>
      <c r="D1946" t="str">
        <f>IF(A1946="","",IF(COUNTIFS('Tracking Log'!H:H,A1946,'Tracking Log'!J:J,B1946)&gt;0,"Y","N"))</f>
        <v/>
      </c>
      <c r="E1946" t="str">
        <f>IF(A1946="","",IF(D1946="N","Unit will be held to the lessor of the adopted rate or "&amp;TEXT(C1946,"0.0000")&amp;" for "&amp;Year,VLOOKUP(A1946&amp;"-"&amp;B1946,'Tracking Support'!A:E,5,FALSE)))</f>
        <v/>
      </c>
      <c r="F1946">
        <f>IF(A1946=$F$1,COUNTIF($A$2:A1946,A1946),"")</f>
        <v>617</v>
      </c>
      <c r="G1946" t="str">
        <f t="shared" si="94"/>
        <v/>
      </c>
      <c r="H1946" t="str">
        <f t="shared" si="95"/>
        <v/>
      </c>
      <c r="I1946" t="str">
        <f t="shared" si="96"/>
        <v/>
      </c>
    </row>
    <row r="1947" spans="1:9" x14ac:dyDescent="0.25">
      <c r="A1947" t="str">
        <f>IF('C. Fund Source'!B1947="","",'C. Fund Source'!B1947&amp;'C. Fund Source'!C1947&amp;'C. Fund Source'!D1947)</f>
        <v/>
      </c>
      <c r="B1947" t="str">
        <f>IF('C. Fund Source'!E1947="","",'C. Fund Source'!E1947)</f>
        <v/>
      </c>
      <c r="C1947" t="str">
        <f>IF(A1947="","",'C. Fund Source'!G1947)</f>
        <v/>
      </c>
      <c r="D1947" t="str">
        <f>IF(A1947="","",IF(COUNTIFS('Tracking Log'!H:H,A1947,'Tracking Log'!J:J,B1947)&gt;0,"Y","N"))</f>
        <v/>
      </c>
      <c r="E1947" t="str">
        <f>IF(A1947="","",IF(D1947="N","Unit will be held to the lessor of the adopted rate or "&amp;TEXT(C1947,"0.0000")&amp;" for "&amp;Year,VLOOKUP(A1947&amp;"-"&amp;B1947,'Tracking Support'!A:E,5,FALSE)))</f>
        <v/>
      </c>
      <c r="F1947">
        <f>IF(A1947=$F$1,COUNTIF($A$2:A1947,A1947),"")</f>
        <v>618</v>
      </c>
      <c r="G1947" t="str">
        <f t="shared" si="94"/>
        <v/>
      </c>
      <c r="H1947" t="str">
        <f t="shared" si="95"/>
        <v/>
      </c>
      <c r="I1947" t="str">
        <f t="shared" si="96"/>
        <v/>
      </c>
    </row>
    <row r="1948" spans="1:9" x14ac:dyDescent="0.25">
      <c r="A1948" t="str">
        <f>IF('C. Fund Source'!B1948="","",'C. Fund Source'!B1948&amp;'C. Fund Source'!C1948&amp;'C. Fund Source'!D1948)</f>
        <v/>
      </c>
      <c r="B1948" t="str">
        <f>IF('C. Fund Source'!E1948="","",'C. Fund Source'!E1948)</f>
        <v/>
      </c>
      <c r="C1948" t="str">
        <f>IF(A1948="","",'C. Fund Source'!G1948)</f>
        <v/>
      </c>
      <c r="D1948" t="str">
        <f>IF(A1948="","",IF(COUNTIFS('Tracking Log'!H:H,A1948,'Tracking Log'!J:J,B1948)&gt;0,"Y","N"))</f>
        <v/>
      </c>
      <c r="E1948" t="str">
        <f>IF(A1948="","",IF(D1948="N","Unit will be held to the lessor of the adopted rate or "&amp;TEXT(C1948,"0.0000")&amp;" for "&amp;Year,VLOOKUP(A1948&amp;"-"&amp;B1948,'Tracking Support'!A:E,5,FALSE)))</f>
        <v/>
      </c>
      <c r="F1948">
        <f>IF(A1948=$F$1,COUNTIF($A$2:A1948,A1948),"")</f>
        <v>619</v>
      </c>
      <c r="G1948" t="str">
        <f t="shared" si="94"/>
        <v/>
      </c>
      <c r="H1948" t="str">
        <f t="shared" si="95"/>
        <v/>
      </c>
      <c r="I1948" t="str">
        <f t="shared" si="96"/>
        <v/>
      </c>
    </row>
    <row r="1949" spans="1:9" x14ac:dyDescent="0.25">
      <c r="A1949" t="str">
        <f>IF('C. Fund Source'!B1949="","",'C. Fund Source'!B1949&amp;'C. Fund Source'!C1949&amp;'C. Fund Source'!D1949)</f>
        <v/>
      </c>
      <c r="B1949" t="str">
        <f>IF('C. Fund Source'!E1949="","",'C. Fund Source'!E1949)</f>
        <v/>
      </c>
      <c r="C1949" t="str">
        <f>IF(A1949="","",'C. Fund Source'!G1949)</f>
        <v/>
      </c>
      <c r="D1949" t="str">
        <f>IF(A1949="","",IF(COUNTIFS('Tracking Log'!H:H,A1949,'Tracking Log'!J:J,B1949)&gt;0,"Y","N"))</f>
        <v/>
      </c>
      <c r="E1949" t="str">
        <f>IF(A1949="","",IF(D1949="N","Unit will be held to the lessor of the adopted rate or "&amp;TEXT(C1949,"0.0000")&amp;" for "&amp;Year,VLOOKUP(A1949&amp;"-"&amp;B1949,'Tracking Support'!A:E,5,FALSE)))</f>
        <v/>
      </c>
      <c r="F1949">
        <f>IF(A1949=$F$1,COUNTIF($A$2:A1949,A1949),"")</f>
        <v>620</v>
      </c>
      <c r="G1949" t="str">
        <f t="shared" si="94"/>
        <v/>
      </c>
      <c r="H1949" t="str">
        <f t="shared" si="95"/>
        <v/>
      </c>
      <c r="I1949" t="str">
        <f t="shared" si="96"/>
        <v/>
      </c>
    </row>
    <row r="1950" spans="1:9" x14ac:dyDescent="0.25">
      <c r="A1950" t="str">
        <f>IF('C. Fund Source'!B1950="","",'C. Fund Source'!B1950&amp;'C. Fund Source'!C1950&amp;'C. Fund Source'!D1950)</f>
        <v/>
      </c>
      <c r="B1950" t="str">
        <f>IF('C. Fund Source'!E1950="","",'C. Fund Source'!E1950)</f>
        <v/>
      </c>
      <c r="C1950" t="str">
        <f>IF(A1950="","",'C. Fund Source'!G1950)</f>
        <v/>
      </c>
      <c r="D1950" t="str">
        <f>IF(A1950="","",IF(COUNTIFS('Tracking Log'!H:H,A1950,'Tracking Log'!J:J,B1950)&gt;0,"Y","N"))</f>
        <v/>
      </c>
      <c r="E1950" t="str">
        <f>IF(A1950="","",IF(D1950="N","Unit will be held to the lessor of the adopted rate or "&amp;TEXT(C1950,"0.0000")&amp;" for "&amp;Year,VLOOKUP(A1950&amp;"-"&amp;B1950,'Tracking Support'!A:E,5,FALSE)))</f>
        <v/>
      </c>
      <c r="F1950">
        <f>IF(A1950=$F$1,COUNTIF($A$2:A1950,A1950),"")</f>
        <v>621</v>
      </c>
      <c r="G1950" t="str">
        <f t="shared" si="94"/>
        <v/>
      </c>
      <c r="H1950" t="str">
        <f t="shared" si="95"/>
        <v/>
      </c>
      <c r="I1950" t="str">
        <f t="shared" si="96"/>
        <v/>
      </c>
    </row>
    <row r="1951" spans="1:9" x14ac:dyDescent="0.25">
      <c r="A1951" t="str">
        <f>IF('C. Fund Source'!B1951="","",'C. Fund Source'!B1951&amp;'C. Fund Source'!C1951&amp;'C. Fund Source'!D1951)</f>
        <v/>
      </c>
      <c r="B1951" t="str">
        <f>IF('C. Fund Source'!E1951="","",'C. Fund Source'!E1951)</f>
        <v/>
      </c>
      <c r="C1951" t="str">
        <f>IF(A1951="","",'C. Fund Source'!G1951)</f>
        <v/>
      </c>
      <c r="D1951" t="str">
        <f>IF(A1951="","",IF(COUNTIFS('Tracking Log'!H:H,A1951,'Tracking Log'!J:J,B1951)&gt;0,"Y","N"))</f>
        <v/>
      </c>
      <c r="E1951" t="str">
        <f>IF(A1951="","",IF(D1951="N","Unit will be held to the lessor of the adopted rate or "&amp;TEXT(C1951,"0.0000")&amp;" for "&amp;Year,VLOOKUP(A1951&amp;"-"&amp;B1951,'Tracking Support'!A:E,5,FALSE)))</f>
        <v/>
      </c>
      <c r="F1951">
        <f>IF(A1951=$F$1,COUNTIF($A$2:A1951,A1951),"")</f>
        <v>622</v>
      </c>
      <c r="G1951" t="str">
        <f t="shared" si="94"/>
        <v/>
      </c>
      <c r="H1951" t="str">
        <f t="shared" si="95"/>
        <v/>
      </c>
      <c r="I1951" t="str">
        <f t="shared" si="96"/>
        <v/>
      </c>
    </row>
    <row r="1952" spans="1:9" x14ac:dyDescent="0.25">
      <c r="A1952" t="str">
        <f>IF('C. Fund Source'!B1952="","",'C. Fund Source'!B1952&amp;'C. Fund Source'!C1952&amp;'C. Fund Source'!D1952)</f>
        <v/>
      </c>
      <c r="B1952" t="str">
        <f>IF('C. Fund Source'!E1952="","",'C. Fund Source'!E1952)</f>
        <v/>
      </c>
      <c r="C1952" t="str">
        <f>IF(A1952="","",'C. Fund Source'!G1952)</f>
        <v/>
      </c>
      <c r="D1952" t="str">
        <f>IF(A1952="","",IF(COUNTIFS('Tracking Log'!H:H,A1952,'Tracking Log'!J:J,B1952)&gt;0,"Y","N"))</f>
        <v/>
      </c>
      <c r="E1952" t="str">
        <f>IF(A1952="","",IF(D1952="N","Unit will be held to the lessor of the adopted rate or "&amp;TEXT(C1952,"0.0000")&amp;" for "&amp;Year,VLOOKUP(A1952&amp;"-"&amp;B1952,'Tracking Support'!A:E,5,FALSE)))</f>
        <v/>
      </c>
      <c r="F1952">
        <f>IF(A1952=$F$1,COUNTIF($A$2:A1952,A1952),"")</f>
        <v>623</v>
      </c>
      <c r="G1952" t="str">
        <f t="shared" si="94"/>
        <v/>
      </c>
      <c r="H1952" t="str">
        <f t="shared" si="95"/>
        <v/>
      </c>
      <c r="I1952" t="str">
        <f t="shared" si="96"/>
        <v/>
      </c>
    </row>
    <row r="1953" spans="1:9" x14ac:dyDescent="0.25">
      <c r="A1953" t="str">
        <f>IF('C. Fund Source'!B1953="","",'C. Fund Source'!B1953&amp;'C. Fund Source'!C1953&amp;'C. Fund Source'!D1953)</f>
        <v/>
      </c>
      <c r="B1953" t="str">
        <f>IF('C. Fund Source'!E1953="","",'C. Fund Source'!E1953)</f>
        <v/>
      </c>
      <c r="C1953" t="str">
        <f>IF(A1953="","",'C. Fund Source'!G1953)</f>
        <v/>
      </c>
      <c r="D1953" t="str">
        <f>IF(A1953="","",IF(COUNTIFS('Tracking Log'!H:H,A1953,'Tracking Log'!J:J,B1953)&gt;0,"Y","N"))</f>
        <v/>
      </c>
      <c r="E1953" t="str">
        <f>IF(A1953="","",IF(D1953="N","Unit will be held to the lessor of the adopted rate or "&amp;TEXT(C1953,"0.0000")&amp;" for "&amp;Year,VLOOKUP(A1953&amp;"-"&amp;B1953,'Tracking Support'!A:E,5,FALSE)))</f>
        <v/>
      </c>
      <c r="F1953">
        <f>IF(A1953=$F$1,COUNTIF($A$2:A1953,A1953),"")</f>
        <v>624</v>
      </c>
      <c r="G1953" t="str">
        <f t="shared" si="94"/>
        <v/>
      </c>
      <c r="H1953" t="str">
        <f t="shared" si="95"/>
        <v/>
      </c>
      <c r="I1953" t="str">
        <f t="shared" si="96"/>
        <v/>
      </c>
    </row>
    <row r="1954" spans="1:9" x14ac:dyDescent="0.25">
      <c r="A1954" t="str">
        <f>IF('C. Fund Source'!B1954="","",'C. Fund Source'!B1954&amp;'C. Fund Source'!C1954&amp;'C. Fund Source'!D1954)</f>
        <v/>
      </c>
      <c r="B1954" t="str">
        <f>IF('C. Fund Source'!E1954="","",'C. Fund Source'!E1954)</f>
        <v/>
      </c>
      <c r="C1954" t="str">
        <f>IF(A1954="","",'C. Fund Source'!G1954)</f>
        <v/>
      </c>
      <c r="D1954" t="str">
        <f>IF(A1954="","",IF(COUNTIFS('Tracking Log'!H:H,A1954,'Tracking Log'!J:J,B1954)&gt;0,"Y","N"))</f>
        <v/>
      </c>
      <c r="E1954" t="str">
        <f>IF(A1954="","",IF(D1954="N","Unit will be held to the lessor of the adopted rate or "&amp;TEXT(C1954,"0.0000")&amp;" for "&amp;Year,VLOOKUP(A1954&amp;"-"&amp;B1954,'Tracking Support'!A:E,5,FALSE)))</f>
        <v/>
      </c>
      <c r="F1954">
        <f>IF(A1954=$F$1,COUNTIF($A$2:A1954,A1954),"")</f>
        <v>625</v>
      </c>
      <c r="G1954" t="str">
        <f t="shared" si="94"/>
        <v/>
      </c>
      <c r="H1954" t="str">
        <f t="shared" si="95"/>
        <v/>
      </c>
      <c r="I1954" t="str">
        <f t="shared" si="96"/>
        <v/>
      </c>
    </row>
    <row r="1955" spans="1:9" x14ac:dyDescent="0.25">
      <c r="A1955" t="str">
        <f>IF('C. Fund Source'!B1955="","",'C. Fund Source'!B1955&amp;'C. Fund Source'!C1955&amp;'C. Fund Source'!D1955)</f>
        <v/>
      </c>
      <c r="B1955" t="str">
        <f>IF('C. Fund Source'!E1955="","",'C. Fund Source'!E1955)</f>
        <v/>
      </c>
      <c r="C1955" t="str">
        <f>IF(A1955="","",'C. Fund Source'!G1955)</f>
        <v/>
      </c>
      <c r="D1955" t="str">
        <f>IF(A1955="","",IF(COUNTIFS('Tracking Log'!H:H,A1955,'Tracking Log'!J:J,B1955)&gt;0,"Y","N"))</f>
        <v/>
      </c>
      <c r="E1955" t="str">
        <f>IF(A1955="","",IF(D1955="N","Unit will be held to the lessor of the adopted rate or "&amp;TEXT(C1955,"0.0000")&amp;" for "&amp;Year,VLOOKUP(A1955&amp;"-"&amp;B1955,'Tracking Support'!A:E,5,FALSE)))</f>
        <v/>
      </c>
      <c r="F1955">
        <f>IF(A1955=$F$1,COUNTIF($A$2:A1955,A1955),"")</f>
        <v>626</v>
      </c>
      <c r="G1955" t="str">
        <f t="shared" si="94"/>
        <v/>
      </c>
      <c r="H1955" t="str">
        <f t="shared" si="95"/>
        <v/>
      </c>
      <c r="I1955" t="str">
        <f t="shared" si="96"/>
        <v/>
      </c>
    </row>
    <row r="1956" spans="1:9" x14ac:dyDescent="0.25">
      <c r="A1956" t="str">
        <f>IF('C. Fund Source'!B1956="","",'C. Fund Source'!B1956&amp;'C. Fund Source'!C1956&amp;'C. Fund Source'!D1956)</f>
        <v/>
      </c>
      <c r="B1956" t="str">
        <f>IF('C. Fund Source'!E1956="","",'C. Fund Source'!E1956)</f>
        <v/>
      </c>
      <c r="C1956" t="str">
        <f>IF(A1956="","",'C. Fund Source'!G1956)</f>
        <v/>
      </c>
      <c r="D1956" t="str">
        <f>IF(A1956="","",IF(COUNTIFS('Tracking Log'!H:H,A1956,'Tracking Log'!J:J,B1956)&gt;0,"Y","N"))</f>
        <v/>
      </c>
      <c r="E1956" t="str">
        <f>IF(A1956="","",IF(D1956="N","Unit will be held to the lessor of the adopted rate or "&amp;TEXT(C1956,"0.0000")&amp;" for "&amp;Year,VLOOKUP(A1956&amp;"-"&amp;B1956,'Tracking Support'!A:E,5,FALSE)))</f>
        <v/>
      </c>
      <c r="F1956">
        <f>IF(A1956=$F$1,COUNTIF($A$2:A1956,A1956),"")</f>
        <v>627</v>
      </c>
      <c r="G1956" t="str">
        <f t="shared" si="94"/>
        <v/>
      </c>
      <c r="H1956" t="str">
        <f t="shared" si="95"/>
        <v/>
      </c>
      <c r="I1956" t="str">
        <f t="shared" si="96"/>
        <v/>
      </c>
    </row>
    <row r="1957" spans="1:9" x14ac:dyDescent="0.25">
      <c r="A1957" t="str">
        <f>IF('C. Fund Source'!B1957="","",'C. Fund Source'!B1957&amp;'C. Fund Source'!C1957&amp;'C. Fund Source'!D1957)</f>
        <v/>
      </c>
      <c r="B1957" t="str">
        <f>IF('C. Fund Source'!E1957="","",'C. Fund Source'!E1957)</f>
        <v/>
      </c>
      <c r="C1957" t="str">
        <f>IF(A1957="","",'C. Fund Source'!G1957)</f>
        <v/>
      </c>
      <c r="D1957" t="str">
        <f>IF(A1957="","",IF(COUNTIFS('Tracking Log'!H:H,A1957,'Tracking Log'!J:J,B1957)&gt;0,"Y","N"))</f>
        <v/>
      </c>
      <c r="E1957" t="str">
        <f>IF(A1957="","",IF(D1957="N","Unit will be held to the lessor of the adopted rate or "&amp;TEXT(C1957,"0.0000")&amp;" for "&amp;Year,VLOOKUP(A1957&amp;"-"&amp;B1957,'Tracking Support'!A:E,5,FALSE)))</f>
        <v/>
      </c>
      <c r="F1957">
        <f>IF(A1957=$F$1,COUNTIF($A$2:A1957,A1957),"")</f>
        <v>628</v>
      </c>
      <c r="G1957" t="str">
        <f t="shared" si="94"/>
        <v/>
      </c>
      <c r="H1957" t="str">
        <f t="shared" si="95"/>
        <v/>
      </c>
      <c r="I1957" t="str">
        <f t="shared" si="96"/>
        <v/>
      </c>
    </row>
    <row r="1958" spans="1:9" x14ac:dyDescent="0.25">
      <c r="A1958" t="str">
        <f>IF('C. Fund Source'!B1958="","",'C. Fund Source'!B1958&amp;'C. Fund Source'!C1958&amp;'C. Fund Source'!D1958)</f>
        <v/>
      </c>
      <c r="B1958" t="str">
        <f>IF('C. Fund Source'!E1958="","",'C. Fund Source'!E1958)</f>
        <v/>
      </c>
      <c r="C1958" t="str">
        <f>IF(A1958="","",'C. Fund Source'!G1958)</f>
        <v/>
      </c>
      <c r="D1958" t="str">
        <f>IF(A1958="","",IF(COUNTIFS('Tracking Log'!H:H,A1958,'Tracking Log'!J:J,B1958)&gt;0,"Y","N"))</f>
        <v/>
      </c>
      <c r="E1958" t="str">
        <f>IF(A1958="","",IF(D1958="N","Unit will be held to the lessor of the adopted rate or "&amp;TEXT(C1958,"0.0000")&amp;" for "&amp;Year,VLOOKUP(A1958&amp;"-"&amp;B1958,'Tracking Support'!A:E,5,FALSE)))</f>
        <v/>
      </c>
      <c r="F1958">
        <f>IF(A1958=$F$1,COUNTIF($A$2:A1958,A1958),"")</f>
        <v>629</v>
      </c>
      <c r="G1958" t="str">
        <f t="shared" si="94"/>
        <v/>
      </c>
      <c r="H1958" t="str">
        <f t="shared" si="95"/>
        <v/>
      </c>
      <c r="I1958" t="str">
        <f t="shared" si="96"/>
        <v/>
      </c>
    </row>
    <row r="1959" spans="1:9" x14ac:dyDescent="0.25">
      <c r="A1959" t="str">
        <f>IF('C. Fund Source'!B1959="","",'C. Fund Source'!B1959&amp;'C. Fund Source'!C1959&amp;'C. Fund Source'!D1959)</f>
        <v/>
      </c>
      <c r="B1959" t="str">
        <f>IF('C. Fund Source'!E1959="","",'C. Fund Source'!E1959)</f>
        <v/>
      </c>
      <c r="C1959" t="str">
        <f>IF(A1959="","",'C. Fund Source'!G1959)</f>
        <v/>
      </c>
      <c r="D1959" t="str">
        <f>IF(A1959="","",IF(COUNTIFS('Tracking Log'!H:H,A1959,'Tracking Log'!J:J,B1959)&gt;0,"Y","N"))</f>
        <v/>
      </c>
      <c r="E1959" t="str">
        <f>IF(A1959="","",IF(D1959="N","Unit will be held to the lessor of the adopted rate or "&amp;TEXT(C1959,"0.0000")&amp;" for "&amp;Year,VLOOKUP(A1959&amp;"-"&amp;B1959,'Tracking Support'!A:E,5,FALSE)))</f>
        <v/>
      </c>
      <c r="F1959">
        <f>IF(A1959=$F$1,COUNTIF($A$2:A1959,A1959),"")</f>
        <v>630</v>
      </c>
      <c r="G1959" t="str">
        <f t="shared" si="94"/>
        <v/>
      </c>
      <c r="H1959" t="str">
        <f t="shared" si="95"/>
        <v/>
      </c>
      <c r="I1959" t="str">
        <f t="shared" si="96"/>
        <v/>
      </c>
    </row>
    <row r="1960" spans="1:9" x14ac:dyDescent="0.25">
      <c r="A1960" t="str">
        <f>IF('C. Fund Source'!B1960="","",'C. Fund Source'!B1960&amp;'C. Fund Source'!C1960&amp;'C. Fund Source'!D1960)</f>
        <v/>
      </c>
      <c r="B1960" t="str">
        <f>IF('C. Fund Source'!E1960="","",'C. Fund Source'!E1960)</f>
        <v/>
      </c>
      <c r="C1960" t="str">
        <f>IF(A1960="","",'C. Fund Source'!G1960)</f>
        <v/>
      </c>
      <c r="D1960" t="str">
        <f>IF(A1960="","",IF(COUNTIFS('Tracking Log'!H:H,A1960,'Tracking Log'!J:J,B1960)&gt;0,"Y","N"))</f>
        <v/>
      </c>
      <c r="E1960" t="str">
        <f>IF(A1960="","",IF(D1960="N","Unit will be held to the lessor of the adopted rate or "&amp;TEXT(C1960,"0.0000")&amp;" for "&amp;Year,VLOOKUP(A1960&amp;"-"&amp;B1960,'Tracking Support'!A:E,5,FALSE)))</f>
        <v/>
      </c>
      <c r="F1960">
        <f>IF(A1960=$F$1,COUNTIF($A$2:A1960,A1960),"")</f>
        <v>631</v>
      </c>
      <c r="G1960" t="str">
        <f t="shared" si="94"/>
        <v/>
      </c>
      <c r="H1960" t="str">
        <f t="shared" si="95"/>
        <v/>
      </c>
      <c r="I1960" t="str">
        <f t="shared" si="96"/>
        <v/>
      </c>
    </row>
    <row r="1961" spans="1:9" x14ac:dyDescent="0.25">
      <c r="A1961" t="str">
        <f>IF('C. Fund Source'!B1961="","",'C. Fund Source'!B1961&amp;'C. Fund Source'!C1961&amp;'C. Fund Source'!D1961)</f>
        <v/>
      </c>
      <c r="B1961" t="str">
        <f>IF('C. Fund Source'!E1961="","",'C. Fund Source'!E1961)</f>
        <v/>
      </c>
      <c r="C1961" t="str">
        <f>IF(A1961="","",'C. Fund Source'!G1961)</f>
        <v/>
      </c>
      <c r="D1961" t="str">
        <f>IF(A1961="","",IF(COUNTIFS('Tracking Log'!H:H,A1961,'Tracking Log'!J:J,B1961)&gt;0,"Y","N"))</f>
        <v/>
      </c>
      <c r="E1961" t="str">
        <f>IF(A1961="","",IF(D1961="N","Unit will be held to the lessor of the adopted rate or "&amp;TEXT(C1961,"0.0000")&amp;" for "&amp;Year,VLOOKUP(A1961&amp;"-"&amp;B1961,'Tracking Support'!A:E,5,FALSE)))</f>
        <v/>
      </c>
      <c r="F1961">
        <f>IF(A1961=$F$1,COUNTIF($A$2:A1961,A1961),"")</f>
        <v>632</v>
      </c>
      <c r="G1961" t="str">
        <f t="shared" si="94"/>
        <v/>
      </c>
      <c r="H1961" t="str">
        <f t="shared" si="95"/>
        <v/>
      </c>
      <c r="I1961" t="str">
        <f t="shared" si="96"/>
        <v/>
      </c>
    </row>
    <row r="1962" spans="1:9" x14ac:dyDescent="0.25">
      <c r="A1962" t="str">
        <f>IF('C. Fund Source'!B1962="","",'C. Fund Source'!B1962&amp;'C. Fund Source'!C1962&amp;'C. Fund Source'!D1962)</f>
        <v/>
      </c>
      <c r="B1962" t="str">
        <f>IF('C. Fund Source'!E1962="","",'C. Fund Source'!E1962)</f>
        <v/>
      </c>
      <c r="C1962" t="str">
        <f>IF(A1962="","",'C. Fund Source'!G1962)</f>
        <v/>
      </c>
      <c r="D1962" t="str">
        <f>IF(A1962="","",IF(COUNTIFS('Tracking Log'!H:H,A1962,'Tracking Log'!J:J,B1962)&gt;0,"Y","N"))</f>
        <v/>
      </c>
      <c r="E1962" t="str">
        <f>IF(A1962="","",IF(D1962="N","Unit will be held to the lessor of the adopted rate or "&amp;TEXT(C1962,"0.0000")&amp;" for "&amp;Year,VLOOKUP(A1962&amp;"-"&amp;B1962,'Tracking Support'!A:E,5,FALSE)))</f>
        <v/>
      </c>
      <c r="F1962">
        <f>IF(A1962=$F$1,COUNTIF($A$2:A1962,A1962),"")</f>
        <v>633</v>
      </c>
      <c r="G1962" t="str">
        <f t="shared" si="94"/>
        <v/>
      </c>
      <c r="H1962" t="str">
        <f t="shared" si="95"/>
        <v/>
      </c>
      <c r="I1962" t="str">
        <f t="shared" si="96"/>
        <v/>
      </c>
    </row>
    <row r="1963" spans="1:9" x14ac:dyDescent="0.25">
      <c r="A1963" t="str">
        <f>IF('C. Fund Source'!B1963="","",'C. Fund Source'!B1963&amp;'C. Fund Source'!C1963&amp;'C. Fund Source'!D1963)</f>
        <v/>
      </c>
      <c r="B1963" t="str">
        <f>IF('C. Fund Source'!E1963="","",'C. Fund Source'!E1963)</f>
        <v/>
      </c>
      <c r="C1963" t="str">
        <f>IF(A1963="","",'C. Fund Source'!G1963)</f>
        <v/>
      </c>
      <c r="D1963" t="str">
        <f>IF(A1963="","",IF(COUNTIFS('Tracking Log'!H:H,A1963,'Tracking Log'!J:J,B1963)&gt;0,"Y","N"))</f>
        <v/>
      </c>
      <c r="E1963" t="str">
        <f>IF(A1963="","",IF(D1963="N","Unit will be held to the lessor of the adopted rate or "&amp;TEXT(C1963,"0.0000")&amp;" for "&amp;Year,VLOOKUP(A1963&amp;"-"&amp;B1963,'Tracking Support'!A:E,5,FALSE)))</f>
        <v/>
      </c>
      <c r="F1963">
        <f>IF(A1963=$F$1,COUNTIF($A$2:A1963,A1963),"")</f>
        <v>634</v>
      </c>
      <c r="G1963" t="str">
        <f t="shared" si="94"/>
        <v/>
      </c>
      <c r="H1963" t="str">
        <f t="shared" si="95"/>
        <v/>
      </c>
      <c r="I1963" t="str">
        <f t="shared" si="96"/>
        <v/>
      </c>
    </row>
    <row r="1964" spans="1:9" x14ac:dyDescent="0.25">
      <c r="A1964" t="str">
        <f>IF('C. Fund Source'!B1964="","",'C. Fund Source'!B1964&amp;'C. Fund Source'!C1964&amp;'C. Fund Source'!D1964)</f>
        <v/>
      </c>
      <c r="B1964" t="str">
        <f>IF('C. Fund Source'!E1964="","",'C. Fund Source'!E1964)</f>
        <v/>
      </c>
      <c r="C1964" t="str">
        <f>IF(A1964="","",'C. Fund Source'!G1964)</f>
        <v/>
      </c>
      <c r="D1964" t="str">
        <f>IF(A1964="","",IF(COUNTIFS('Tracking Log'!H:H,A1964,'Tracking Log'!J:J,B1964)&gt;0,"Y","N"))</f>
        <v/>
      </c>
      <c r="E1964" t="str">
        <f>IF(A1964="","",IF(D1964="N","Unit will be held to the lessor of the adopted rate or "&amp;TEXT(C1964,"0.0000")&amp;" for "&amp;Year,VLOOKUP(A1964&amp;"-"&amp;B1964,'Tracking Support'!A:E,5,FALSE)))</f>
        <v/>
      </c>
      <c r="F1964">
        <f>IF(A1964=$F$1,COUNTIF($A$2:A1964,A1964),"")</f>
        <v>635</v>
      </c>
      <c r="G1964" t="str">
        <f t="shared" si="94"/>
        <v/>
      </c>
      <c r="H1964" t="str">
        <f t="shared" si="95"/>
        <v/>
      </c>
      <c r="I1964" t="str">
        <f t="shared" si="96"/>
        <v/>
      </c>
    </row>
    <row r="1965" spans="1:9" x14ac:dyDescent="0.25">
      <c r="A1965" t="str">
        <f>IF('C. Fund Source'!B1965="","",'C. Fund Source'!B1965&amp;'C. Fund Source'!C1965&amp;'C. Fund Source'!D1965)</f>
        <v/>
      </c>
      <c r="B1965" t="str">
        <f>IF('C. Fund Source'!E1965="","",'C. Fund Source'!E1965)</f>
        <v/>
      </c>
      <c r="C1965" t="str">
        <f>IF(A1965="","",'C. Fund Source'!G1965)</f>
        <v/>
      </c>
      <c r="D1965" t="str">
        <f>IF(A1965="","",IF(COUNTIFS('Tracking Log'!H:H,A1965,'Tracking Log'!J:J,B1965)&gt;0,"Y","N"))</f>
        <v/>
      </c>
      <c r="E1965" t="str">
        <f>IF(A1965="","",IF(D1965="N","Unit will be held to the lessor of the adopted rate or "&amp;TEXT(C1965,"0.0000")&amp;" for "&amp;Year,VLOOKUP(A1965&amp;"-"&amp;B1965,'Tracking Support'!A:E,5,FALSE)))</f>
        <v/>
      </c>
      <c r="F1965">
        <f>IF(A1965=$F$1,COUNTIF($A$2:A1965,A1965),"")</f>
        <v>636</v>
      </c>
      <c r="G1965" t="str">
        <f t="shared" si="94"/>
        <v/>
      </c>
      <c r="H1965" t="str">
        <f t="shared" si="95"/>
        <v/>
      </c>
      <c r="I1965" t="str">
        <f t="shared" si="96"/>
        <v/>
      </c>
    </row>
    <row r="1966" spans="1:9" x14ac:dyDescent="0.25">
      <c r="A1966" t="str">
        <f>IF('C. Fund Source'!B1966="","",'C. Fund Source'!B1966&amp;'C. Fund Source'!C1966&amp;'C. Fund Source'!D1966)</f>
        <v/>
      </c>
      <c r="B1966" t="str">
        <f>IF('C. Fund Source'!E1966="","",'C. Fund Source'!E1966)</f>
        <v/>
      </c>
      <c r="C1966" t="str">
        <f>IF(A1966="","",'C. Fund Source'!G1966)</f>
        <v/>
      </c>
      <c r="D1966" t="str">
        <f>IF(A1966="","",IF(COUNTIFS('Tracking Log'!H:H,A1966,'Tracking Log'!J:J,B1966)&gt;0,"Y","N"))</f>
        <v/>
      </c>
      <c r="E1966" t="str">
        <f>IF(A1966="","",IF(D1966="N","Unit will be held to the lessor of the adopted rate or "&amp;TEXT(C1966,"0.0000")&amp;" for "&amp;Year,VLOOKUP(A1966&amp;"-"&amp;B1966,'Tracking Support'!A:E,5,FALSE)))</f>
        <v/>
      </c>
      <c r="F1966">
        <f>IF(A1966=$F$1,COUNTIF($A$2:A1966,A1966),"")</f>
        <v>637</v>
      </c>
      <c r="G1966" t="str">
        <f t="shared" si="94"/>
        <v/>
      </c>
      <c r="H1966" t="str">
        <f t="shared" si="95"/>
        <v/>
      </c>
      <c r="I1966" t="str">
        <f t="shared" si="96"/>
        <v/>
      </c>
    </row>
    <row r="1967" spans="1:9" x14ac:dyDescent="0.25">
      <c r="A1967" t="str">
        <f>IF('C. Fund Source'!B1967="","",'C. Fund Source'!B1967&amp;'C. Fund Source'!C1967&amp;'C. Fund Source'!D1967)</f>
        <v/>
      </c>
      <c r="B1967" t="str">
        <f>IF('C. Fund Source'!E1967="","",'C. Fund Source'!E1967)</f>
        <v/>
      </c>
      <c r="C1967" t="str">
        <f>IF(A1967="","",'C. Fund Source'!G1967)</f>
        <v/>
      </c>
      <c r="D1967" t="str">
        <f>IF(A1967="","",IF(COUNTIFS('Tracking Log'!H:H,A1967,'Tracking Log'!J:J,B1967)&gt;0,"Y","N"))</f>
        <v/>
      </c>
      <c r="E1967" t="str">
        <f>IF(A1967="","",IF(D1967="N","Unit will be held to the lessor of the adopted rate or "&amp;TEXT(C1967,"0.0000")&amp;" for "&amp;Year,VLOOKUP(A1967&amp;"-"&amp;B1967,'Tracking Support'!A:E,5,FALSE)))</f>
        <v/>
      </c>
      <c r="F1967">
        <f>IF(A1967=$F$1,COUNTIF($A$2:A1967,A1967),"")</f>
        <v>638</v>
      </c>
      <c r="G1967" t="str">
        <f t="shared" si="94"/>
        <v/>
      </c>
      <c r="H1967" t="str">
        <f t="shared" si="95"/>
        <v/>
      </c>
      <c r="I1967" t="str">
        <f t="shared" si="96"/>
        <v/>
      </c>
    </row>
    <row r="1968" spans="1:9" x14ac:dyDescent="0.25">
      <c r="A1968" t="str">
        <f>IF('C. Fund Source'!B1968="","",'C. Fund Source'!B1968&amp;'C. Fund Source'!C1968&amp;'C. Fund Source'!D1968)</f>
        <v/>
      </c>
      <c r="B1968" t="str">
        <f>IF('C. Fund Source'!E1968="","",'C. Fund Source'!E1968)</f>
        <v/>
      </c>
      <c r="C1968" t="str">
        <f>IF(A1968="","",'C. Fund Source'!G1968)</f>
        <v/>
      </c>
      <c r="D1968" t="str">
        <f>IF(A1968="","",IF(COUNTIFS('Tracking Log'!H:H,A1968,'Tracking Log'!J:J,B1968)&gt;0,"Y","N"))</f>
        <v/>
      </c>
      <c r="E1968" t="str">
        <f>IF(A1968="","",IF(D1968="N","Unit will be held to the lessor of the adopted rate or "&amp;TEXT(C1968,"0.0000")&amp;" for "&amp;Year,VLOOKUP(A1968&amp;"-"&amp;B1968,'Tracking Support'!A:E,5,FALSE)))</f>
        <v/>
      </c>
      <c r="F1968">
        <f>IF(A1968=$F$1,COUNTIF($A$2:A1968,A1968),"")</f>
        <v>639</v>
      </c>
      <c r="G1968" t="str">
        <f t="shared" si="94"/>
        <v/>
      </c>
      <c r="H1968" t="str">
        <f t="shared" si="95"/>
        <v/>
      </c>
      <c r="I1968" t="str">
        <f t="shared" si="96"/>
        <v/>
      </c>
    </row>
    <row r="1969" spans="1:9" x14ac:dyDescent="0.25">
      <c r="A1969" t="str">
        <f>IF('C. Fund Source'!B1969="","",'C. Fund Source'!B1969&amp;'C. Fund Source'!C1969&amp;'C. Fund Source'!D1969)</f>
        <v/>
      </c>
      <c r="B1969" t="str">
        <f>IF('C. Fund Source'!E1969="","",'C. Fund Source'!E1969)</f>
        <v/>
      </c>
      <c r="C1969" t="str">
        <f>IF(A1969="","",'C. Fund Source'!G1969)</f>
        <v/>
      </c>
      <c r="D1969" t="str">
        <f>IF(A1969="","",IF(COUNTIFS('Tracking Log'!H:H,A1969,'Tracking Log'!J:J,B1969)&gt;0,"Y","N"))</f>
        <v/>
      </c>
      <c r="E1969" t="str">
        <f>IF(A1969="","",IF(D1969="N","Unit will be held to the lessor of the adopted rate or "&amp;TEXT(C1969,"0.0000")&amp;" for "&amp;Year,VLOOKUP(A1969&amp;"-"&amp;B1969,'Tracking Support'!A:E,5,FALSE)))</f>
        <v/>
      </c>
      <c r="F1969">
        <f>IF(A1969=$F$1,COUNTIF($A$2:A1969,A1969),"")</f>
        <v>640</v>
      </c>
      <c r="G1969" t="str">
        <f t="shared" si="94"/>
        <v/>
      </c>
      <c r="H1969" t="str">
        <f t="shared" si="95"/>
        <v/>
      </c>
      <c r="I1969" t="str">
        <f t="shared" si="96"/>
        <v/>
      </c>
    </row>
    <row r="1970" spans="1:9" x14ac:dyDescent="0.25">
      <c r="A1970" t="str">
        <f>IF('C. Fund Source'!B1970="","",'C. Fund Source'!B1970&amp;'C. Fund Source'!C1970&amp;'C. Fund Source'!D1970)</f>
        <v/>
      </c>
      <c r="B1970" t="str">
        <f>IF('C. Fund Source'!E1970="","",'C. Fund Source'!E1970)</f>
        <v/>
      </c>
      <c r="C1970" t="str">
        <f>IF(A1970="","",'C. Fund Source'!G1970)</f>
        <v/>
      </c>
      <c r="D1970" t="str">
        <f>IF(A1970="","",IF(COUNTIFS('Tracking Log'!H:H,A1970,'Tracking Log'!J:J,B1970)&gt;0,"Y","N"))</f>
        <v/>
      </c>
      <c r="E1970" t="str">
        <f>IF(A1970="","",IF(D1970="N","Unit will be held to the lessor of the adopted rate or "&amp;TEXT(C1970,"0.0000")&amp;" for "&amp;Year,VLOOKUP(A1970&amp;"-"&amp;B1970,'Tracking Support'!A:E,5,FALSE)))</f>
        <v/>
      </c>
      <c r="F1970">
        <f>IF(A1970=$F$1,COUNTIF($A$2:A1970,A1970),"")</f>
        <v>641</v>
      </c>
      <c r="G1970" t="str">
        <f t="shared" si="94"/>
        <v/>
      </c>
      <c r="H1970" t="str">
        <f t="shared" si="95"/>
        <v/>
      </c>
      <c r="I1970" t="str">
        <f t="shared" si="96"/>
        <v/>
      </c>
    </row>
    <row r="1971" spans="1:9" x14ac:dyDescent="0.25">
      <c r="A1971" t="str">
        <f>IF('C. Fund Source'!B1971="","",'C. Fund Source'!B1971&amp;'C. Fund Source'!C1971&amp;'C. Fund Source'!D1971)</f>
        <v/>
      </c>
      <c r="B1971" t="str">
        <f>IF('C. Fund Source'!E1971="","",'C. Fund Source'!E1971)</f>
        <v/>
      </c>
      <c r="C1971" t="str">
        <f>IF(A1971="","",'C. Fund Source'!G1971)</f>
        <v/>
      </c>
      <c r="D1971" t="str">
        <f>IF(A1971="","",IF(COUNTIFS('Tracking Log'!H:H,A1971,'Tracking Log'!J:J,B1971)&gt;0,"Y","N"))</f>
        <v/>
      </c>
      <c r="E1971" t="str">
        <f>IF(A1971="","",IF(D1971="N","Unit will be held to the lessor of the adopted rate or "&amp;TEXT(C1971,"0.0000")&amp;" for "&amp;Year,VLOOKUP(A1971&amp;"-"&amp;B1971,'Tracking Support'!A:E,5,FALSE)))</f>
        <v/>
      </c>
      <c r="F1971">
        <f>IF(A1971=$F$1,COUNTIF($A$2:A1971,A1971),"")</f>
        <v>642</v>
      </c>
      <c r="G1971" t="str">
        <f t="shared" si="94"/>
        <v/>
      </c>
      <c r="H1971" t="str">
        <f t="shared" si="95"/>
        <v/>
      </c>
      <c r="I1971" t="str">
        <f t="shared" si="96"/>
        <v/>
      </c>
    </row>
    <row r="1972" spans="1:9" x14ac:dyDescent="0.25">
      <c r="A1972" t="str">
        <f>IF('C. Fund Source'!B1972="","",'C. Fund Source'!B1972&amp;'C. Fund Source'!C1972&amp;'C. Fund Source'!D1972)</f>
        <v/>
      </c>
      <c r="B1972" t="str">
        <f>IF('C. Fund Source'!E1972="","",'C. Fund Source'!E1972)</f>
        <v/>
      </c>
      <c r="C1972" t="str">
        <f>IF(A1972="","",'C. Fund Source'!G1972)</f>
        <v/>
      </c>
      <c r="D1972" t="str">
        <f>IF(A1972="","",IF(COUNTIFS('Tracking Log'!H:H,A1972,'Tracking Log'!J:J,B1972)&gt;0,"Y","N"))</f>
        <v/>
      </c>
      <c r="E1972" t="str">
        <f>IF(A1972="","",IF(D1972="N","Unit will be held to the lessor of the adopted rate or "&amp;TEXT(C1972,"0.0000")&amp;" for "&amp;Year,VLOOKUP(A1972&amp;"-"&amp;B1972,'Tracking Support'!A:E,5,FALSE)))</f>
        <v/>
      </c>
      <c r="F1972">
        <f>IF(A1972=$F$1,COUNTIF($A$2:A1972,A1972),"")</f>
        <v>643</v>
      </c>
      <c r="G1972" t="str">
        <f t="shared" si="94"/>
        <v/>
      </c>
      <c r="H1972" t="str">
        <f t="shared" si="95"/>
        <v/>
      </c>
      <c r="I1972" t="str">
        <f t="shared" si="96"/>
        <v/>
      </c>
    </row>
    <row r="1973" spans="1:9" x14ac:dyDescent="0.25">
      <c r="A1973" t="str">
        <f>IF('C. Fund Source'!B1973="","",'C. Fund Source'!B1973&amp;'C. Fund Source'!C1973&amp;'C. Fund Source'!D1973)</f>
        <v/>
      </c>
      <c r="B1973" t="str">
        <f>IF('C. Fund Source'!E1973="","",'C. Fund Source'!E1973)</f>
        <v/>
      </c>
      <c r="C1973" t="str">
        <f>IF(A1973="","",'C. Fund Source'!G1973)</f>
        <v/>
      </c>
      <c r="D1973" t="str">
        <f>IF(A1973="","",IF(COUNTIFS('Tracking Log'!H:H,A1973,'Tracking Log'!J:J,B1973)&gt;0,"Y","N"))</f>
        <v/>
      </c>
      <c r="E1973" t="str">
        <f>IF(A1973="","",IF(D1973="N","Unit will be held to the lessor of the adopted rate or "&amp;TEXT(C1973,"0.0000")&amp;" for "&amp;Year,VLOOKUP(A1973&amp;"-"&amp;B1973,'Tracking Support'!A:E,5,FALSE)))</f>
        <v/>
      </c>
      <c r="F1973">
        <f>IF(A1973=$F$1,COUNTIF($A$2:A1973,A1973),"")</f>
        <v>644</v>
      </c>
      <c r="G1973" t="str">
        <f t="shared" si="94"/>
        <v/>
      </c>
      <c r="H1973" t="str">
        <f t="shared" si="95"/>
        <v/>
      </c>
      <c r="I1973" t="str">
        <f t="shared" si="96"/>
        <v/>
      </c>
    </row>
    <row r="1974" spans="1:9" x14ac:dyDescent="0.25">
      <c r="A1974" t="str">
        <f>IF('C. Fund Source'!B1974="","",'C. Fund Source'!B1974&amp;'C. Fund Source'!C1974&amp;'C. Fund Source'!D1974)</f>
        <v/>
      </c>
      <c r="B1974" t="str">
        <f>IF('C. Fund Source'!E1974="","",'C. Fund Source'!E1974)</f>
        <v/>
      </c>
      <c r="C1974" t="str">
        <f>IF(A1974="","",'C. Fund Source'!G1974)</f>
        <v/>
      </c>
      <c r="D1974" t="str">
        <f>IF(A1974="","",IF(COUNTIFS('Tracking Log'!H:H,A1974,'Tracking Log'!J:J,B1974)&gt;0,"Y","N"))</f>
        <v/>
      </c>
      <c r="E1974" t="str">
        <f>IF(A1974="","",IF(D1974="N","Unit will be held to the lessor of the adopted rate or "&amp;TEXT(C1974,"0.0000")&amp;" for "&amp;Year,VLOOKUP(A1974&amp;"-"&amp;B1974,'Tracking Support'!A:E,5,FALSE)))</f>
        <v/>
      </c>
      <c r="F1974">
        <f>IF(A1974=$F$1,COUNTIF($A$2:A1974,A1974),"")</f>
        <v>645</v>
      </c>
      <c r="G1974" t="str">
        <f t="shared" si="94"/>
        <v/>
      </c>
      <c r="H1974" t="str">
        <f t="shared" si="95"/>
        <v/>
      </c>
      <c r="I1974" t="str">
        <f t="shared" si="96"/>
        <v/>
      </c>
    </row>
    <row r="1975" spans="1:9" x14ac:dyDescent="0.25">
      <c r="A1975" t="str">
        <f>IF('C. Fund Source'!B1975="","",'C. Fund Source'!B1975&amp;'C. Fund Source'!C1975&amp;'C. Fund Source'!D1975)</f>
        <v/>
      </c>
      <c r="B1975" t="str">
        <f>IF('C. Fund Source'!E1975="","",'C. Fund Source'!E1975)</f>
        <v/>
      </c>
      <c r="C1975" t="str">
        <f>IF(A1975="","",'C. Fund Source'!G1975)</f>
        <v/>
      </c>
      <c r="D1975" t="str">
        <f>IF(A1975="","",IF(COUNTIFS('Tracking Log'!H:H,A1975,'Tracking Log'!J:J,B1975)&gt;0,"Y","N"))</f>
        <v/>
      </c>
      <c r="E1975" t="str">
        <f>IF(A1975="","",IF(D1975="N","Unit will be held to the lessor of the adopted rate or "&amp;TEXT(C1975,"0.0000")&amp;" for "&amp;Year,VLOOKUP(A1975&amp;"-"&amp;B1975,'Tracking Support'!A:E,5,FALSE)))</f>
        <v/>
      </c>
      <c r="F1975">
        <f>IF(A1975=$F$1,COUNTIF($A$2:A1975,A1975),"")</f>
        <v>646</v>
      </c>
      <c r="G1975" t="str">
        <f t="shared" si="94"/>
        <v/>
      </c>
      <c r="H1975" t="str">
        <f t="shared" si="95"/>
        <v/>
      </c>
      <c r="I1975" t="str">
        <f t="shared" si="96"/>
        <v/>
      </c>
    </row>
    <row r="1976" spans="1:9" x14ac:dyDescent="0.25">
      <c r="A1976" t="str">
        <f>IF('C. Fund Source'!B1976="","",'C. Fund Source'!B1976&amp;'C. Fund Source'!C1976&amp;'C. Fund Source'!D1976)</f>
        <v/>
      </c>
      <c r="B1976" t="str">
        <f>IF('C. Fund Source'!E1976="","",'C. Fund Source'!E1976)</f>
        <v/>
      </c>
      <c r="C1976" t="str">
        <f>IF(A1976="","",'C. Fund Source'!G1976)</f>
        <v/>
      </c>
      <c r="D1976" t="str">
        <f>IF(A1976="","",IF(COUNTIFS('Tracking Log'!H:H,A1976,'Tracking Log'!J:J,B1976)&gt;0,"Y","N"))</f>
        <v/>
      </c>
      <c r="E1976" t="str">
        <f>IF(A1976="","",IF(D1976="N","Unit will be held to the lessor of the adopted rate or "&amp;TEXT(C1976,"0.0000")&amp;" for "&amp;Year,VLOOKUP(A1976&amp;"-"&amp;B1976,'Tracking Support'!A:E,5,FALSE)))</f>
        <v/>
      </c>
      <c r="F1976">
        <f>IF(A1976=$F$1,COUNTIF($A$2:A1976,A1976),"")</f>
        <v>647</v>
      </c>
      <c r="G1976" t="str">
        <f t="shared" si="94"/>
        <v/>
      </c>
      <c r="H1976" t="str">
        <f t="shared" si="95"/>
        <v/>
      </c>
      <c r="I1976" t="str">
        <f t="shared" si="96"/>
        <v/>
      </c>
    </row>
    <row r="1977" spans="1:9" x14ac:dyDescent="0.25">
      <c r="A1977" t="str">
        <f>IF('C. Fund Source'!B1977="","",'C. Fund Source'!B1977&amp;'C. Fund Source'!C1977&amp;'C. Fund Source'!D1977)</f>
        <v/>
      </c>
      <c r="B1977" t="str">
        <f>IF('C. Fund Source'!E1977="","",'C. Fund Source'!E1977)</f>
        <v/>
      </c>
      <c r="C1977" t="str">
        <f>IF(A1977="","",'C. Fund Source'!G1977)</f>
        <v/>
      </c>
      <c r="D1977" t="str">
        <f>IF(A1977="","",IF(COUNTIFS('Tracking Log'!H:H,A1977,'Tracking Log'!J:J,B1977)&gt;0,"Y","N"))</f>
        <v/>
      </c>
      <c r="E1977" t="str">
        <f>IF(A1977="","",IF(D1977="N","Unit will be held to the lessor of the adopted rate or "&amp;TEXT(C1977,"0.0000")&amp;" for "&amp;Year,VLOOKUP(A1977&amp;"-"&amp;B1977,'Tracking Support'!A:E,5,FALSE)))</f>
        <v/>
      </c>
      <c r="F1977">
        <f>IF(A1977=$F$1,COUNTIF($A$2:A1977,A1977),"")</f>
        <v>648</v>
      </c>
      <c r="G1977" t="str">
        <f t="shared" si="94"/>
        <v/>
      </c>
      <c r="H1977" t="str">
        <f t="shared" si="95"/>
        <v/>
      </c>
      <c r="I1977" t="str">
        <f t="shared" si="96"/>
        <v/>
      </c>
    </row>
    <row r="1978" spans="1:9" x14ac:dyDescent="0.25">
      <c r="A1978" t="str">
        <f>IF('C. Fund Source'!B1978="","",'C. Fund Source'!B1978&amp;'C. Fund Source'!C1978&amp;'C. Fund Source'!D1978)</f>
        <v/>
      </c>
      <c r="B1978" t="str">
        <f>IF('C. Fund Source'!E1978="","",'C. Fund Source'!E1978)</f>
        <v/>
      </c>
      <c r="C1978" t="str">
        <f>IF(A1978="","",'C. Fund Source'!G1978)</f>
        <v/>
      </c>
      <c r="D1978" t="str">
        <f>IF(A1978="","",IF(COUNTIFS('Tracking Log'!H:H,A1978,'Tracking Log'!J:J,B1978)&gt;0,"Y","N"))</f>
        <v/>
      </c>
      <c r="E1978" t="str">
        <f>IF(A1978="","",IF(D1978="N","Unit will be held to the lessor of the adopted rate or "&amp;TEXT(C1978,"0.0000")&amp;" for "&amp;Year,VLOOKUP(A1978&amp;"-"&amp;B1978,'Tracking Support'!A:E,5,FALSE)))</f>
        <v/>
      </c>
      <c r="F1978">
        <f>IF(A1978=$F$1,COUNTIF($A$2:A1978,A1978),"")</f>
        <v>649</v>
      </c>
      <c r="G1978" t="str">
        <f t="shared" si="94"/>
        <v/>
      </c>
      <c r="H1978" t="str">
        <f t="shared" si="95"/>
        <v/>
      </c>
      <c r="I1978" t="str">
        <f t="shared" si="96"/>
        <v/>
      </c>
    </row>
    <row r="1979" spans="1:9" x14ac:dyDescent="0.25">
      <c r="A1979" t="str">
        <f>IF('C. Fund Source'!B1979="","",'C. Fund Source'!B1979&amp;'C. Fund Source'!C1979&amp;'C. Fund Source'!D1979)</f>
        <v/>
      </c>
      <c r="B1979" t="str">
        <f>IF('C. Fund Source'!E1979="","",'C. Fund Source'!E1979)</f>
        <v/>
      </c>
      <c r="C1979" t="str">
        <f>IF(A1979="","",'C. Fund Source'!G1979)</f>
        <v/>
      </c>
      <c r="D1979" t="str">
        <f>IF(A1979="","",IF(COUNTIFS('Tracking Log'!H:H,A1979,'Tracking Log'!J:J,B1979)&gt;0,"Y","N"))</f>
        <v/>
      </c>
      <c r="E1979" t="str">
        <f>IF(A1979="","",IF(D1979="N","Unit will be held to the lessor of the adopted rate or "&amp;TEXT(C1979,"0.0000")&amp;" for "&amp;Year,VLOOKUP(A1979&amp;"-"&amp;B1979,'Tracking Support'!A:E,5,FALSE)))</f>
        <v/>
      </c>
      <c r="F1979">
        <f>IF(A1979=$F$1,COUNTIF($A$2:A1979,A1979),"")</f>
        <v>650</v>
      </c>
      <c r="G1979" t="str">
        <f t="shared" si="94"/>
        <v/>
      </c>
      <c r="H1979" t="str">
        <f t="shared" si="95"/>
        <v/>
      </c>
      <c r="I1979" t="str">
        <f t="shared" si="96"/>
        <v/>
      </c>
    </row>
    <row r="1980" spans="1:9" x14ac:dyDescent="0.25">
      <c r="A1980" t="str">
        <f>IF('C. Fund Source'!B1980="","",'C. Fund Source'!B1980&amp;'C. Fund Source'!C1980&amp;'C. Fund Source'!D1980)</f>
        <v/>
      </c>
      <c r="B1980" t="str">
        <f>IF('C. Fund Source'!E1980="","",'C. Fund Source'!E1980)</f>
        <v/>
      </c>
      <c r="C1980" t="str">
        <f>IF(A1980="","",'C. Fund Source'!G1980)</f>
        <v/>
      </c>
      <c r="D1980" t="str">
        <f>IF(A1980="","",IF(COUNTIFS('Tracking Log'!H:H,A1980,'Tracking Log'!J:J,B1980)&gt;0,"Y","N"))</f>
        <v/>
      </c>
      <c r="E1980" t="str">
        <f>IF(A1980="","",IF(D1980="N","Unit will be held to the lessor of the adopted rate or "&amp;TEXT(C1980,"0.0000")&amp;" for "&amp;Year,VLOOKUP(A1980&amp;"-"&amp;B1980,'Tracking Support'!A:E,5,FALSE)))</f>
        <v/>
      </c>
      <c r="F1980">
        <f>IF(A1980=$F$1,COUNTIF($A$2:A1980,A1980),"")</f>
        <v>651</v>
      </c>
      <c r="G1980" t="str">
        <f t="shared" si="94"/>
        <v/>
      </c>
      <c r="H1980" t="str">
        <f t="shared" si="95"/>
        <v/>
      </c>
      <c r="I1980" t="str">
        <f t="shared" si="96"/>
        <v/>
      </c>
    </row>
    <row r="1981" spans="1:9" x14ac:dyDescent="0.25">
      <c r="A1981" t="str">
        <f>IF('C. Fund Source'!B1981="","",'C. Fund Source'!B1981&amp;'C. Fund Source'!C1981&amp;'C. Fund Source'!D1981)</f>
        <v/>
      </c>
      <c r="B1981" t="str">
        <f>IF('C. Fund Source'!E1981="","",'C. Fund Source'!E1981)</f>
        <v/>
      </c>
      <c r="C1981" t="str">
        <f>IF(A1981="","",'C. Fund Source'!G1981)</f>
        <v/>
      </c>
      <c r="D1981" t="str">
        <f>IF(A1981="","",IF(COUNTIFS('Tracking Log'!H:H,A1981,'Tracking Log'!J:J,B1981)&gt;0,"Y","N"))</f>
        <v/>
      </c>
      <c r="E1981" t="str">
        <f>IF(A1981="","",IF(D1981="N","Unit will be held to the lessor of the adopted rate or "&amp;TEXT(C1981,"0.0000")&amp;" for "&amp;Year,VLOOKUP(A1981&amp;"-"&amp;B1981,'Tracking Support'!A:E,5,FALSE)))</f>
        <v/>
      </c>
      <c r="F1981">
        <f>IF(A1981=$F$1,COUNTIF($A$2:A1981,A1981),"")</f>
        <v>652</v>
      </c>
      <c r="G1981" t="str">
        <f t="shared" si="94"/>
        <v/>
      </c>
      <c r="H1981" t="str">
        <f t="shared" si="95"/>
        <v/>
      </c>
      <c r="I1981" t="str">
        <f t="shared" si="96"/>
        <v/>
      </c>
    </row>
    <row r="1982" spans="1:9" x14ac:dyDescent="0.25">
      <c r="A1982" t="str">
        <f>IF('C. Fund Source'!B1982="","",'C. Fund Source'!B1982&amp;'C. Fund Source'!C1982&amp;'C. Fund Source'!D1982)</f>
        <v/>
      </c>
      <c r="B1982" t="str">
        <f>IF('C. Fund Source'!E1982="","",'C. Fund Source'!E1982)</f>
        <v/>
      </c>
      <c r="C1982" t="str">
        <f>IF(A1982="","",'C. Fund Source'!G1982)</f>
        <v/>
      </c>
      <c r="D1982" t="str">
        <f>IF(A1982="","",IF(COUNTIFS('Tracking Log'!H:H,A1982,'Tracking Log'!J:J,B1982)&gt;0,"Y","N"))</f>
        <v/>
      </c>
      <c r="E1982" t="str">
        <f>IF(A1982="","",IF(D1982="N","Unit will be held to the lessor of the adopted rate or "&amp;TEXT(C1982,"0.0000")&amp;" for "&amp;Year,VLOOKUP(A1982&amp;"-"&amp;B1982,'Tracking Support'!A:E,5,FALSE)))</f>
        <v/>
      </c>
      <c r="F1982">
        <f>IF(A1982=$F$1,COUNTIF($A$2:A1982,A1982),"")</f>
        <v>653</v>
      </c>
      <c r="G1982" t="str">
        <f t="shared" si="94"/>
        <v/>
      </c>
      <c r="H1982" t="str">
        <f t="shared" si="95"/>
        <v/>
      </c>
      <c r="I1982" t="str">
        <f t="shared" si="96"/>
        <v/>
      </c>
    </row>
    <row r="1983" spans="1:9" x14ac:dyDescent="0.25">
      <c r="A1983" t="str">
        <f>IF('C. Fund Source'!B1983="","",'C. Fund Source'!B1983&amp;'C. Fund Source'!C1983&amp;'C. Fund Source'!D1983)</f>
        <v/>
      </c>
      <c r="B1983" t="str">
        <f>IF('C. Fund Source'!E1983="","",'C. Fund Source'!E1983)</f>
        <v/>
      </c>
      <c r="C1983" t="str">
        <f>IF(A1983="","",'C. Fund Source'!G1983)</f>
        <v/>
      </c>
      <c r="D1983" t="str">
        <f>IF(A1983="","",IF(COUNTIFS('Tracking Log'!H:H,A1983,'Tracking Log'!J:J,B1983)&gt;0,"Y","N"))</f>
        <v/>
      </c>
      <c r="E1983" t="str">
        <f>IF(A1983="","",IF(D1983="N","Unit will be held to the lessor of the adopted rate or "&amp;TEXT(C1983,"0.0000")&amp;" for "&amp;Year,VLOOKUP(A1983&amp;"-"&amp;B1983,'Tracking Support'!A:E,5,FALSE)))</f>
        <v/>
      </c>
      <c r="F1983">
        <f>IF(A1983=$F$1,COUNTIF($A$2:A1983,A1983),"")</f>
        <v>654</v>
      </c>
      <c r="G1983" t="str">
        <f t="shared" si="94"/>
        <v/>
      </c>
      <c r="H1983" t="str">
        <f t="shared" si="95"/>
        <v/>
      </c>
      <c r="I1983" t="str">
        <f t="shared" si="96"/>
        <v/>
      </c>
    </row>
    <row r="1984" spans="1:9" x14ac:dyDescent="0.25">
      <c r="A1984" t="str">
        <f>IF('C. Fund Source'!B1984="","",'C. Fund Source'!B1984&amp;'C. Fund Source'!C1984&amp;'C. Fund Source'!D1984)</f>
        <v/>
      </c>
      <c r="B1984" t="str">
        <f>IF('C. Fund Source'!E1984="","",'C. Fund Source'!E1984)</f>
        <v/>
      </c>
      <c r="C1984" t="str">
        <f>IF(A1984="","",'C. Fund Source'!G1984)</f>
        <v/>
      </c>
      <c r="D1984" t="str">
        <f>IF(A1984="","",IF(COUNTIFS('Tracking Log'!H:H,A1984,'Tracking Log'!J:J,B1984)&gt;0,"Y","N"))</f>
        <v/>
      </c>
      <c r="E1984" t="str">
        <f>IF(A1984="","",IF(D1984="N","Unit will be held to the lessor of the adopted rate or "&amp;TEXT(C1984,"0.0000")&amp;" for "&amp;Year,VLOOKUP(A1984&amp;"-"&amp;B1984,'Tracking Support'!A:E,5,FALSE)))</f>
        <v/>
      </c>
      <c r="F1984">
        <f>IF(A1984=$F$1,COUNTIF($A$2:A1984,A1984),"")</f>
        <v>655</v>
      </c>
      <c r="G1984" t="str">
        <f t="shared" si="94"/>
        <v/>
      </c>
      <c r="H1984" t="str">
        <f t="shared" si="95"/>
        <v/>
      </c>
      <c r="I1984" t="str">
        <f t="shared" si="96"/>
        <v/>
      </c>
    </row>
    <row r="1985" spans="1:9" x14ac:dyDescent="0.25">
      <c r="A1985" t="str">
        <f>IF('C. Fund Source'!B1985="","",'C. Fund Source'!B1985&amp;'C. Fund Source'!C1985&amp;'C. Fund Source'!D1985)</f>
        <v/>
      </c>
      <c r="B1985" t="str">
        <f>IF('C. Fund Source'!E1985="","",'C. Fund Source'!E1985)</f>
        <v/>
      </c>
      <c r="C1985" t="str">
        <f>IF(A1985="","",'C. Fund Source'!G1985)</f>
        <v/>
      </c>
      <c r="D1985" t="str">
        <f>IF(A1985="","",IF(COUNTIFS('Tracking Log'!H:H,A1985,'Tracking Log'!J:J,B1985)&gt;0,"Y","N"))</f>
        <v/>
      </c>
      <c r="E1985" t="str">
        <f>IF(A1985="","",IF(D1985="N","Unit will be held to the lessor of the adopted rate or "&amp;TEXT(C1985,"0.0000")&amp;" for "&amp;Year,VLOOKUP(A1985&amp;"-"&amp;B1985,'Tracking Support'!A:E,5,FALSE)))</f>
        <v/>
      </c>
      <c r="F1985">
        <f>IF(A1985=$F$1,COUNTIF($A$2:A1985,A1985),"")</f>
        <v>656</v>
      </c>
      <c r="G1985" t="str">
        <f t="shared" si="94"/>
        <v/>
      </c>
      <c r="H1985" t="str">
        <f t="shared" si="95"/>
        <v/>
      </c>
      <c r="I1985" t="str">
        <f t="shared" si="96"/>
        <v/>
      </c>
    </row>
    <row r="1986" spans="1:9" x14ac:dyDescent="0.25">
      <c r="A1986" t="str">
        <f>IF('C. Fund Source'!B1986="","",'C. Fund Source'!B1986&amp;'C. Fund Source'!C1986&amp;'C. Fund Source'!D1986)</f>
        <v/>
      </c>
      <c r="B1986" t="str">
        <f>IF('C. Fund Source'!E1986="","",'C. Fund Source'!E1986)</f>
        <v/>
      </c>
      <c r="C1986" t="str">
        <f>IF(A1986="","",'C. Fund Source'!G1986)</f>
        <v/>
      </c>
      <c r="D1986" t="str">
        <f>IF(A1986="","",IF(COUNTIFS('Tracking Log'!H:H,A1986,'Tracking Log'!J:J,B1986)&gt;0,"Y","N"))</f>
        <v/>
      </c>
      <c r="E1986" t="str">
        <f>IF(A1986="","",IF(D1986="N","Unit will be held to the lessor of the adopted rate or "&amp;TEXT(C1986,"0.0000")&amp;" for "&amp;Year,VLOOKUP(A1986&amp;"-"&amp;B1986,'Tracking Support'!A:E,5,FALSE)))</f>
        <v/>
      </c>
      <c r="F1986">
        <f>IF(A1986=$F$1,COUNTIF($A$2:A1986,A1986),"")</f>
        <v>657</v>
      </c>
      <c r="G1986" t="str">
        <f t="shared" si="94"/>
        <v/>
      </c>
      <c r="H1986" t="str">
        <f t="shared" si="95"/>
        <v/>
      </c>
      <c r="I1986" t="str">
        <f t="shared" si="96"/>
        <v/>
      </c>
    </row>
    <row r="1987" spans="1:9" x14ac:dyDescent="0.25">
      <c r="A1987" t="str">
        <f>IF('C. Fund Source'!B1987="","",'C. Fund Source'!B1987&amp;'C. Fund Source'!C1987&amp;'C. Fund Source'!D1987)</f>
        <v/>
      </c>
      <c r="B1987" t="str">
        <f>IF('C. Fund Source'!E1987="","",'C. Fund Source'!E1987)</f>
        <v/>
      </c>
      <c r="C1987" t="str">
        <f>IF(A1987="","",'C. Fund Source'!G1987)</f>
        <v/>
      </c>
      <c r="D1987" t="str">
        <f>IF(A1987="","",IF(COUNTIFS('Tracking Log'!H:H,A1987,'Tracking Log'!J:J,B1987)&gt;0,"Y","N"))</f>
        <v/>
      </c>
      <c r="E1987" t="str">
        <f>IF(A1987="","",IF(D1987="N","Unit will be held to the lessor of the adopted rate or "&amp;TEXT(C1987,"0.0000")&amp;" for "&amp;Year,VLOOKUP(A1987&amp;"-"&amp;B1987,'Tracking Support'!A:E,5,FALSE)))</f>
        <v/>
      </c>
      <c r="F1987">
        <f>IF(A1987=$F$1,COUNTIF($A$2:A1987,A1987),"")</f>
        <v>658</v>
      </c>
      <c r="G1987" t="str">
        <f t="shared" ref="G1987:G2000" si="97">IF(F1987="","",B1987)</f>
        <v/>
      </c>
      <c r="H1987" t="str">
        <f t="shared" ref="H1987:H2000" si="98">IF(F1987="","",C1987)</f>
        <v/>
      </c>
      <c r="I1987" t="str">
        <f t="shared" ref="I1987:I2000" si="99">IF(F1987="","",E1987)</f>
        <v/>
      </c>
    </row>
    <row r="1988" spans="1:9" x14ac:dyDescent="0.25">
      <c r="A1988" t="str">
        <f>IF('C. Fund Source'!B1988="","",'C. Fund Source'!B1988&amp;'C. Fund Source'!C1988&amp;'C. Fund Source'!D1988)</f>
        <v/>
      </c>
      <c r="B1988" t="str">
        <f>IF('C. Fund Source'!E1988="","",'C. Fund Source'!E1988)</f>
        <v/>
      </c>
      <c r="C1988" t="str">
        <f>IF(A1988="","",'C. Fund Source'!G1988)</f>
        <v/>
      </c>
      <c r="D1988" t="str">
        <f>IF(A1988="","",IF(COUNTIFS('Tracking Log'!H:H,A1988,'Tracking Log'!J:J,B1988)&gt;0,"Y","N"))</f>
        <v/>
      </c>
      <c r="E1988" t="str">
        <f>IF(A1988="","",IF(D1988="N","Unit will be held to the lessor of the adopted rate or "&amp;TEXT(C1988,"0.0000")&amp;" for "&amp;Year,VLOOKUP(A1988&amp;"-"&amp;B1988,'Tracking Support'!A:E,5,FALSE)))</f>
        <v/>
      </c>
      <c r="F1988">
        <f>IF(A1988=$F$1,COUNTIF($A$2:A1988,A1988),"")</f>
        <v>659</v>
      </c>
      <c r="G1988" t="str">
        <f t="shared" si="97"/>
        <v/>
      </c>
      <c r="H1988" t="str">
        <f t="shared" si="98"/>
        <v/>
      </c>
      <c r="I1988" t="str">
        <f t="shared" si="99"/>
        <v/>
      </c>
    </row>
    <row r="1989" spans="1:9" x14ac:dyDescent="0.25">
      <c r="A1989" t="str">
        <f>IF('C. Fund Source'!B1989="","",'C. Fund Source'!B1989&amp;'C. Fund Source'!C1989&amp;'C. Fund Source'!D1989)</f>
        <v/>
      </c>
      <c r="B1989" t="str">
        <f>IF('C. Fund Source'!E1989="","",'C. Fund Source'!E1989)</f>
        <v/>
      </c>
      <c r="C1989" t="str">
        <f>IF(A1989="","",'C. Fund Source'!G1989)</f>
        <v/>
      </c>
      <c r="D1989" t="str">
        <f>IF(A1989="","",IF(COUNTIFS('Tracking Log'!H:H,A1989,'Tracking Log'!J:J,B1989)&gt;0,"Y","N"))</f>
        <v/>
      </c>
      <c r="E1989" t="str">
        <f>IF(A1989="","",IF(D1989="N","Unit will be held to the lessor of the adopted rate or "&amp;TEXT(C1989,"0.0000")&amp;" for "&amp;Year,VLOOKUP(A1989&amp;"-"&amp;B1989,'Tracking Support'!A:E,5,FALSE)))</f>
        <v/>
      </c>
      <c r="F1989">
        <f>IF(A1989=$F$1,COUNTIF($A$2:A1989,A1989),"")</f>
        <v>660</v>
      </c>
      <c r="G1989" t="str">
        <f t="shared" si="97"/>
        <v/>
      </c>
      <c r="H1989" t="str">
        <f t="shared" si="98"/>
        <v/>
      </c>
      <c r="I1989" t="str">
        <f t="shared" si="99"/>
        <v/>
      </c>
    </row>
    <row r="1990" spans="1:9" x14ac:dyDescent="0.25">
      <c r="A1990" t="str">
        <f>IF('C. Fund Source'!B1990="","",'C. Fund Source'!B1990&amp;'C. Fund Source'!C1990&amp;'C. Fund Source'!D1990)</f>
        <v/>
      </c>
      <c r="B1990" t="str">
        <f>IF('C. Fund Source'!E1990="","",'C. Fund Source'!E1990)</f>
        <v/>
      </c>
      <c r="C1990" t="str">
        <f>IF(A1990="","",'C. Fund Source'!G1990)</f>
        <v/>
      </c>
      <c r="D1990" t="str">
        <f>IF(A1990="","",IF(COUNTIFS('Tracking Log'!H:H,A1990,'Tracking Log'!J:J,B1990)&gt;0,"Y","N"))</f>
        <v/>
      </c>
      <c r="E1990" t="str">
        <f>IF(A1990="","",IF(D1990="N","Unit will be held to the lessor of the adopted rate or "&amp;TEXT(C1990,"0.0000")&amp;" for "&amp;Year,VLOOKUP(A1990&amp;"-"&amp;B1990,'Tracking Support'!A:E,5,FALSE)))</f>
        <v/>
      </c>
      <c r="F1990">
        <f>IF(A1990=$F$1,COUNTIF($A$2:A1990,A1990),"")</f>
        <v>661</v>
      </c>
      <c r="G1990" t="str">
        <f t="shared" si="97"/>
        <v/>
      </c>
      <c r="H1990" t="str">
        <f t="shared" si="98"/>
        <v/>
      </c>
      <c r="I1990" t="str">
        <f t="shared" si="99"/>
        <v/>
      </c>
    </row>
    <row r="1991" spans="1:9" x14ac:dyDescent="0.25">
      <c r="A1991" t="str">
        <f>IF('C. Fund Source'!B1991="","",'C. Fund Source'!B1991&amp;'C. Fund Source'!C1991&amp;'C. Fund Source'!D1991)</f>
        <v/>
      </c>
      <c r="B1991" t="str">
        <f>IF('C. Fund Source'!E1991="","",'C. Fund Source'!E1991)</f>
        <v/>
      </c>
      <c r="C1991" t="str">
        <f>IF(A1991="","",'C. Fund Source'!G1991)</f>
        <v/>
      </c>
      <c r="D1991" t="str">
        <f>IF(A1991="","",IF(COUNTIFS('Tracking Log'!H:H,A1991,'Tracking Log'!J:J,B1991)&gt;0,"Y","N"))</f>
        <v/>
      </c>
      <c r="E1991" t="str">
        <f>IF(A1991="","",IF(D1991="N","Unit will be held to the lessor of the adopted rate or "&amp;TEXT(C1991,"0.0000")&amp;" for "&amp;Year,VLOOKUP(A1991&amp;"-"&amp;B1991,'Tracking Support'!A:E,5,FALSE)))</f>
        <v/>
      </c>
      <c r="F1991">
        <f>IF(A1991=$F$1,COUNTIF($A$2:A1991,A1991),"")</f>
        <v>662</v>
      </c>
      <c r="G1991" t="str">
        <f t="shared" si="97"/>
        <v/>
      </c>
      <c r="H1991" t="str">
        <f t="shared" si="98"/>
        <v/>
      </c>
      <c r="I1991" t="str">
        <f t="shared" si="99"/>
        <v/>
      </c>
    </row>
    <row r="1992" spans="1:9" x14ac:dyDescent="0.25">
      <c r="A1992" t="str">
        <f>IF('C. Fund Source'!B1992="","",'C. Fund Source'!B1992&amp;'C. Fund Source'!C1992&amp;'C. Fund Source'!D1992)</f>
        <v/>
      </c>
      <c r="B1992" t="str">
        <f>IF('C. Fund Source'!E1992="","",'C. Fund Source'!E1992)</f>
        <v/>
      </c>
      <c r="C1992" t="str">
        <f>IF(A1992="","",'C. Fund Source'!G1992)</f>
        <v/>
      </c>
      <c r="D1992" t="str">
        <f>IF(A1992="","",IF(COUNTIFS('Tracking Log'!H:H,A1992,'Tracking Log'!J:J,B1992)&gt;0,"Y","N"))</f>
        <v/>
      </c>
      <c r="E1992" t="str">
        <f>IF(A1992="","",IF(D1992="N","Unit will be held to the lessor of the adopted rate or "&amp;TEXT(C1992,"0.0000")&amp;" for "&amp;Year,VLOOKUP(A1992&amp;"-"&amp;B1992,'Tracking Support'!A:E,5,FALSE)))</f>
        <v/>
      </c>
      <c r="F1992">
        <f>IF(A1992=$F$1,COUNTIF($A$2:A1992,A1992),"")</f>
        <v>663</v>
      </c>
      <c r="G1992" t="str">
        <f t="shared" si="97"/>
        <v/>
      </c>
      <c r="H1992" t="str">
        <f t="shared" si="98"/>
        <v/>
      </c>
      <c r="I1992" t="str">
        <f t="shared" si="99"/>
        <v/>
      </c>
    </row>
    <row r="1993" spans="1:9" x14ac:dyDescent="0.25">
      <c r="A1993" t="str">
        <f>IF('C. Fund Source'!B1993="","",'C. Fund Source'!B1993&amp;'C. Fund Source'!C1993&amp;'C. Fund Source'!D1993)</f>
        <v/>
      </c>
      <c r="B1993" t="str">
        <f>IF('C. Fund Source'!E1993="","",'C. Fund Source'!E1993)</f>
        <v/>
      </c>
      <c r="C1993" t="str">
        <f>IF(A1993="","",'C. Fund Source'!G1993)</f>
        <v/>
      </c>
      <c r="D1993" t="str">
        <f>IF(A1993="","",IF(COUNTIFS('Tracking Log'!H:H,A1993,'Tracking Log'!J:J,B1993)&gt;0,"Y","N"))</f>
        <v/>
      </c>
      <c r="E1993" t="str">
        <f>IF(A1993="","",IF(D1993="N","Unit will be held to the lessor of the adopted rate or "&amp;TEXT(C1993,"0.0000")&amp;" for "&amp;Year,VLOOKUP(A1993&amp;"-"&amp;B1993,'Tracking Support'!A:E,5,FALSE)))</f>
        <v/>
      </c>
      <c r="F1993">
        <f>IF(A1993=$F$1,COUNTIF($A$2:A1993,A1993),"")</f>
        <v>664</v>
      </c>
      <c r="G1993" t="str">
        <f t="shared" si="97"/>
        <v/>
      </c>
      <c r="H1993" t="str">
        <f t="shared" si="98"/>
        <v/>
      </c>
      <c r="I1993" t="str">
        <f t="shared" si="99"/>
        <v/>
      </c>
    </row>
    <row r="1994" spans="1:9" x14ac:dyDescent="0.25">
      <c r="A1994" t="str">
        <f>IF('C. Fund Source'!B1994="","",'C. Fund Source'!B1994&amp;'C. Fund Source'!C1994&amp;'C. Fund Source'!D1994)</f>
        <v/>
      </c>
      <c r="B1994" t="str">
        <f>IF('C. Fund Source'!E1994="","",'C. Fund Source'!E1994)</f>
        <v/>
      </c>
      <c r="C1994" t="str">
        <f>IF(A1994="","",'C. Fund Source'!G1994)</f>
        <v/>
      </c>
      <c r="D1994" t="str">
        <f>IF(A1994="","",IF(COUNTIFS('Tracking Log'!H:H,A1994,'Tracking Log'!J:J,B1994)&gt;0,"Y","N"))</f>
        <v/>
      </c>
      <c r="E1994" t="str">
        <f>IF(A1994="","",IF(D1994="N","Unit will be held to the lessor of the adopted rate or "&amp;TEXT(C1994,"0.0000")&amp;" for "&amp;Year,VLOOKUP(A1994&amp;"-"&amp;B1994,'Tracking Support'!A:E,5,FALSE)))</f>
        <v/>
      </c>
      <c r="F1994">
        <f>IF(A1994=$F$1,COUNTIF($A$2:A1994,A1994),"")</f>
        <v>665</v>
      </c>
      <c r="G1994" t="str">
        <f t="shared" si="97"/>
        <v/>
      </c>
      <c r="H1994" t="str">
        <f t="shared" si="98"/>
        <v/>
      </c>
      <c r="I1994" t="str">
        <f t="shared" si="99"/>
        <v/>
      </c>
    </row>
    <row r="1995" spans="1:9" x14ac:dyDescent="0.25">
      <c r="A1995" t="str">
        <f>IF('C. Fund Source'!B1995="","",'C. Fund Source'!B1995&amp;'C. Fund Source'!C1995&amp;'C. Fund Source'!D1995)</f>
        <v/>
      </c>
      <c r="B1995" t="str">
        <f>IF('C. Fund Source'!E1995="","",'C. Fund Source'!E1995)</f>
        <v/>
      </c>
      <c r="C1995" t="str">
        <f>IF(A1995="","",'C. Fund Source'!G1995)</f>
        <v/>
      </c>
      <c r="D1995" t="str">
        <f>IF(A1995="","",IF(COUNTIFS('Tracking Log'!H:H,A1995,'Tracking Log'!J:J,B1995)&gt;0,"Y","N"))</f>
        <v/>
      </c>
      <c r="E1995" t="str">
        <f>IF(A1995="","",IF(D1995="N","Unit will be held to the lessor of the adopted rate or "&amp;TEXT(C1995,"0.0000")&amp;" for "&amp;Year,VLOOKUP(A1995&amp;"-"&amp;B1995,'Tracking Support'!A:E,5,FALSE)))</f>
        <v/>
      </c>
      <c r="F1995">
        <f>IF(A1995=$F$1,COUNTIF($A$2:A1995,A1995),"")</f>
        <v>666</v>
      </c>
      <c r="G1995" t="str">
        <f t="shared" si="97"/>
        <v/>
      </c>
      <c r="H1995" t="str">
        <f t="shared" si="98"/>
        <v/>
      </c>
      <c r="I1995" t="str">
        <f t="shared" si="99"/>
        <v/>
      </c>
    </row>
    <row r="1996" spans="1:9" x14ac:dyDescent="0.25">
      <c r="A1996" t="str">
        <f>IF('C. Fund Source'!B1996="","",'C. Fund Source'!B1996&amp;'C. Fund Source'!C1996&amp;'C. Fund Source'!D1996)</f>
        <v/>
      </c>
      <c r="B1996" t="str">
        <f>IF('C. Fund Source'!E1996="","",'C. Fund Source'!E1996)</f>
        <v/>
      </c>
      <c r="C1996" t="str">
        <f>IF(A1996="","",'C. Fund Source'!G1996)</f>
        <v/>
      </c>
      <c r="D1996" t="str">
        <f>IF(A1996="","",IF(COUNTIFS('Tracking Log'!H:H,A1996,'Tracking Log'!J:J,B1996)&gt;0,"Y","N"))</f>
        <v/>
      </c>
      <c r="E1996" t="str">
        <f>IF(A1996="","",IF(D1996="N","Unit will be held to the lessor of the adopted rate or "&amp;TEXT(C1996,"0.0000")&amp;" for "&amp;Year,VLOOKUP(A1996&amp;"-"&amp;B1996,'Tracking Support'!A:E,5,FALSE)))</f>
        <v/>
      </c>
      <c r="F1996">
        <f>IF(A1996=$F$1,COUNTIF($A$2:A1996,A1996),"")</f>
        <v>667</v>
      </c>
      <c r="G1996" t="str">
        <f t="shared" si="97"/>
        <v/>
      </c>
      <c r="H1996" t="str">
        <f t="shared" si="98"/>
        <v/>
      </c>
      <c r="I1996" t="str">
        <f t="shared" si="99"/>
        <v/>
      </c>
    </row>
    <row r="1997" spans="1:9" x14ac:dyDescent="0.25">
      <c r="A1997" t="str">
        <f>IF('C. Fund Source'!B1997="","",'C. Fund Source'!B1997&amp;'C. Fund Source'!C1997&amp;'C. Fund Source'!D1997)</f>
        <v/>
      </c>
      <c r="B1997" t="str">
        <f>IF('C. Fund Source'!E1997="","",'C. Fund Source'!E1997)</f>
        <v/>
      </c>
      <c r="C1997" t="str">
        <f>IF(A1997="","",'C. Fund Source'!G1997)</f>
        <v/>
      </c>
      <c r="D1997" t="str">
        <f>IF(A1997="","",IF(COUNTIFS('Tracking Log'!H:H,A1997,'Tracking Log'!J:J,B1997)&gt;0,"Y","N"))</f>
        <v/>
      </c>
      <c r="E1997" t="str">
        <f>IF(A1997="","",IF(D1997="N","Unit will be held to the lessor of the adopted rate or "&amp;TEXT(C1997,"0.0000")&amp;" for "&amp;Year,VLOOKUP(A1997&amp;"-"&amp;B1997,'Tracking Support'!A:E,5,FALSE)))</f>
        <v/>
      </c>
      <c r="F1997">
        <f>IF(A1997=$F$1,COUNTIF($A$2:A1997,A1997),"")</f>
        <v>668</v>
      </c>
      <c r="G1997" t="str">
        <f t="shared" si="97"/>
        <v/>
      </c>
      <c r="H1997" t="str">
        <f t="shared" si="98"/>
        <v/>
      </c>
      <c r="I1997" t="str">
        <f t="shared" si="99"/>
        <v/>
      </c>
    </row>
    <row r="1998" spans="1:9" x14ac:dyDescent="0.25">
      <c r="A1998" t="str">
        <f>IF('C. Fund Source'!B1998="","",'C. Fund Source'!B1998&amp;'C. Fund Source'!C1998&amp;'C. Fund Source'!D1998)</f>
        <v/>
      </c>
      <c r="B1998" t="str">
        <f>IF('C. Fund Source'!E1998="","",'C. Fund Source'!E1998)</f>
        <v/>
      </c>
      <c r="C1998" t="str">
        <f>IF(A1998="","",'C. Fund Source'!G1998)</f>
        <v/>
      </c>
      <c r="D1998" t="str">
        <f>IF(A1998="","",IF(COUNTIFS('Tracking Log'!H:H,A1998,'Tracking Log'!J:J,B1998)&gt;0,"Y","N"))</f>
        <v/>
      </c>
      <c r="E1998" t="str">
        <f>IF(A1998="","",IF(D1998="N","Unit will be held to the lessor of the adopted rate or "&amp;TEXT(C1998,"0.0000")&amp;" for "&amp;Year,VLOOKUP(A1998&amp;"-"&amp;B1998,'Tracking Support'!A:E,5,FALSE)))</f>
        <v/>
      </c>
      <c r="F1998">
        <f>IF(A1998=$F$1,COUNTIF($A$2:A1998,A1998),"")</f>
        <v>669</v>
      </c>
      <c r="G1998" t="str">
        <f t="shared" si="97"/>
        <v/>
      </c>
      <c r="H1998" t="str">
        <f t="shared" si="98"/>
        <v/>
      </c>
      <c r="I1998" t="str">
        <f t="shared" si="99"/>
        <v/>
      </c>
    </row>
    <row r="1999" spans="1:9" x14ac:dyDescent="0.25">
      <c r="A1999" t="str">
        <f>IF('C. Fund Source'!B1999="","",'C. Fund Source'!B1999&amp;'C. Fund Source'!C1999&amp;'C. Fund Source'!D1999)</f>
        <v/>
      </c>
      <c r="B1999" t="str">
        <f>IF('C. Fund Source'!E1999="","",'C. Fund Source'!E1999)</f>
        <v/>
      </c>
      <c r="C1999" t="str">
        <f>IF(A1999="","",'C. Fund Source'!G1999)</f>
        <v/>
      </c>
      <c r="D1999" t="str">
        <f>IF(A1999="","",IF(COUNTIFS('Tracking Log'!H:H,A1999,'Tracking Log'!J:J,B1999)&gt;0,"Y","N"))</f>
        <v/>
      </c>
      <c r="E1999" t="str">
        <f>IF(A1999="","",IF(D1999="N","Unit will be held to the lessor of the adopted rate or "&amp;TEXT(C1999,"0.0000")&amp;" for "&amp;Year,VLOOKUP(A1999&amp;"-"&amp;B1999,'Tracking Support'!A:E,5,FALSE)))</f>
        <v/>
      </c>
      <c r="F1999">
        <f>IF(A1999=$F$1,COUNTIF($A$2:A1999,A1999),"")</f>
        <v>670</v>
      </c>
      <c r="G1999" t="str">
        <f t="shared" si="97"/>
        <v/>
      </c>
      <c r="H1999" t="str">
        <f t="shared" si="98"/>
        <v/>
      </c>
      <c r="I1999" t="str">
        <f t="shared" si="99"/>
        <v/>
      </c>
    </row>
    <row r="2000" spans="1:9" x14ac:dyDescent="0.25">
      <c r="A2000" t="str">
        <f>IF('C. Fund Source'!B2000="","",'C. Fund Source'!B2000&amp;'C. Fund Source'!C2000&amp;'C. Fund Source'!D2000)</f>
        <v/>
      </c>
      <c r="B2000" t="str">
        <f>IF('C. Fund Source'!E2000="","",'C. Fund Source'!E2000)</f>
        <v/>
      </c>
      <c r="C2000" t="str">
        <f>IF(A2000="","",'C. Fund Source'!G2000)</f>
        <v/>
      </c>
      <c r="D2000" t="str">
        <f>IF(A2000="","",IF(COUNTIFS('Tracking Log'!H:H,A2000,'Tracking Log'!J:J,B2000)&gt;0,"Y","N"))</f>
        <v/>
      </c>
      <c r="E2000" t="str">
        <f>IF(A2000="","",IF(D2000="N","Unit will be held to the lessor of the adopted rate or "&amp;TEXT(C2000,"0.0000")&amp;" for "&amp;Year,VLOOKUP(A2000&amp;"-"&amp;B2000,'Tracking Support'!A:E,5,FALSE)))</f>
        <v/>
      </c>
      <c r="F2000">
        <f>IF(A2000=$F$1,COUNTIF($A$2:A2000,A2000),"")</f>
        <v>671</v>
      </c>
      <c r="G2000" t="str">
        <f t="shared" si="97"/>
        <v/>
      </c>
      <c r="H2000" t="str">
        <f t="shared" si="98"/>
        <v/>
      </c>
      <c r="I2000" t="str">
        <f t="shared" si="99"/>
        <v/>
      </c>
    </row>
  </sheetData>
  <autoFilter ref="A1:E2000" xr:uid="{0046005A-32CE-4877-BEFC-DBC2206822FF}"/>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E69A-E237-4228-AACB-B9CD32AC6AE8}">
  <sheetPr>
    <tabColor rgb="FF00B050"/>
  </sheetPr>
  <dimension ref="A1:G90"/>
  <sheetViews>
    <sheetView topLeftCell="C1" workbookViewId="0">
      <selection activeCell="C9" sqref="C9:E9"/>
    </sheetView>
  </sheetViews>
  <sheetFormatPr defaultRowHeight="15" x14ac:dyDescent="0.25"/>
  <cols>
    <col min="1" max="1" width="7.85546875" bestFit="1" customWidth="1"/>
    <col min="2" max="2" width="9" bestFit="1" customWidth="1"/>
    <col min="3" max="3" width="14" bestFit="1" customWidth="1"/>
    <col min="4" max="4" width="8.7109375" bestFit="1" customWidth="1"/>
    <col min="5" max="5" width="9.42578125" bestFit="1" customWidth="1"/>
    <col min="6" max="6" width="52.7109375" bestFit="1" customWidth="1"/>
    <col min="7" max="7" width="22.5703125" bestFit="1" customWidth="1"/>
  </cols>
  <sheetData>
    <row r="1" spans="1:7" x14ac:dyDescent="0.25">
      <c r="A1" t="s">
        <v>2831</v>
      </c>
      <c r="B1" t="s">
        <v>2832</v>
      </c>
      <c r="C1" t="s">
        <v>2833</v>
      </c>
      <c r="D1" t="s">
        <v>2834</v>
      </c>
      <c r="E1" t="s">
        <v>2835</v>
      </c>
      <c r="F1" t="s">
        <v>3042</v>
      </c>
      <c r="G1" t="s">
        <v>2837</v>
      </c>
    </row>
    <row r="2" spans="1:7" x14ac:dyDescent="0.25">
      <c r="A2" t="s">
        <v>2838</v>
      </c>
      <c r="B2" t="s">
        <v>2344</v>
      </c>
      <c r="C2" t="s">
        <v>47</v>
      </c>
      <c r="D2" t="s">
        <v>2352</v>
      </c>
      <c r="E2" t="s">
        <v>3043</v>
      </c>
      <c r="F2" t="s">
        <v>3044</v>
      </c>
      <c r="G2">
        <v>1.67E-2</v>
      </c>
    </row>
    <row r="3" spans="1:7" x14ac:dyDescent="0.25">
      <c r="A3" t="s">
        <v>2838</v>
      </c>
      <c r="B3" t="s">
        <v>2518</v>
      </c>
      <c r="C3" t="s">
        <v>38</v>
      </c>
      <c r="D3" t="s">
        <v>2531</v>
      </c>
      <c r="E3" t="s">
        <v>3045</v>
      </c>
      <c r="F3" t="s">
        <v>3046</v>
      </c>
      <c r="G3">
        <v>2.6599999999999999E-2</v>
      </c>
    </row>
    <row r="4" spans="1:7" x14ac:dyDescent="0.25">
      <c r="A4" t="s">
        <v>2838</v>
      </c>
      <c r="B4" t="s">
        <v>2518</v>
      </c>
      <c r="C4" t="s">
        <v>38</v>
      </c>
      <c r="D4" t="s">
        <v>2542</v>
      </c>
      <c r="E4" t="s">
        <v>3045</v>
      </c>
      <c r="F4" t="s">
        <v>3046</v>
      </c>
      <c r="G4">
        <v>0</v>
      </c>
    </row>
    <row r="5" spans="1:7" x14ac:dyDescent="0.25">
      <c r="A5" t="s">
        <v>2838</v>
      </c>
      <c r="B5" t="s">
        <v>2260</v>
      </c>
      <c r="C5" t="s">
        <v>38</v>
      </c>
      <c r="D5" t="s">
        <v>2271</v>
      </c>
      <c r="E5" t="s">
        <v>3045</v>
      </c>
      <c r="F5" t="s">
        <v>3046</v>
      </c>
      <c r="G5">
        <v>0.03</v>
      </c>
    </row>
    <row r="6" spans="1:7" x14ac:dyDescent="0.25">
      <c r="A6" t="s">
        <v>2838</v>
      </c>
      <c r="B6" t="s">
        <v>1978</v>
      </c>
      <c r="C6" t="s">
        <v>38</v>
      </c>
      <c r="D6" t="s">
        <v>1994</v>
      </c>
      <c r="E6" t="s">
        <v>3045</v>
      </c>
      <c r="F6" t="s">
        <v>3046</v>
      </c>
      <c r="G6">
        <v>2.4E-2</v>
      </c>
    </row>
    <row r="7" spans="1:7" x14ac:dyDescent="0.25">
      <c r="A7" t="s">
        <v>2838</v>
      </c>
      <c r="B7" t="s">
        <v>465</v>
      </c>
      <c r="C7" t="s">
        <v>38</v>
      </c>
      <c r="D7" t="s">
        <v>477</v>
      </c>
      <c r="E7" t="s">
        <v>3045</v>
      </c>
      <c r="F7" t="s">
        <v>3046</v>
      </c>
      <c r="G7">
        <v>1.9800000000000002E-2</v>
      </c>
    </row>
    <row r="8" spans="1:7" x14ac:dyDescent="0.25">
      <c r="A8" t="s">
        <v>2838</v>
      </c>
      <c r="B8" t="s">
        <v>465</v>
      </c>
      <c r="C8" t="s">
        <v>51</v>
      </c>
      <c r="D8" t="s">
        <v>483</v>
      </c>
      <c r="E8" t="s">
        <v>3047</v>
      </c>
      <c r="F8" t="s">
        <v>3048</v>
      </c>
      <c r="G8">
        <v>2.1700000000000001E-2</v>
      </c>
    </row>
    <row r="9" spans="1:7" x14ac:dyDescent="0.25">
      <c r="A9" t="s">
        <v>2838</v>
      </c>
      <c r="B9" t="s">
        <v>487</v>
      </c>
      <c r="C9" t="s">
        <v>51</v>
      </c>
      <c r="D9" t="s">
        <v>2258</v>
      </c>
      <c r="E9" t="s">
        <v>3047</v>
      </c>
      <c r="F9" t="s">
        <v>3048</v>
      </c>
      <c r="G9">
        <v>1.11E-2</v>
      </c>
    </row>
    <row r="10" spans="1:7" x14ac:dyDescent="0.25">
      <c r="A10" t="s">
        <v>2838</v>
      </c>
      <c r="B10" t="s">
        <v>526</v>
      </c>
      <c r="C10" t="s">
        <v>51</v>
      </c>
      <c r="D10" t="s">
        <v>1583</v>
      </c>
      <c r="E10" t="s">
        <v>3047</v>
      </c>
      <c r="F10" t="s">
        <v>3048</v>
      </c>
      <c r="G10">
        <v>7.6E-3</v>
      </c>
    </row>
    <row r="11" spans="1:7" x14ac:dyDescent="0.25">
      <c r="A11" t="s">
        <v>2838</v>
      </c>
      <c r="B11" t="s">
        <v>556</v>
      </c>
      <c r="C11" t="s">
        <v>51</v>
      </c>
      <c r="D11" t="s">
        <v>582</v>
      </c>
      <c r="E11" t="s">
        <v>3047</v>
      </c>
      <c r="F11" t="s">
        <v>3048</v>
      </c>
      <c r="G11">
        <v>0</v>
      </c>
    </row>
    <row r="12" spans="1:7" x14ac:dyDescent="0.25">
      <c r="A12" t="s">
        <v>2838</v>
      </c>
      <c r="B12" t="s">
        <v>271</v>
      </c>
      <c r="C12" t="s">
        <v>51</v>
      </c>
      <c r="D12" t="s">
        <v>308</v>
      </c>
      <c r="E12" t="s">
        <v>3047</v>
      </c>
      <c r="F12" t="s">
        <v>3048</v>
      </c>
      <c r="G12">
        <v>0</v>
      </c>
    </row>
    <row r="13" spans="1:7" x14ac:dyDescent="0.25">
      <c r="A13" t="s">
        <v>2838</v>
      </c>
      <c r="B13" t="s">
        <v>313</v>
      </c>
      <c r="C13" t="s">
        <v>51</v>
      </c>
      <c r="D13" t="s">
        <v>339</v>
      </c>
      <c r="E13" t="s">
        <v>3047</v>
      </c>
      <c r="F13" t="s">
        <v>3048</v>
      </c>
      <c r="G13">
        <v>0</v>
      </c>
    </row>
    <row r="14" spans="1:7" x14ac:dyDescent="0.25">
      <c r="A14" t="s">
        <v>2838</v>
      </c>
      <c r="B14" t="s">
        <v>345</v>
      </c>
      <c r="C14" t="s">
        <v>51</v>
      </c>
      <c r="D14" t="s">
        <v>375</v>
      </c>
      <c r="E14" t="s">
        <v>3047</v>
      </c>
      <c r="F14" t="s">
        <v>3048</v>
      </c>
      <c r="G14">
        <v>1.3299999999999999E-2</v>
      </c>
    </row>
    <row r="15" spans="1:7" x14ac:dyDescent="0.25">
      <c r="A15" t="s">
        <v>2838</v>
      </c>
      <c r="B15" t="s">
        <v>377</v>
      </c>
      <c r="C15" t="s">
        <v>51</v>
      </c>
      <c r="D15" t="s">
        <v>399</v>
      </c>
      <c r="E15" t="s">
        <v>3047</v>
      </c>
      <c r="F15" t="s">
        <v>3048</v>
      </c>
      <c r="G15">
        <v>6.9400000000000003E-2</v>
      </c>
    </row>
    <row r="16" spans="1:7" x14ac:dyDescent="0.25">
      <c r="A16" t="s">
        <v>2838</v>
      </c>
      <c r="B16" t="s">
        <v>401</v>
      </c>
      <c r="C16" t="s">
        <v>51</v>
      </c>
      <c r="D16" t="s">
        <v>431</v>
      </c>
      <c r="E16" t="s">
        <v>3047</v>
      </c>
      <c r="F16" t="s">
        <v>3048</v>
      </c>
      <c r="G16">
        <v>1.6899999999999998E-2</v>
      </c>
    </row>
    <row r="17" spans="1:7" x14ac:dyDescent="0.25">
      <c r="A17" t="s">
        <v>2838</v>
      </c>
      <c r="B17" t="s">
        <v>434</v>
      </c>
      <c r="C17" t="s">
        <v>51</v>
      </c>
      <c r="D17" t="s">
        <v>462</v>
      </c>
      <c r="E17" t="s">
        <v>3047</v>
      </c>
      <c r="F17" t="s">
        <v>3048</v>
      </c>
      <c r="G17">
        <v>3.5299999999999998E-2</v>
      </c>
    </row>
    <row r="18" spans="1:7" x14ac:dyDescent="0.25">
      <c r="A18" t="s">
        <v>2838</v>
      </c>
      <c r="B18" t="s">
        <v>9</v>
      </c>
      <c r="C18" t="s">
        <v>51</v>
      </c>
      <c r="D18" t="s">
        <v>52</v>
      </c>
      <c r="E18" t="s">
        <v>3047</v>
      </c>
      <c r="F18" t="s">
        <v>3048</v>
      </c>
      <c r="G18">
        <v>4.9099999999999998E-2</v>
      </c>
    </row>
    <row r="19" spans="1:7" x14ac:dyDescent="0.25">
      <c r="A19" t="s">
        <v>2838</v>
      </c>
      <c r="B19" t="s">
        <v>54</v>
      </c>
      <c r="C19" t="s">
        <v>10</v>
      </c>
      <c r="D19" t="s">
        <v>11</v>
      </c>
      <c r="E19" t="s">
        <v>3047</v>
      </c>
      <c r="F19" t="s">
        <v>3048</v>
      </c>
      <c r="G19">
        <v>0</v>
      </c>
    </row>
    <row r="20" spans="1:7" x14ac:dyDescent="0.25">
      <c r="A20" t="s">
        <v>2838</v>
      </c>
      <c r="B20" t="s">
        <v>109</v>
      </c>
      <c r="C20" t="s">
        <v>51</v>
      </c>
      <c r="D20" t="s">
        <v>134</v>
      </c>
      <c r="E20" t="s">
        <v>3047</v>
      </c>
      <c r="F20" t="s">
        <v>3048</v>
      </c>
      <c r="G20">
        <v>3.2500000000000001E-2</v>
      </c>
    </row>
    <row r="21" spans="1:7" x14ac:dyDescent="0.25">
      <c r="A21" t="s">
        <v>2838</v>
      </c>
      <c r="B21" t="s">
        <v>136</v>
      </c>
      <c r="C21" t="s">
        <v>51</v>
      </c>
      <c r="D21" t="s">
        <v>1161</v>
      </c>
      <c r="E21" t="s">
        <v>3047</v>
      </c>
      <c r="F21" t="s">
        <v>3048</v>
      </c>
      <c r="G21">
        <v>0</v>
      </c>
    </row>
    <row r="22" spans="1:7" x14ac:dyDescent="0.25">
      <c r="A22" t="s">
        <v>2838</v>
      </c>
      <c r="B22" t="s">
        <v>179</v>
      </c>
      <c r="C22" t="s">
        <v>51</v>
      </c>
      <c r="D22" t="s">
        <v>202</v>
      </c>
      <c r="E22" t="s">
        <v>3047</v>
      </c>
      <c r="F22" t="s">
        <v>3048</v>
      </c>
      <c r="G22">
        <v>0</v>
      </c>
    </row>
    <row r="23" spans="1:7" x14ac:dyDescent="0.25">
      <c r="A23" t="s">
        <v>2838</v>
      </c>
      <c r="B23" t="s">
        <v>204</v>
      </c>
      <c r="C23" t="s">
        <v>51</v>
      </c>
      <c r="D23" t="s">
        <v>212</v>
      </c>
      <c r="E23" t="s">
        <v>3047</v>
      </c>
      <c r="F23" t="s">
        <v>3048</v>
      </c>
      <c r="G23">
        <v>1.7100000000000001E-2</v>
      </c>
    </row>
    <row r="24" spans="1:7" x14ac:dyDescent="0.25">
      <c r="A24" t="s">
        <v>2838</v>
      </c>
      <c r="B24" t="s">
        <v>217</v>
      </c>
      <c r="C24" t="s">
        <v>51</v>
      </c>
      <c r="D24" t="s">
        <v>1161</v>
      </c>
      <c r="E24" t="s">
        <v>3047</v>
      </c>
      <c r="F24" t="s">
        <v>3048</v>
      </c>
      <c r="G24">
        <v>0</v>
      </c>
    </row>
    <row r="25" spans="1:7" x14ac:dyDescent="0.25">
      <c r="A25" t="s">
        <v>2838</v>
      </c>
      <c r="B25" t="s">
        <v>240</v>
      </c>
      <c r="C25" t="s">
        <v>51</v>
      </c>
      <c r="D25" t="s">
        <v>264</v>
      </c>
      <c r="E25" t="s">
        <v>3047</v>
      </c>
      <c r="F25" t="s">
        <v>3048</v>
      </c>
      <c r="G25">
        <v>0</v>
      </c>
    </row>
    <row r="26" spans="1:7" x14ac:dyDescent="0.25">
      <c r="A26" t="s">
        <v>2838</v>
      </c>
      <c r="B26" t="s">
        <v>1978</v>
      </c>
      <c r="C26" t="s">
        <v>51</v>
      </c>
      <c r="D26" t="s">
        <v>2008</v>
      </c>
      <c r="E26" t="s">
        <v>3047</v>
      </c>
      <c r="F26" t="s">
        <v>3048</v>
      </c>
      <c r="G26">
        <v>3.5700000000000003E-2</v>
      </c>
    </row>
    <row r="27" spans="1:7" x14ac:dyDescent="0.25">
      <c r="A27" t="s">
        <v>2838</v>
      </c>
      <c r="B27" t="s">
        <v>2010</v>
      </c>
      <c r="C27" t="s">
        <v>51</v>
      </c>
      <c r="D27" t="s">
        <v>1161</v>
      </c>
      <c r="E27" t="s">
        <v>3047</v>
      </c>
      <c r="F27" t="s">
        <v>3048</v>
      </c>
      <c r="G27">
        <v>0</v>
      </c>
    </row>
    <row r="28" spans="1:7" x14ac:dyDescent="0.25">
      <c r="A28" t="s">
        <v>2838</v>
      </c>
      <c r="B28" t="s">
        <v>2062</v>
      </c>
      <c r="C28" t="s">
        <v>51</v>
      </c>
      <c r="D28" t="s">
        <v>2094</v>
      </c>
      <c r="E28" t="s">
        <v>3047</v>
      </c>
      <c r="F28" t="s">
        <v>3048</v>
      </c>
      <c r="G28">
        <v>0</v>
      </c>
    </row>
    <row r="29" spans="1:7" x14ac:dyDescent="0.25">
      <c r="A29" t="s">
        <v>2838</v>
      </c>
      <c r="B29" t="s">
        <v>2096</v>
      </c>
      <c r="C29" t="s">
        <v>51</v>
      </c>
      <c r="D29" t="s">
        <v>2116</v>
      </c>
      <c r="E29" t="s">
        <v>3047</v>
      </c>
      <c r="F29" t="s">
        <v>3048</v>
      </c>
      <c r="G29">
        <v>1.44E-2</v>
      </c>
    </row>
    <row r="30" spans="1:7" x14ac:dyDescent="0.25">
      <c r="A30" t="s">
        <v>2838</v>
      </c>
      <c r="B30" t="s">
        <v>2131</v>
      </c>
      <c r="C30" t="s">
        <v>51</v>
      </c>
      <c r="D30" t="s">
        <v>2159</v>
      </c>
      <c r="E30" t="s">
        <v>3047</v>
      </c>
      <c r="F30" t="s">
        <v>3048</v>
      </c>
      <c r="G30">
        <v>0</v>
      </c>
    </row>
    <row r="31" spans="1:7" x14ac:dyDescent="0.25">
      <c r="A31" t="s">
        <v>2838</v>
      </c>
      <c r="B31" t="s">
        <v>2161</v>
      </c>
      <c r="C31" t="s">
        <v>51</v>
      </c>
      <c r="D31" t="s">
        <v>2116</v>
      </c>
      <c r="E31" t="s">
        <v>3047</v>
      </c>
      <c r="F31" t="s">
        <v>3048</v>
      </c>
      <c r="G31">
        <v>1.44E-2</v>
      </c>
    </row>
    <row r="32" spans="1:7" x14ac:dyDescent="0.25">
      <c r="A32" t="s">
        <v>2838</v>
      </c>
      <c r="B32" t="s">
        <v>2173</v>
      </c>
      <c r="C32" t="s">
        <v>51</v>
      </c>
      <c r="D32" t="s">
        <v>2185</v>
      </c>
      <c r="E32" t="s">
        <v>3047</v>
      </c>
      <c r="F32" t="s">
        <v>3048</v>
      </c>
      <c r="G32">
        <v>3.5000000000000001E-3</v>
      </c>
    </row>
    <row r="33" spans="1:7" x14ac:dyDescent="0.25">
      <c r="A33" t="s">
        <v>2838</v>
      </c>
      <c r="B33" t="s">
        <v>2188</v>
      </c>
      <c r="C33" t="s">
        <v>51</v>
      </c>
      <c r="D33" t="s">
        <v>2212</v>
      </c>
      <c r="E33" t="s">
        <v>3047</v>
      </c>
      <c r="F33" t="s">
        <v>3048</v>
      </c>
      <c r="G33">
        <v>2.4899999999999999E-2</v>
      </c>
    </row>
    <row r="34" spans="1:7" x14ac:dyDescent="0.25">
      <c r="A34" t="s">
        <v>2838</v>
      </c>
      <c r="B34" t="s">
        <v>2214</v>
      </c>
      <c r="C34" t="s">
        <v>51</v>
      </c>
      <c r="D34" t="s">
        <v>2230</v>
      </c>
      <c r="E34" t="s">
        <v>3047</v>
      </c>
      <c r="F34" t="s">
        <v>3048</v>
      </c>
      <c r="G34">
        <v>0</v>
      </c>
    </row>
    <row r="35" spans="1:7" x14ac:dyDescent="0.25">
      <c r="A35" t="s">
        <v>2838</v>
      </c>
      <c r="B35" t="s">
        <v>2235</v>
      </c>
      <c r="C35" t="s">
        <v>51</v>
      </c>
      <c r="D35" t="s">
        <v>2258</v>
      </c>
      <c r="E35" t="s">
        <v>3047</v>
      </c>
      <c r="F35" t="s">
        <v>3048</v>
      </c>
      <c r="G35">
        <v>1.11E-2</v>
      </c>
    </row>
    <row r="36" spans="1:7" x14ac:dyDescent="0.25">
      <c r="A36" t="s">
        <v>2838</v>
      </c>
      <c r="B36" t="s">
        <v>2260</v>
      </c>
      <c r="C36" t="s">
        <v>51</v>
      </c>
      <c r="D36" t="s">
        <v>2283</v>
      </c>
      <c r="E36" t="s">
        <v>3047</v>
      </c>
      <c r="F36" t="s">
        <v>3048</v>
      </c>
      <c r="G36">
        <v>0</v>
      </c>
    </row>
    <row r="37" spans="1:7" x14ac:dyDescent="0.25">
      <c r="A37" t="s">
        <v>2838</v>
      </c>
      <c r="B37" t="s">
        <v>2287</v>
      </c>
      <c r="C37" t="s">
        <v>51</v>
      </c>
      <c r="D37" t="s">
        <v>2116</v>
      </c>
      <c r="E37" t="s">
        <v>3047</v>
      </c>
      <c r="F37" t="s">
        <v>3048</v>
      </c>
      <c r="G37">
        <v>1.44E-2</v>
      </c>
    </row>
    <row r="38" spans="1:7" x14ac:dyDescent="0.25">
      <c r="A38" t="s">
        <v>2838</v>
      </c>
      <c r="B38" t="s">
        <v>2320</v>
      </c>
      <c r="C38" t="s">
        <v>51</v>
      </c>
      <c r="D38" t="s">
        <v>2333</v>
      </c>
      <c r="E38" t="s">
        <v>3047</v>
      </c>
      <c r="F38" t="s">
        <v>3048</v>
      </c>
      <c r="G38">
        <v>1.5800000000000002E-2</v>
      </c>
    </row>
    <row r="39" spans="1:7" x14ac:dyDescent="0.25">
      <c r="A39" t="s">
        <v>2838</v>
      </c>
      <c r="B39" t="s">
        <v>2335</v>
      </c>
      <c r="C39" t="s">
        <v>51</v>
      </c>
      <c r="D39" t="s">
        <v>2561</v>
      </c>
      <c r="E39" t="s">
        <v>3047</v>
      </c>
      <c r="F39" t="s">
        <v>3048</v>
      </c>
      <c r="G39">
        <v>0</v>
      </c>
    </row>
    <row r="40" spans="1:7" x14ac:dyDescent="0.25">
      <c r="A40" t="s">
        <v>2838</v>
      </c>
      <c r="B40" t="s">
        <v>2360</v>
      </c>
      <c r="C40" t="s">
        <v>51</v>
      </c>
      <c r="D40" t="s">
        <v>2382</v>
      </c>
      <c r="E40" t="s">
        <v>3047</v>
      </c>
      <c r="F40" t="s">
        <v>3048</v>
      </c>
      <c r="G40">
        <v>0</v>
      </c>
    </row>
    <row r="41" spans="1:7" x14ac:dyDescent="0.25">
      <c r="A41" t="s">
        <v>2838</v>
      </c>
      <c r="B41" t="s">
        <v>2384</v>
      </c>
      <c r="C41" t="s">
        <v>51</v>
      </c>
      <c r="D41" t="s">
        <v>2403</v>
      </c>
      <c r="E41" t="s">
        <v>3047</v>
      </c>
      <c r="F41" t="s">
        <v>3048</v>
      </c>
      <c r="G41">
        <v>0</v>
      </c>
    </row>
    <row r="42" spans="1:7" x14ac:dyDescent="0.25">
      <c r="A42" t="s">
        <v>2838</v>
      </c>
      <c r="B42" t="s">
        <v>2422</v>
      </c>
      <c r="C42" t="s">
        <v>51</v>
      </c>
      <c r="D42" t="s">
        <v>2444</v>
      </c>
      <c r="E42" t="s">
        <v>3047</v>
      </c>
      <c r="F42" t="s">
        <v>3048</v>
      </c>
      <c r="G42">
        <v>0</v>
      </c>
    </row>
    <row r="43" spans="1:7" x14ac:dyDescent="0.25">
      <c r="A43" t="s">
        <v>2838</v>
      </c>
      <c r="B43" t="s">
        <v>2446</v>
      </c>
      <c r="C43" t="s">
        <v>51</v>
      </c>
      <c r="D43" t="s">
        <v>2463</v>
      </c>
      <c r="E43" t="s">
        <v>3047</v>
      </c>
      <c r="F43" t="s">
        <v>3048</v>
      </c>
      <c r="G43">
        <v>2.1499999999999998E-2</v>
      </c>
    </row>
    <row r="44" spans="1:7" x14ac:dyDescent="0.25">
      <c r="A44" t="s">
        <v>2838</v>
      </c>
      <c r="B44" t="s">
        <v>2467</v>
      </c>
      <c r="C44" t="s">
        <v>51</v>
      </c>
      <c r="D44" t="s">
        <v>2490</v>
      </c>
      <c r="E44" t="s">
        <v>3047</v>
      </c>
      <c r="F44" t="s">
        <v>3048</v>
      </c>
      <c r="G44">
        <v>4.3999999999999997E-2</v>
      </c>
    </row>
    <row r="45" spans="1:7" x14ac:dyDescent="0.25">
      <c r="A45" t="s">
        <v>2838</v>
      </c>
      <c r="B45" t="s">
        <v>2492</v>
      </c>
      <c r="C45" t="s">
        <v>51</v>
      </c>
      <c r="D45" t="s">
        <v>2512</v>
      </c>
      <c r="E45" t="s">
        <v>3047</v>
      </c>
      <c r="F45" t="s">
        <v>3048</v>
      </c>
      <c r="G45">
        <v>8.3299999999999999E-2</v>
      </c>
    </row>
    <row r="46" spans="1:7" x14ac:dyDescent="0.25">
      <c r="A46" t="s">
        <v>2838</v>
      </c>
      <c r="B46" t="s">
        <v>634</v>
      </c>
      <c r="C46" t="s">
        <v>51</v>
      </c>
      <c r="D46" t="s">
        <v>651</v>
      </c>
      <c r="E46" t="s">
        <v>3047</v>
      </c>
      <c r="F46" t="s">
        <v>3048</v>
      </c>
      <c r="G46">
        <v>0</v>
      </c>
    </row>
    <row r="47" spans="1:7" x14ac:dyDescent="0.25">
      <c r="A47" t="s">
        <v>2838</v>
      </c>
      <c r="B47" t="s">
        <v>661</v>
      </c>
      <c r="C47" t="s">
        <v>51</v>
      </c>
      <c r="D47" t="s">
        <v>690</v>
      </c>
      <c r="E47" t="s">
        <v>3047</v>
      </c>
      <c r="F47" t="s">
        <v>3048</v>
      </c>
      <c r="G47">
        <v>1.8800000000000001E-2</v>
      </c>
    </row>
    <row r="48" spans="1:7" x14ac:dyDescent="0.25">
      <c r="A48" t="s">
        <v>2838</v>
      </c>
      <c r="B48" t="s">
        <v>694</v>
      </c>
      <c r="C48" t="s">
        <v>51</v>
      </c>
      <c r="D48" t="s">
        <v>2116</v>
      </c>
      <c r="E48" t="s">
        <v>3047</v>
      </c>
      <c r="F48" t="s">
        <v>3048</v>
      </c>
      <c r="G48">
        <v>1.44E-2</v>
      </c>
    </row>
    <row r="49" spans="1:7" x14ac:dyDescent="0.25">
      <c r="A49" t="s">
        <v>2838</v>
      </c>
      <c r="B49" t="s">
        <v>717</v>
      </c>
      <c r="C49" t="s">
        <v>51</v>
      </c>
      <c r="D49" t="s">
        <v>736</v>
      </c>
      <c r="E49" t="s">
        <v>3047</v>
      </c>
      <c r="F49" t="s">
        <v>3048</v>
      </c>
      <c r="G49">
        <v>0</v>
      </c>
    </row>
    <row r="50" spans="1:7" x14ac:dyDescent="0.25">
      <c r="A50" t="s">
        <v>2838</v>
      </c>
      <c r="B50" t="s">
        <v>743</v>
      </c>
      <c r="C50" t="s">
        <v>51</v>
      </c>
      <c r="D50" t="s">
        <v>777</v>
      </c>
      <c r="E50" t="s">
        <v>3047</v>
      </c>
      <c r="F50" t="s">
        <v>3048</v>
      </c>
      <c r="G50">
        <v>6.9199999999999998E-2</v>
      </c>
    </row>
    <row r="51" spans="1:7" x14ac:dyDescent="0.25">
      <c r="A51" t="s">
        <v>2838</v>
      </c>
      <c r="B51" t="s">
        <v>780</v>
      </c>
      <c r="C51" t="s">
        <v>51</v>
      </c>
      <c r="D51" t="s">
        <v>1583</v>
      </c>
      <c r="E51" t="s">
        <v>3047</v>
      </c>
      <c r="F51" t="s">
        <v>3048</v>
      </c>
      <c r="G51">
        <v>7.6E-3</v>
      </c>
    </row>
    <row r="52" spans="1:7" x14ac:dyDescent="0.25">
      <c r="A52" t="s">
        <v>2838</v>
      </c>
      <c r="B52" t="s">
        <v>822</v>
      </c>
      <c r="C52" t="s">
        <v>51</v>
      </c>
      <c r="D52" t="s">
        <v>777</v>
      </c>
      <c r="E52" t="s">
        <v>3047</v>
      </c>
      <c r="F52" t="s">
        <v>3048</v>
      </c>
      <c r="G52">
        <v>0</v>
      </c>
    </row>
    <row r="53" spans="1:7" x14ac:dyDescent="0.25">
      <c r="A53" t="s">
        <v>2838</v>
      </c>
      <c r="B53" t="s">
        <v>888</v>
      </c>
      <c r="C53" t="s">
        <v>51</v>
      </c>
      <c r="D53" t="s">
        <v>914</v>
      </c>
      <c r="E53" t="s">
        <v>3047</v>
      </c>
      <c r="F53" t="s">
        <v>3048</v>
      </c>
      <c r="G53">
        <v>0</v>
      </c>
    </row>
    <row r="54" spans="1:7" x14ac:dyDescent="0.25">
      <c r="A54" t="s">
        <v>2838</v>
      </c>
      <c r="B54" t="s">
        <v>916</v>
      </c>
      <c r="C54" t="s">
        <v>51</v>
      </c>
      <c r="D54" t="s">
        <v>953</v>
      </c>
      <c r="E54" t="s">
        <v>3047</v>
      </c>
      <c r="F54" t="s">
        <v>3048</v>
      </c>
      <c r="G54">
        <v>1.17E-2</v>
      </c>
    </row>
    <row r="55" spans="1:7" x14ac:dyDescent="0.25">
      <c r="A55" t="s">
        <v>2838</v>
      </c>
      <c r="B55" t="s">
        <v>1002</v>
      </c>
      <c r="C55" t="s">
        <v>51</v>
      </c>
      <c r="D55" t="s">
        <v>1047</v>
      </c>
      <c r="E55" t="s">
        <v>3047</v>
      </c>
      <c r="F55" t="s">
        <v>3048</v>
      </c>
      <c r="G55">
        <v>0</v>
      </c>
    </row>
    <row r="56" spans="1:7" x14ac:dyDescent="0.25">
      <c r="A56" t="s">
        <v>2838</v>
      </c>
      <c r="B56" t="s">
        <v>1050</v>
      </c>
      <c r="C56" t="s">
        <v>51</v>
      </c>
      <c r="D56" t="s">
        <v>1065</v>
      </c>
      <c r="E56" t="s">
        <v>3047</v>
      </c>
      <c r="F56" t="s">
        <v>3048</v>
      </c>
      <c r="G56">
        <v>2.5899999999999999E-2</v>
      </c>
    </row>
    <row r="57" spans="1:7" x14ac:dyDescent="0.25">
      <c r="A57" t="s">
        <v>2838</v>
      </c>
      <c r="B57" t="s">
        <v>1067</v>
      </c>
      <c r="C57" t="s">
        <v>51</v>
      </c>
      <c r="D57" t="s">
        <v>1093</v>
      </c>
      <c r="E57" t="s">
        <v>3047</v>
      </c>
      <c r="F57" t="s">
        <v>3048</v>
      </c>
      <c r="G57">
        <v>1.38E-2</v>
      </c>
    </row>
    <row r="58" spans="1:7" x14ac:dyDescent="0.25">
      <c r="A58" t="s">
        <v>2838</v>
      </c>
      <c r="B58" t="s">
        <v>1095</v>
      </c>
      <c r="C58" t="s">
        <v>51</v>
      </c>
      <c r="D58" t="s">
        <v>1117</v>
      </c>
      <c r="E58" t="s">
        <v>3047</v>
      </c>
      <c r="F58" t="s">
        <v>3048</v>
      </c>
      <c r="G58">
        <v>0</v>
      </c>
    </row>
    <row r="59" spans="1:7" x14ac:dyDescent="0.25">
      <c r="A59" t="s">
        <v>2838</v>
      </c>
      <c r="B59" t="s">
        <v>1134</v>
      </c>
      <c r="C59" t="s">
        <v>51</v>
      </c>
      <c r="D59" t="s">
        <v>1161</v>
      </c>
      <c r="E59" t="s">
        <v>3047</v>
      </c>
      <c r="F59" t="s">
        <v>3048</v>
      </c>
      <c r="G59">
        <v>0</v>
      </c>
    </row>
    <row r="60" spans="1:7" x14ac:dyDescent="0.25">
      <c r="A60" t="s">
        <v>2838</v>
      </c>
      <c r="B60" t="s">
        <v>1164</v>
      </c>
      <c r="C60" t="s">
        <v>51</v>
      </c>
      <c r="D60" t="s">
        <v>1188</v>
      </c>
      <c r="E60" t="s">
        <v>3047</v>
      </c>
      <c r="F60" t="s">
        <v>3048</v>
      </c>
      <c r="G60">
        <v>0</v>
      </c>
    </row>
    <row r="61" spans="1:7" x14ac:dyDescent="0.25">
      <c r="A61" t="s">
        <v>2838</v>
      </c>
      <c r="B61" t="s">
        <v>1190</v>
      </c>
      <c r="C61" t="s">
        <v>51</v>
      </c>
      <c r="D61" t="s">
        <v>2116</v>
      </c>
      <c r="E61" t="s">
        <v>3047</v>
      </c>
      <c r="F61" t="s">
        <v>3048</v>
      </c>
      <c r="G61">
        <v>1.44E-2</v>
      </c>
    </row>
    <row r="62" spans="1:7" x14ac:dyDescent="0.25">
      <c r="A62" t="s">
        <v>2838</v>
      </c>
      <c r="B62" t="s">
        <v>1209</v>
      </c>
      <c r="C62" t="s">
        <v>51</v>
      </c>
      <c r="D62" t="s">
        <v>2116</v>
      </c>
      <c r="E62" t="s">
        <v>3047</v>
      </c>
      <c r="F62" t="s">
        <v>3048</v>
      </c>
      <c r="G62">
        <v>1.44E-2</v>
      </c>
    </row>
    <row r="63" spans="1:7" x14ac:dyDescent="0.25">
      <c r="A63" t="s">
        <v>2838</v>
      </c>
      <c r="B63" t="s">
        <v>1221</v>
      </c>
      <c r="C63" t="s">
        <v>51</v>
      </c>
      <c r="D63" t="s">
        <v>1259</v>
      </c>
      <c r="E63" t="s">
        <v>3047</v>
      </c>
      <c r="F63" t="s">
        <v>3048</v>
      </c>
      <c r="G63">
        <v>6.4999999999999997E-3</v>
      </c>
    </row>
    <row r="64" spans="1:7" x14ac:dyDescent="0.25">
      <c r="A64" t="s">
        <v>2838</v>
      </c>
      <c r="B64" t="s">
        <v>1265</v>
      </c>
      <c r="C64" t="s">
        <v>51</v>
      </c>
      <c r="D64" t="s">
        <v>1300</v>
      </c>
      <c r="E64" t="s">
        <v>3047</v>
      </c>
      <c r="F64" t="s">
        <v>3048</v>
      </c>
      <c r="G64">
        <v>0</v>
      </c>
    </row>
    <row r="65" spans="1:7" x14ac:dyDescent="0.25">
      <c r="A65" t="s">
        <v>2838</v>
      </c>
      <c r="B65" t="s">
        <v>1303</v>
      </c>
      <c r="C65" t="s">
        <v>51</v>
      </c>
      <c r="D65" t="s">
        <v>1348</v>
      </c>
      <c r="E65" t="s">
        <v>3047</v>
      </c>
      <c r="F65" t="s">
        <v>3048</v>
      </c>
      <c r="G65">
        <v>1E-4</v>
      </c>
    </row>
    <row r="66" spans="1:7" x14ac:dyDescent="0.25">
      <c r="A66" t="s">
        <v>2838</v>
      </c>
      <c r="B66" t="s">
        <v>1351</v>
      </c>
      <c r="C66" t="s">
        <v>51</v>
      </c>
      <c r="D66" t="s">
        <v>2258</v>
      </c>
      <c r="E66" t="s">
        <v>3047</v>
      </c>
      <c r="F66" t="s">
        <v>3048</v>
      </c>
      <c r="G66">
        <v>1.11E-2</v>
      </c>
    </row>
    <row r="67" spans="1:7" x14ac:dyDescent="0.25">
      <c r="A67" t="s">
        <v>2838</v>
      </c>
      <c r="B67" t="s">
        <v>1370</v>
      </c>
      <c r="C67" t="s">
        <v>51</v>
      </c>
      <c r="D67" t="s">
        <v>1456</v>
      </c>
      <c r="E67" t="s">
        <v>3047</v>
      </c>
      <c r="F67" t="s">
        <v>3048</v>
      </c>
      <c r="G67">
        <v>2.2800000000000001E-2</v>
      </c>
    </row>
    <row r="68" spans="1:7" x14ac:dyDescent="0.25">
      <c r="A68" t="s">
        <v>2838</v>
      </c>
      <c r="B68" t="s">
        <v>1464</v>
      </c>
      <c r="C68" t="s">
        <v>51</v>
      </c>
      <c r="D68" t="s">
        <v>1511</v>
      </c>
      <c r="E68" t="s">
        <v>3047</v>
      </c>
      <c r="F68" t="s">
        <v>3048</v>
      </c>
      <c r="G68">
        <v>0</v>
      </c>
    </row>
    <row r="69" spans="1:7" x14ac:dyDescent="0.25">
      <c r="A69" t="s">
        <v>2838</v>
      </c>
      <c r="B69" t="s">
        <v>1516</v>
      </c>
      <c r="C69" t="s">
        <v>51</v>
      </c>
      <c r="D69" t="s">
        <v>1535</v>
      </c>
      <c r="E69" t="s">
        <v>3047</v>
      </c>
      <c r="F69" t="s">
        <v>3048</v>
      </c>
      <c r="G69">
        <v>8.3299999999999999E-2</v>
      </c>
    </row>
    <row r="70" spans="1:7" x14ac:dyDescent="0.25">
      <c r="A70" t="s">
        <v>2838</v>
      </c>
      <c r="B70" t="s">
        <v>1537</v>
      </c>
      <c r="C70" t="s">
        <v>51</v>
      </c>
      <c r="D70" t="s">
        <v>1583</v>
      </c>
      <c r="E70" t="s">
        <v>3047</v>
      </c>
      <c r="F70" t="s">
        <v>3048</v>
      </c>
      <c r="G70">
        <v>7.6E-3</v>
      </c>
    </row>
    <row r="71" spans="1:7" x14ac:dyDescent="0.25">
      <c r="A71" t="s">
        <v>2838</v>
      </c>
      <c r="B71" t="s">
        <v>1585</v>
      </c>
      <c r="C71" t="s">
        <v>51</v>
      </c>
      <c r="D71" t="s">
        <v>1616</v>
      </c>
      <c r="E71" t="s">
        <v>3047</v>
      </c>
      <c r="F71" t="s">
        <v>3048</v>
      </c>
      <c r="G71">
        <v>0</v>
      </c>
    </row>
    <row r="72" spans="1:7" x14ac:dyDescent="0.25">
      <c r="A72" t="s">
        <v>2838</v>
      </c>
      <c r="B72" t="s">
        <v>1638</v>
      </c>
      <c r="C72" t="s">
        <v>51</v>
      </c>
      <c r="D72" t="s">
        <v>1665</v>
      </c>
      <c r="E72" t="s">
        <v>3047</v>
      </c>
      <c r="F72" t="s">
        <v>3048</v>
      </c>
      <c r="G72">
        <v>1.18E-2</v>
      </c>
    </row>
    <row r="73" spans="1:7" x14ac:dyDescent="0.25">
      <c r="A73" t="s">
        <v>2838</v>
      </c>
      <c r="B73" t="s">
        <v>1670</v>
      </c>
      <c r="C73" t="s">
        <v>51</v>
      </c>
      <c r="D73" t="s">
        <v>1686</v>
      </c>
      <c r="E73" t="s">
        <v>3047</v>
      </c>
      <c r="F73" t="s">
        <v>3048</v>
      </c>
      <c r="G73">
        <v>0</v>
      </c>
    </row>
    <row r="74" spans="1:7" x14ac:dyDescent="0.25">
      <c r="A74" t="s">
        <v>2838</v>
      </c>
      <c r="B74" t="s">
        <v>1688</v>
      </c>
      <c r="C74" t="s">
        <v>51</v>
      </c>
      <c r="D74" t="s">
        <v>1709</v>
      </c>
      <c r="E74" t="s">
        <v>3047</v>
      </c>
      <c r="F74" t="s">
        <v>3048</v>
      </c>
      <c r="G74">
        <v>0</v>
      </c>
    </row>
    <row r="75" spans="1:7" x14ac:dyDescent="0.25">
      <c r="A75" t="s">
        <v>2838</v>
      </c>
      <c r="B75" t="s">
        <v>1711</v>
      </c>
      <c r="C75" t="s">
        <v>51</v>
      </c>
      <c r="D75" t="s">
        <v>1724</v>
      </c>
      <c r="E75" t="s">
        <v>3047</v>
      </c>
      <c r="F75" t="s">
        <v>3048</v>
      </c>
      <c r="G75">
        <v>2.1700000000000001E-2</v>
      </c>
    </row>
    <row r="76" spans="1:7" x14ac:dyDescent="0.25">
      <c r="A76" t="s">
        <v>2838</v>
      </c>
      <c r="B76" t="s">
        <v>1797</v>
      </c>
      <c r="C76" t="s">
        <v>51</v>
      </c>
      <c r="D76" t="s">
        <v>1161</v>
      </c>
      <c r="E76" t="s">
        <v>3047</v>
      </c>
      <c r="F76" t="s">
        <v>3048</v>
      </c>
      <c r="G76">
        <v>0</v>
      </c>
    </row>
    <row r="77" spans="1:7" x14ac:dyDescent="0.25">
      <c r="A77" t="s">
        <v>2838</v>
      </c>
      <c r="B77" t="s">
        <v>1821</v>
      </c>
      <c r="C77" t="s">
        <v>51</v>
      </c>
      <c r="D77" t="s">
        <v>2258</v>
      </c>
      <c r="E77" t="s">
        <v>3047</v>
      </c>
      <c r="F77" t="s">
        <v>3048</v>
      </c>
      <c r="G77">
        <v>1.11E-2</v>
      </c>
    </row>
    <row r="78" spans="1:7" x14ac:dyDescent="0.25">
      <c r="A78" t="s">
        <v>2838</v>
      </c>
      <c r="B78" t="s">
        <v>1841</v>
      </c>
      <c r="C78" t="s">
        <v>51</v>
      </c>
      <c r="D78" t="s">
        <v>2116</v>
      </c>
      <c r="E78" t="s">
        <v>3047</v>
      </c>
      <c r="F78" t="s">
        <v>3048</v>
      </c>
      <c r="G78">
        <v>1.44E-2</v>
      </c>
    </row>
    <row r="79" spans="1:7" x14ac:dyDescent="0.25">
      <c r="A79" t="s">
        <v>2838</v>
      </c>
      <c r="B79" t="s">
        <v>1848</v>
      </c>
      <c r="C79" t="s">
        <v>51</v>
      </c>
      <c r="D79" t="s">
        <v>1870</v>
      </c>
      <c r="E79" t="s">
        <v>3047</v>
      </c>
      <c r="F79" t="s">
        <v>3048</v>
      </c>
      <c r="G79">
        <v>4.4499999999999998E-2</v>
      </c>
    </row>
    <row r="80" spans="1:7" x14ac:dyDescent="0.25">
      <c r="A80" t="s">
        <v>2838</v>
      </c>
      <c r="B80" t="s">
        <v>1873</v>
      </c>
      <c r="C80" t="s">
        <v>51</v>
      </c>
      <c r="D80" t="s">
        <v>339</v>
      </c>
      <c r="E80" t="s">
        <v>3047</v>
      </c>
      <c r="F80" t="s">
        <v>3048</v>
      </c>
      <c r="G80">
        <v>0</v>
      </c>
    </row>
    <row r="81" spans="1:7" x14ac:dyDescent="0.25">
      <c r="A81" t="s">
        <v>2838</v>
      </c>
      <c r="B81" t="s">
        <v>1901</v>
      </c>
      <c r="C81" t="s">
        <v>51</v>
      </c>
      <c r="D81" t="s">
        <v>1916</v>
      </c>
      <c r="E81" t="s">
        <v>3047</v>
      </c>
      <c r="F81" t="s">
        <v>3048</v>
      </c>
      <c r="G81">
        <v>0</v>
      </c>
    </row>
    <row r="82" spans="1:7" x14ac:dyDescent="0.25">
      <c r="A82" t="s">
        <v>2838</v>
      </c>
      <c r="B82" t="s">
        <v>1919</v>
      </c>
      <c r="C82" t="s">
        <v>51</v>
      </c>
      <c r="D82" t="s">
        <v>1933</v>
      </c>
      <c r="E82" t="s">
        <v>3047</v>
      </c>
      <c r="F82" t="s">
        <v>3048</v>
      </c>
      <c r="G82">
        <v>0</v>
      </c>
    </row>
    <row r="83" spans="1:7" x14ac:dyDescent="0.25">
      <c r="A83" t="s">
        <v>2838</v>
      </c>
      <c r="B83" t="s">
        <v>1937</v>
      </c>
      <c r="C83" t="s">
        <v>51</v>
      </c>
      <c r="D83" t="s">
        <v>1969</v>
      </c>
      <c r="E83" t="s">
        <v>3047</v>
      </c>
      <c r="F83" t="s">
        <v>3048</v>
      </c>
      <c r="G83">
        <v>0</v>
      </c>
    </row>
    <row r="84" spans="1:7" x14ac:dyDescent="0.25">
      <c r="A84" t="s">
        <v>2838</v>
      </c>
      <c r="B84" t="s">
        <v>2518</v>
      </c>
      <c r="C84" t="s">
        <v>51</v>
      </c>
      <c r="D84" t="s">
        <v>2561</v>
      </c>
      <c r="E84" t="s">
        <v>3047</v>
      </c>
      <c r="F84" t="s">
        <v>3048</v>
      </c>
      <c r="G84">
        <v>0</v>
      </c>
    </row>
    <row r="85" spans="1:7" x14ac:dyDescent="0.25">
      <c r="A85" t="s">
        <v>2838</v>
      </c>
      <c r="B85" t="s">
        <v>2563</v>
      </c>
      <c r="C85" t="s">
        <v>51</v>
      </c>
      <c r="D85" t="s">
        <v>2579</v>
      </c>
      <c r="E85" t="s">
        <v>3047</v>
      </c>
      <c r="F85" t="s">
        <v>3048</v>
      </c>
      <c r="G85">
        <v>6.6E-3</v>
      </c>
    </row>
    <row r="86" spans="1:7" x14ac:dyDescent="0.25">
      <c r="A86" t="s">
        <v>2838</v>
      </c>
      <c r="B86" t="s">
        <v>2582</v>
      </c>
      <c r="C86" t="s">
        <v>51</v>
      </c>
      <c r="D86" t="s">
        <v>1161</v>
      </c>
      <c r="E86" t="s">
        <v>3047</v>
      </c>
      <c r="F86" t="s">
        <v>3048</v>
      </c>
      <c r="G86">
        <v>0</v>
      </c>
    </row>
    <row r="87" spans="1:7" x14ac:dyDescent="0.25">
      <c r="A87" t="s">
        <v>2838</v>
      </c>
      <c r="B87" t="s">
        <v>2611</v>
      </c>
      <c r="C87" t="s">
        <v>51</v>
      </c>
      <c r="D87" t="s">
        <v>2629</v>
      </c>
      <c r="E87" t="s">
        <v>3047</v>
      </c>
      <c r="F87" t="s">
        <v>3048</v>
      </c>
      <c r="G87">
        <v>0</v>
      </c>
    </row>
    <row r="88" spans="1:7" x14ac:dyDescent="0.25">
      <c r="A88" t="s">
        <v>2838</v>
      </c>
      <c r="B88" t="s">
        <v>2344</v>
      </c>
      <c r="C88" t="s">
        <v>51</v>
      </c>
      <c r="D88" t="s">
        <v>2354</v>
      </c>
      <c r="E88" t="s">
        <v>3047</v>
      </c>
      <c r="F88" t="s">
        <v>3048</v>
      </c>
      <c r="G88">
        <v>0</v>
      </c>
    </row>
    <row r="89" spans="1:7" x14ac:dyDescent="0.25">
      <c r="A89" t="s">
        <v>2838</v>
      </c>
      <c r="B89" t="s">
        <v>271</v>
      </c>
      <c r="C89" t="s">
        <v>51</v>
      </c>
      <c r="D89" t="s">
        <v>297</v>
      </c>
      <c r="E89" t="s">
        <v>3049</v>
      </c>
      <c r="F89" t="s">
        <v>3050</v>
      </c>
      <c r="G89">
        <v>0.14399999999999999</v>
      </c>
    </row>
    <row r="90" spans="1:7" x14ac:dyDescent="0.25">
      <c r="A90" t="s">
        <v>2838</v>
      </c>
      <c r="B90" t="s">
        <v>634</v>
      </c>
      <c r="C90" t="s">
        <v>51</v>
      </c>
      <c r="D90" t="s">
        <v>649</v>
      </c>
      <c r="E90" t="s">
        <v>3049</v>
      </c>
      <c r="F90" t="s">
        <v>3050</v>
      </c>
      <c r="G90">
        <v>0.16139999999999999</v>
      </c>
    </row>
  </sheetData>
  <pageMargins left="0.7" right="0.7" top="0.75" bottom="0.75" header="0.3" footer="0.3"/>
  <pageSetup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Notes</vt:lpstr>
      <vt:lpstr>Units</vt:lpstr>
      <vt:lpstr>Selection</vt:lpstr>
      <vt:lpstr>Quick Chart</vt:lpstr>
      <vt:lpstr>C. Fund Source</vt:lpstr>
      <vt:lpstr>Tracking Log</vt:lpstr>
      <vt:lpstr>Tracking Support</vt:lpstr>
      <vt:lpstr>Cumulative Support</vt:lpstr>
      <vt:lpstr>O. Fund Source</vt:lpstr>
      <vt:lpstr>Other Support</vt:lpstr>
      <vt:lpstr>Preview</vt:lpstr>
      <vt:lpstr>Rate Cap</vt:lpstr>
      <vt:lpstr>How to use Max Rate in Gateway</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 2025 Maximum Rates for Rate Controlled Funds Report</dc:title>
  <dc:subject/>
  <dc:creator/>
  <cp:keywords/>
  <dc:description/>
  <cp:lastModifiedBy/>
  <cp:revision>1</cp:revision>
  <dcterms:created xsi:type="dcterms:W3CDTF">2024-07-12T14:57:34Z</dcterms:created>
  <dcterms:modified xsi:type="dcterms:W3CDTF">2024-07-12T20:08:58Z</dcterms:modified>
  <cp:category/>
  <cp:contentStatus/>
</cp:coreProperties>
</file>