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N:\Communications\Memos\2025\"/>
    </mc:Choice>
  </mc:AlternateContent>
  <xr:revisionPtr revIDLastSave="0" documentId="8_{237AC4F0-75FB-4085-B7ED-7E8B6C76C858}" xr6:coauthVersionLast="47" xr6:coauthVersionMax="47" xr10:uidLastSave="{00000000-0000-0000-0000-000000000000}"/>
  <bookViews>
    <workbookView xWindow="-120" yWindow="-16320" windowWidth="29040" windowHeight="15720" xr2:uid="{00000000-000D-0000-FFFF-FFFF00000000}"/>
  </bookViews>
  <sheets>
    <sheet name="Calculation" sheetId="2" r:id="rId1"/>
    <sheet name="BEA_Personal Income Data"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3" i="2" l="1"/>
  <c r="B22" i="2" l="1"/>
  <c r="E12" i="2"/>
  <c r="A2" i="1"/>
  <c r="F12" i="2" l="1"/>
  <c r="D12" i="2"/>
  <c r="D18" i="2"/>
  <c r="D17" i="2"/>
  <c r="D16" i="2"/>
  <c r="D15" i="2"/>
  <c r="D14" i="2"/>
  <c r="D13" i="2"/>
  <c r="G17" i="2" l="1"/>
  <c r="G14" i="2"/>
  <c r="G18" i="2"/>
  <c r="G16" i="2"/>
  <c r="H13" i="2"/>
  <c r="G13" i="2"/>
  <c r="G15" i="2"/>
  <c r="H18" i="2"/>
  <c r="C13" i="2"/>
  <c r="E13" i="2" s="1"/>
  <c r="B20" i="2" l="1"/>
  <c r="B21" i="2" s="1"/>
  <c r="F13" i="2"/>
  <c r="C14" i="2"/>
  <c r="E14" i="2" s="1"/>
  <c r="H17" i="2"/>
  <c r="H16" i="2"/>
  <c r="H15" i="2"/>
  <c r="H14" i="2"/>
  <c r="B26" i="2" l="1"/>
  <c r="B27" i="2" s="1"/>
  <c r="B28" i="2" s="1"/>
  <c r="B29" i="2" s="1"/>
  <c r="B30" i="2" s="1"/>
  <c r="D33" i="2" s="1"/>
  <c r="C15" i="2"/>
  <c r="F14" i="2"/>
  <c r="F15" i="2" l="1"/>
  <c r="E15" i="2"/>
  <c r="C16" i="2"/>
  <c r="F16" i="2" l="1"/>
  <c r="E16" i="2"/>
  <c r="C17" i="2"/>
  <c r="F17" i="2" l="1"/>
  <c r="E17" i="2"/>
  <c r="C18" i="2"/>
  <c r="E18" i="2" s="1"/>
  <c r="F18" i="2" l="1"/>
</calcChain>
</file>

<file path=xl/sharedStrings.xml><?xml version="1.0" encoding="utf-8"?>
<sst xmlns="http://schemas.openxmlformats.org/spreadsheetml/2006/main" count="263" uniqueCount="128">
  <si>
    <t>PROPERTY TAX LEVY GROWTH QUOTIENT</t>
  </si>
  <si>
    <t>PREPARED: 06/27/2025</t>
  </si>
  <si>
    <t>Year in which budgets are adopted</t>
  </si>
  <si>
    <t>Budgets adopted for</t>
  </si>
  <si>
    <t>Step 1a: Determine calendar year Indiana nonfarm</t>
  </si>
  <si>
    <t>Annual</t>
  </si>
  <si>
    <t>personal income for each of the six years preceding</t>
  </si>
  <si>
    <t>Indiana</t>
  </si>
  <si>
    <t>the year in which a budget is adopted.</t>
  </si>
  <si>
    <t>Nonfarm</t>
  </si>
  <si>
    <t>Percent</t>
  </si>
  <si>
    <t>Change</t>
  </si>
  <si>
    <t>Year</t>
  </si>
  <si>
    <t>Personal Income</t>
  </si>
  <si>
    <t>From</t>
  </si>
  <si>
    <t>To</t>
  </si>
  <si>
    <t>Calculation</t>
  </si>
  <si>
    <t>Step 1b: Calculate the annual percent change for</t>
  </si>
  <si>
    <t>each of the six years preceding the year in which</t>
  </si>
  <si>
    <t>**SEA 1 -2025</t>
  </si>
  <si>
    <t>or</t>
  </si>
  <si>
    <t xml:space="preserve">BEA data link: </t>
  </si>
  <si>
    <t xml:space="preserve">https://www.bea.gov/iTable/index_regional.cfm </t>
  </si>
  <si>
    <t>SQINC4 Personal Income by Major Component</t>
  </si>
  <si>
    <t>Bureau of Economic Analysis</t>
  </si>
  <si>
    <t>State or DC</t>
  </si>
  <si>
    <t>GeoFips</t>
  </si>
  <si>
    <t>GeoName</t>
  </si>
  <si>
    <t>LineCode</t>
  </si>
  <si>
    <t>Description</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</si>
  <si>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</si>
  <si>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</si>
  <si>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</si>
  <si>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</si>
  <si>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</si>
  <si>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</si>
  <si>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</si>
  <si>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</si>
  <si>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</si>
  <si>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</si>
  <si>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</si>
  <si>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</si>
  <si>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</si>
  <si>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</si>
  <si>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</si>
  <si>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</si>
  <si>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</si>
  <si>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</si>
  <si>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</si>
  <si>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</si>
  <si>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</si>
  <si>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</si>
  <si>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</si>
  <si>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</si>
  <si>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</si>
  <si>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</si>
  <si>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</si>
  <si>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</si>
  <si>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</si>
  <si>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18000</t>
  </si>
  <si>
    <t/>
  </si>
  <si>
    <t>Income by place of residence</t>
  </si>
  <si>
    <t>10</t>
  </si>
  <si>
    <t>Personal income (millions of dollars, seasonally adjusted)</t>
  </si>
  <si>
    <t>11</t>
  </si>
  <si>
    <t xml:space="preserve">  Nonfarm personal income 1</t>
  </si>
  <si>
    <t>12</t>
  </si>
  <si>
    <t xml:space="preserve">  Farm income 2</t>
  </si>
  <si>
    <t>20</t>
  </si>
  <si>
    <t>Population (midperiod, persons) 3</t>
  </si>
  <si>
    <t>30</t>
  </si>
  <si>
    <t>Per capita personal income (dollars) 4</t>
  </si>
  <si>
    <t>Derivation of personal income</t>
  </si>
  <si>
    <t>35</t>
  </si>
  <si>
    <t xml:space="preserve">  Earnings by place of work</t>
  </si>
  <si>
    <t>36</t>
  </si>
  <si>
    <t xml:space="preserve">  Less: Contributions for government social insurance 5</t>
  </si>
  <si>
    <t>37</t>
  </si>
  <si>
    <t xml:space="preserve">    Employee and self-employed contributions for government social insurance</t>
  </si>
  <si>
    <t>38</t>
  </si>
  <si>
    <t xml:space="preserve">    Employer contributions for government social insurance</t>
  </si>
  <si>
    <t>42</t>
  </si>
  <si>
    <t xml:space="preserve">  Plus: Adjustment for residence 6</t>
  </si>
  <si>
    <t>45</t>
  </si>
  <si>
    <t xml:space="preserve">  Equals: Net earnings by place of residence</t>
  </si>
  <si>
    <t>46</t>
  </si>
  <si>
    <t xml:space="preserve">  Plus: Dividends, interest, and rent 7</t>
  </si>
  <si>
    <t>47</t>
  </si>
  <si>
    <t xml:space="preserve">  Plus: Personal current transfer receipts</t>
  </si>
  <si>
    <t>Components of earnings by place of work</t>
  </si>
  <si>
    <t>50</t>
  </si>
  <si>
    <t xml:space="preserve">  Wages and salaries</t>
  </si>
  <si>
    <t>60</t>
  </si>
  <si>
    <t xml:space="preserve">  Supplements to wages and salaries</t>
  </si>
  <si>
    <t>61</t>
  </si>
  <si>
    <t xml:space="preserve">    Employer contributions for employee pension and insurance funds 8</t>
  </si>
  <si>
    <t>62</t>
  </si>
  <si>
    <t>70</t>
  </si>
  <si>
    <t xml:space="preserve">  Proprietors' income 9</t>
  </si>
  <si>
    <t>71</t>
  </si>
  <si>
    <t xml:space="preserve">    Farm proprietors' income</t>
  </si>
  <si>
    <t>72</t>
  </si>
  <si>
    <t xml:space="preserve">    Nonfarm proprietors' income</t>
  </si>
  <si>
    <t>Legend / Footnotes:</t>
  </si>
  <si>
    <t>1. Nonfarm personal income is total personal income less farm income.</t>
  </si>
  <si>
    <t>2. Farm income is farm earnings less farm employer contributions for government social insurance.</t>
  </si>
  <si>
    <t>3. Midquarter population estimates by state are derived by BEA based on unpublished U.S. Census Bureau estimates of beginning-of-month population.</t>
  </si>
  <si>
    <t>4. Per capita personal income is total personal income divided by total quarterly population estimates.</t>
  </si>
  <si>
    <t>5. Employer contributions for government social insurance are included in earnings by industry and earnings by place of work, but they are excluded from net earnings by place of residence and personal income. Employee and self-employed contributions are subtractions in the calculation of net earnings by place of residence and all of the income measures.</t>
  </si>
  <si>
    <t>6. The adjustment for residence is the net inflow of the earnings of interarea commuters. For the United States, it consists of adjustments for border workers and US residents employed by international organizations and foreign embassies.</t>
  </si>
  <si>
    <t>7. Rental income of persons includes the capital consumption adjustment.</t>
  </si>
  <si>
    <t>8. Includes actual employer contributions and actuarially imputed employer contributions to reflect benefits accrued by defined benefit pension plan participants through service to employers in the current period.</t>
  </si>
  <si>
    <t>9. Proprietors' income includes the inventory valuation adjustment and the capital consumption adjustment.</t>
  </si>
  <si>
    <t>Note-- Millions of dollars, seasonally adjusted at annual rates. All dollar estimates are in current dollars (not adjusted for inflation). Calculations are performed on unrounded data.</t>
  </si>
  <si>
    <t>Last updated: June 27, 2025-- new statistics for 2025:Q1; revised statistics for 2024:Q1-2024:Q4.</t>
  </si>
  <si>
    <t>a budget is adopted.</t>
  </si>
  <si>
    <t>Step 2: Sum the results of Step 1b.</t>
  </si>
  <si>
    <t>Step 3: Divide the results of Step 2 by six.</t>
  </si>
  <si>
    <t>Step 4: Determine the lesser of Step 3 or 1.06.</t>
  </si>
  <si>
    <t>Step 1: Step 4 of subsection (b).</t>
  </si>
  <si>
    <t>Step 3: Multiply the Step 2 by 0.8.</t>
  </si>
  <si>
    <t>Step 4: Add one (1) to the Step 3.</t>
  </si>
  <si>
    <t>Step 5: Determine the lesser of Step 4 or 1.04.</t>
  </si>
  <si>
    <t>*SEA 1-2025 extended the additional steps in 2026.</t>
  </si>
  <si>
    <r>
      <t xml:space="preserve">Property Tax Levy Growth Quotient for </t>
    </r>
    <r>
      <rPr>
        <b/>
        <sz val="12"/>
        <color rgb="FF00B050"/>
        <rFont val="Times New Roman"/>
        <family val="1"/>
      </rPr>
      <t>CY 2026</t>
    </r>
  </si>
  <si>
    <t>Step 2: Subtract one (1) from Step 1.</t>
  </si>
  <si>
    <t>*HEA 1499-2023 provides a calculation (additional steps) to be used in determining the maximum levy growth quotient in 2024 and 2025.</t>
  </si>
  <si>
    <t>Ind. Code § 6-1.1-18.5-2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</si>
</sst>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_)"/>
    <numFmt numFmtId="166" formatCode="0.000%"/>
  </numFmts>
  <fonts count="17" x14ac:knownFonts="1">
    <font>
      <sz val="10"/>
      <name val="Arial"/>
    </font>
    <font>
      <b/>
      <sz val="10"/>
      <color indexed="9"/>
      <name val="Arial"/>
      <family val="2"/>
    </font>
    <font>
      <b/>
      <sz val="14"/>
      <name val="Arial"/>
      <family val="2"/>
    </font>
    <font>
      <sz val="10"/>
      <name val="Arial"/>
      <family val="2"/>
    </font>
    <font>
      <sz val="10"/>
      <name val="Arial"/>
      <family val="2"/>
    </font>
    <font>
      <u/>
      <sz val="10"/>
      <color theme="10"/>
      <name val="Arial"/>
      <family val="2"/>
    </font>
    <font>
      <sz val="13"/>
      <name val="Arial"/>
      <family val="2"/>
    </font>
    <font>
      <i/>
      <sz val="10"/>
      <name val="Arial"/>
      <family val="2"/>
    </font>
    <font>
      <b/>
      <i/>
      <sz val="15"/>
      <name val="Arial"/>
      <family val="2"/>
    </font>
    <font>
      <sz val="10"/>
      <name val="Arial"/>
      <family val="2"/>
    </font>
    <font>
      <b/>
      <sz val="12"/>
      <name val="Times New Roman"/>
      <family val="1"/>
    </font>
    <font>
      <sz val="12"/>
      <name val="Times New Roman"/>
      <family val="1"/>
    </font>
    <font>
      <sz val="12"/>
      <color theme="1"/>
      <name val="Times New Roman"/>
      <family val="1"/>
    </font>
    <font>
      <b/>
      <u/>
      <sz val="12"/>
      <name val="Times New Roman"/>
      <family val="1"/>
    </font>
    <font>
      <b/>
      <sz val="12"/>
      <color rgb="FF00B050"/>
      <name val="Times New Roman"/>
      <family val="1"/>
    </font>
    <font>
      <b/>
      <i/>
      <sz val="12"/>
      <name val="Times New Roman"/>
      <family val="1"/>
    </font>
    <font>
      <u/>
      <sz val="12"/>
      <color theme="10"/>
      <name val="Times New Roman"/>
      <family val="1"/>
    </font>
  </fonts>
  <fills count="6">
    <fill>
      <patternFill patternType="none"/>
    </fill>
    <fill>
      <patternFill patternType="gray125"/>
    </fill>
    <fill>
      <patternFill patternType="solid">
        <fgColor indexed="56"/>
        <bgColor indexed="23"/>
      </patternFill>
    </fill>
    <fill>
      <patternFill patternType="solid">
        <fgColor rgb="FF92D050"/>
        <bgColor indexed="64"/>
      </patternFill>
    </fill>
    <fill>
      <patternFill patternType="solid">
        <fgColor rgb="FFFFFF00"/>
        <bgColor indexed="64"/>
      </patternFill>
    </fill>
    <fill>
      <patternFill patternType="solid">
        <fgColor theme="9" tint="0.39997558519241921"/>
        <bgColor indexed="64"/>
      </patternFill>
    </fill>
  </fills>
  <borders count="2">
    <border>
      <left/>
      <right/>
      <top/>
      <bottom/>
      <diagonal/>
    </border>
    <border>
      <left style="thin">
        <color indexed="9"/>
      </left>
      <right style="thin">
        <color indexed="9"/>
      </right>
      <top style="thin">
        <color indexed="9"/>
      </top>
      <bottom style="thin">
        <color indexed="9"/>
      </bottom>
      <diagonal/>
    </border>
  </borders>
  <cellStyleXfs count="6">
    <xf numFmtId="0" fontId="0" fillId="0" borderId="0"/>
    <xf numFmtId="43" fontId="3" fillId="0" borderId="0" applyFont="0" applyFill="0" applyBorder="0" applyAlignment="0" applyProtection="0"/>
    <xf numFmtId="0" fontId="5" fillId="0" borderId="0" applyNumberFormat="0" applyFill="0" applyBorder="0" applyAlignment="0" applyProtection="0"/>
    <xf numFmtId="0" fontId="4" fillId="0" borderId="0"/>
    <xf numFmtId="9" fontId="3" fillId="0" borderId="0" applyFont="0" applyFill="0" applyBorder="0" applyAlignment="0" applyProtection="0"/>
    <xf numFmtId="43" fontId="9" fillId="0" borderId="0" applyFont="0" applyFill="0" applyBorder="0" applyAlignment="0" applyProtection="0"/>
  </cellStyleXfs>
  <cellXfs count="38">
    <xf numFmtId="0" fontId="0" fillId="0" borderId="0" xfId="0"/>
    <xf numFmtId="0" fontId="0" fillId="3" borderId="0" xfId="0" applyFill="1"/>
    <xf numFmtId="0" fontId="2" fillId="0" borderId="0" xfId="0" applyFont="1"/>
    <xf numFmtId="0" fontId="0" fillId="4" borderId="0" xfId="0" applyFill="1"/>
    <xf numFmtId="0" fontId="6" fillId="4" borderId="0" xfId="0" applyFont="1" applyFill="1"/>
    <xf numFmtId="0" fontId="1" fillId="2" borderId="1" xfId="0" applyFont="1" applyFill="1" applyBorder="1" applyAlignment="1">
      <alignment horizontal="center"/>
    </xf>
    <xf numFmtId="0" fontId="1" fillId="2" borderId="1" xfId="0" applyFont="1" applyFill="1" applyBorder="1"/>
    <xf numFmtId="0" fontId="10" fillId="0" borderId="0" xfId="3" applyFont="1"/>
    <xf numFmtId="0" fontId="11" fillId="0" borderId="0" xfId="0" applyFont="1"/>
    <xf numFmtId="0" fontId="10" fillId="4" borderId="0" xfId="3" applyFont="1" applyFill="1"/>
    <xf numFmtId="0" fontId="11" fillId="0" borderId="0" xfId="3" applyFont="1"/>
    <xf numFmtId="0" fontId="12" fillId="0" borderId="0" xfId="0" applyFont="1" applyAlignment="1">
      <alignment horizontal="center"/>
    </xf>
    <xf numFmtId="0" fontId="11" fillId="0" borderId="0" xfId="3" applyFont="1" applyAlignment="1">
      <alignment horizontal="center"/>
    </xf>
    <xf numFmtId="4" fontId="11" fillId="0" borderId="0" xfId="3" applyNumberFormat="1" applyFont="1"/>
    <xf numFmtId="164" fontId="11" fillId="0" borderId="0" xfId="3" applyNumberFormat="1" applyFont="1"/>
    <xf numFmtId="10" fontId="11" fillId="0" borderId="0" xfId="3" applyNumberFormat="1" applyFont="1"/>
    <xf numFmtId="43" fontId="11" fillId="0" borderId="0" xfId="5" applyFont="1"/>
    <xf numFmtId="43" fontId="11" fillId="0" borderId="0" xfId="0" applyNumberFormat="1" applyFont="1"/>
    <xf numFmtId="165" fontId="11" fillId="0" borderId="0" xfId="3" applyNumberFormat="1" applyFont="1"/>
    <xf numFmtId="3" fontId="11" fillId="0" borderId="0" xfId="3" applyNumberFormat="1" applyFont="1"/>
    <xf numFmtId="164" fontId="11" fillId="0" borderId="0" xfId="3" applyNumberFormat="1" applyFont="1" applyAlignment="1">
      <alignment horizontal="center"/>
    </xf>
    <xf numFmtId="0" fontId="13" fillId="5" borderId="0" xfId="3" applyFont="1" applyFill="1"/>
    <xf numFmtId="0" fontId="10" fillId="4" borderId="0" xfId="3" applyFont="1" applyFill="1" applyAlignment="1">
      <alignment horizontal="left" vertical="center" wrapText="1"/>
    </xf>
    <xf numFmtId="164" fontId="10" fillId="4" borderId="0" xfId="3" applyNumberFormat="1" applyFont="1" applyFill="1" applyAlignment="1">
      <alignment horizontal="center" vertical="center"/>
    </xf>
    <xf numFmtId="0" fontId="10" fillId="4" borderId="0" xfId="3" applyFont="1" applyFill="1" applyAlignment="1">
      <alignment horizontal="center" vertical="center"/>
    </xf>
    <xf numFmtId="166" fontId="10" fillId="4" borderId="0" xfId="3" applyNumberFormat="1" applyFont="1" applyFill="1" applyAlignment="1">
      <alignment horizontal="center" vertical="center"/>
    </xf>
    <xf numFmtId="9" fontId="11" fillId="0" borderId="0" xfId="4" applyFont="1"/>
    <xf numFmtId="0" fontId="10" fillId="0" borderId="0" xfId="3" applyFont="1" applyAlignment="1">
      <alignment wrapText="1"/>
    </xf>
    <xf numFmtId="164" fontId="10" fillId="0" borderId="0" xfId="3" applyNumberFormat="1" applyFont="1" applyAlignment="1">
      <alignment horizontal="center"/>
    </xf>
    <xf numFmtId="0" fontId="10" fillId="0" borderId="0" xfId="3" applyFont="1" applyAlignment="1">
      <alignment horizontal="center"/>
    </xf>
    <xf numFmtId="166" fontId="10" fillId="0" borderId="0" xfId="3" applyNumberFormat="1" applyFont="1" applyAlignment="1">
      <alignment horizontal="center"/>
    </xf>
    <xf numFmtId="9" fontId="11" fillId="0" borderId="0" xfId="4" applyFont="1" applyFill="1"/>
    <xf numFmtId="0" fontId="15" fillId="0" borderId="0" xfId="0" applyFont="1"/>
    <xf numFmtId="0" fontId="16" fillId="0" borderId="0" xfId="2" applyFont="1"/>
    <xf numFmtId="0" fontId="0" fillId="0" borderId="0" xfId="0"/>
    <xf numFmtId="0" fontId="7" fillId="0" borderId="0" xfId="0" applyFont="1" applyAlignment="1">
      <alignment wrapText="1"/>
    </xf>
    <xf numFmtId="0" fontId="8" fillId="0" borderId="0" xfId="0" applyFont="1" applyAlignment="1">
      <alignment vertical="center" wrapText="1"/>
    </xf>
    <xf numFmtId="0" fontId="0" fillId="0" borderId="0" xfId="0" applyAlignment="1">
      <alignment vertical="center"/>
    </xf>
  </cellXfs>
  <cellStyles count="6">
    <cellStyle name="Comma" xfId="5" builtinId="3"/>
    <cellStyle name="Comma 2" xfId="1" xr:uid="{00000000-0005-0000-0000-000000000000}"/>
    <cellStyle name="Hyperlink" xfId="2" builtinId="8"/>
    <cellStyle name="Normal" xfId="0" builtinId="0"/>
    <cellStyle name="Normal 2" xfId="3" xr:uid="{00000000-0005-0000-0000-00000300000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bea.gov/iTable/index_regional.cf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0"/>
  <sheetViews>
    <sheetView tabSelected="1" workbookViewId="0">
      <pane ySplit="3" topLeftCell="A4" activePane="bottomLeft" state="frozen"/>
      <selection pane="bottomLeft"/>
    </sheetView>
  </sheetViews>
  <sheetFormatPr defaultRowHeight="15.5" x14ac:dyDescent="0.35"/>
  <cols>
    <col min="1" max="1" width="47.26953125" style="8" customWidth="1"/>
    <col min="2" max="8" width="15.54296875" style="8" customWidth="1"/>
    <col min="9" max="10" width="16.81640625" style="8" customWidth="1"/>
    <col min="11" max="16384" width="8.7265625" style="8"/>
  </cols>
  <sheetData>
    <row r="1" spans="1:11" x14ac:dyDescent="0.35">
      <c r="A1" s="7" t="s">
        <v>0</v>
      </c>
    </row>
    <row r="2" spans="1:11" x14ac:dyDescent="0.35">
      <c r="A2" s="7" t="s">
        <v>127</v>
      </c>
    </row>
    <row r="3" spans="1:11" x14ac:dyDescent="0.35">
      <c r="A3" s="9" t="s">
        <v>1</v>
      </c>
    </row>
    <row r="5" spans="1:11" x14ac:dyDescent="0.35">
      <c r="A5" s="10" t="s">
        <v>2</v>
      </c>
      <c r="B5" s="11">
        <v>2025</v>
      </c>
      <c r="C5" s="11"/>
    </row>
    <row r="6" spans="1:11" x14ac:dyDescent="0.35">
      <c r="A6" s="10" t="s">
        <v>3</v>
      </c>
      <c r="B6" s="11">
        <v>2026</v>
      </c>
      <c r="C6" s="11"/>
    </row>
    <row r="7" spans="1:11" x14ac:dyDescent="0.35">
      <c r="B7" s="11"/>
      <c r="C7" s="11"/>
    </row>
    <row r="8" spans="1:11" x14ac:dyDescent="0.35">
      <c r="A8" s="10" t="s">
        <v>4</v>
      </c>
      <c r="B8" s="12"/>
      <c r="C8" s="12"/>
      <c r="D8" s="12" t="s">
        <v>5</v>
      </c>
      <c r="E8" s="10"/>
      <c r="F8" s="10"/>
      <c r="G8" s="10"/>
      <c r="H8" s="10"/>
    </row>
    <row r="9" spans="1:11" x14ac:dyDescent="0.35">
      <c r="A9" s="10" t="s">
        <v>6</v>
      </c>
      <c r="B9" s="12"/>
      <c r="C9" s="12"/>
      <c r="D9" s="12" t="s">
        <v>7</v>
      </c>
      <c r="E9" s="10"/>
      <c r="F9" s="10"/>
      <c r="G9" s="10"/>
      <c r="H9" s="10"/>
    </row>
    <row r="10" spans="1:11" x14ac:dyDescent="0.35">
      <c r="A10" s="10" t="s">
        <v>8</v>
      </c>
      <c r="B10" s="12"/>
      <c r="C10" s="12"/>
      <c r="D10" s="12" t="s">
        <v>9</v>
      </c>
      <c r="E10" s="12" t="s">
        <v>10</v>
      </c>
      <c r="F10" s="12" t="s">
        <v>11</v>
      </c>
      <c r="G10" s="12"/>
      <c r="H10" s="10"/>
    </row>
    <row r="11" spans="1:11" x14ac:dyDescent="0.35">
      <c r="A11" s="10"/>
      <c r="B11" s="12" t="s">
        <v>12</v>
      </c>
      <c r="C11" s="12"/>
      <c r="D11" s="12" t="s">
        <v>13</v>
      </c>
      <c r="E11" s="12" t="s">
        <v>14</v>
      </c>
      <c r="F11" s="12" t="s">
        <v>15</v>
      </c>
      <c r="G11" s="12" t="s">
        <v>16</v>
      </c>
      <c r="H11" s="10"/>
    </row>
    <row r="12" spans="1:11" x14ac:dyDescent="0.35">
      <c r="A12" s="10" t="s">
        <v>17</v>
      </c>
      <c r="B12" s="12">
        <v>0</v>
      </c>
      <c r="C12" s="12">
        <v>2018</v>
      </c>
      <c r="D12" s="13">
        <f>AVERAGE('BEA_Personal Income Data'!$E$9:$H$9)</f>
        <v>311575.875</v>
      </c>
      <c r="E12" s="12">
        <f>C12-1</f>
        <v>2017</v>
      </c>
      <c r="F12" s="12">
        <f>C12</f>
        <v>2018</v>
      </c>
      <c r="G12" s="14"/>
      <c r="H12" s="10"/>
    </row>
    <row r="13" spans="1:11" x14ac:dyDescent="0.35">
      <c r="A13" s="10" t="s">
        <v>18</v>
      </c>
      <c r="B13" s="12">
        <v>1</v>
      </c>
      <c r="C13" s="12">
        <f t="shared" ref="C13:C18" si="0">C12+1</f>
        <v>2019</v>
      </c>
      <c r="D13" s="13">
        <f>AVERAGE('BEA_Personal Income Data'!$I$9:$L$9)</f>
        <v>325214.67499999999</v>
      </c>
      <c r="E13" s="12">
        <f>C13-1</f>
        <v>2018</v>
      </c>
      <c r="F13" s="12">
        <f t="shared" ref="F13:F18" si="1">C13</f>
        <v>2019</v>
      </c>
      <c r="G13" s="14">
        <f t="shared" ref="G13:G18" si="2">ROUND((D13/D12),3)</f>
        <v>1.044</v>
      </c>
      <c r="H13" s="15">
        <f>(D13/D12)-1</f>
        <v>4.3773607311541562E-2</v>
      </c>
      <c r="J13" s="16"/>
      <c r="K13" s="17"/>
    </row>
    <row r="14" spans="1:11" x14ac:dyDescent="0.35">
      <c r="A14" s="10" t="s">
        <v>115</v>
      </c>
      <c r="B14" s="12">
        <v>2</v>
      </c>
      <c r="C14" s="12">
        <f t="shared" si="0"/>
        <v>2020</v>
      </c>
      <c r="D14" s="13">
        <f>AVERAGE('BEA_Personal Income Data'!$M$9:$P$9)</f>
        <v>348752.35</v>
      </c>
      <c r="E14" s="12">
        <f>C14-1</f>
        <v>2019</v>
      </c>
      <c r="F14" s="12">
        <f t="shared" si="1"/>
        <v>2020</v>
      </c>
      <c r="G14" s="14">
        <f t="shared" si="2"/>
        <v>1.0720000000000001</v>
      </c>
      <c r="H14" s="15">
        <f t="shared" ref="H14:H17" si="3">(D14/D13)-1</f>
        <v>7.2375808379495865E-2</v>
      </c>
      <c r="J14" s="16"/>
      <c r="K14" s="17"/>
    </row>
    <row r="15" spans="1:11" x14ac:dyDescent="0.35">
      <c r="A15" s="10"/>
      <c r="B15" s="12">
        <v>3</v>
      </c>
      <c r="C15" s="12">
        <f t="shared" si="0"/>
        <v>2021</v>
      </c>
      <c r="D15" s="13">
        <f>AVERAGE('BEA_Personal Income Data'!$Q$9:$T$9)</f>
        <v>386156.6</v>
      </c>
      <c r="E15" s="12">
        <f t="shared" ref="E15:E17" si="4">C15-1</f>
        <v>2020</v>
      </c>
      <c r="F15" s="12">
        <f t="shared" si="1"/>
        <v>2021</v>
      </c>
      <c r="G15" s="14">
        <f t="shared" si="2"/>
        <v>1.107</v>
      </c>
      <c r="H15" s="15">
        <f t="shared" si="3"/>
        <v>0.10725160705010306</v>
      </c>
      <c r="J15" s="16"/>
      <c r="K15" s="17"/>
    </row>
    <row r="16" spans="1:11" x14ac:dyDescent="0.35">
      <c r="A16" s="10"/>
      <c r="B16" s="12">
        <v>4</v>
      </c>
      <c r="C16" s="12">
        <f t="shared" si="0"/>
        <v>2022</v>
      </c>
      <c r="D16" s="13">
        <f>AVERAGE('BEA_Personal Income Data'!$U$9:$X$9)</f>
        <v>398363.24999999994</v>
      </c>
      <c r="E16" s="12">
        <f t="shared" si="4"/>
        <v>2021</v>
      </c>
      <c r="F16" s="12">
        <f t="shared" si="1"/>
        <v>2022</v>
      </c>
      <c r="G16" s="14">
        <f t="shared" si="2"/>
        <v>1.032</v>
      </c>
      <c r="H16" s="15">
        <f t="shared" si="3"/>
        <v>3.1610621183219445E-2</v>
      </c>
      <c r="J16" s="16"/>
      <c r="K16" s="17"/>
    </row>
    <row r="17" spans="1:11" x14ac:dyDescent="0.35">
      <c r="A17" s="10"/>
      <c r="B17" s="12">
        <v>5</v>
      </c>
      <c r="C17" s="12">
        <f t="shared" si="0"/>
        <v>2023</v>
      </c>
      <c r="D17" s="13">
        <f>AVERAGE('BEA_Personal Income Data'!$Y$9:$AB$9)</f>
        <v>416489.75</v>
      </c>
      <c r="E17" s="12">
        <f t="shared" si="4"/>
        <v>2022</v>
      </c>
      <c r="F17" s="12">
        <f t="shared" si="1"/>
        <v>2023</v>
      </c>
      <c r="G17" s="14">
        <f t="shared" si="2"/>
        <v>1.046</v>
      </c>
      <c r="H17" s="15">
        <f t="shared" si="3"/>
        <v>4.5502440297894076E-2</v>
      </c>
      <c r="J17" s="16"/>
      <c r="K17" s="17"/>
    </row>
    <row r="18" spans="1:11" x14ac:dyDescent="0.35">
      <c r="A18" s="10"/>
      <c r="B18" s="12">
        <v>6</v>
      </c>
      <c r="C18" s="12">
        <f t="shared" si="0"/>
        <v>2024</v>
      </c>
      <c r="D18" s="13">
        <f>AVERAGE('BEA_Personal Income Data'!$AC$9:$AF$9)</f>
        <v>440022.07499999995</v>
      </c>
      <c r="E18" s="12">
        <f>C18-1</f>
        <v>2023</v>
      </c>
      <c r="F18" s="12">
        <f t="shared" si="1"/>
        <v>2024</v>
      </c>
      <c r="G18" s="14">
        <f t="shared" si="2"/>
        <v>1.0569999999999999</v>
      </c>
      <c r="H18" s="15">
        <f>(D18/D17)-1</f>
        <v>5.6501570566862558E-2</v>
      </c>
      <c r="J18" s="16"/>
      <c r="K18" s="17"/>
    </row>
    <row r="19" spans="1:11" x14ac:dyDescent="0.35">
      <c r="A19" s="10"/>
      <c r="B19" s="18"/>
      <c r="C19" s="19"/>
      <c r="D19" s="10"/>
      <c r="E19" s="10"/>
      <c r="F19" s="10"/>
      <c r="G19" s="10"/>
      <c r="H19" s="10"/>
      <c r="J19" s="16"/>
      <c r="K19" s="17"/>
    </row>
    <row r="20" spans="1:11" x14ac:dyDescent="0.35">
      <c r="A20" s="10" t="s">
        <v>116</v>
      </c>
      <c r="B20" s="20">
        <f>SUM(G13:G18)</f>
        <v>6.3580000000000005</v>
      </c>
      <c r="C20" s="10"/>
      <c r="D20" s="10"/>
      <c r="E20" s="10"/>
      <c r="F20" s="10"/>
      <c r="G20" s="14"/>
      <c r="H20" s="10"/>
    </row>
    <row r="21" spans="1:11" x14ac:dyDescent="0.35">
      <c r="A21" s="10" t="s">
        <v>117</v>
      </c>
      <c r="B21" s="20">
        <f>ROUND(B20/6,3)</f>
        <v>1.06</v>
      </c>
      <c r="C21" s="10"/>
      <c r="D21" s="10"/>
      <c r="E21" s="10"/>
      <c r="F21" s="10"/>
      <c r="G21" s="14"/>
      <c r="H21" s="10"/>
    </row>
    <row r="22" spans="1:11" x14ac:dyDescent="0.35">
      <c r="A22" s="10" t="s">
        <v>118</v>
      </c>
      <c r="B22" s="20">
        <f>IF(B21&lt;1.06,$B$21,1.06)</f>
        <v>1.06</v>
      </c>
      <c r="C22" s="10"/>
      <c r="D22" s="10"/>
      <c r="E22" s="10"/>
      <c r="F22" s="10"/>
      <c r="G22" s="14"/>
      <c r="H22" s="10"/>
    </row>
    <row r="23" spans="1:11" x14ac:dyDescent="0.35">
      <c r="A23" s="10"/>
      <c r="B23" s="20"/>
      <c r="C23" s="10"/>
      <c r="D23" s="10"/>
      <c r="E23" s="10"/>
      <c r="F23" s="10"/>
      <c r="G23" s="14"/>
      <c r="H23" s="10"/>
    </row>
    <row r="24" spans="1:11" x14ac:dyDescent="0.35">
      <c r="A24" s="10"/>
      <c r="B24" s="20"/>
      <c r="C24" s="10"/>
      <c r="D24" s="10"/>
      <c r="E24" s="10"/>
      <c r="F24" s="10"/>
      <c r="G24" s="14"/>
      <c r="H24" s="10"/>
    </row>
    <row r="25" spans="1:11" x14ac:dyDescent="0.35">
      <c r="A25" s="21" t="s">
        <v>19</v>
      </c>
      <c r="B25" s="20"/>
      <c r="C25" s="10"/>
      <c r="D25" s="10"/>
      <c r="E25" s="10"/>
      <c r="F25" s="10"/>
      <c r="G25" s="14"/>
      <c r="H25" s="10"/>
    </row>
    <row r="26" spans="1:11" x14ac:dyDescent="0.35">
      <c r="A26" s="10" t="s">
        <v>119</v>
      </c>
      <c r="B26" s="20">
        <f>B22</f>
        <v>1.06</v>
      </c>
      <c r="C26" s="10"/>
      <c r="D26" s="10"/>
      <c r="E26" s="10"/>
      <c r="F26" s="10"/>
      <c r="G26" s="14"/>
      <c r="H26" s="10"/>
    </row>
    <row r="27" spans="1:11" x14ac:dyDescent="0.35">
      <c r="A27" s="10" t="s">
        <v>125</v>
      </c>
      <c r="B27" s="20">
        <f>B26-1</f>
        <v>6.0000000000000053E-2</v>
      </c>
      <c r="C27" s="10"/>
      <c r="D27" s="10"/>
      <c r="E27" s="10"/>
      <c r="F27" s="10"/>
      <c r="G27" s="14"/>
      <c r="H27" s="10"/>
    </row>
    <row r="28" spans="1:11" x14ac:dyDescent="0.35">
      <c r="A28" s="10" t="s">
        <v>120</v>
      </c>
      <c r="B28" s="20">
        <f>B27*0.8</f>
        <v>4.8000000000000043E-2</v>
      </c>
      <c r="C28" s="10"/>
      <c r="D28" s="10"/>
      <c r="E28" s="10"/>
      <c r="F28" s="10"/>
      <c r="G28" s="14"/>
      <c r="H28" s="10"/>
    </row>
    <row r="29" spans="1:11" x14ac:dyDescent="0.35">
      <c r="A29" s="10" t="s">
        <v>121</v>
      </c>
      <c r="B29" s="20">
        <f>B28+1</f>
        <v>1.048</v>
      </c>
      <c r="C29" s="10"/>
      <c r="D29" s="10"/>
      <c r="E29" s="10"/>
      <c r="F29" s="10"/>
      <c r="G29" s="14"/>
      <c r="H29" s="10"/>
    </row>
    <row r="30" spans="1:11" x14ac:dyDescent="0.35">
      <c r="A30" s="10" t="s">
        <v>122</v>
      </c>
      <c r="B30" s="20">
        <f>IF(B29&lt;1.04,$B$29,1.04)</f>
        <v>1.04</v>
      </c>
      <c r="C30" s="10"/>
      <c r="D30" s="10"/>
      <c r="E30" s="10"/>
      <c r="F30" s="10"/>
      <c r="G30" s="14"/>
      <c r="H30" s="10"/>
    </row>
    <row r="31" spans="1:11" x14ac:dyDescent="0.35">
      <c r="A31" s="10"/>
      <c r="B31" s="20"/>
      <c r="C31" s="10"/>
      <c r="D31" s="10"/>
      <c r="E31" s="10"/>
      <c r="F31" s="10"/>
      <c r="G31" s="14"/>
      <c r="H31" s="10"/>
    </row>
    <row r="32" spans="1:11" x14ac:dyDescent="0.35">
      <c r="A32" s="10"/>
      <c r="B32" s="20"/>
      <c r="C32" s="10"/>
      <c r="D32" s="10"/>
      <c r="E32" s="10"/>
      <c r="F32" s="10"/>
      <c r="G32" s="14"/>
      <c r="H32" s="10"/>
    </row>
    <row r="33" spans="1:8" ht="30" x14ac:dyDescent="0.35">
      <c r="A33" s="22" t="s">
        <v>124</v>
      </c>
      <c r="B33" s="23">
        <f>IF(B30&gt;1.04,1.04,B30)</f>
        <v>1.04</v>
      </c>
      <c r="C33" s="24" t="s">
        <v>20</v>
      </c>
      <c r="D33" s="25">
        <f>B33-1</f>
        <v>4.0000000000000036E-2</v>
      </c>
      <c r="E33" s="26"/>
      <c r="F33" s="10"/>
      <c r="G33" s="14"/>
      <c r="H33" s="10"/>
    </row>
    <row r="34" spans="1:8" x14ac:dyDescent="0.35">
      <c r="A34" s="27"/>
      <c r="B34" s="28"/>
      <c r="C34" s="29"/>
      <c r="D34" s="30"/>
      <c r="E34" s="31"/>
      <c r="F34" s="10"/>
      <c r="G34" s="14"/>
      <c r="H34" s="10"/>
    </row>
    <row r="35" spans="1:8" x14ac:dyDescent="0.35">
      <c r="A35" s="32" t="s">
        <v>126</v>
      </c>
    </row>
    <row r="36" spans="1:8" x14ac:dyDescent="0.35">
      <c r="A36" s="32" t="s">
        <v>123</v>
      </c>
    </row>
    <row r="39" spans="1:8" x14ac:dyDescent="0.35">
      <c r="A39" s="8" t="s">
        <v>21</v>
      </c>
    </row>
    <row r="40" spans="1:8" x14ac:dyDescent="0.35">
      <c r="A40" s="33" t="s">
        <v>22</v>
      </c>
    </row>
  </sheetData>
  <hyperlinks>
    <hyperlink ref="A40" r:id="rId1" xr:uid="{96022201-7E0F-4B3F-99BE-5A22A2734F4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41"/>
  <sheetViews>
    <sheetView workbookViewId="0">
      <pane ySplit="6" topLeftCell="A7" activePane="bottomLeft" state="frozen"/>
      <selection pane="bottomLeft" activeCell="C1" sqref="C1"/>
    </sheetView>
  </sheetViews>
  <sheetFormatPr defaultRowHeight="12.5" x14ac:dyDescent="0.25"/>
  <cols>
    <col min="4" max="4" width="59" customWidth="1"/>
  </cols>
  <sheetData>
    <row r="1" spans="1:33" ht="18" x14ac:dyDescent="0.4">
      <c r="A1" s="2" t="s">
        <v>23</v>
      </c>
    </row>
    <row r="2" spans="1:33" ht="16.5" x14ac:dyDescent="0.35">
      <c r="A2" s="4" t="str">
        <f>Calculation!A3</f>
        <v>PREPARED: 06/27/2025</v>
      </c>
      <c r="B2" s="3"/>
      <c r="C2" s="3"/>
      <c r="D2" s="3"/>
    </row>
    <row r="3" spans="1:33" x14ac:dyDescent="0.25">
      <c r="A3" s="34" t="s">
        <v>24</v>
      </c>
      <c r="B3" s="34"/>
      <c r="C3" s="34"/>
      <c r="D3" s="34"/>
      <c r="E3" s="34"/>
      <c r="F3" s="34"/>
      <c r="G3" s="34"/>
      <c r="H3" s="34"/>
      <c r="I3" s="34"/>
      <c r="J3" s="34"/>
      <c r="K3" s="34"/>
      <c r="L3" s="34"/>
      <c r="M3" s="34"/>
      <c r="N3" s="34"/>
      <c r="O3" s="34"/>
      <c r="P3" s="34"/>
      <c r="Q3" s="34"/>
      <c r="R3" s="34"/>
      <c r="S3" s="34"/>
      <c r="T3" s="34"/>
      <c r="U3" s="34"/>
      <c r="V3" s="34"/>
      <c r="W3" s="34"/>
      <c r="X3" s="34"/>
      <c r="Y3" s="34"/>
    </row>
    <row r="4" spans="1:33" x14ac:dyDescent="0.25">
      <c r="A4" s="34" t="s">
        <v>25</v>
      </c>
      <c r="B4" s="34"/>
      <c r="C4" s="34"/>
      <c r="D4" s="34"/>
      <c r="E4" s="34"/>
      <c r="F4" s="34"/>
      <c r="G4" s="34"/>
      <c r="H4" s="34"/>
      <c r="I4" s="34"/>
      <c r="J4" s="34"/>
      <c r="K4" s="34"/>
      <c r="L4" s="34"/>
      <c r="M4" s="34"/>
      <c r="N4" s="34"/>
      <c r="O4" s="34"/>
      <c r="P4" s="34"/>
      <c r="Q4" s="34"/>
      <c r="R4" s="34"/>
      <c r="S4" s="34"/>
      <c r="T4" s="34"/>
      <c r="U4" s="34"/>
      <c r="V4" s="34"/>
      <c r="W4" s="34"/>
      <c r="X4" s="34"/>
      <c r="Y4" s="34"/>
    </row>
    <row r="6" spans="1:33" ht="13" x14ac:dyDescent="0.3">
      <c r="A6" s="6" t="s">
        <v>26</v>
      </c>
      <c r="B6" s="6" t="s">
        <v>27</v>
      </c>
      <c r="C6" s="6" t="s">
        <v>28</v>
      </c>
      <c r="D6" s="5" t="s">
        <v>29</v>
      </c>
      <c r="E6" s="5" t="s">
        <v>30</v>
      </c>
      <c r="F6" s="5" t="s">
        <v>31</v>
      </c>
      <c r="G6" s="5" t="s">
        <v>32</v>
      </c>
      <c r="H6" s="5" t="s">
        <v>33</v>
      </c>
      <c r="I6" s="5" t="s">
        <v>34</v>
      </c>
      <c r="J6" s="5" t="s">
        <v>35</v>
      </c>
      <c r="K6" s="5" t="s">
        <v>36</v>
      </c>
      <c r="L6" s="5" t="s">
        <v>37</v>
      </c>
      <c r="M6" s="5" t="s">
        <v>38</v>
      </c>
      <c r="N6" s="5" t="s">
        <v>39</v>
      </c>
      <c r="O6" s="5" t="s">
        <v>40</v>
      </c>
      <c r="P6" s="5" t="s">
        <v>41</v>
      </c>
      <c r="Q6" s="5" t="s">
        <v>42</v>
      </c>
      <c r="R6" s="5" t="s">
        <v>43</v>
      </c>
      <c r="S6" s="5" t="s">
        <v>44</v>
      </c>
      <c r="T6" s="5" t="s">
        <v>45</v>
      </c>
      <c r="U6" s="5" t="s">
        <v>46</v>
      </c>
      <c r="V6" s="5" t="s">
        <v>47</v>
      </c>
      <c r="W6" s="5" t="s">
        <v>48</v>
      </c>
      <c r="X6" s="5" t="s">
        <v>49</v>
      </c>
      <c r="Y6" s="5" t="s">
        <v>50</v>
      </c>
      <c r="Z6" s="5" t="s">
        <v>51</v>
      </c>
      <c r="AA6" s="5" t="s">
        <v>52</v>
      </c>
      <c r="AB6" s="5" t="s">
        <v>53</v>
      </c>
      <c r="AC6" s="5" t="s">
        <v>54</v>
      </c>
      <c r="AD6" s="5" t="s">
        <v>55</v>
      </c>
      <c r="AE6" s="5" t="s">
        <v>56</v>
      </c>
      <c r="AF6" s="5" t="s">
        <v>57</v>
      </c>
      <c r="AG6" s="5" t="s">
        <v>58</v>
      </c>
    </row>
    <row r="7" spans="1:33" x14ac:dyDescent="0.25">
      <c r="A7" t="s">
        <v>59</v>
      </c>
      <c r="B7" t="s">
        <v>7</v>
      </c>
      <c r="C7" t="s">
        <v>60</v>
      </c>
      <c r="D7" t="s">
        <v>61</v>
      </c>
      <c r="E7" t="s">
        <v>60</v>
      </c>
      <c r="F7" t="s">
        <v>60</v>
      </c>
      <c r="G7" t="s">
        <v>60</v>
      </c>
      <c r="H7" t="s">
        <v>60</v>
      </c>
      <c r="I7" t="s">
        <v>60</v>
      </c>
      <c r="J7" t="s">
        <v>60</v>
      </c>
      <c r="K7" t="s">
        <v>60</v>
      </c>
      <c r="L7" t="s">
        <v>60</v>
      </c>
      <c r="M7" t="s">
        <v>60</v>
      </c>
      <c r="N7" t="s">
        <v>60</v>
      </c>
      <c r="O7" t="s">
        <v>60</v>
      </c>
      <c r="P7" t="s">
        <v>60</v>
      </c>
      <c r="Q7" t="s">
        <v>60</v>
      </c>
      <c r="R7" t="s">
        <v>60</v>
      </c>
      <c r="S7" t="s">
        <v>60</v>
      </c>
      <c r="T7" t="s">
        <v>60</v>
      </c>
      <c r="U7" t="s">
        <v>60</v>
      </c>
      <c r="V7" t="s">
        <v>60</v>
      </c>
      <c r="W7" t="s">
        <v>60</v>
      </c>
      <c r="X7" t="s">
        <v>60</v>
      </c>
      <c r="Y7" t="s">
        <v>60</v>
      </c>
      <c r="Z7" t="s">
        <v>60</v>
      </c>
      <c r="AA7" t="s">
        <v>60</v>
      </c>
      <c r="AB7" t="s">
        <v>60</v>
      </c>
      <c r="AC7" t="s">
        <v>60</v>
      </c>
      <c r="AD7" t="s">
        <v>60</v>
      </c>
      <c r="AE7" t="s">
        <v>60</v>
      </c>
      <c r="AF7" t="s">
        <v>60</v>
      </c>
      <c r="AG7" t="s">
        <v>60</v>
      </c>
    </row>
    <row r="8" spans="1:33" x14ac:dyDescent="0.25">
      <c r="A8" t="s">
        <v>59</v>
      </c>
      <c r="B8" t="s">
        <v>7</v>
      </c>
      <c r="C8" t="s">
        <v>62</v>
      </c>
      <c r="D8" t="s">
        <v>63</v>
      </c>
      <c r="E8">
        <v>309044.8</v>
      </c>
      <c r="F8">
        <v>311080.3</v>
      </c>
      <c r="G8">
        <v>314274.09999999998</v>
      </c>
      <c r="H8">
        <v>318109.59999999998</v>
      </c>
      <c r="I8">
        <v>322645.59999999998</v>
      </c>
      <c r="J8">
        <v>324911</v>
      </c>
      <c r="K8">
        <v>327793.59999999998</v>
      </c>
      <c r="L8">
        <v>330215.40000000002</v>
      </c>
      <c r="M8">
        <v>336121.3</v>
      </c>
      <c r="N8">
        <v>360455.3</v>
      </c>
      <c r="O8">
        <v>353006.3</v>
      </c>
      <c r="P8">
        <v>355660.2</v>
      </c>
      <c r="Q8">
        <v>406861.8</v>
      </c>
      <c r="R8">
        <v>380899.2</v>
      </c>
      <c r="S8">
        <v>384061.6</v>
      </c>
      <c r="T8">
        <v>389125.3</v>
      </c>
      <c r="U8">
        <v>395622.3</v>
      </c>
      <c r="V8">
        <v>399093.6</v>
      </c>
      <c r="W8">
        <v>404288.3</v>
      </c>
      <c r="X8">
        <v>412673.7</v>
      </c>
      <c r="Y8">
        <v>412866.6</v>
      </c>
      <c r="Z8">
        <v>418509.4</v>
      </c>
      <c r="AA8">
        <v>422389.4</v>
      </c>
      <c r="AB8">
        <v>427273.4</v>
      </c>
      <c r="AC8">
        <v>438878.4</v>
      </c>
      <c r="AD8">
        <v>442144.9</v>
      </c>
      <c r="AE8">
        <v>441144</v>
      </c>
      <c r="AF8">
        <v>444750.6</v>
      </c>
      <c r="AG8">
        <v>452161.8</v>
      </c>
    </row>
    <row r="9" spans="1:33" x14ac:dyDescent="0.25">
      <c r="A9" s="1" t="s">
        <v>59</v>
      </c>
      <c r="B9" s="1" t="s">
        <v>7</v>
      </c>
      <c r="C9" s="1" t="s">
        <v>64</v>
      </c>
      <c r="D9" s="1" t="s">
        <v>65</v>
      </c>
      <c r="E9" s="1">
        <v>307940.90000000002</v>
      </c>
      <c r="F9" s="1">
        <v>309753.59999999998</v>
      </c>
      <c r="G9" s="1">
        <v>313023</v>
      </c>
      <c r="H9" s="1">
        <v>315586</v>
      </c>
      <c r="I9" s="1">
        <v>321621.3</v>
      </c>
      <c r="J9" s="1">
        <v>324513.90000000002</v>
      </c>
      <c r="K9" s="1">
        <v>326138.09999999998</v>
      </c>
      <c r="L9" s="1">
        <v>328585.40000000002</v>
      </c>
      <c r="M9" s="1">
        <v>333801.5</v>
      </c>
      <c r="N9" s="1">
        <v>358687.7</v>
      </c>
      <c r="O9" s="1">
        <v>350736.4</v>
      </c>
      <c r="P9" s="1">
        <v>351783.8</v>
      </c>
      <c r="Q9" s="1">
        <v>404112.8</v>
      </c>
      <c r="R9" s="1">
        <v>375843.5</v>
      </c>
      <c r="S9" s="1">
        <v>379087.2</v>
      </c>
      <c r="T9" s="1">
        <v>385582.9</v>
      </c>
      <c r="U9" s="1">
        <v>391800.1</v>
      </c>
      <c r="V9" s="1">
        <v>394144.8</v>
      </c>
      <c r="W9" s="1">
        <v>399394.4</v>
      </c>
      <c r="X9" s="1">
        <v>408113.7</v>
      </c>
      <c r="Y9" s="1">
        <v>408014.6</v>
      </c>
      <c r="Z9" s="1">
        <v>414542.8</v>
      </c>
      <c r="AA9" s="1">
        <v>418899.3</v>
      </c>
      <c r="AB9" s="1">
        <v>424502.3</v>
      </c>
      <c r="AC9" s="1">
        <v>437013.7</v>
      </c>
      <c r="AD9" s="1">
        <v>440601.1</v>
      </c>
      <c r="AE9" s="1">
        <v>439484.6</v>
      </c>
      <c r="AF9" s="1">
        <v>442988.9</v>
      </c>
      <c r="AG9" s="1">
        <v>449910.6</v>
      </c>
    </row>
    <row r="10" spans="1:33" x14ac:dyDescent="0.25">
      <c r="A10" t="s">
        <v>59</v>
      </c>
      <c r="B10" t="s">
        <v>7</v>
      </c>
      <c r="C10" t="s">
        <v>66</v>
      </c>
      <c r="D10" t="s">
        <v>67</v>
      </c>
      <c r="E10">
        <v>1104</v>
      </c>
      <c r="F10">
        <v>1326.7</v>
      </c>
      <c r="G10">
        <v>1251.0999999999999</v>
      </c>
      <c r="H10">
        <v>2523.6</v>
      </c>
      <c r="I10">
        <v>1024.3</v>
      </c>
      <c r="J10">
        <v>397.1</v>
      </c>
      <c r="K10">
        <v>1655.4</v>
      </c>
      <c r="L10">
        <v>1630.1</v>
      </c>
      <c r="M10">
        <v>2319.8000000000002</v>
      </c>
      <c r="N10">
        <v>1767.6</v>
      </c>
      <c r="O10">
        <v>2269.9</v>
      </c>
      <c r="P10">
        <v>3876.4</v>
      </c>
      <c r="Q10">
        <v>2748.9</v>
      </c>
      <c r="R10">
        <v>5055.7</v>
      </c>
      <c r="S10">
        <v>4974.3999999999996</v>
      </c>
      <c r="T10">
        <v>3542.4</v>
      </c>
      <c r="U10">
        <v>3822.2</v>
      </c>
      <c r="V10">
        <v>4948.8</v>
      </c>
      <c r="W10">
        <v>4893.8999999999996</v>
      </c>
      <c r="X10">
        <v>4560.1000000000004</v>
      </c>
      <c r="Y10">
        <v>4851.8999999999996</v>
      </c>
      <c r="Z10">
        <v>3966.5</v>
      </c>
      <c r="AA10">
        <v>3490.1</v>
      </c>
      <c r="AB10">
        <v>2771.1</v>
      </c>
      <c r="AC10">
        <v>1864.7</v>
      </c>
      <c r="AD10">
        <v>1543.8</v>
      </c>
      <c r="AE10">
        <v>1659.4</v>
      </c>
      <c r="AF10">
        <v>1761.8</v>
      </c>
      <c r="AG10">
        <v>2251.1999999999998</v>
      </c>
    </row>
    <row r="11" spans="1:33" x14ac:dyDescent="0.25">
      <c r="A11" t="s">
        <v>59</v>
      </c>
      <c r="B11" t="s">
        <v>7</v>
      </c>
      <c r="C11" t="s">
        <v>68</v>
      </c>
      <c r="D11" t="s">
        <v>69</v>
      </c>
      <c r="E11">
        <v>6711245</v>
      </c>
      <c r="F11">
        <v>6720543</v>
      </c>
      <c r="G11">
        <v>6731311</v>
      </c>
      <c r="H11">
        <v>6741293</v>
      </c>
      <c r="I11">
        <v>6748647</v>
      </c>
      <c r="J11">
        <v>6756936</v>
      </c>
      <c r="K11">
        <v>6767033</v>
      </c>
      <c r="L11">
        <v>6776786</v>
      </c>
      <c r="M11">
        <v>6783431</v>
      </c>
      <c r="N11">
        <v>6787955</v>
      </c>
      <c r="O11">
        <v>6794511</v>
      </c>
      <c r="P11">
        <v>6801518</v>
      </c>
      <c r="Q11">
        <v>6804038</v>
      </c>
      <c r="R11">
        <v>6811349</v>
      </c>
      <c r="S11">
        <v>6820420</v>
      </c>
      <c r="T11">
        <v>6827391</v>
      </c>
      <c r="U11">
        <v>6832005</v>
      </c>
      <c r="V11">
        <v>6839911</v>
      </c>
      <c r="W11">
        <v>6849655</v>
      </c>
      <c r="X11">
        <v>6859084</v>
      </c>
      <c r="Y11">
        <v>6866699</v>
      </c>
      <c r="Z11">
        <v>6875241</v>
      </c>
      <c r="AA11">
        <v>6886272</v>
      </c>
      <c r="AB11">
        <v>6897801</v>
      </c>
      <c r="AC11">
        <v>6907411</v>
      </c>
      <c r="AD11">
        <v>6918377</v>
      </c>
      <c r="AE11">
        <v>6928692</v>
      </c>
      <c r="AF11">
        <v>6936686</v>
      </c>
      <c r="AG11">
        <v>6940192</v>
      </c>
    </row>
    <row r="12" spans="1:33" x14ac:dyDescent="0.25">
      <c r="A12" t="s">
        <v>59</v>
      </c>
      <c r="B12" t="s">
        <v>7</v>
      </c>
      <c r="C12" t="s">
        <v>70</v>
      </c>
      <c r="D12" t="s">
        <v>71</v>
      </c>
      <c r="E12">
        <v>46049</v>
      </c>
      <c r="F12">
        <v>46288</v>
      </c>
      <c r="G12">
        <v>46688</v>
      </c>
      <c r="H12">
        <v>47188</v>
      </c>
      <c r="I12">
        <v>47809</v>
      </c>
      <c r="J12">
        <v>48086</v>
      </c>
      <c r="K12">
        <v>48440</v>
      </c>
      <c r="L12">
        <v>48727</v>
      </c>
      <c r="M12">
        <v>49550</v>
      </c>
      <c r="N12">
        <v>53102</v>
      </c>
      <c r="O12">
        <v>51955</v>
      </c>
      <c r="P12">
        <v>52291</v>
      </c>
      <c r="Q12">
        <v>59797</v>
      </c>
      <c r="R12">
        <v>55921</v>
      </c>
      <c r="S12">
        <v>56311</v>
      </c>
      <c r="T12">
        <v>56995</v>
      </c>
      <c r="U12">
        <v>57907</v>
      </c>
      <c r="V12">
        <v>58348</v>
      </c>
      <c r="W12">
        <v>59023</v>
      </c>
      <c r="X12">
        <v>60165</v>
      </c>
      <c r="Y12">
        <v>60126</v>
      </c>
      <c r="Z12">
        <v>60872</v>
      </c>
      <c r="AA12">
        <v>61338</v>
      </c>
      <c r="AB12">
        <v>61943</v>
      </c>
      <c r="AC12">
        <v>63537</v>
      </c>
      <c r="AD12">
        <v>63909</v>
      </c>
      <c r="AE12">
        <v>63669</v>
      </c>
      <c r="AF12">
        <v>64116</v>
      </c>
      <c r="AG12">
        <v>65151</v>
      </c>
    </row>
    <row r="13" spans="1:33" x14ac:dyDescent="0.25">
      <c r="A13" t="s">
        <v>59</v>
      </c>
      <c r="B13" t="s">
        <v>7</v>
      </c>
      <c r="C13" t="s">
        <v>60</v>
      </c>
      <c r="D13" t="s">
        <v>72</v>
      </c>
      <c r="E13" t="s">
        <v>60</v>
      </c>
      <c r="F13" t="s">
        <v>60</v>
      </c>
      <c r="G13" t="s">
        <v>60</v>
      </c>
      <c r="H13" t="s">
        <v>60</v>
      </c>
      <c r="I13" t="s">
        <v>60</v>
      </c>
      <c r="J13" t="s">
        <v>60</v>
      </c>
      <c r="K13" t="s">
        <v>60</v>
      </c>
      <c r="L13" t="s">
        <v>60</v>
      </c>
      <c r="M13" t="s">
        <v>60</v>
      </c>
      <c r="N13" t="s">
        <v>60</v>
      </c>
      <c r="O13" t="s">
        <v>60</v>
      </c>
      <c r="P13" t="s">
        <v>60</v>
      </c>
      <c r="Q13" t="s">
        <v>60</v>
      </c>
      <c r="R13" t="s">
        <v>60</v>
      </c>
      <c r="S13" t="s">
        <v>60</v>
      </c>
      <c r="T13" t="s">
        <v>60</v>
      </c>
      <c r="U13" t="s">
        <v>60</v>
      </c>
      <c r="V13" t="s">
        <v>60</v>
      </c>
      <c r="W13" t="s">
        <v>60</v>
      </c>
      <c r="X13" t="s">
        <v>60</v>
      </c>
      <c r="Y13" t="s">
        <v>60</v>
      </c>
      <c r="Z13" t="s">
        <v>60</v>
      </c>
      <c r="AA13" t="s">
        <v>60</v>
      </c>
      <c r="AB13" t="s">
        <v>60</v>
      </c>
      <c r="AC13" t="s">
        <v>60</v>
      </c>
      <c r="AD13" t="s">
        <v>60</v>
      </c>
      <c r="AE13" t="s">
        <v>60</v>
      </c>
      <c r="AF13" t="s">
        <v>60</v>
      </c>
      <c r="AG13" t="s">
        <v>60</v>
      </c>
    </row>
    <row r="14" spans="1:33" x14ac:dyDescent="0.25">
      <c r="A14" t="s">
        <v>59</v>
      </c>
      <c r="B14" t="s">
        <v>7</v>
      </c>
      <c r="C14" t="s">
        <v>73</v>
      </c>
      <c r="D14" t="s">
        <v>74</v>
      </c>
      <c r="E14">
        <v>218958.4</v>
      </c>
      <c r="F14">
        <v>220142.2</v>
      </c>
      <c r="G14">
        <v>222392</v>
      </c>
      <c r="H14">
        <v>224974.5</v>
      </c>
      <c r="I14">
        <v>227689.2</v>
      </c>
      <c r="J14">
        <v>228753.3</v>
      </c>
      <c r="K14">
        <v>230892.7</v>
      </c>
      <c r="L14">
        <v>233166.3</v>
      </c>
      <c r="M14">
        <v>238281.8</v>
      </c>
      <c r="N14">
        <v>220695.5</v>
      </c>
      <c r="O14">
        <v>240322.5</v>
      </c>
      <c r="P14">
        <v>248341.9</v>
      </c>
      <c r="Q14">
        <v>250394.1</v>
      </c>
      <c r="R14">
        <v>258754.1</v>
      </c>
      <c r="S14">
        <v>263589.09999999998</v>
      </c>
      <c r="T14">
        <v>270584.5</v>
      </c>
      <c r="U14">
        <v>274681.90000000002</v>
      </c>
      <c r="V14">
        <v>276622.59999999998</v>
      </c>
      <c r="W14">
        <v>281578.40000000002</v>
      </c>
      <c r="X14">
        <v>281000.3</v>
      </c>
      <c r="Y14">
        <v>285355</v>
      </c>
      <c r="Z14">
        <v>288073.90000000002</v>
      </c>
      <c r="AA14">
        <v>292225.7</v>
      </c>
      <c r="AB14">
        <v>295044.90000000002</v>
      </c>
      <c r="AC14">
        <v>302660</v>
      </c>
      <c r="AD14">
        <v>304928.7</v>
      </c>
      <c r="AE14">
        <v>302741.7</v>
      </c>
      <c r="AF14">
        <v>305728.59999999998</v>
      </c>
      <c r="AG14">
        <v>309583.5</v>
      </c>
    </row>
    <row r="15" spans="1:33" x14ac:dyDescent="0.25">
      <c r="A15" t="s">
        <v>59</v>
      </c>
      <c r="B15" t="s">
        <v>7</v>
      </c>
      <c r="C15" t="s">
        <v>75</v>
      </c>
      <c r="D15" t="s">
        <v>76</v>
      </c>
      <c r="E15">
        <v>24612.9</v>
      </c>
      <c r="F15">
        <v>24667.200000000001</v>
      </c>
      <c r="G15">
        <v>24902.799999999999</v>
      </c>
      <c r="H15">
        <v>25086.3</v>
      </c>
      <c r="I15">
        <v>25605.8</v>
      </c>
      <c r="J15">
        <v>25792.7</v>
      </c>
      <c r="K15">
        <v>25924.799999999999</v>
      </c>
      <c r="L15">
        <v>26334</v>
      </c>
      <c r="M15">
        <v>27041.9</v>
      </c>
      <c r="N15">
        <v>25749.5</v>
      </c>
      <c r="O15">
        <v>27306.7</v>
      </c>
      <c r="P15">
        <v>27963.5</v>
      </c>
      <c r="Q15">
        <v>27951.8</v>
      </c>
      <c r="R15">
        <v>28536.6</v>
      </c>
      <c r="S15">
        <v>28993.599999999999</v>
      </c>
      <c r="T15">
        <v>29946.9</v>
      </c>
      <c r="U15">
        <v>30399.9</v>
      </c>
      <c r="V15">
        <v>30641.200000000001</v>
      </c>
      <c r="W15">
        <v>31315.599999999999</v>
      </c>
      <c r="X15">
        <v>31403.9</v>
      </c>
      <c r="Y15">
        <v>32023</v>
      </c>
      <c r="Z15">
        <v>32525.1</v>
      </c>
      <c r="AA15">
        <v>33121.800000000003</v>
      </c>
      <c r="AB15">
        <v>33501.4</v>
      </c>
      <c r="AC15">
        <v>34344</v>
      </c>
      <c r="AD15">
        <v>34575.9</v>
      </c>
      <c r="AE15">
        <v>34174.300000000003</v>
      </c>
      <c r="AF15">
        <v>34454.400000000001</v>
      </c>
      <c r="AG15">
        <v>34968.5</v>
      </c>
    </row>
    <row r="16" spans="1:33" x14ac:dyDescent="0.25">
      <c r="A16" t="s">
        <v>59</v>
      </c>
      <c r="B16" t="s">
        <v>7</v>
      </c>
      <c r="C16" t="s">
        <v>77</v>
      </c>
      <c r="D16" t="s">
        <v>78</v>
      </c>
      <c r="E16">
        <v>13441</v>
      </c>
      <c r="F16">
        <v>13465.3</v>
      </c>
      <c r="G16">
        <v>13579.4</v>
      </c>
      <c r="H16">
        <v>13673.6</v>
      </c>
      <c r="I16">
        <v>13943</v>
      </c>
      <c r="J16">
        <v>14077.6</v>
      </c>
      <c r="K16">
        <v>14197.8</v>
      </c>
      <c r="L16">
        <v>14466.3</v>
      </c>
      <c r="M16">
        <v>14838.5</v>
      </c>
      <c r="N16">
        <v>14129.2</v>
      </c>
      <c r="O16">
        <v>15001.3</v>
      </c>
      <c r="P16">
        <v>15387</v>
      </c>
      <c r="Q16">
        <v>15443.4</v>
      </c>
      <c r="R16">
        <v>15724.7</v>
      </c>
      <c r="S16">
        <v>15910.3</v>
      </c>
      <c r="T16">
        <v>16364.3</v>
      </c>
      <c r="U16">
        <v>16922.3</v>
      </c>
      <c r="V16">
        <v>17023.099999999999</v>
      </c>
      <c r="W16">
        <v>17338</v>
      </c>
      <c r="X16">
        <v>17382</v>
      </c>
      <c r="Y16">
        <v>17667.599999999999</v>
      </c>
      <c r="Z16">
        <v>17943</v>
      </c>
      <c r="AA16">
        <v>18265.2</v>
      </c>
      <c r="AB16">
        <v>18486.2</v>
      </c>
      <c r="AC16">
        <v>18981.099999999999</v>
      </c>
      <c r="AD16">
        <v>19097.099999999999</v>
      </c>
      <c r="AE16">
        <v>18877.400000000001</v>
      </c>
      <c r="AF16">
        <v>18993.400000000001</v>
      </c>
      <c r="AG16">
        <v>19292</v>
      </c>
    </row>
    <row r="17" spans="1:33" x14ac:dyDescent="0.25">
      <c r="A17" t="s">
        <v>59</v>
      </c>
      <c r="B17" t="s">
        <v>7</v>
      </c>
      <c r="C17" t="s">
        <v>79</v>
      </c>
      <c r="D17" t="s">
        <v>80</v>
      </c>
      <c r="E17">
        <v>11171.9</v>
      </c>
      <c r="F17">
        <v>11201.9</v>
      </c>
      <c r="G17">
        <v>11323.4</v>
      </c>
      <c r="H17">
        <v>11412.6</v>
      </c>
      <c r="I17">
        <v>11662.7</v>
      </c>
      <c r="J17">
        <v>11715</v>
      </c>
      <c r="K17">
        <v>11727</v>
      </c>
      <c r="L17">
        <v>11867.7</v>
      </c>
      <c r="M17">
        <v>12203.4</v>
      </c>
      <c r="N17">
        <v>11620.3</v>
      </c>
      <c r="O17">
        <v>12305.4</v>
      </c>
      <c r="P17">
        <v>12576.5</v>
      </c>
      <c r="Q17">
        <v>12508.4</v>
      </c>
      <c r="R17">
        <v>12811.9</v>
      </c>
      <c r="S17">
        <v>13083.3</v>
      </c>
      <c r="T17">
        <v>13582.5</v>
      </c>
      <c r="U17">
        <v>13477.7</v>
      </c>
      <c r="V17">
        <v>13618.1</v>
      </c>
      <c r="W17">
        <v>13977.5</v>
      </c>
      <c r="X17">
        <v>14021.9</v>
      </c>
      <c r="Y17">
        <v>14355.4</v>
      </c>
      <c r="Z17">
        <v>14582.1</v>
      </c>
      <c r="AA17">
        <v>14856.5</v>
      </c>
      <c r="AB17">
        <v>15015.1</v>
      </c>
      <c r="AC17">
        <v>15362.8</v>
      </c>
      <c r="AD17">
        <v>15478.8</v>
      </c>
      <c r="AE17">
        <v>15297</v>
      </c>
      <c r="AF17">
        <v>15461.1</v>
      </c>
      <c r="AG17">
        <v>15676.5</v>
      </c>
    </row>
    <row r="18" spans="1:33" x14ac:dyDescent="0.25">
      <c r="A18" t="s">
        <v>59</v>
      </c>
      <c r="B18" t="s">
        <v>7</v>
      </c>
      <c r="C18" t="s">
        <v>81</v>
      </c>
      <c r="D18" t="s">
        <v>82</v>
      </c>
      <c r="E18">
        <v>6450.2</v>
      </c>
      <c r="F18">
        <v>6535.2</v>
      </c>
      <c r="G18">
        <v>6576.9</v>
      </c>
      <c r="H18">
        <v>6624.8</v>
      </c>
      <c r="I18">
        <v>7222.7</v>
      </c>
      <c r="J18">
        <v>7212.4</v>
      </c>
      <c r="K18">
        <v>7247.6</v>
      </c>
      <c r="L18">
        <v>7304.3</v>
      </c>
      <c r="M18">
        <v>7779.6</v>
      </c>
      <c r="N18">
        <v>7296.7</v>
      </c>
      <c r="O18">
        <v>7554.5</v>
      </c>
      <c r="P18">
        <v>7715.7</v>
      </c>
      <c r="Q18">
        <v>6942.4</v>
      </c>
      <c r="R18">
        <v>6999.5</v>
      </c>
      <c r="S18">
        <v>7141.3</v>
      </c>
      <c r="T18">
        <v>7325.4</v>
      </c>
      <c r="U18">
        <v>7799</v>
      </c>
      <c r="V18">
        <v>7887.9</v>
      </c>
      <c r="W18">
        <v>8059.4</v>
      </c>
      <c r="X18">
        <v>8142</v>
      </c>
      <c r="Y18">
        <v>8770</v>
      </c>
      <c r="Z18">
        <v>8837.1</v>
      </c>
      <c r="AA18">
        <v>8958.4</v>
      </c>
      <c r="AB18">
        <v>9030.2000000000007</v>
      </c>
      <c r="AC18">
        <v>9108.1</v>
      </c>
      <c r="AD18">
        <v>9101.7999999999993</v>
      </c>
      <c r="AE18">
        <v>9312.9</v>
      </c>
      <c r="AF18">
        <v>9417.7999999999993</v>
      </c>
      <c r="AG18">
        <v>9519.1</v>
      </c>
    </row>
    <row r="19" spans="1:33" x14ac:dyDescent="0.25">
      <c r="A19" t="s">
        <v>59</v>
      </c>
      <c r="B19" t="s">
        <v>7</v>
      </c>
      <c r="C19" t="s">
        <v>83</v>
      </c>
      <c r="D19" t="s">
        <v>84</v>
      </c>
      <c r="E19">
        <v>200795.7</v>
      </c>
      <c r="F19">
        <v>202010.2</v>
      </c>
      <c r="G19">
        <v>204066.1</v>
      </c>
      <c r="H19">
        <v>206513</v>
      </c>
      <c r="I19">
        <v>209306</v>
      </c>
      <c r="J19">
        <v>210173.1</v>
      </c>
      <c r="K19">
        <v>212215.5</v>
      </c>
      <c r="L19">
        <v>214136.6</v>
      </c>
      <c r="M19">
        <v>219019.5</v>
      </c>
      <c r="N19">
        <v>202242.7</v>
      </c>
      <c r="O19">
        <v>220570.3</v>
      </c>
      <c r="P19">
        <v>228094.1</v>
      </c>
      <c r="Q19">
        <v>229384.7</v>
      </c>
      <c r="R19">
        <v>237216.9</v>
      </c>
      <c r="S19">
        <v>241736.9</v>
      </c>
      <c r="T19">
        <v>247963</v>
      </c>
      <c r="U19">
        <v>252080.9</v>
      </c>
      <c r="V19">
        <v>253869.3</v>
      </c>
      <c r="W19">
        <v>258322.2</v>
      </c>
      <c r="X19">
        <v>257738.4</v>
      </c>
      <c r="Y19">
        <v>262101.9</v>
      </c>
      <c r="Z19">
        <v>264385.8</v>
      </c>
      <c r="AA19">
        <v>268062.3</v>
      </c>
      <c r="AB19">
        <v>270573.7</v>
      </c>
      <c r="AC19">
        <v>277424.09999999998</v>
      </c>
      <c r="AD19">
        <v>279454.59999999998</v>
      </c>
      <c r="AE19">
        <v>277880.2</v>
      </c>
      <c r="AF19">
        <v>280692</v>
      </c>
      <c r="AG19">
        <v>284134.09999999998</v>
      </c>
    </row>
    <row r="20" spans="1:33" x14ac:dyDescent="0.25">
      <c r="A20" t="s">
        <v>59</v>
      </c>
      <c r="B20" t="s">
        <v>7</v>
      </c>
      <c r="C20" t="s">
        <v>85</v>
      </c>
      <c r="D20" t="s">
        <v>86</v>
      </c>
      <c r="E20">
        <v>48498.3</v>
      </c>
      <c r="F20">
        <v>49450.6</v>
      </c>
      <c r="G20">
        <v>50197.3</v>
      </c>
      <c r="H20">
        <v>51032.6</v>
      </c>
      <c r="I20">
        <v>50602.400000000001</v>
      </c>
      <c r="J20">
        <v>51262.400000000001</v>
      </c>
      <c r="K20">
        <v>51470</v>
      </c>
      <c r="L20">
        <v>51601.8</v>
      </c>
      <c r="M20">
        <v>51596.3</v>
      </c>
      <c r="N20">
        <v>51019.6</v>
      </c>
      <c r="O20">
        <v>51317.4</v>
      </c>
      <c r="P20">
        <v>53562.5</v>
      </c>
      <c r="Q20">
        <v>55161.8</v>
      </c>
      <c r="R20">
        <v>57394.3</v>
      </c>
      <c r="S20">
        <v>58733.4</v>
      </c>
      <c r="T20">
        <v>59636.6</v>
      </c>
      <c r="U20">
        <v>59582</v>
      </c>
      <c r="V20">
        <v>60789.8</v>
      </c>
      <c r="W20">
        <v>61994.3</v>
      </c>
      <c r="X20">
        <v>63883.3</v>
      </c>
      <c r="Y20">
        <v>66038.399999999994</v>
      </c>
      <c r="Z20">
        <v>67542.2</v>
      </c>
      <c r="AA20">
        <v>68165.7</v>
      </c>
      <c r="AB20">
        <v>69557.899999999994</v>
      </c>
      <c r="AC20">
        <v>70312.2</v>
      </c>
      <c r="AD20">
        <v>70519.600000000006</v>
      </c>
      <c r="AE20">
        <v>70368.399999999994</v>
      </c>
      <c r="AF20">
        <v>70840.3</v>
      </c>
      <c r="AG20">
        <v>71782.7</v>
      </c>
    </row>
    <row r="21" spans="1:33" x14ac:dyDescent="0.25">
      <c r="A21" t="s">
        <v>59</v>
      </c>
      <c r="B21" t="s">
        <v>7</v>
      </c>
      <c r="C21" t="s">
        <v>87</v>
      </c>
      <c r="D21" t="s">
        <v>88</v>
      </c>
      <c r="E21">
        <v>59750.9</v>
      </c>
      <c r="F21">
        <v>59619.5</v>
      </c>
      <c r="G21">
        <v>60010.8</v>
      </c>
      <c r="H21">
        <v>60564</v>
      </c>
      <c r="I21">
        <v>62737.1</v>
      </c>
      <c r="J21">
        <v>63475.5</v>
      </c>
      <c r="K21">
        <v>64108.1</v>
      </c>
      <c r="L21">
        <v>64477</v>
      </c>
      <c r="M21">
        <v>65505.599999999999</v>
      </c>
      <c r="N21">
        <v>107193</v>
      </c>
      <c r="O21">
        <v>81118.5</v>
      </c>
      <c r="P21">
        <v>74003.7</v>
      </c>
      <c r="Q21">
        <v>122315.3</v>
      </c>
      <c r="R21">
        <v>86288</v>
      </c>
      <c r="S21">
        <v>83591.3</v>
      </c>
      <c r="T21">
        <v>81525.600000000006</v>
      </c>
      <c r="U21">
        <v>83959.3</v>
      </c>
      <c r="V21">
        <v>84434.6</v>
      </c>
      <c r="W21">
        <v>83971.8</v>
      </c>
      <c r="X21">
        <v>91052</v>
      </c>
      <c r="Y21">
        <v>84726.2</v>
      </c>
      <c r="Z21">
        <v>86581.4</v>
      </c>
      <c r="AA21">
        <v>86161.4</v>
      </c>
      <c r="AB21">
        <v>87141.7</v>
      </c>
      <c r="AC21">
        <v>91142.2</v>
      </c>
      <c r="AD21">
        <v>92170.7</v>
      </c>
      <c r="AE21">
        <v>92895.4</v>
      </c>
      <c r="AF21">
        <v>93218.3</v>
      </c>
      <c r="AG21">
        <v>96245</v>
      </c>
    </row>
    <row r="22" spans="1:33" x14ac:dyDescent="0.25">
      <c r="A22" t="s">
        <v>59</v>
      </c>
      <c r="B22" t="s">
        <v>7</v>
      </c>
      <c r="C22" t="s">
        <v>60</v>
      </c>
      <c r="D22" t="s">
        <v>89</v>
      </c>
      <c r="E22" t="s">
        <v>60</v>
      </c>
      <c r="F22" t="s">
        <v>60</v>
      </c>
      <c r="G22" t="s">
        <v>60</v>
      </c>
      <c r="H22" t="s">
        <v>60</v>
      </c>
      <c r="I22" t="s">
        <v>60</v>
      </c>
      <c r="J22" t="s">
        <v>60</v>
      </c>
      <c r="K22" t="s">
        <v>60</v>
      </c>
      <c r="L22" t="s">
        <v>60</v>
      </c>
      <c r="M22" t="s">
        <v>60</v>
      </c>
      <c r="N22" t="s">
        <v>60</v>
      </c>
      <c r="O22" t="s">
        <v>60</v>
      </c>
      <c r="P22" t="s">
        <v>60</v>
      </c>
      <c r="Q22" t="s">
        <v>60</v>
      </c>
      <c r="R22" t="s">
        <v>60</v>
      </c>
      <c r="S22" t="s">
        <v>60</v>
      </c>
      <c r="T22" t="s">
        <v>60</v>
      </c>
      <c r="U22" t="s">
        <v>60</v>
      </c>
      <c r="V22" t="s">
        <v>60</v>
      </c>
      <c r="W22" t="s">
        <v>60</v>
      </c>
      <c r="X22" t="s">
        <v>60</v>
      </c>
      <c r="Y22" t="s">
        <v>60</v>
      </c>
      <c r="Z22" t="s">
        <v>60</v>
      </c>
      <c r="AA22" t="s">
        <v>60</v>
      </c>
      <c r="AB22" t="s">
        <v>60</v>
      </c>
      <c r="AC22" t="s">
        <v>60</v>
      </c>
      <c r="AD22" t="s">
        <v>60</v>
      </c>
      <c r="AE22" t="s">
        <v>60</v>
      </c>
      <c r="AF22" t="s">
        <v>60</v>
      </c>
      <c r="AG22" t="s">
        <v>60</v>
      </c>
    </row>
    <row r="23" spans="1:33" x14ac:dyDescent="0.25">
      <c r="A23" t="s">
        <v>59</v>
      </c>
      <c r="B23" t="s">
        <v>7</v>
      </c>
      <c r="C23" t="s">
        <v>90</v>
      </c>
      <c r="D23" t="s">
        <v>91</v>
      </c>
      <c r="E23">
        <v>155081.20000000001</v>
      </c>
      <c r="F23">
        <v>155360.4</v>
      </c>
      <c r="G23">
        <v>156786.4</v>
      </c>
      <c r="H23">
        <v>157569.1</v>
      </c>
      <c r="I23">
        <v>159387.5</v>
      </c>
      <c r="J23">
        <v>160479.4</v>
      </c>
      <c r="K23">
        <v>161121.9</v>
      </c>
      <c r="L23">
        <v>163476</v>
      </c>
      <c r="M23">
        <v>164603.6</v>
      </c>
      <c r="N23">
        <v>152985.79999999999</v>
      </c>
      <c r="O23">
        <v>164003.79999999999</v>
      </c>
      <c r="P23">
        <v>169958.8</v>
      </c>
      <c r="Q23">
        <v>170026.2</v>
      </c>
      <c r="R23">
        <v>175162.5</v>
      </c>
      <c r="S23">
        <v>179117</v>
      </c>
      <c r="T23">
        <v>186045.3</v>
      </c>
      <c r="U23">
        <v>190353.3</v>
      </c>
      <c r="V23">
        <v>191884.4</v>
      </c>
      <c r="W23">
        <v>196110.8</v>
      </c>
      <c r="X23">
        <v>195678.3</v>
      </c>
      <c r="Y23">
        <v>197753.60000000001</v>
      </c>
      <c r="Z23">
        <v>200159.7</v>
      </c>
      <c r="AA23">
        <v>203544.2</v>
      </c>
      <c r="AB23">
        <v>205905.2</v>
      </c>
      <c r="AC23">
        <v>212734.3</v>
      </c>
      <c r="AD23">
        <v>214633.1</v>
      </c>
      <c r="AE23">
        <v>212247.7</v>
      </c>
      <c r="AF23">
        <v>214249.8</v>
      </c>
      <c r="AG23">
        <v>216798.8</v>
      </c>
    </row>
    <row r="24" spans="1:33" x14ac:dyDescent="0.25">
      <c r="A24" t="s">
        <v>59</v>
      </c>
      <c r="B24" t="s">
        <v>7</v>
      </c>
      <c r="C24" t="s">
        <v>92</v>
      </c>
      <c r="D24" t="s">
        <v>93</v>
      </c>
      <c r="E24">
        <v>36732.800000000003</v>
      </c>
      <c r="F24">
        <v>37235.5</v>
      </c>
      <c r="G24">
        <v>37601.4</v>
      </c>
      <c r="H24">
        <v>37740.9</v>
      </c>
      <c r="I24">
        <v>37553.599999999999</v>
      </c>
      <c r="J24">
        <v>37687.1</v>
      </c>
      <c r="K24">
        <v>37765.800000000003</v>
      </c>
      <c r="L24">
        <v>37988.300000000003</v>
      </c>
      <c r="M24">
        <v>38168.699999999997</v>
      </c>
      <c r="N24">
        <v>36022.300000000003</v>
      </c>
      <c r="O24">
        <v>38346.5</v>
      </c>
      <c r="P24">
        <v>39265.5</v>
      </c>
      <c r="Q24">
        <v>39171.699999999997</v>
      </c>
      <c r="R24">
        <v>39553.300000000003</v>
      </c>
      <c r="S24">
        <v>39764.300000000003</v>
      </c>
      <c r="T24">
        <v>40633</v>
      </c>
      <c r="U24">
        <v>40645.1</v>
      </c>
      <c r="V24">
        <v>40818.6</v>
      </c>
      <c r="W24">
        <v>41302.699999999997</v>
      </c>
      <c r="X24">
        <v>41484.300000000003</v>
      </c>
      <c r="Y24">
        <v>42463.199999999997</v>
      </c>
      <c r="Z24">
        <v>43057</v>
      </c>
      <c r="AA24">
        <v>43868.2</v>
      </c>
      <c r="AB24">
        <v>44546.6</v>
      </c>
      <c r="AC24">
        <v>45802.5</v>
      </c>
      <c r="AD24">
        <v>46325.9</v>
      </c>
      <c r="AE24">
        <v>46280.6</v>
      </c>
      <c r="AF24">
        <v>46706.9</v>
      </c>
      <c r="AG24">
        <v>47335.9</v>
      </c>
    </row>
    <row r="25" spans="1:33" x14ac:dyDescent="0.25">
      <c r="A25" t="s">
        <v>59</v>
      </c>
      <c r="B25" t="s">
        <v>7</v>
      </c>
      <c r="C25" t="s">
        <v>94</v>
      </c>
      <c r="D25" t="s">
        <v>95</v>
      </c>
      <c r="E25">
        <v>25560.9</v>
      </c>
      <c r="F25">
        <v>26033.599999999999</v>
      </c>
      <c r="G25">
        <v>26278</v>
      </c>
      <c r="H25">
        <v>26328.3</v>
      </c>
      <c r="I25">
        <v>25890.799999999999</v>
      </c>
      <c r="J25">
        <v>25972.1</v>
      </c>
      <c r="K25">
        <v>26038.799999999999</v>
      </c>
      <c r="L25">
        <v>26120.6</v>
      </c>
      <c r="M25">
        <v>25965.3</v>
      </c>
      <c r="N25">
        <v>24402</v>
      </c>
      <c r="O25">
        <v>26041.1</v>
      </c>
      <c r="P25">
        <v>26689.1</v>
      </c>
      <c r="Q25">
        <v>26663.3</v>
      </c>
      <c r="R25">
        <v>26741.3</v>
      </c>
      <c r="S25">
        <v>26681</v>
      </c>
      <c r="T25">
        <v>27050.5</v>
      </c>
      <c r="U25">
        <v>27167.5</v>
      </c>
      <c r="V25">
        <v>27200.6</v>
      </c>
      <c r="W25">
        <v>27325.1</v>
      </c>
      <c r="X25">
        <v>27462.400000000001</v>
      </c>
      <c r="Y25">
        <v>28107.8</v>
      </c>
      <c r="Z25">
        <v>28474.9</v>
      </c>
      <c r="AA25">
        <v>29011.7</v>
      </c>
      <c r="AB25">
        <v>29531.5</v>
      </c>
      <c r="AC25">
        <v>30439.599999999999</v>
      </c>
      <c r="AD25">
        <v>30847.1</v>
      </c>
      <c r="AE25">
        <v>30983.599999999999</v>
      </c>
      <c r="AF25">
        <v>31245.8</v>
      </c>
      <c r="AG25">
        <v>31659.4</v>
      </c>
    </row>
    <row r="26" spans="1:33" x14ac:dyDescent="0.25">
      <c r="A26" t="s">
        <v>59</v>
      </c>
      <c r="B26" t="s">
        <v>7</v>
      </c>
      <c r="C26" t="s">
        <v>96</v>
      </c>
      <c r="D26" t="s">
        <v>80</v>
      </c>
      <c r="E26">
        <v>11171.9</v>
      </c>
      <c r="F26">
        <v>11201.9</v>
      </c>
      <c r="G26">
        <v>11323.4</v>
      </c>
      <c r="H26">
        <v>11412.6</v>
      </c>
      <c r="I26">
        <v>11662.7</v>
      </c>
      <c r="J26">
        <v>11715</v>
      </c>
      <c r="K26">
        <v>11727</v>
      </c>
      <c r="L26">
        <v>11867.7</v>
      </c>
      <c r="M26">
        <v>12203.4</v>
      </c>
      <c r="N26">
        <v>11620.3</v>
      </c>
      <c r="O26">
        <v>12305.4</v>
      </c>
      <c r="P26">
        <v>12576.5</v>
      </c>
      <c r="Q26">
        <v>12508.4</v>
      </c>
      <c r="R26">
        <v>12811.9</v>
      </c>
      <c r="S26">
        <v>13083.3</v>
      </c>
      <c r="T26">
        <v>13582.5</v>
      </c>
      <c r="U26">
        <v>13477.7</v>
      </c>
      <c r="V26">
        <v>13618.1</v>
      </c>
      <c r="W26">
        <v>13977.5</v>
      </c>
      <c r="X26">
        <v>14021.9</v>
      </c>
      <c r="Y26">
        <v>14355.4</v>
      </c>
      <c r="Z26">
        <v>14582.1</v>
      </c>
      <c r="AA26">
        <v>14856.5</v>
      </c>
      <c r="AB26">
        <v>15015.1</v>
      </c>
      <c r="AC26">
        <v>15362.8</v>
      </c>
      <c r="AD26">
        <v>15478.8</v>
      </c>
      <c r="AE26">
        <v>15297</v>
      </c>
      <c r="AF26">
        <v>15461.1</v>
      </c>
      <c r="AG26">
        <v>15676.5</v>
      </c>
    </row>
    <row r="27" spans="1:33" x14ac:dyDescent="0.25">
      <c r="A27" t="s">
        <v>59</v>
      </c>
      <c r="B27" t="s">
        <v>7</v>
      </c>
      <c r="C27" t="s">
        <v>97</v>
      </c>
      <c r="D27" t="s">
        <v>98</v>
      </c>
      <c r="E27">
        <v>27144.400000000001</v>
      </c>
      <c r="F27">
        <v>27546.3</v>
      </c>
      <c r="G27">
        <v>28004.1</v>
      </c>
      <c r="H27">
        <v>29664.5</v>
      </c>
      <c r="I27">
        <v>30748.1</v>
      </c>
      <c r="J27">
        <v>30586.799999999999</v>
      </c>
      <c r="K27">
        <v>32005</v>
      </c>
      <c r="L27">
        <v>31702</v>
      </c>
      <c r="M27">
        <v>35509.5</v>
      </c>
      <c r="N27">
        <v>31687.4</v>
      </c>
      <c r="O27">
        <v>37972.199999999997</v>
      </c>
      <c r="P27">
        <v>39117.5</v>
      </c>
      <c r="Q27">
        <v>41196.199999999997</v>
      </c>
      <c r="R27">
        <v>44038.3</v>
      </c>
      <c r="S27">
        <v>44707.9</v>
      </c>
      <c r="T27">
        <v>43906.2</v>
      </c>
      <c r="U27">
        <v>43683.5</v>
      </c>
      <c r="V27">
        <v>43919.5</v>
      </c>
      <c r="W27">
        <v>44164.9</v>
      </c>
      <c r="X27">
        <v>43837.599999999999</v>
      </c>
      <c r="Y27">
        <v>45138.2</v>
      </c>
      <c r="Z27">
        <v>44857.2</v>
      </c>
      <c r="AA27">
        <v>44813.3</v>
      </c>
      <c r="AB27">
        <v>44593.1</v>
      </c>
      <c r="AC27">
        <v>44123.199999999997</v>
      </c>
      <c r="AD27">
        <v>43969.7</v>
      </c>
      <c r="AE27">
        <v>44213.4</v>
      </c>
      <c r="AF27">
        <v>44771.9</v>
      </c>
      <c r="AG27">
        <v>45448.7</v>
      </c>
    </row>
    <row r="28" spans="1:33" x14ac:dyDescent="0.25">
      <c r="A28" t="s">
        <v>59</v>
      </c>
      <c r="B28" t="s">
        <v>7</v>
      </c>
      <c r="C28" t="s">
        <v>99</v>
      </c>
      <c r="D28" t="s">
        <v>100</v>
      </c>
      <c r="E28">
        <v>607.70000000000005</v>
      </c>
      <c r="F28">
        <v>840.4</v>
      </c>
      <c r="G28">
        <v>771.4</v>
      </c>
      <c r="H28">
        <v>2046.3</v>
      </c>
      <c r="I28">
        <v>654.70000000000005</v>
      </c>
      <c r="J28">
        <v>23.9</v>
      </c>
      <c r="K28">
        <v>1275.4000000000001</v>
      </c>
      <c r="L28">
        <v>1240</v>
      </c>
      <c r="M28">
        <v>1921.1</v>
      </c>
      <c r="N28">
        <v>1362</v>
      </c>
      <c r="O28">
        <v>1862.9</v>
      </c>
      <c r="P28">
        <v>3473.6</v>
      </c>
      <c r="Q28">
        <v>2400.6</v>
      </c>
      <c r="R28">
        <v>4707.7</v>
      </c>
      <c r="S28">
        <v>4617.8999999999996</v>
      </c>
      <c r="T28">
        <v>3168.6</v>
      </c>
      <c r="U28">
        <v>3355.4</v>
      </c>
      <c r="V28">
        <v>4468.7</v>
      </c>
      <c r="W28">
        <v>4402.3</v>
      </c>
      <c r="X28">
        <v>4065.1</v>
      </c>
      <c r="Y28">
        <v>4256.7</v>
      </c>
      <c r="Z28">
        <v>3374.9</v>
      </c>
      <c r="AA28">
        <v>2894.6</v>
      </c>
      <c r="AB28">
        <v>2161.5</v>
      </c>
      <c r="AC28">
        <v>1244.0999999999999</v>
      </c>
      <c r="AD28">
        <v>910.2</v>
      </c>
      <c r="AE28">
        <v>1018.9</v>
      </c>
      <c r="AF28">
        <v>1114.3</v>
      </c>
      <c r="AG28">
        <v>1599.3</v>
      </c>
    </row>
    <row r="29" spans="1:33" x14ac:dyDescent="0.25">
      <c r="A29" t="s">
        <v>59</v>
      </c>
      <c r="B29" t="s">
        <v>7</v>
      </c>
      <c r="C29" t="s">
        <v>101</v>
      </c>
      <c r="D29" t="s">
        <v>102</v>
      </c>
      <c r="E29">
        <v>26536.7</v>
      </c>
      <c r="F29">
        <v>26705.9</v>
      </c>
      <c r="G29">
        <v>27232.7</v>
      </c>
      <c r="H29">
        <v>27618.1</v>
      </c>
      <c r="I29">
        <v>30093.3</v>
      </c>
      <c r="J29">
        <v>30563</v>
      </c>
      <c r="K29">
        <v>30729.7</v>
      </c>
      <c r="L29">
        <v>30461.9</v>
      </c>
      <c r="M29">
        <v>33588.400000000001</v>
      </c>
      <c r="N29">
        <v>30325.4</v>
      </c>
      <c r="O29">
        <v>36109.300000000003</v>
      </c>
      <c r="P29">
        <v>35644</v>
      </c>
      <c r="Q29">
        <v>38795.5</v>
      </c>
      <c r="R29">
        <v>39330.6</v>
      </c>
      <c r="S29">
        <v>40089.9</v>
      </c>
      <c r="T29">
        <v>40737.599999999999</v>
      </c>
      <c r="U29">
        <v>40328.1</v>
      </c>
      <c r="V29">
        <v>39450.800000000003</v>
      </c>
      <c r="W29">
        <v>39762.6</v>
      </c>
      <c r="X29">
        <v>39772.6</v>
      </c>
      <c r="Y29">
        <v>40881.5</v>
      </c>
      <c r="Z29">
        <v>41482.300000000003</v>
      </c>
      <c r="AA29">
        <v>41918.699999999997</v>
      </c>
      <c r="AB29">
        <v>42431.6</v>
      </c>
      <c r="AC29">
        <v>42879.1</v>
      </c>
      <c r="AD29">
        <v>43059.5</v>
      </c>
      <c r="AE29">
        <v>43194.400000000001</v>
      </c>
      <c r="AF29">
        <v>43657.599999999999</v>
      </c>
      <c r="AG29">
        <v>43849.4</v>
      </c>
    </row>
    <row r="30" spans="1:33" ht="21.75" customHeight="1" x14ac:dyDescent="0.25">
      <c r="A30" s="36" t="s">
        <v>103</v>
      </c>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row>
    <row r="31" spans="1:33" ht="13" x14ac:dyDescent="0.3">
      <c r="A31" s="35" t="s">
        <v>104</v>
      </c>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row>
    <row r="32" spans="1:33" ht="13" x14ac:dyDescent="0.3">
      <c r="A32" s="35" t="s">
        <v>105</v>
      </c>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row>
    <row r="33" spans="1:28" ht="13" x14ac:dyDescent="0.3">
      <c r="A33" s="35" t="s">
        <v>106</v>
      </c>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row>
    <row r="34" spans="1:28" ht="13" x14ac:dyDescent="0.3">
      <c r="A34" s="35" t="s">
        <v>107</v>
      </c>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row>
    <row r="35" spans="1:28" ht="13" x14ac:dyDescent="0.3">
      <c r="A35" s="35" t="s">
        <v>108</v>
      </c>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row>
    <row r="36" spans="1:28" ht="13" x14ac:dyDescent="0.3">
      <c r="A36" s="35" t="s">
        <v>109</v>
      </c>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row>
    <row r="37" spans="1:28" ht="13" x14ac:dyDescent="0.3">
      <c r="A37" s="35" t="s">
        <v>110</v>
      </c>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row>
    <row r="38" spans="1:28" ht="13" x14ac:dyDescent="0.3">
      <c r="A38" s="35" t="s">
        <v>111</v>
      </c>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row>
    <row r="39" spans="1:28" ht="13" x14ac:dyDescent="0.3">
      <c r="A39" s="35" t="s">
        <v>112</v>
      </c>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row>
    <row r="40" spans="1:28" ht="13" x14ac:dyDescent="0.3">
      <c r="A40" s="35" t="s">
        <v>113</v>
      </c>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row>
    <row r="41" spans="1:28" ht="13" x14ac:dyDescent="0.3">
      <c r="A41" s="35" t="s">
        <v>114</v>
      </c>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row>
  </sheetData>
  <mergeCells count="14">
    <mergeCell ref="A3:Y3"/>
    <mergeCell ref="A4:Y4"/>
    <mergeCell ref="A39:AB39"/>
    <mergeCell ref="A40:AB40"/>
    <mergeCell ref="A41:AB41"/>
    <mergeCell ref="A38:AB38"/>
    <mergeCell ref="A36:AB36"/>
    <mergeCell ref="A37:AB37"/>
    <mergeCell ref="A35:AB35"/>
    <mergeCell ref="A30:AB30"/>
    <mergeCell ref="A31:AB31"/>
    <mergeCell ref="A32:AB32"/>
    <mergeCell ref="A33:AB33"/>
    <mergeCell ref="A34:AB34"/>
  </mergeCells>
  <pageMargins left="0.75" right="0.75" top="1" bottom="1" header="0.5" footer="0.5"/>
  <pageSetup orientation="portrait" horizontalDpi="300" verticalDpi="3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0564F9A4414A4A94B62627C536D70F" ma:contentTypeVersion="4" ma:contentTypeDescription="Create a new document." ma:contentTypeScope="" ma:versionID="7cd0181458b8b3c59fb323c29f54450b">
  <xsd:schema xmlns:xsd="http://www.w3.org/2001/XMLSchema" xmlns:xs="http://www.w3.org/2001/XMLSchema" xmlns:p="http://schemas.microsoft.com/office/2006/metadata/properties" xmlns:ns2="4498fcad-af25-402b-ba78-edbcef40e3af" targetNamespace="http://schemas.microsoft.com/office/2006/metadata/properties" ma:root="true" ma:fieldsID="28082650ab10aa328bca8962f1d914f8" ns2:_="">
    <xsd:import namespace="4498fcad-af25-402b-ba78-edbcef40e3a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98fcad-af25-402b-ba78-edbcef40e3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89F2E5-95B0-418A-968A-EDC8CC2540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98fcad-af25-402b-ba78-edbcef40e3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541749-D664-4D30-A3F0-F80423C912CE}">
  <ds:schemaRefs>
    <ds:schemaRef ds:uri="http://schemas.microsoft.com/office/2006/documentManagement/types"/>
    <ds:schemaRef ds:uri="http://purl.org/dc/elements/1.1/"/>
    <ds:schemaRef ds:uri="http://schemas.microsoft.com/office/infopath/2007/PartnerControls"/>
    <ds:schemaRef ds:uri="http://purl.org/dc/dcmitype/"/>
    <ds:schemaRef ds:uri="http://purl.org/dc/terms/"/>
    <ds:schemaRef ds:uri="http://schemas.microsoft.com/office/2006/metadata/properties"/>
    <ds:schemaRef ds:uri="http://schemas.openxmlformats.org/package/2006/metadata/core-properties"/>
    <ds:schemaRef ds:uri="4498fcad-af25-402b-ba78-edbcef40e3af"/>
    <ds:schemaRef ds:uri="http://www.w3.org/XML/1998/namespace"/>
  </ds:schemaRefs>
</ds:datastoreItem>
</file>

<file path=customXml/itemProps3.xml><?xml version="1.0" encoding="utf-8"?>
<ds:datastoreItem xmlns:ds="http://schemas.openxmlformats.org/officeDocument/2006/customXml" ds:itemID="{028672B9-3390-4E6E-86B6-ECCC20503582}">
  <ds:schemaRefs>
    <ds:schemaRef ds:uri="http://schemas.microsoft.com/sharepoint/v3/contenttype/forms"/>
  </ds:schemaRefs>
</ds:datastoreItem>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Calculation</vt:lpstr>
      <vt:lpstr>BEA_Personal Income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Thapliyal, Payodhi</dc:creator>
  <cp:keywords/>
  <dc:description/>
  <cp:lastModifiedBy>Banks, Jenny</cp:lastModifiedBy>
  <cp:revision/>
  <dcterms:created xsi:type="dcterms:W3CDTF">2018-06-27T14:22:11Z</dcterms:created>
  <dcterms:modified xsi:type="dcterms:W3CDTF">2025-07-02T14:11:10Z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0x0101006A0564F9A4414A4A94B62627C536D70F</vt:lpwstr>
  </property>
</Properties>
</file>