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Communications\Memos\2019\"/>
    </mc:Choice>
  </mc:AlternateContent>
  <bookViews>
    <workbookView xWindow="0" yWindow="0" windowWidth="28800" windowHeight="12435" activeTab="1"/>
  </bookViews>
  <sheets>
    <sheet name="Calculation" sheetId="2" r:id="rId1"/>
    <sheet name="BEA_Personal Income Data" sheetId="1" r:id="rId2"/>
  </sheets>
  <calcPr calcId="152511"/>
</workbook>
</file>

<file path=xl/calcChain.xml><?xml version="1.0" encoding="utf-8"?>
<calcChain xmlns="http://schemas.openxmlformats.org/spreadsheetml/2006/main">
  <c r="B21" i="2" l="1"/>
  <c r="D18" i="2" l="1"/>
  <c r="D17" i="2" l="1"/>
  <c r="D16" i="2"/>
  <c r="D15" i="2"/>
  <c r="D14" i="2"/>
  <c r="D13" i="2"/>
  <c r="D12" i="2"/>
  <c r="F12" i="2" l="1"/>
  <c r="E12" i="2"/>
  <c r="C13" i="2"/>
  <c r="E13" i="2" s="1"/>
  <c r="B6" i="2"/>
  <c r="G16" i="2" l="1"/>
  <c r="F13" i="2"/>
  <c r="C14" i="2"/>
  <c r="G13" i="2"/>
  <c r="H18" i="2"/>
  <c r="G14" i="2"/>
  <c r="H13" i="2"/>
  <c r="G18" i="2"/>
  <c r="B20" i="2" s="1"/>
  <c r="B22" i="2" s="1"/>
  <c r="B24" i="2" s="1"/>
  <c r="D24" i="2" s="1"/>
  <c r="G17" i="2"/>
  <c r="H17" i="2"/>
  <c r="H16" i="2"/>
  <c r="G15" i="2"/>
  <c r="H15" i="2"/>
  <c r="H14" i="2"/>
  <c r="C15" i="2" l="1"/>
  <c r="E14" i="2"/>
  <c r="F14" i="2"/>
  <c r="F15" i="2" l="1"/>
  <c r="E15" i="2"/>
  <c r="C16" i="2"/>
  <c r="F16" i="2" l="1"/>
  <c r="E16" i="2"/>
  <c r="C17" i="2"/>
  <c r="F17" i="2" l="1"/>
  <c r="E17" i="2"/>
  <c r="C18" i="2"/>
  <c r="F18" i="2" l="1"/>
  <c r="E18" i="2"/>
</calcChain>
</file>

<file path=xl/sharedStrings.xml><?xml version="1.0" encoding="utf-8"?>
<sst xmlns="http://schemas.openxmlformats.org/spreadsheetml/2006/main" count="251" uniqueCount="119">
  <si>
    <t/>
  </si>
  <si>
    <t>Bureau of Economic Analysis</t>
  </si>
  <si>
    <t>State or DC</t>
  </si>
  <si>
    <t>GeoFips</t>
  </si>
  <si>
    <t>GeoName</t>
  </si>
  <si>
    <t>LineCode</t>
  </si>
  <si>
    <t>Description</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</si>
  <si>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</si>
  <si>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</si>
  <si>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</si>
  <si>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</si>
  <si>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</si>
  <si>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</si>
  <si>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</si>
  <si>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</si>
  <si>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</si>
  <si>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</si>
  <si>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</si>
  <si>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</si>
  <si>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</si>
  <si>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</si>
  <si>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</si>
  <si>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</si>
  <si>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</si>
  <si>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</si>
  <si>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</si>
  <si>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</si>
  <si>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</si>
  <si>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</si>
  <si>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</si>
  <si>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</si>
  <si>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</si>
  <si>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18000</t>
  </si>
  <si>
    <t>Indiana</t>
  </si>
  <si>
    <t>Income by place of residence</t>
  </si>
  <si>
    <t>10</t>
  </si>
  <si>
    <t>11</t>
  </si>
  <si>
    <t xml:space="preserve">  Nonfarm personal income 1/</t>
  </si>
  <si>
    <t>12</t>
  </si>
  <si>
    <t xml:space="preserve">  Farm income 2/</t>
  </si>
  <si>
    <t>20</t>
  </si>
  <si>
    <t>Population (midperiod, persons) 3/</t>
  </si>
  <si>
    <t>30</t>
  </si>
  <si>
    <t>Per capita personal income (dollars) 4/</t>
  </si>
  <si>
    <t>Derivation of personal income</t>
  </si>
  <si>
    <t>35</t>
  </si>
  <si>
    <t xml:space="preserve">  Earnings by place of work</t>
  </si>
  <si>
    <t>36</t>
  </si>
  <si>
    <t xml:space="preserve">  Less: Contributions for government social insurance 5/</t>
  </si>
  <si>
    <t>37</t>
  </si>
  <si>
    <t xml:space="preserve">    Employee and self-employed contributions for government social insurance</t>
  </si>
  <si>
    <t>38</t>
  </si>
  <si>
    <t xml:space="preserve">    Employer contributions for government social insurance</t>
  </si>
  <si>
    <t>42</t>
  </si>
  <si>
    <t xml:space="preserve">  Plus: Adjustment for residence 6/</t>
  </si>
  <si>
    <t>45</t>
  </si>
  <si>
    <t xml:space="preserve">  Equals: Net earnings by place of residence</t>
  </si>
  <si>
    <t>46</t>
  </si>
  <si>
    <t xml:space="preserve">  Plus: Dividends, interest, and rent 7/</t>
  </si>
  <si>
    <t>47</t>
  </si>
  <si>
    <t xml:space="preserve">  Plus: Personal current transfer receipts</t>
  </si>
  <si>
    <t>Components of earnings by place of work</t>
  </si>
  <si>
    <t>50</t>
  </si>
  <si>
    <t xml:space="preserve">  Wages and salaries</t>
  </si>
  <si>
    <t>60</t>
  </si>
  <si>
    <t xml:space="preserve">  Supplements to wages and salaries</t>
  </si>
  <si>
    <t>61</t>
  </si>
  <si>
    <t xml:space="preserve">    Employer contributions for employee pension and insurance funds 8/</t>
  </si>
  <si>
    <t>62</t>
  </si>
  <si>
    <t>70</t>
  </si>
  <si>
    <t xml:space="preserve">  Proprietors' income 9/</t>
  </si>
  <si>
    <t>71</t>
  </si>
  <si>
    <t xml:space="preserve">    Farm proprietors' income</t>
  </si>
  <si>
    <t>72</t>
  </si>
  <si>
    <t xml:space="preserve">    Nonfarm proprietors' income</t>
  </si>
  <si>
    <t>Legend / Footnotes:</t>
  </si>
  <si>
    <t>1/ Nonfarm personal income is total personal income less farm income.</t>
  </si>
  <si>
    <t>2/ Farm income is farm earnings less farm employer contributions for government social insurance.</t>
  </si>
  <si>
    <t>4/ Per capita personal income is total personal income divided by total quarterly population estimates.</t>
  </si>
  <si>
    <t>5/ Employer contributions for government social insurance are included in earnings by industry and earnings by place of work, but they are excluded from net earnings by place of residence and personal income. Employee and self-employed contributions are subtractions in the calculation of net earnings by place of residence and all of the income measures.</t>
  </si>
  <si>
    <t>6/ The adjustment for residence is the net inflow of the earnings of interarea commuters. For the United States, it consists of adjustments for border workers and US residents employed by international organizations and foreign embassies.</t>
  </si>
  <si>
    <t>7/ Rental income of persons includes the capital consumption adjustment.</t>
  </si>
  <si>
    <t>8/ Includes actual employer contributions and actuarially imputed employer contributions to reflect benefits accrued by defined benefit pension plan participants through service to employers in the current period.</t>
  </si>
  <si>
    <t>9/ Proprietors' income includes the inventory valuation adjustment and the capital consumption adjustment.</t>
  </si>
  <si>
    <t>PROPERTY TAX LEVY GROWTH QUOTIENT</t>
  </si>
  <si>
    <t>I.C. 6-1.1-18.5-2</t>
  </si>
  <si>
    <t>Year in which budgets are adopted</t>
  </si>
  <si>
    <t>Budgets adopted for</t>
  </si>
  <si>
    <t>Step 1a: Determine calendar year Indiana nonfarm</t>
  </si>
  <si>
    <t>Annual</t>
  </si>
  <si>
    <t>the year in which a budget is adopted.</t>
  </si>
  <si>
    <t>Nonfarm</t>
  </si>
  <si>
    <t>Percent</t>
  </si>
  <si>
    <t>Change</t>
  </si>
  <si>
    <t>Year</t>
  </si>
  <si>
    <t>Personal Income</t>
  </si>
  <si>
    <t>From</t>
  </si>
  <si>
    <t>To</t>
  </si>
  <si>
    <t>Calculation</t>
  </si>
  <si>
    <t>Step 1b: Calculate the annual percent change for</t>
  </si>
  <si>
    <t>each of the six years preceding the year in which</t>
  </si>
  <si>
    <t>a budget is adopted</t>
  </si>
  <si>
    <t>Step 2: Sum the results of Step 1b</t>
  </si>
  <si>
    <t>Step 3: Divide the results of Step 2 by six</t>
  </si>
  <si>
    <t>Step 4: Determine the lesser of Step 3 or 1.06</t>
  </si>
  <si>
    <t>or</t>
  </si>
  <si>
    <t xml:space="preserve">https://www.bea.gov/iTable/index_regional.cfm </t>
  </si>
  <si>
    <t>SQINC4 Personal Income by Major Component</t>
  </si>
  <si>
    <t>Personal income (millions of dollars, seasonally adjusted)</t>
  </si>
  <si>
    <t>2018:Q2</t>
  </si>
  <si>
    <t>2018:Q3</t>
  </si>
  <si>
    <t>2018:Q4</t>
  </si>
  <si>
    <t>Note-- Millions of dollars, seasonally adjusted at annual rates. All dollar estimates are in current dollars (not adjusted for inflation). Calculations are performed on unrounded data.</t>
  </si>
  <si>
    <t>Property Tax Levy Growth Quotient for CY 2020</t>
  </si>
  <si>
    <t>PREPARED: 07/01/2019</t>
  </si>
  <si>
    <t>Prepared 7/01/2019</t>
  </si>
  <si>
    <t xml:space="preserve">  Last updated: June 25, 2019-- new estimates for 2019:Q1; revised estimates for 2018:Q1-2018:Q4.</t>
  </si>
  <si>
    <t>3/ Midquarter population estimates by state are derived by BEA based on unpublished Census Bureau estimates of beginning-of-month population. Quarterly estimates for 2010-2019 reflect unpublished monthly population estimates available as of February 2019.</t>
  </si>
  <si>
    <t>personal income for each of the six years preceding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</si>
</sst>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
    <numFmt numFmtId="165" formatCode="0_)"/>
    <numFmt numFmtId="166" formatCode="0.000%"/>
  </numFmts>
  <fonts count="11" x14ac:knownFonts="1">
    <font>
      <sz val="10"/>
      <name val="Arial"/>
    </font>
    <font>
      <sz val="10"/>
      <name val="Arial"/>
      <family val="2"/>
    </font>
    <font>
      <sz val="10"/>
      <name val="Arial"/>
      <family val="2"/>
    </font>
    <font>
      <b/>
      <sz val="10"/>
      <name val="Times New Roman"/>
      <family val="1"/>
    </font>
    <font>
      <sz val="10"/>
      <name val="Times New Roman"/>
      <family val="1"/>
    </font>
    <font>
      <sz val="10"/>
      <color theme="1"/>
      <name val="Times New Roman"/>
      <family val="1"/>
    </font>
    <font>
      <u/>
      <sz val="10"/>
      <color theme="10"/>
      <name val="Arial"/>
      <family val="2"/>
    </font>
    <font>
      <u/>
      <sz val="10"/>
      <color theme="10"/>
      <name val="Times New Roman"/>
      <family val="1"/>
    </font>
    <font>
      <b/>
      <sz val="10"/>
      <color indexed="9"/>
      <name val="Times New Roman"/>
      <family val="1"/>
    </font>
    <font>
      <i/>
      <sz val="10"/>
      <name val="Times New Roman"/>
      <family val="1"/>
    </font>
    <font>
      <b/>
      <i/>
      <sz val="10"/>
      <name val="Times New Roman"/>
      <family val="1"/>
    </font>
  </fonts>
  <fills count="5">
    <fill>
      <patternFill patternType="none"/>
    </fill>
    <fill>
      <patternFill patternType="gray125"/>
    </fill>
    <fill>
      <patternFill patternType="solid">
        <fgColor indexed="56"/>
        <bgColor indexed="23"/>
      </patternFill>
    </fill>
    <fill>
      <patternFill patternType="solid">
        <fgColor rgb="FF92D050"/>
        <bgColor indexed="64"/>
      </patternFill>
    </fill>
    <fill>
      <patternFill patternType="solid">
        <fgColor rgb="FFFFFF00"/>
        <bgColor indexed="64"/>
      </patternFill>
    </fill>
  </fills>
  <borders count="2">
    <border>
      <left/>
      <right/>
      <top/>
      <bottom/>
      <diagonal/>
    </border>
    <border>
      <left style="thin">
        <color indexed="9"/>
      </left>
      <right style="thin">
        <color indexed="9"/>
      </right>
      <top style="thin">
        <color indexed="9"/>
      </top>
      <bottom style="thin">
        <color indexed="9"/>
      </bottom>
      <diagonal/>
    </border>
  </borders>
  <cellStyleXfs count="5">
    <xf numFmtId="0" fontId="0" fillId="0" borderId="0"/>
    <xf numFmtId="43" fontId="1" fillId="0" borderId="0" applyFont="0" applyFill="0" applyBorder="0" applyAlignment="0" applyProtection="0"/>
    <xf numFmtId="0" fontId="6" fillId="0" borderId="0" applyNumberFormat="0" applyFill="0" applyBorder="0" applyAlignment="0" applyProtection="0"/>
    <xf numFmtId="0" fontId="2" fillId="0" borderId="0"/>
    <xf numFmtId="9" fontId="1" fillId="0" borderId="0" applyFont="0" applyFill="0" applyBorder="0" applyAlignment="0" applyProtection="0"/>
  </cellStyleXfs>
  <cellXfs count="26">
    <xf numFmtId="0" fontId="0" fillId="0" borderId="0" xfId="0"/>
    <xf numFmtId="0" fontId="3" fillId="0" borderId="0" xfId="3" applyFont="1"/>
    <xf numFmtId="0" fontId="3" fillId="4" borderId="0" xfId="3" applyFont="1" applyFill="1"/>
    <xf numFmtId="0" fontId="4" fillId="0" borderId="0" xfId="3" applyFont="1"/>
    <xf numFmtId="0" fontId="5" fillId="0" borderId="0" xfId="0" applyFont="1" applyAlignment="1">
      <alignment horizontal="center"/>
    </xf>
    <xf numFmtId="0" fontId="4" fillId="0" borderId="0" xfId="3" applyFont="1" applyAlignment="1">
      <alignment horizontal="center"/>
    </xf>
    <xf numFmtId="4" fontId="4" fillId="0" borderId="0" xfId="3" applyNumberFormat="1" applyFont="1"/>
    <xf numFmtId="164" fontId="4" fillId="0" borderId="0" xfId="3" applyNumberFormat="1" applyFont="1"/>
    <xf numFmtId="10" fontId="4" fillId="0" borderId="0" xfId="3" applyNumberFormat="1" applyFont="1"/>
    <xf numFmtId="165" fontId="4" fillId="0" borderId="0" xfId="3" applyNumberFormat="1" applyFont="1" applyProtection="1"/>
    <xf numFmtId="3" fontId="4" fillId="0" borderId="0" xfId="3" applyNumberFormat="1" applyFont="1"/>
    <xf numFmtId="164" fontId="4" fillId="0" borderId="0" xfId="3" applyNumberFormat="1" applyFont="1" applyAlignment="1">
      <alignment horizontal="center"/>
    </xf>
    <xf numFmtId="166" fontId="4" fillId="0" borderId="0" xfId="3" applyNumberFormat="1" applyFont="1" applyAlignment="1">
      <alignment horizontal="center"/>
    </xf>
    <xf numFmtId="0" fontId="4" fillId="0" borderId="0" xfId="0" applyFont="1"/>
    <xf numFmtId="0" fontId="7" fillId="0" borderId="0" xfId="2" applyFont="1"/>
    <xf numFmtId="9" fontId="4" fillId="0" borderId="0" xfId="4" applyFont="1"/>
    <xf numFmtId="164" fontId="4" fillId="0" borderId="0" xfId="0" applyNumberFormat="1" applyFont="1"/>
    <xf numFmtId="0" fontId="4" fillId="0" borderId="0" xfId="0" applyFont="1" applyAlignment="1"/>
    <xf numFmtId="0" fontId="4" fillId="4" borderId="0" xfId="0" applyFont="1" applyFill="1" applyAlignment="1"/>
    <xf numFmtId="0" fontId="4" fillId="0" borderId="0" xfId="0" applyFont="1"/>
    <xf numFmtId="0" fontId="8" fillId="2" borderId="1" xfId="0" applyFont="1" applyFill="1" applyBorder="1" applyAlignment="1">
      <alignment horizontal="center"/>
    </xf>
    <xf numFmtId="0" fontId="8" fillId="2" borderId="1" xfId="0" applyFont="1" applyFill="1" applyBorder="1" applyAlignment="1">
      <alignment horizontal="center"/>
    </xf>
    <xf numFmtId="0" fontId="4" fillId="3" borderId="0" xfId="0" applyFont="1" applyFill="1"/>
    <xf numFmtId="0" fontId="9" fillId="0" borderId="0" xfId="0" applyFont="1" applyAlignment="1">
      <alignment wrapText="1"/>
    </xf>
    <xf numFmtId="0" fontId="3" fillId="0" borderId="0" xfId="0" applyFont="1" applyAlignment="1"/>
    <xf numFmtId="0" fontId="10" fillId="0" borderId="0" xfId="0" applyFont="1" applyAlignment="1">
      <alignment wrapText="1"/>
    </xf>
  </cellXfs>
  <cellStyles count="5">
    <cellStyle name="Comma 2" xfId="1"/>
    <cellStyle name="Hyperlink" xfId="2" builtinId="8"/>
    <cellStyle name="Normal" xfId="0" builtinId="0"/>
    <cellStyle name="Normal 2"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ea.gov/iTable/index_regional.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D4" sqref="D4"/>
    </sheetView>
  </sheetViews>
  <sheetFormatPr defaultRowHeight="12.75" x14ac:dyDescent="0.2"/>
  <cols>
    <col min="1" max="1" width="42.28515625" style="13" customWidth="1"/>
    <col min="2" max="10" width="16.85546875" style="13" customWidth="1"/>
    <col min="11" max="16384" width="9.140625" style="13"/>
  </cols>
  <sheetData>
    <row r="1" spans="1:8" x14ac:dyDescent="0.2">
      <c r="A1" s="1" t="s">
        <v>84</v>
      </c>
    </row>
    <row r="2" spans="1:8" x14ac:dyDescent="0.2">
      <c r="A2" s="1" t="s">
        <v>85</v>
      </c>
    </row>
    <row r="3" spans="1:8" x14ac:dyDescent="0.2">
      <c r="A3" s="2" t="s">
        <v>114</v>
      </c>
    </row>
    <row r="5" spans="1:8" x14ac:dyDescent="0.2">
      <c r="A5" s="3" t="s">
        <v>86</v>
      </c>
      <c r="B5" s="4">
        <v>2019</v>
      </c>
      <c r="C5" s="4"/>
    </row>
    <row r="6" spans="1:8" x14ac:dyDescent="0.2">
      <c r="A6" s="3" t="s">
        <v>87</v>
      </c>
      <c r="B6" s="4">
        <f>$B$5+1</f>
        <v>2020</v>
      </c>
      <c r="C6" s="4"/>
    </row>
    <row r="7" spans="1:8" x14ac:dyDescent="0.2">
      <c r="B7" s="4"/>
      <c r="C7" s="4"/>
    </row>
    <row r="8" spans="1:8" x14ac:dyDescent="0.2">
      <c r="A8" s="3" t="s">
        <v>88</v>
      </c>
      <c r="B8" s="5"/>
      <c r="C8" s="5"/>
      <c r="D8" s="5" t="s">
        <v>89</v>
      </c>
      <c r="E8" s="3"/>
      <c r="F8" s="3"/>
      <c r="G8" s="3"/>
      <c r="H8" s="3"/>
    </row>
    <row r="9" spans="1:8" x14ac:dyDescent="0.2">
      <c r="A9" s="3" t="s">
        <v>118</v>
      </c>
      <c r="B9" s="5"/>
      <c r="C9" s="5"/>
      <c r="D9" s="5" t="s">
        <v>33</v>
      </c>
      <c r="E9" s="3"/>
      <c r="F9" s="3"/>
      <c r="G9" s="3"/>
      <c r="H9" s="3"/>
    </row>
    <row r="10" spans="1:8" x14ac:dyDescent="0.2">
      <c r="A10" s="3" t="s">
        <v>90</v>
      </c>
      <c r="B10" s="5"/>
      <c r="C10" s="5"/>
      <c r="D10" s="5" t="s">
        <v>91</v>
      </c>
      <c r="E10" s="5" t="s">
        <v>92</v>
      </c>
      <c r="F10" s="5" t="s">
        <v>93</v>
      </c>
      <c r="G10" s="5"/>
      <c r="H10" s="3"/>
    </row>
    <row r="11" spans="1:8" x14ac:dyDescent="0.2">
      <c r="A11" s="3"/>
      <c r="B11" s="5" t="s">
        <v>94</v>
      </c>
      <c r="C11" s="5"/>
      <c r="D11" s="5" t="s">
        <v>95</v>
      </c>
      <c r="E11" s="5" t="s">
        <v>96</v>
      </c>
      <c r="F11" s="5" t="s">
        <v>97</v>
      </c>
      <c r="G11" s="5" t="s">
        <v>98</v>
      </c>
      <c r="H11" s="3"/>
    </row>
    <row r="12" spans="1:8" x14ac:dyDescent="0.2">
      <c r="A12" s="3" t="s">
        <v>99</v>
      </c>
      <c r="B12" s="5">
        <v>0</v>
      </c>
      <c r="C12" s="5">
        <v>2012</v>
      </c>
      <c r="D12" s="6">
        <f>AVERAGE('BEA_Personal Income Data'!$E$9:$H$9)</f>
        <v>254023.7</v>
      </c>
      <c r="E12" s="5">
        <f t="shared" ref="E12:E18" si="0">C12-1</f>
        <v>2011</v>
      </c>
      <c r="F12" s="5">
        <f t="shared" ref="F12:F18" si="1">C12</f>
        <v>2012</v>
      </c>
      <c r="G12" s="7"/>
      <c r="H12" s="3"/>
    </row>
    <row r="13" spans="1:8" x14ac:dyDescent="0.2">
      <c r="A13" s="3" t="s">
        <v>100</v>
      </c>
      <c r="B13" s="5">
        <v>1</v>
      </c>
      <c r="C13" s="5">
        <f t="shared" ref="C13:C18" si="2">C12+1</f>
        <v>2013</v>
      </c>
      <c r="D13" s="6">
        <f>AVERAGE('BEA_Personal Income Data'!$I$9:$L$9)</f>
        <v>254237.90000000002</v>
      </c>
      <c r="E13" s="5">
        <f t="shared" si="0"/>
        <v>2012</v>
      </c>
      <c r="F13" s="5">
        <f t="shared" si="1"/>
        <v>2013</v>
      </c>
      <c r="G13" s="7">
        <f>ROUND((D13/D12),3)</f>
        <v>1.0009999999999999</v>
      </c>
      <c r="H13" s="8">
        <f>(D13/D12)-1</f>
        <v>8.4322840742823146E-4</v>
      </c>
    </row>
    <row r="14" spans="1:8" x14ac:dyDescent="0.2">
      <c r="A14" s="3" t="s">
        <v>101</v>
      </c>
      <c r="B14" s="5">
        <v>2</v>
      </c>
      <c r="C14" s="5">
        <f t="shared" si="2"/>
        <v>2014</v>
      </c>
      <c r="D14" s="6">
        <f>AVERAGE('BEA_Personal Income Data'!$M$9:$P$9)</f>
        <v>266625.59999999998</v>
      </c>
      <c r="E14" s="5">
        <f t="shared" si="0"/>
        <v>2013</v>
      </c>
      <c r="F14" s="5">
        <f t="shared" si="1"/>
        <v>2014</v>
      </c>
      <c r="G14" s="7">
        <f t="shared" ref="G14:G18" si="3">ROUND((D14/D13),3)</f>
        <v>1.0489999999999999</v>
      </c>
      <c r="H14" s="8">
        <f t="shared" ref="H14:H18" si="4">(D14/D13)-1</f>
        <v>4.8724836068894328E-2</v>
      </c>
    </row>
    <row r="15" spans="1:8" x14ac:dyDescent="0.2">
      <c r="A15" s="3"/>
      <c r="B15" s="5">
        <v>3</v>
      </c>
      <c r="C15" s="5">
        <f t="shared" si="2"/>
        <v>2015</v>
      </c>
      <c r="D15" s="6">
        <f>AVERAGE('BEA_Personal Income Data'!$Q$9:$T$9)</f>
        <v>278505.67499999999</v>
      </c>
      <c r="E15" s="5">
        <f t="shared" si="0"/>
        <v>2014</v>
      </c>
      <c r="F15" s="5">
        <f t="shared" si="1"/>
        <v>2015</v>
      </c>
      <c r="G15" s="7">
        <f t="shared" si="3"/>
        <v>1.0449999999999999</v>
      </c>
      <c r="H15" s="8">
        <f t="shared" si="4"/>
        <v>4.4557143050029779E-2</v>
      </c>
    </row>
    <row r="16" spans="1:8" x14ac:dyDescent="0.2">
      <c r="A16" s="3"/>
      <c r="B16" s="5">
        <v>4</v>
      </c>
      <c r="C16" s="5">
        <f t="shared" si="2"/>
        <v>2016</v>
      </c>
      <c r="D16" s="6">
        <f>AVERAGE('BEA_Personal Income Data'!$U$9:$X$9)</f>
        <v>287641.47499999998</v>
      </c>
      <c r="E16" s="5">
        <f t="shared" si="0"/>
        <v>2015</v>
      </c>
      <c r="F16" s="5">
        <f t="shared" si="1"/>
        <v>2016</v>
      </c>
      <c r="G16" s="7">
        <f t="shared" si="3"/>
        <v>1.0329999999999999</v>
      </c>
      <c r="H16" s="8">
        <f t="shared" si="4"/>
        <v>3.2802922238478693E-2</v>
      </c>
    </row>
    <row r="17" spans="1:8" x14ac:dyDescent="0.2">
      <c r="A17" s="3"/>
      <c r="B17" s="5">
        <v>5</v>
      </c>
      <c r="C17" s="5">
        <f t="shared" si="2"/>
        <v>2017</v>
      </c>
      <c r="D17" s="6">
        <f>AVERAGE('BEA_Personal Income Data'!$Y$9:$AB$9)</f>
        <v>300139.05</v>
      </c>
      <c r="E17" s="5">
        <f t="shared" si="0"/>
        <v>2016</v>
      </c>
      <c r="F17" s="5">
        <f t="shared" si="1"/>
        <v>2017</v>
      </c>
      <c r="G17" s="7">
        <f t="shared" si="3"/>
        <v>1.0429999999999999</v>
      </c>
      <c r="H17" s="8">
        <f t="shared" si="4"/>
        <v>4.3448445673559544E-2</v>
      </c>
    </row>
    <row r="18" spans="1:8" x14ac:dyDescent="0.2">
      <c r="A18" s="3"/>
      <c r="B18" s="5">
        <v>6</v>
      </c>
      <c r="C18" s="5">
        <f t="shared" si="2"/>
        <v>2018</v>
      </c>
      <c r="D18" s="6">
        <f>AVERAGE('BEA_Personal Income Data'!$AC$9:$AF$9)</f>
        <v>310952.09999999998</v>
      </c>
      <c r="E18" s="5">
        <f t="shared" si="0"/>
        <v>2017</v>
      </c>
      <c r="F18" s="5">
        <f t="shared" si="1"/>
        <v>2018</v>
      </c>
      <c r="G18" s="7">
        <f t="shared" si="3"/>
        <v>1.036</v>
      </c>
      <c r="H18" s="8">
        <f t="shared" si="4"/>
        <v>3.6026801577468737E-2</v>
      </c>
    </row>
    <row r="19" spans="1:8" x14ac:dyDescent="0.2">
      <c r="A19" s="3"/>
      <c r="B19" s="9"/>
      <c r="C19" s="10"/>
      <c r="D19" s="3"/>
      <c r="E19" s="3"/>
      <c r="F19" s="3"/>
      <c r="G19" s="3"/>
      <c r="H19" s="3"/>
    </row>
    <row r="20" spans="1:8" x14ac:dyDescent="0.2">
      <c r="A20" s="3" t="s">
        <v>102</v>
      </c>
      <c r="B20" s="11">
        <f>SUM(G13:G18)</f>
        <v>6.2070000000000007</v>
      </c>
      <c r="C20" s="3"/>
      <c r="D20" s="3"/>
      <c r="E20" s="3"/>
      <c r="F20" s="3"/>
      <c r="G20" s="7"/>
      <c r="H20" s="3"/>
    </row>
    <row r="21" spans="1:8" x14ac:dyDescent="0.2">
      <c r="A21" s="3" t="s">
        <v>103</v>
      </c>
      <c r="B21" s="11">
        <f>ROUND(B20/6,3)</f>
        <v>1.0349999999999999</v>
      </c>
      <c r="C21" s="3"/>
      <c r="D21" s="3"/>
      <c r="E21" s="3"/>
      <c r="F21" s="3"/>
      <c r="G21" s="7"/>
      <c r="H21" s="3"/>
    </row>
    <row r="22" spans="1:8" x14ac:dyDescent="0.2">
      <c r="A22" s="3" t="s">
        <v>104</v>
      </c>
      <c r="B22" s="11">
        <f>IF(B21&lt;1.06,$B$21,1.06)</f>
        <v>1.0349999999999999</v>
      </c>
      <c r="C22" s="3"/>
      <c r="D22" s="3"/>
      <c r="E22" s="3"/>
      <c r="F22" s="3"/>
      <c r="G22" s="7"/>
      <c r="H22" s="3"/>
    </row>
    <row r="23" spans="1:8" x14ac:dyDescent="0.2">
      <c r="A23" s="3"/>
      <c r="B23" s="3"/>
      <c r="C23" s="3"/>
      <c r="D23" s="3"/>
      <c r="E23" s="3"/>
      <c r="F23" s="3"/>
      <c r="G23" s="7"/>
      <c r="H23" s="3"/>
    </row>
    <row r="24" spans="1:8" x14ac:dyDescent="0.2">
      <c r="A24" s="3" t="s">
        <v>113</v>
      </c>
      <c r="B24" s="11">
        <f>IF(B22&gt;1.06,1.06,B22)</f>
        <v>1.0349999999999999</v>
      </c>
      <c r="C24" s="5" t="s">
        <v>105</v>
      </c>
      <c r="D24" s="12">
        <f>B24-1</f>
        <v>3.499999999999992E-2</v>
      </c>
      <c r="E24" s="3"/>
      <c r="F24" s="3"/>
      <c r="G24" s="7"/>
      <c r="H24" s="3"/>
    </row>
    <row r="26" spans="1:8" x14ac:dyDescent="0.2">
      <c r="A26" s="14" t="s">
        <v>106</v>
      </c>
    </row>
    <row r="32" spans="1:8" x14ac:dyDescent="0.2">
      <c r="C32" s="15"/>
      <c r="D32" s="16"/>
    </row>
  </sheetData>
  <hyperlinks>
    <hyperlink ref="A26" r:id="rId1" display="https://www.bea.gov/iTable/index_regional.cfm"/>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
  <sheetViews>
    <sheetView tabSelected="1" workbookViewId="0">
      <pane ySplit="6" topLeftCell="A31" activePane="bottomLeft" state="frozen"/>
      <selection pane="bottomLeft" activeCell="D20" sqref="D20"/>
    </sheetView>
  </sheetViews>
  <sheetFormatPr defaultRowHeight="12.75" x14ac:dyDescent="0.2"/>
  <cols>
    <col min="1" max="3" width="9.140625" style="13"/>
    <col min="4" max="4" width="59" style="13" customWidth="1"/>
    <col min="5" max="16384" width="9.140625" style="13"/>
  </cols>
  <sheetData>
    <row r="1" spans="1:32" x14ac:dyDescent="0.2">
      <c r="A1" s="24" t="s">
        <v>107</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row>
    <row r="2" spans="1:32" x14ac:dyDescent="0.2">
      <c r="A2" s="18" t="s">
        <v>115</v>
      </c>
      <c r="B2" s="18"/>
      <c r="C2" s="18"/>
      <c r="D2" s="18"/>
      <c r="E2" s="17"/>
      <c r="F2" s="17"/>
      <c r="G2" s="17"/>
      <c r="H2" s="17"/>
      <c r="I2" s="17"/>
      <c r="J2" s="17"/>
      <c r="K2" s="17"/>
      <c r="L2" s="17"/>
      <c r="M2" s="17"/>
      <c r="N2" s="17"/>
      <c r="O2" s="17"/>
      <c r="P2" s="17"/>
      <c r="Q2" s="17"/>
      <c r="R2" s="17"/>
      <c r="S2" s="17"/>
      <c r="T2" s="17"/>
      <c r="U2" s="17"/>
      <c r="V2" s="17"/>
      <c r="W2" s="17"/>
      <c r="X2" s="17"/>
      <c r="Y2" s="17"/>
      <c r="Z2" s="17"/>
      <c r="AA2" s="17"/>
      <c r="AB2" s="17"/>
      <c r="AC2" s="17"/>
    </row>
    <row r="3" spans="1:32" x14ac:dyDescent="0.2">
      <c r="A3" s="19" t="s">
        <v>1</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row>
    <row r="4" spans="1:32" x14ac:dyDescent="0.2">
      <c r="A4" s="19" t="s">
        <v>2</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row>
    <row r="6" spans="1:32" x14ac:dyDescent="0.2">
      <c r="A6" s="20" t="s">
        <v>3</v>
      </c>
      <c r="B6" s="20" t="s">
        <v>4</v>
      </c>
      <c r="C6" s="20" t="s">
        <v>5</v>
      </c>
      <c r="D6" s="20" t="s">
        <v>6</v>
      </c>
      <c r="E6" s="21" t="s">
        <v>7</v>
      </c>
      <c r="F6" s="21" t="s">
        <v>8</v>
      </c>
      <c r="G6" s="21" t="s">
        <v>9</v>
      </c>
      <c r="H6" s="21" t="s">
        <v>10</v>
      </c>
      <c r="I6" s="21" t="s">
        <v>11</v>
      </c>
      <c r="J6" s="21" t="s">
        <v>12</v>
      </c>
      <c r="K6" s="21" t="s">
        <v>13</v>
      </c>
      <c r="L6" s="21" t="s">
        <v>14</v>
      </c>
      <c r="M6" s="21" t="s">
        <v>15</v>
      </c>
      <c r="N6" s="21" t="s">
        <v>16</v>
      </c>
      <c r="O6" s="21" t="s">
        <v>17</v>
      </c>
      <c r="P6" s="21" t="s">
        <v>18</v>
      </c>
      <c r="Q6" s="21" t="s">
        <v>19</v>
      </c>
      <c r="R6" s="21" t="s">
        <v>20</v>
      </c>
      <c r="S6" s="21" t="s">
        <v>21</v>
      </c>
      <c r="T6" s="21" t="s">
        <v>22</v>
      </c>
      <c r="U6" s="21" t="s">
        <v>23</v>
      </c>
      <c r="V6" s="21" t="s">
        <v>24</v>
      </c>
      <c r="W6" s="21" t="s">
        <v>25</v>
      </c>
      <c r="X6" s="21" t="s">
        <v>26</v>
      </c>
      <c r="Y6" s="21" t="s">
        <v>27</v>
      </c>
      <c r="Z6" s="21" t="s">
        <v>28</v>
      </c>
      <c r="AA6" s="21" t="s">
        <v>29</v>
      </c>
      <c r="AB6" s="21" t="s">
        <v>30</v>
      </c>
      <c r="AC6" s="21" t="s">
        <v>31</v>
      </c>
      <c r="AD6" s="21" t="s">
        <v>109</v>
      </c>
      <c r="AE6" s="21" t="s">
        <v>110</v>
      </c>
      <c r="AF6" s="21" t="s">
        <v>111</v>
      </c>
    </row>
    <row r="7" spans="1:32" x14ac:dyDescent="0.2">
      <c r="A7" s="13" t="s">
        <v>32</v>
      </c>
      <c r="B7" s="13" t="s">
        <v>33</v>
      </c>
      <c r="C7" s="13" t="s">
        <v>0</v>
      </c>
      <c r="D7" s="13" t="s">
        <v>34</v>
      </c>
      <c r="E7" s="13" t="s">
        <v>0</v>
      </c>
      <c r="F7" s="13" t="s">
        <v>0</v>
      </c>
      <c r="G7" s="13" t="s">
        <v>0</v>
      </c>
      <c r="H7" s="13" t="s">
        <v>0</v>
      </c>
      <c r="I7" s="13" t="s">
        <v>0</v>
      </c>
      <c r="J7" s="13" t="s">
        <v>0</v>
      </c>
      <c r="K7" s="13" t="s">
        <v>0</v>
      </c>
      <c r="L7" s="13" t="s">
        <v>0</v>
      </c>
      <c r="M7" s="13" t="s">
        <v>0</v>
      </c>
      <c r="N7" s="13" t="s">
        <v>0</v>
      </c>
      <c r="O7" s="13" t="s">
        <v>0</v>
      </c>
      <c r="P7" s="13" t="s">
        <v>0</v>
      </c>
      <c r="Q7" s="13" t="s">
        <v>0</v>
      </c>
      <c r="R7" s="13" t="s">
        <v>0</v>
      </c>
      <c r="S7" s="13" t="s">
        <v>0</v>
      </c>
      <c r="T7" s="13" t="s">
        <v>0</v>
      </c>
      <c r="U7" s="13" t="s">
        <v>0</v>
      </c>
      <c r="V7" s="13" t="s">
        <v>0</v>
      </c>
      <c r="W7" s="13" t="s">
        <v>0</v>
      </c>
      <c r="X7" s="13" t="s">
        <v>0</v>
      </c>
      <c r="Y7" s="13" t="s">
        <v>0</v>
      </c>
      <c r="Z7" s="13" t="s">
        <v>0</v>
      </c>
      <c r="AA7" s="13" t="s">
        <v>0</v>
      </c>
      <c r="AB7" s="13" t="s">
        <v>0</v>
      </c>
      <c r="AC7" s="13" t="s">
        <v>0</v>
      </c>
      <c r="AD7" s="13" t="s">
        <v>0</v>
      </c>
      <c r="AE7" s="13" t="s">
        <v>0</v>
      </c>
      <c r="AF7" s="13" t="s">
        <v>0</v>
      </c>
    </row>
    <row r="8" spans="1:32" x14ac:dyDescent="0.2">
      <c r="A8" s="13" t="s">
        <v>32</v>
      </c>
      <c r="B8" s="13" t="s">
        <v>33</v>
      </c>
      <c r="C8" s="13" t="s">
        <v>35</v>
      </c>
      <c r="D8" s="13" t="s">
        <v>108</v>
      </c>
      <c r="E8" s="13">
        <v>251763.4</v>
      </c>
      <c r="F8" s="13">
        <v>255514.8</v>
      </c>
      <c r="G8" s="13">
        <v>256029.7</v>
      </c>
      <c r="H8" s="13">
        <v>261722.3</v>
      </c>
      <c r="I8" s="13">
        <v>259354.9</v>
      </c>
      <c r="J8" s="13">
        <v>259443.6</v>
      </c>
      <c r="K8" s="13">
        <v>259696.2</v>
      </c>
      <c r="L8" s="13">
        <v>259605.2</v>
      </c>
      <c r="M8" s="13">
        <v>263342.40000000002</v>
      </c>
      <c r="N8" s="13">
        <v>268427.3</v>
      </c>
      <c r="O8" s="13">
        <v>271736.3</v>
      </c>
      <c r="P8" s="13">
        <v>274866</v>
      </c>
      <c r="Q8" s="13">
        <v>275835.90000000002</v>
      </c>
      <c r="R8" s="13">
        <v>278918.8</v>
      </c>
      <c r="S8" s="13">
        <v>280850.90000000002</v>
      </c>
      <c r="T8" s="13">
        <v>283214.09999999998</v>
      </c>
      <c r="U8" s="13">
        <v>284238.59999999998</v>
      </c>
      <c r="V8" s="13">
        <v>287309.40000000002</v>
      </c>
      <c r="W8" s="13">
        <v>290629.09999999998</v>
      </c>
      <c r="X8" s="13">
        <v>294480.09999999998</v>
      </c>
      <c r="Y8" s="13">
        <v>297831.8</v>
      </c>
      <c r="Z8" s="13">
        <v>299318.3</v>
      </c>
      <c r="AA8" s="13">
        <v>301995.3</v>
      </c>
      <c r="AB8" s="13">
        <v>304887.3</v>
      </c>
      <c r="AC8" s="13">
        <v>309616.3</v>
      </c>
      <c r="AD8" s="13">
        <v>309711.09999999998</v>
      </c>
      <c r="AE8" s="13">
        <v>312369</v>
      </c>
      <c r="AF8" s="13">
        <v>316286.3</v>
      </c>
    </row>
    <row r="9" spans="1:32" s="22" customFormat="1" x14ac:dyDescent="0.2">
      <c r="A9" s="22" t="s">
        <v>32</v>
      </c>
      <c r="B9" s="22" t="s">
        <v>33</v>
      </c>
      <c r="C9" s="22" t="s">
        <v>36</v>
      </c>
      <c r="D9" s="22" t="s">
        <v>37</v>
      </c>
      <c r="E9" s="22">
        <v>249497</v>
      </c>
      <c r="F9" s="22">
        <v>253093.4</v>
      </c>
      <c r="G9" s="22">
        <v>253842.4</v>
      </c>
      <c r="H9" s="22">
        <v>259662</v>
      </c>
      <c r="I9" s="22">
        <v>253714.1</v>
      </c>
      <c r="J9" s="22">
        <v>253740.9</v>
      </c>
      <c r="K9" s="22">
        <v>254421.9</v>
      </c>
      <c r="L9" s="22">
        <v>255074.7</v>
      </c>
      <c r="M9" s="22">
        <v>260248.5</v>
      </c>
      <c r="N9" s="22">
        <v>264930.09999999998</v>
      </c>
      <c r="O9" s="22">
        <v>269099.7</v>
      </c>
      <c r="P9" s="22">
        <v>272224.09999999998</v>
      </c>
      <c r="Q9" s="22">
        <v>274791.90000000002</v>
      </c>
      <c r="R9" s="22">
        <v>277814.59999999998</v>
      </c>
      <c r="S9" s="22">
        <v>279531.40000000002</v>
      </c>
      <c r="T9" s="22">
        <v>281884.79999999999</v>
      </c>
      <c r="U9" s="22">
        <v>282719.5</v>
      </c>
      <c r="V9" s="22">
        <v>285614.2</v>
      </c>
      <c r="W9" s="22">
        <v>289072.7</v>
      </c>
      <c r="X9" s="22">
        <v>293159.5</v>
      </c>
      <c r="Y9" s="22">
        <v>296640.09999999998</v>
      </c>
      <c r="Z9" s="22">
        <v>298435.90000000002</v>
      </c>
      <c r="AA9" s="22">
        <v>301281.09999999998</v>
      </c>
      <c r="AB9" s="22">
        <v>304199.09999999998</v>
      </c>
      <c r="AC9" s="22">
        <v>308843.8</v>
      </c>
      <c r="AD9" s="22">
        <v>308774.3</v>
      </c>
      <c r="AE9" s="22">
        <v>311585.5</v>
      </c>
      <c r="AF9" s="22">
        <v>314604.79999999999</v>
      </c>
    </row>
    <row r="10" spans="1:32" x14ac:dyDescent="0.2">
      <c r="A10" s="13" t="s">
        <v>32</v>
      </c>
      <c r="B10" s="13" t="s">
        <v>33</v>
      </c>
      <c r="C10" s="13" t="s">
        <v>38</v>
      </c>
      <c r="D10" s="13" t="s">
        <v>39</v>
      </c>
      <c r="E10" s="13">
        <v>2266.4</v>
      </c>
      <c r="F10" s="13">
        <v>2421.4</v>
      </c>
      <c r="G10" s="13">
        <v>2187.3000000000002</v>
      </c>
      <c r="H10" s="13">
        <v>2060.4</v>
      </c>
      <c r="I10" s="13">
        <v>5640.8</v>
      </c>
      <c r="J10" s="13">
        <v>5702.7</v>
      </c>
      <c r="K10" s="13">
        <v>5274.4</v>
      </c>
      <c r="L10" s="13">
        <v>4530.5</v>
      </c>
      <c r="M10" s="13">
        <v>3093.9</v>
      </c>
      <c r="N10" s="13">
        <v>3497.1</v>
      </c>
      <c r="O10" s="13">
        <v>2636.5</v>
      </c>
      <c r="P10" s="13">
        <v>2641.9</v>
      </c>
      <c r="Q10" s="13">
        <v>1044</v>
      </c>
      <c r="R10" s="13">
        <v>1104.0999999999999</v>
      </c>
      <c r="S10" s="13">
        <v>1319.5</v>
      </c>
      <c r="T10" s="13">
        <v>1329.4</v>
      </c>
      <c r="U10" s="13">
        <v>1519.1</v>
      </c>
      <c r="V10" s="13">
        <v>1695.2</v>
      </c>
      <c r="W10" s="13">
        <v>1556.5</v>
      </c>
      <c r="X10" s="13">
        <v>1320.7</v>
      </c>
      <c r="Y10" s="13">
        <v>1191.5999999999999</v>
      </c>
      <c r="Z10" s="13">
        <v>882.5</v>
      </c>
      <c r="AA10" s="13">
        <v>714.2</v>
      </c>
      <c r="AB10" s="13">
        <v>688.1</v>
      </c>
      <c r="AC10" s="13">
        <v>772.5</v>
      </c>
      <c r="AD10" s="13">
        <v>936.8</v>
      </c>
      <c r="AE10" s="13">
        <v>783.6</v>
      </c>
      <c r="AF10" s="13">
        <v>1681.5</v>
      </c>
    </row>
    <row r="11" spans="1:32" x14ac:dyDescent="0.2">
      <c r="A11" s="13" t="s">
        <v>32</v>
      </c>
      <c r="B11" s="13" t="s">
        <v>33</v>
      </c>
      <c r="C11" s="13" t="s">
        <v>40</v>
      </c>
      <c r="D11" s="13" t="s">
        <v>41</v>
      </c>
      <c r="E11" s="13">
        <v>6530207</v>
      </c>
      <c r="F11" s="13">
        <v>6534823</v>
      </c>
      <c r="G11" s="13">
        <v>6542694</v>
      </c>
      <c r="H11" s="13">
        <v>6551697</v>
      </c>
      <c r="I11" s="13">
        <v>6557516</v>
      </c>
      <c r="J11" s="13">
        <v>6564168</v>
      </c>
      <c r="K11" s="13">
        <v>6572174</v>
      </c>
      <c r="L11" s="13">
        <v>6579615</v>
      </c>
      <c r="M11" s="13">
        <v>6584761</v>
      </c>
      <c r="N11" s="13">
        <v>6590233</v>
      </c>
      <c r="O11" s="13">
        <v>6596548</v>
      </c>
      <c r="P11" s="13">
        <v>6601576</v>
      </c>
      <c r="Q11" s="13">
        <v>6603562</v>
      </c>
      <c r="R11" s="13">
        <v>6606259</v>
      </c>
      <c r="S11" s="13">
        <v>6612274</v>
      </c>
      <c r="T11" s="13">
        <v>6619518</v>
      </c>
      <c r="U11" s="13">
        <v>6624501</v>
      </c>
      <c r="V11" s="13">
        <v>6629939</v>
      </c>
      <c r="W11" s="13">
        <v>6637538</v>
      </c>
      <c r="X11" s="13">
        <v>6645362</v>
      </c>
      <c r="Y11" s="13">
        <v>6651017</v>
      </c>
      <c r="Z11" s="13">
        <v>6656541</v>
      </c>
      <c r="AA11" s="13">
        <v>6664758</v>
      </c>
      <c r="AB11" s="13">
        <v>6673376</v>
      </c>
      <c r="AC11" s="13">
        <v>6680218</v>
      </c>
      <c r="AD11" s="13">
        <v>6687537</v>
      </c>
      <c r="AE11" s="13">
        <v>6696465</v>
      </c>
      <c r="AF11" s="13">
        <v>6704783</v>
      </c>
    </row>
    <row r="12" spans="1:32" x14ac:dyDescent="0.2">
      <c r="A12" s="13" t="s">
        <v>32</v>
      </c>
      <c r="B12" s="13" t="s">
        <v>33</v>
      </c>
      <c r="C12" s="13" t="s">
        <v>42</v>
      </c>
      <c r="D12" s="13" t="s">
        <v>43</v>
      </c>
      <c r="E12" s="13">
        <v>38554</v>
      </c>
      <c r="F12" s="13">
        <v>39100</v>
      </c>
      <c r="G12" s="13">
        <v>39132</v>
      </c>
      <c r="H12" s="13">
        <v>39947</v>
      </c>
      <c r="I12" s="13">
        <v>39551</v>
      </c>
      <c r="J12" s="13">
        <v>39524</v>
      </c>
      <c r="K12" s="13">
        <v>39515</v>
      </c>
      <c r="L12" s="13">
        <v>39456</v>
      </c>
      <c r="M12" s="13">
        <v>39993</v>
      </c>
      <c r="N12" s="13">
        <v>40731</v>
      </c>
      <c r="O12" s="13">
        <v>41194</v>
      </c>
      <c r="P12" s="13">
        <v>41636</v>
      </c>
      <c r="Q12" s="13">
        <v>41771</v>
      </c>
      <c r="R12" s="13">
        <v>42220</v>
      </c>
      <c r="S12" s="13">
        <v>42474</v>
      </c>
      <c r="T12" s="13">
        <v>42785</v>
      </c>
      <c r="U12" s="13">
        <v>42907</v>
      </c>
      <c r="V12" s="13">
        <v>43335</v>
      </c>
      <c r="W12" s="13">
        <v>43786</v>
      </c>
      <c r="X12" s="13">
        <v>44314</v>
      </c>
      <c r="Y12" s="13">
        <v>44780</v>
      </c>
      <c r="Z12" s="13">
        <v>44966</v>
      </c>
      <c r="AA12" s="13">
        <v>45312</v>
      </c>
      <c r="AB12" s="13">
        <v>45687</v>
      </c>
      <c r="AC12" s="13">
        <v>46348</v>
      </c>
      <c r="AD12" s="13">
        <v>46312</v>
      </c>
      <c r="AE12" s="13">
        <v>46647</v>
      </c>
      <c r="AF12" s="13">
        <v>47173</v>
      </c>
    </row>
    <row r="13" spans="1:32" x14ac:dyDescent="0.2">
      <c r="A13" s="13" t="s">
        <v>32</v>
      </c>
      <c r="B13" s="13" t="s">
        <v>33</v>
      </c>
      <c r="C13" s="13" t="s">
        <v>0</v>
      </c>
      <c r="D13" s="13" t="s">
        <v>44</v>
      </c>
      <c r="E13" s="13" t="s">
        <v>0</v>
      </c>
      <c r="F13" s="13" t="s">
        <v>0</v>
      </c>
      <c r="G13" s="13" t="s">
        <v>0</v>
      </c>
      <c r="H13" s="13" t="s">
        <v>0</v>
      </c>
      <c r="I13" s="13" t="s">
        <v>0</v>
      </c>
      <c r="J13" s="13" t="s">
        <v>0</v>
      </c>
      <c r="K13" s="13" t="s">
        <v>0</v>
      </c>
      <c r="L13" s="13" t="s">
        <v>0</v>
      </c>
      <c r="M13" s="13" t="s">
        <v>0</v>
      </c>
      <c r="N13" s="13" t="s">
        <v>0</v>
      </c>
      <c r="O13" s="13" t="s">
        <v>0</v>
      </c>
      <c r="P13" s="13" t="s">
        <v>0</v>
      </c>
      <c r="Q13" s="13" t="s">
        <v>0</v>
      </c>
      <c r="R13" s="13" t="s">
        <v>0</v>
      </c>
      <c r="S13" s="13" t="s">
        <v>0</v>
      </c>
      <c r="T13" s="13" t="s">
        <v>0</v>
      </c>
      <c r="U13" s="13" t="s">
        <v>0</v>
      </c>
      <c r="V13" s="13" t="s">
        <v>0</v>
      </c>
      <c r="W13" s="13" t="s">
        <v>0</v>
      </c>
      <c r="X13" s="13" t="s">
        <v>0</v>
      </c>
      <c r="Y13" s="13" t="s">
        <v>0</v>
      </c>
      <c r="Z13" s="13" t="s">
        <v>0</v>
      </c>
      <c r="AA13" s="13" t="s">
        <v>0</v>
      </c>
      <c r="AB13" s="13" t="s">
        <v>0</v>
      </c>
      <c r="AC13" s="13" t="s">
        <v>0</v>
      </c>
      <c r="AD13" s="13" t="s">
        <v>0</v>
      </c>
      <c r="AE13" s="13" t="s">
        <v>0</v>
      </c>
      <c r="AF13" s="13" t="s">
        <v>0</v>
      </c>
    </row>
    <row r="14" spans="1:32" x14ac:dyDescent="0.2">
      <c r="A14" s="13" t="s">
        <v>32</v>
      </c>
      <c r="B14" s="13" t="s">
        <v>33</v>
      </c>
      <c r="C14" s="13" t="s">
        <v>45</v>
      </c>
      <c r="D14" s="13" t="s">
        <v>46</v>
      </c>
      <c r="E14" s="13">
        <v>179416.5</v>
      </c>
      <c r="F14" s="13">
        <v>181309.7</v>
      </c>
      <c r="G14" s="13">
        <v>181625.7</v>
      </c>
      <c r="H14" s="13">
        <v>183501.9</v>
      </c>
      <c r="I14" s="13">
        <v>186823.2</v>
      </c>
      <c r="J14" s="13">
        <v>187247.2</v>
      </c>
      <c r="K14" s="13">
        <v>187840.7</v>
      </c>
      <c r="L14" s="13">
        <v>187561.60000000001</v>
      </c>
      <c r="M14" s="13">
        <v>189264.1</v>
      </c>
      <c r="N14" s="13">
        <v>191773.4</v>
      </c>
      <c r="O14" s="13">
        <v>193401.9</v>
      </c>
      <c r="P14" s="13">
        <v>195321.5</v>
      </c>
      <c r="Q14" s="13">
        <v>194602.6</v>
      </c>
      <c r="R14" s="13">
        <v>196859.5</v>
      </c>
      <c r="S14" s="13">
        <v>198505.9</v>
      </c>
      <c r="T14" s="13">
        <v>200394.8</v>
      </c>
      <c r="U14" s="13">
        <v>201116.2</v>
      </c>
      <c r="V14" s="13">
        <v>203307.7</v>
      </c>
      <c r="W14" s="13">
        <v>206148.6</v>
      </c>
      <c r="X14" s="13">
        <v>209638.5</v>
      </c>
      <c r="Y14" s="13">
        <v>212450.7</v>
      </c>
      <c r="Z14" s="13">
        <v>212249.60000000001</v>
      </c>
      <c r="AA14" s="13">
        <v>214231.5</v>
      </c>
      <c r="AB14" s="13">
        <v>216039.4</v>
      </c>
      <c r="AC14" s="13">
        <v>219718.39999999999</v>
      </c>
      <c r="AD14" s="13">
        <v>219194.7</v>
      </c>
      <c r="AE14" s="13">
        <v>220852.4</v>
      </c>
      <c r="AF14" s="13">
        <v>223467</v>
      </c>
    </row>
    <row r="15" spans="1:32" x14ac:dyDescent="0.2">
      <c r="A15" s="13" t="s">
        <v>32</v>
      </c>
      <c r="B15" s="13" t="s">
        <v>33</v>
      </c>
      <c r="C15" s="13" t="s">
        <v>47</v>
      </c>
      <c r="D15" s="13" t="s">
        <v>48</v>
      </c>
      <c r="E15" s="13">
        <v>17634</v>
      </c>
      <c r="F15" s="13">
        <v>17735.3</v>
      </c>
      <c r="G15" s="13">
        <v>17785.400000000001</v>
      </c>
      <c r="H15" s="13">
        <v>17991.400000000001</v>
      </c>
      <c r="I15" s="13">
        <v>20546</v>
      </c>
      <c r="J15" s="13">
        <v>20624.900000000001</v>
      </c>
      <c r="K15" s="13">
        <v>20748.400000000001</v>
      </c>
      <c r="L15" s="13">
        <v>20726.8</v>
      </c>
      <c r="M15" s="13">
        <v>21138.5</v>
      </c>
      <c r="N15" s="13">
        <v>21257.1</v>
      </c>
      <c r="O15" s="13">
        <v>21486.7</v>
      </c>
      <c r="P15" s="13">
        <v>21792.2</v>
      </c>
      <c r="Q15" s="13">
        <v>21960.7</v>
      </c>
      <c r="R15" s="13">
        <v>22330.5</v>
      </c>
      <c r="S15" s="13">
        <v>22421.5</v>
      </c>
      <c r="T15" s="13">
        <v>22585.3</v>
      </c>
      <c r="U15" s="13">
        <v>22526.1</v>
      </c>
      <c r="V15" s="13">
        <v>22652.6</v>
      </c>
      <c r="W15" s="13">
        <v>22871.7</v>
      </c>
      <c r="X15" s="13">
        <v>23182.799999999999</v>
      </c>
      <c r="Y15" s="13">
        <v>23612.6</v>
      </c>
      <c r="Z15" s="13">
        <v>23556.1</v>
      </c>
      <c r="AA15" s="13">
        <v>23767.3</v>
      </c>
      <c r="AB15" s="13">
        <v>23915.4</v>
      </c>
      <c r="AC15" s="13">
        <v>24488</v>
      </c>
      <c r="AD15" s="13">
        <v>24381.8</v>
      </c>
      <c r="AE15" s="13">
        <v>24558.3</v>
      </c>
      <c r="AF15" s="13">
        <v>24751.200000000001</v>
      </c>
    </row>
    <row r="16" spans="1:32" x14ac:dyDescent="0.2">
      <c r="A16" s="13" t="s">
        <v>32</v>
      </c>
      <c r="B16" s="13" t="s">
        <v>33</v>
      </c>
      <c r="C16" s="13" t="s">
        <v>49</v>
      </c>
      <c r="D16" s="13" t="s">
        <v>50</v>
      </c>
      <c r="E16" s="13">
        <v>8269.1</v>
      </c>
      <c r="F16" s="13">
        <v>8328.6</v>
      </c>
      <c r="G16" s="13">
        <v>8357.4</v>
      </c>
      <c r="H16" s="13">
        <v>8420</v>
      </c>
      <c r="I16" s="13">
        <v>10909.4</v>
      </c>
      <c r="J16" s="13">
        <v>10938.6</v>
      </c>
      <c r="K16" s="13">
        <v>11006.1</v>
      </c>
      <c r="L16" s="13">
        <v>10975.8</v>
      </c>
      <c r="M16" s="13">
        <v>11244.9</v>
      </c>
      <c r="N16" s="13">
        <v>11306.2</v>
      </c>
      <c r="O16" s="13">
        <v>11416</v>
      </c>
      <c r="P16" s="13">
        <v>11566.4</v>
      </c>
      <c r="Q16" s="13">
        <v>11706.7</v>
      </c>
      <c r="R16" s="13">
        <v>11895.9</v>
      </c>
      <c r="S16" s="13">
        <v>11942.9</v>
      </c>
      <c r="T16" s="13">
        <v>12025.3</v>
      </c>
      <c r="U16" s="13">
        <v>12083.6</v>
      </c>
      <c r="V16" s="13">
        <v>12151</v>
      </c>
      <c r="W16" s="13">
        <v>12266.7</v>
      </c>
      <c r="X16" s="13">
        <v>12436.5</v>
      </c>
      <c r="Y16" s="13">
        <v>12741.9</v>
      </c>
      <c r="Z16" s="13">
        <v>12720.9</v>
      </c>
      <c r="AA16" s="13">
        <v>12835.3</v>
      </c>
      <c r="AB16" s="13">
        <v>12917.1</v>
      </c>
      <c r="AC16" s="13">
        <v>13292.1</v>
      </c>
      <c r="AD16" s="13">
        <v>13233.6</v>
      </c>
      <c r="AE16" s="13">
        <v>13329.9</v>
      </c>
      <c r="AF16" s="13">
        <v>13442.7</v>
      </c>
    </row>
    <row r="17" spans="1:32" x14ac:dyDescent="0.2">
      <c r="A17" s="13" t="s">
        <v>32</v>
      </c>
      <c r="B17" s="13" t="s">
        <v>33</v>
      </c>
      <c r="C17" s="13" t="s">
        <v>51</v>
      </c>
      <c r="D17" s="13" t="s">
        <v>52</v>
      </c>
      <c r="E17" s="13">
        <v>9364.9</v>
      </c>
      <c r="F17" s="13">
        <v>9406.7999999999993</v>
      </c>
      <c r="G17" s="13">
        <v>9428</v>
      </c>
      <c r="H17" s="13">
        <v>9571.4</v>
      </c>
      <c r="I17" s="13">
        <v>9636.6</v>
      </c>
      <c r="J17" s="13">
        <v>9686.2000000000007</v>
      </c>
      <c r="K17" s="13">
        <v>9742.2999999999993</v>
      </c>
      <c r="L17" s="13">
        <v>9751</v>
      </c>
      <c r="M17" s="13">
        <v>9893.5</v>
      </c>
      <c r="N17" s="13">
        <v>9950.9</v>
      </c>
      <c r="O17" s="13">
        <v>10070.6</v>
      </c>
      <c r="P17" s="13">
        <v>10225.799999999999</v>
      </c>
      <c r="Q17" s="13">
        <v>10254</v>
      </c>
      <c r="R17" s="13">
        <v>10434.700000000001</v>
      </c>
      <c r="S17" s="13">
        <v>10478.6</v>
      </c>
      <c r="T17" s="13">
        <v>10560</v>
      </c>
      <c r="U17" s="13">
        <v>10442.6</v>
      </c>
      <c r="V17" s="13">
        <v>10501.6</v>
      </c>
      <c r="W17" s="13">
        <v>10605</v>
      </c>
      <c r="X17" s="13">
        <v>10746.4</v>
      </c>
      <c r="Y17" s="13">
        <v>10870.7</v>
      </c>
      <c r="Z17" s="13">
        <v>10835.2</v>
      </c>
      <c r="AA17" s="13">
        <v>10931.9</v>
      </c>
      <c r="AB17" s="13">
        <v>10998.3</v>
      </c>
      <c r="AC17" s="13">
        <v>11196</v>
      </c>
      <c r="AD17" s="13">
        <v>11148.2</v>
      </c>
      <c r="AE17" s="13">
        <v>11228.4</v>
      </c>
      <c r="AF17" s="13">
        <v>11308.4</v>
      </c>
    </row>
    <row r="18" spans="1:32" x14ac:dyDescent="0.2">
      <c r="A18" s="13" t="s">
        <v>32</v>
      </c>
      <c r="B18" s="13" t="s">
        <v>33</v>
      </c>
      <c r="C18" s="13" t="s">
        <v>53</v>
      </c>
      <c r="D18" s="13" t="s">
        <v>54</v>
      </c>
      <c r="E18" s="13">
        <v>4690.8999999999996</v>
      </c>
      <c r="F18" s="13">
        <v>4700.8999999999996</v>
      </c>
      <c r="G18" s="13">
        <v>4708.3999999999996</v>
      </c>
      <c r="H18" s="13">
        <v>4815.6000000000004</v>
      </c>
      <c r="I18" s="13">
        <v>5190.3</v>
      </c>
      <c r="J18" s="13">
        <v>5248.4</v>
      </c>
      <c r="K18" s="13">
        <v>5217.7</v>
      </c>
      <c r="L18" s="13">
        <v>5267.8</v>
      </c>
      <c r="M18" s="13">
        <v>5173.3</v>
      </c>
      <c r="N18" s="13">
        <v>5144.3999999999996</v>
      </c>
      <c r="O18" s="13">
        <v>5144.8</v>
      </c>
      <c r="P18" s="13">
        <v>5230</v>
      </c>
      <c r="Q18" s="13">
        <v>5792.7</v>
      </c>
      <c r="R18" s="13">
        <v>5842.7</v>
      </c>
      <c r="S18" s="13">
        <v>5949.2</v>
      </c>
      <c r="T18" s="13">
        <v>5966</v>
      </c>
      <c r="U18" s="13">
        <v>5874.3</v>
      </c>
      <c r="V18" s="13">
        <v>5837.7</v>
      </c>
      <c r="W18" s="13">
        <v>5838.5</v>
      </c>
      <c r="X18" s="13">
        <v>5889.6</v>
      </c>
      <c r="Y18" s="13">
        <v>5914.6</v>
      </c>
      <c r="Z18" s="13">
        <v>5990.4</v>
      </c>
      <c r="AA18" s="13">
        <v>6069.5</v>
      </c>
      <c r="AB18" s="13">
        <v>6049.9</v>
      </c>
      <c r="AC18" s="13">
        <v>6094.1</v>
      </c>
      <c r="AD18" s="13">
        <v>6163.6</v>
      </c>
      <c r="AE18" s="13">
        <v>6223.6</v>
      </c>
      <c r="AF18" s="13">
        <v>6216.8</v>
      </c>
    </row>
    <row r="19" spans="1:32" x14ac:dyDescent="0.2">
      <c r="A19" s="13" t="s">
        <v>32</v>
      </c>
      <c r="B19" s="13" t="s">
        <v>33</v>
      </c>
      <c r="C19" s="13" t="s">
        <v>55</v>
      </c>
      <c r="D19" s="13" t="s">
        <v>56</v>
      </c>
      <c r="E19" s="13">
        <v>166473.4</v>
      </c>
      <c r="F19" s="13">
        <v>168275.4</v>
      </c>
      <c r="G19" s="13">
        <v>168548.7</v>
      </c>
      <c r="H19" s="13">
        <v>170326.1</v>
      </c>
      <c r="I19" s="13">
        <v>171467.4</v>
      </c>
      <c r="J19" s="13">
        <v>171870.7</v>
      </c>
      <c r="K19" s="13">
        <v>172310</v>
      </c>
      <c r="L19" s="13">
        <v>172102.6</v>
      </c>
      <c r="M19" s="13">
        <v>173298.9</v>
      </c>
      <c r="N19" s="13">
        <v>175660.7</v>
      </c>
      <c r="O19" s="13">
        <v>177060</v>
      </c>
      <c r="P19" s="13">
        <v>178759.4</v>
      </c>
      <c r="Q19" s="13">
        <v>178434.5</v>
      </c>
      <c r="R19" s="13">
        <v>180371.7</v>
      </c>
      <c r="S19" s="13">
        <v>182033.5</v>
      </c>
      <c r="T19" s="13">
        <v>183775.4</v>
      </c>
      <c r="U19" s="13">
        <v>184464.4</v>
      </c>
      <c r="V19" s="13">
        <v>186492.79999999999</v>
      </c>
      <c r="W19" s="13">
        <v>189115.4</v>
      </c>
      <c r="X19" s="13">
        <v>192345.3</v>
      </c>
      <c r="Y19" s="13">
        <v>194752.6</v>
      </c>
      <c r="Z19" s="13">
        <v>194683.9</v>
      </c>
      <c r="AA19" s="13">
        <v>196533.8</v>
      </c>
      <c r="AB19" s="13">
        <v>198173.8</v>
      </c>
      <c r="AC19" s="13">
        <v>201324.4</v>
      </c>
      <c r="AD19" s="13">
        <v>200976.5</v>
      </c>
      <c r="AE19" s="13">
        <v>202517.7</v>
      </c>
      <c r="AF19" s="13">
        <v>204932.6</v>
      </c>
    </row>
    <row r="20" spans="1:32" x14ac:dyDescent="0.2">
      <c r="A20" s="13" t="s">
        <v>32</v>
      </c>
      <c r="B20" s="13" t="s">
        <v>33</v>
      </c>
      <c r="C20" s="13" t="s">
        <v>57</v>
      </c>
      <c r="D20" s="13" t="s">
        <v>58</v>
      </c>
      <c r="E20" s="13">
        <v>37782.1</v>
      </c>
      <c r="F20" s="13">
        <v>38612.699999999997</v>
      </c>
      <c r="G20" s="13">
        <v>38058.1</v>
      </c>
      <c r="H20" s="13">
        <v>41523.1</v>
      </c>
      <c r="I20" s="13">
        <v>37677.1</v>
      </c>
      <c r="J20" s="13">
        <v>38066.300000000003</v>
      </c>
      <c r="K20" s="13">
        <v>38677.800000000003</v>
      </c>
      <c r="L20" s="13">
        <v>38985.5</v>
      </c>
      <c r="M20" s="13">
        <v>39680.800000000003</v>
      </c>
      <c r="N20" s="13">
        <v>40884</v>
      </c>
      <c r="O20" s="13">
        <v>41723.199999999997</v>
      </c>
      <c r="P20" s="13">
        <v>42269.8</v>
      </c>
      <c r="Q20" s="13">
        <v>42902.6</v>
      </c>
      <c r="R20" s="13">
        <v>43834.6</v>
      </c>
      <c r="S20" s="13">
        <v>44393.1</v>
      </c>
      <c r="T20" s="13">
        <v>44321.1</v>
      </c>
      <c r="U20" s="13">
        <v>44485.9</v>
      </c>
      <c r="V20" s="13">
        <v>44824.9</v>
      </c>
      <c r="W20" s="13">
        <v>45156.5</v>
      </c>
      <c r="X20" s="13">
        <v>45664.9</v>
      </c>
      <c r="Y20" s="13">
        <v>46604.9</v>
      </c>
      <c r="Z20" s="13">
        <v>47035.6</v>
      </c>
      <c r="AA20" s="13">
        <v>47263.8</v>
      </c>
      <c r="AB20" s="13">
        <v>48228.6</v>
      </c>
      <c r="AC20" s="13">
        <v>48557.5</v>
      </c>
      <c r="AD20" s="13">
        <v>48969.8</v>
      </c>
      <c r="AE20" s="13">
        <v>49423</v>
      </c>
      <c r="AF20" s="13">
        <v>50087.199999999997</v>
      </c>
    </row>
    <row r="21" spans="1:32" x14ac:dyDescent="0.2">
      <c r="A21" s="13" t="s">
        <v>32</v>
      </c>
      <c r="B21" s="13" t="s">
        <v>33</v>
      </c>
      <c r="C21" s="13" t="s">
        <v>59</v>
      </c>
      <c r="D21" s="13" t="s">
        <v>60</v>
      </c>
      <c r="E21" s="13">
        <v>47507.9</v>
      </c>
      <c r="F21" s="13">
        <v>48626.7</v>
      </c>
      <c r="G21" s="13">
        <v>49422.8</v>
      </c>
      <c r="H21" s="13">
        <v>49873.1</v>
      </c>
      <c r="I21" s="13">
        <v>50210.3</v>
      </c>
      <c r="J21" s="13">
        <v>49506.6</v>
      </c>
      <c r="K21" s="13">
        <v>48708.4</v>
      </c>
      <c r="L21" s="13">
        <v>48517.1</v>
      </c>
      <c r="M21" s="13">
        <v>50362.7</v>
      </c>
      <c r="N21" s="13">
        <v>51882.6</v>
      </c>
      <c r="O21" s="13">
        <v>52953.1</v>
      </c>
      <c r="P21" s="13">
        <v>53836.800000000003</v>
      </c>
      <c r="Q21" s="13">
        <v>54498.8</v>
      </c>
      <c r="R21" s="13">
        <v>54712.5</v>
      </c>
      <c r="S21" s="13">
        <v>54424.2</v>
      </c>
      <c r="T21" s="13">
        <v>55117.599999999999</v>
      </c>
      <c r="U21" s="13">
        <v>55288.3</v>
      </c>
      <c r="V21" s="13">
        <v>55991.7</v>
      </c>
      <c r="W21" s="13">
        <v>56357.3</v>
      </c>
      <c r="X21" s="13">
        <v>56469.9</v>
      </c>
      <c r="Y21" s="13">
        <v>56474.3</v>
      </c>
      <c r="Z21" s="13">
        <v>57598.8</v>
      </c>
      <c r="AA21" s="13">
        <v>58197.7</v>
      </c>
      <c r="AB21" s="13">
        <v>58484.800000000003</v>
      </c>
      <c r="AC21" s="13">
        <v>59734.3</v>
      </c>
      <c r="AD21" s="13">
        <v>59764.7</v>
      </c>
      <c r="AE21" s="13">
        <v>60428.4</v>
      </c>
      <c r="AF21" s="13">
        <v>61266.5</v>
      </c>
    </row>
    <row r="22" spans="1:32" x14ac:dyDescent="0.2">
      <c r="A22" s="13" t="s">
        <v>32</v>
      </c>
      <c r="B22" s="13" t="s">
        <v>33</v>
      </c>
      <c r="C22" s="13" t="s">
        <v>0</v>
      </c>
      <c r="D22" s="13" t="s">
        <v>61</v>
      </c>
      <c r="E22" s="13" t="s">
        <v>0</v>
      </c>
      <c r="F22" s="13" t="s">
        <v>0</v>
      </c>
      <c r="G22" s="13" t="s">
        <v>0</v>
      </c>
      <c r="H22" s="13" t="s">
        <v>0</v>
      </c>
      <c r="I22" s="13" t="s">
        <v>0</v>
      </c>
      <c r="J22" s="13" t="s">
        <v>0</v>
      </c>
      <c r="K22" s="13" t="s">
        <v>0</v>
      </c>
      <c r="L22" s="13" t="s">
        <v>0</v>
      </c>
      <c r="M22" s="13" t="s">
        <v>0</v>
      </c>
      <c r="N22" s="13" t="s">
        <v>0</v>
      </c>
      <c r="O22" s="13" t="s">
        <v>0</v>
      </c>
      <c r="P22" s="13" t="s">
        <v>0</v>
      </c>
      <c r="Q22" s="13" t="s">
        <v>0</v>
      </c>
      <c r="R22" s="13" t="s">
        <v>0</v>
      </c>
      <c r="S22" s="13" t="s">
        <v>0</v>
      </c>
      <c r="T22" s="13" t="s">
        <v>0</v>
      </c>
      <c r="U22" s="13" t="s">
        <v>0</v>
      </c>
      <c r="V22" s="13" t="s">
        <v>0</v>
      </c>
      <c r="W22" s="13" t="s">
        <v>0</v>
      </c>
      <c r="X22" s="13" t="s">
        <v>0</v>
      </c>
      <c r="Y22" s="13" t="s">
        <v>0</v>
      </c>
      <c r="Z22" s="13" t="s">
        <v>0</v>
      </c>
      <c r="AA22" s="13" t="s">
        <v>0</v>
      </c>
      <c r="AB22" s="13" t="s">
        <v>0</v>
      </c>
      <c r="AC22" s="13" t="s">
        <v>0</v>
      </c>
      <c r="AD22" s="13" t="s">
        <v>0</v>
      </c>
      <c r="AE22" s="13" t="s">
        <v>0</v>
      </c>
      <c r="AF22" s="13" t="s">
        <v>0</v>
      </c>
    </row>
    <row r="23" spans="1:32" x14ac:dyDescent="0.2">
      <c r="A23" s="13" t="s">
        <v>32</v>
      </c>
      <c r="B23" s="13" t="s">
        <v>33</v>
      </c>
      <c r="C23" s="13" t="s">
        <v>62</v>
      </c>
      <c r="D23" s="13" t="s">
        <v>63</v>
      </c>
      <c r="E23" s="13">
        <v>123547.1</v>
      </c>
      <c r="F23" s="13">
        <v>124156.7</v>
      </c>
      <c r="G23" s="13">
        <v>124541.6</v>
      </c>
      <c r="H23" s="13">
        <v>126321.8</v>
      </c>
      <c r="I23" s="13">
        <v>127269.3</v>
      </c>
      <c r="J23" s="13">
        <v>127303.1</v>
      </c>
      <c r="K23" s="13">
        <v>127834.5</v>
      </c>
      <c r="L23" s="13">
        <v>127724.3</v>
      </c>
      <c r="M23" s="13">
        <v>130283.8</v>
      </c>
      <c r="N23" s="13">
        <v>131197</v>
      </c>
      <c r="O23" s="13">
        <v>132754.29999999999</v>
      </c>
      <c r="P23" s="13">
        <v>134856.70000000001</v>
      </c>
      <c r="Q23" s="13">
        <v>136185.1</v>
      </c>
      <c r="R23" s="13">
        <v>138594.4</v>
      </c>
      <c r="S23" s="13">
        <v>139399.70000000001</v>
      </c>
      <c r="T23" s="13">
        <v>140591.5</v>
      </c>
      <c r="U23" s="13">
        <v>140253.29999999999</v>
      </c>
      <c r="V23" s="13">
        <v>141342.9</v>
      </c>
      <c r="W23" s="13">
        <v>143170.79999999999</v>
      </c>
      <c r="X23" s="13">
        <v>145726.5</v>
      </c>
      <c r="Y23" s="13">
        <v>148159.1</v>
      </c>
      <c r="Z23" s="13">
        <v>148235.20000000001</v>
      </c>
      <c r="AA23" s="13">
        <v>149971.79999999999</v>
      </c>
      <c r="AB23" s="13">
        <v>151110.79999999999</v>
      </c>
      <c r="AC23" s="13">
        <v>153969.9</v>
      </c>
      <c r="AD23" s="13">
        <v>153279.4</v>
      </c>
      <c r="AE23" s="13">
        <v>154624</v>
      </c>
      <c r="AF23" s="13">
        <v>155898.6</v>
      </c>
    </row>
    <row r="24" spans="1:32" x14ac:dyDescent="0.2">
      <c r="A24" s="13" t="s">
        <v>32</v>
      </c>
      <c r="B24" s="13" t="s">
        <v>33</v>
      </c>
      <c r="C24" s="13" t="s">
        <v>64</v>
      </c>
      <c r="D24" s="13" t="s">
        <v>65</v>
      </c>
      <c r="E24" s="13">
        <v>30013.200000000001</v>
      </c>
      <c r="F24" s="13">
        <v>30350.6</v>
      </c>
      <c r="G24" s="13">
        <v>30420.1</v>
      </c>
      <c r="H24" s="13">
        <v>30208.6</v>
      </c>
      <c r="I24" s="13">
        <v>30000.7</v>
      </c>
      <c r="J24" s="13">
        <v>29927.7</v>
      </c>
      <c r="K24" s="13">
        <v>30413.9</v>
      </c>
      <c r="L24" s="13">
        <v>30959.7</v>
      </c>
      <c r="M24" s="13">
        <v>32284.400000000001</v>
      </c>
      <c r="N24" s="13">
        <v>33012.400000000001</v>
      </c>
      <c r="O24" s="13">
        <v>33281.800000000003</v>
      </c>
      <c r="P24" s="13">
        <v>33025.699999999997</v>
      </c>
      <c r="Q24" s="13">
        <v>31923.599999999999</v>
      </c>
      <c r="R24" s="13">
        <v>31748.6</v>
      </c>
      <c r="S24" s="13">
        <v>31765.9</v>
      </c>
      <c r="T24" s="13">
        <v>32434.1</v>
      </c>
      <c r="U24" s="13">
        <v>33370.699999999997</v>
      </c>
      <c r="V24" s="13">
        <v>34384.1</v>
      </c>
      <c r="W24" s="13">
        <v>35191.800000000003</v>
      </c>
      <c r="X24" s="13">
        <v>35817.199999999997</v>
      </c>
      <c r="Y24" s="13">
        <v>36118.400000000001</v>
      </c>
      <c r="Z24" s="13">
        <v>35999.199999999997</v>
      </c>
      <c r="AA24" s="13">
        <v>36200.400000000001</v>
      </c>
      <c r="AB24" s="13">
        <v>36411.300000000003</v>
      </c>
      <c r="AC24" s="13">
        <v>36900.199999999997</v>
      </c>
      <c r="AD24" s="13">
        <v>36749.300000000003</v>
      </c>
      <c r="AE24" s="13">
        <v>36917.199999999997</v>
      </c>
      <c r="AF24" s="13">
        <v>37180.1</v>
      </c>
    </row>
    <row r="25" spans="1:32" x14ac:dyDescent="0.2">
      <c r="A25" s="13" t="s">
        <v>32</v>
      </c>
      <c r="B25" s="13" t="s">
        <v>33</v>
      </c>
      <c r="C25" s="13" t="s">
        <v>66</v>
      </c>
      <c r="D25" s="13" t="s">
        <v>67</v>
      </c>
      <c r="E25" s="13">
        <v>20648.3</v>
      </c>
      <c r="F25" s="13">
        <v>20943.8</v>
      </c>
      <c r="G25" s="13">
        <v>20992</v>
      </c>
      <c r="H25" s="13">
        <v>20637.2</v>
      </c>
      <c r="I25" s="13">
        <v>20364.099999999999</v>
      </c>
      <c r="J25" s="13">
        <v>20241.400000000001</v>
      </c>
      <c r="K25" s="13">
        <v>20671.599999999999</v>
      </c>
      <c r="L25" s="13">
        <v>21208.799999999999</v>
      </c>
      <c r="M25" s="13">
        <v>22390.9</v>
      </c>
      <c r="N25" s="13">
        <v>23061.5</v>
      </c>
      <c r="O25" s="13">
        <v>23211.200000000001</v>
      </c>
      <c r="P25" s="13">
        <v>22799.9</v>
      </c>
      <c r="Q25" s="13">
        <v>21669.599999999999</v>
      </c>
      <c r="R25" s="13">
        <v>21313.9</v>
      </c>
      <c r="S25" s="13">
        <v>21287.200000000001</v>
      </c>
      <c r="T25" s="13">
        <v>21874.1</v>
      </c>
      <c r="U25" s="13">
        <v>22928.1</v>
      </c>
      <c r="V25" s="13">
        <v>23882.5</v>
      </c>
      <c r="W25" s="13">
        <v>24586.799999999999</v>
      </c>
      <c r="X25" s="13">
        <v>25070.799999999999</v>
      </c>
      <c r="Y25" s="13">
        <v>25247.7</v>
      </c>
      <c r="Z25" s="13">
        <v>25164</v>
      </c>
      <c r="AA25" s="13">
        <v>25268.5</v>
      </c>
      <c r="AB25" s="13">
        <v>25413</v>
      </c>
      <c r="AC25" s="13">
        <v>25704.3</v>
      </c>
      <c r="AD25" s="13">
        <v>25601.1</v>
      </c>
      <c r="AE25" s="13">
        <v>25688.799999999999</v>
      </c>
      <c r="AF25" s="13">
        <v>25871.599999999999</v>
      </c>
    </row>
    <row r="26" spans="1:32" x14ac:dyDescent="0.2">
      <c r="A26" s="13" t="s">
        <v>32</v>
      </c>
      <c r="B26" s="13" t="s">
        <v>33</v>
      </c>
      <c r="C26" s="13" t="s">
        <v>68</v>
      </c>
      <c r="D26" s="13" t="s">
        <v>52</v>
      </c>
      <c r="E26" s="13">
        <v>9364.9</v>
      </c>
      <c r="F26" s="13">
        <v>9406.7999999999993</v>
      </c>
      <c r="G26" s="13">
        <v>9428</v>
      </c>
      <c r="H26" s="13">
        <v>9571.4</v>
      </c>
      <c r="I26" s="13">
        <v>9636.6</v>
      </c>
      <c r="J26" s="13">
        <v>9686.2000000000007</v>
      </c>
      <c r="K26" s="13">
        <v>9742.2999999999993</v>
      </c>
      <c r="L26" s="13">
        <v>9751</v>
      </c>
      <c r="M26" s="13">
        <v>9893.5</v>
      </c>
      <c r="N26" s="13">
        <v>9950.9</v>
      </c>
      <c r="O26" s="13">
        <v>10070.6</v>
      </c>
      <c r="P26" s="13">
        <v>10225.799999999999</v>
      </c>
      <c r="Q26" s="13">
        <v>10254</v>
      </c>
      <c r="R26" s="13">
        <v>10434.700000000001</v>
      </c>
      <c r="S26" s="13">
        <v>10478.6</v>
      </c>
      <c r="T26" s="13">
        <v>10560</v>
      </c>
      <c r="U26" s="13">
        <v>10442.6</v>
      </c>
      <c r="V26" s="13">
        <v>10501.6</v>
      </c>
      <c r="W26" s="13">
        <v>10605</v>
      </c>
      <c r="X26" s="13">
        <v>10746.4</v>
      </c>
      <c r="Y26" s="13">
        <v>10870.7</v>
      </c>
      <c r="Z26" s="13">
        <v>10835.2</v>
      </c>
      <c r="AA26" s="13">
        <v>10931.9</v>
      </c>
      <c r="AB26" s="13">
        <v>10998.3</v>
      </c>
      <c r="AC26" s="13">
        <v>11196</v>
      </c>
      <c r="AD26" s="13">
        <v>11148.2</v>
      </c>
      <c r="AE26" s="13">
        <v>11228.4</v>
      </c>
      <c r="AF26" s="13">
        <v>11308.4</v>
      </c>
    </row>
    <row r="27" spans="1:32" x14ac:dyDescent="0.2">
      <c r="A27" s="13" t="s">
        <v>32</v>
      </c>
      <c r="B27" s="13" t="s">
        <v>33</v>
      </c>
      <c r="C27" s="13" t="s">
        <v>69</v>
      </c>
      <c r="D27" s="13" t="s">
        <v>70</v>
      </c>
      <c r="E27" s="13">
        <v>25856.3</v>
      </c>
      <c r="F27" s="13">
        <v>26802.5</v>
      </c>
      <c r="G27" s="13">
        <v>26664.1</v>
      </c>
      <c r="H27" s="13">
        <v>26971.5</v>
      </c>
      <c r="I27" s="13">
        <v>29553.1</v>
      </c>
      <c r="J27" s="13">
        <v>30016.3</v>
      </c>
      <c r="K27" s="13">
        <v>29592.400000000001</v>
      </c>
      <c r="L27" s="13">
        <v>28877.5</v>
      </c>
      <c r="M27" s="13">
        <v>26695.9</v>
      </c>
      <c r="N27" s="13">
        <v>27564.1</v>
      </c>
      <c r="O27" s="13">
        <v>27365.8</v>
      </c>
      <c r="P27" s="13">
        <v>27439.1</v>
      </c>
      <c r="Q27" s="13">
        <v>26493.9</v>
      </c>
      <c r="R27" s="13">
        <v>26516.5</v>
      </c>
      <c r="S27" s="13">
        <v>27340.400000000001</v>
      </c>
      <c r="T27" s="13">
        <v>27369.1</v>
      </c>
      <c r="U27" s="13">
        <v>27492.3</v>
      </c>
      <c r="V27" s="13">
        <v>27580.7</v>
      </c>
      <c r="W27" s="13">
        <v>27786</v>
      </c>
      <c r="X27" s="13">
        <v>28094.799999999999</v>
      </c>
      <c r="Y27" s="13">
        <v>28173.200000000001</v>
      </c>
      <c r="Z27" s="13">
        <v>28015.200000000001</v>
      </c>
      <c r="AA27" s="13">
        <v>28059.3</v>
      </c>
      <c r="AB27" s="13">
        <v>28517.200000000001</v>
      </c>
      <c r="AC27" s="13">
        <v>28848.3</v>
      </c>
      <c r="AD27" s="13">
        <v>29166</v>
      </c>
      <c r="AE27" s="13">
        <v>29311.3</v>
      </c>
      <c r="AF27" s="13">
        <v>30388.2</v>
      </c>
    </row>
    <row r="28" spans="1:32" x14ac:dyDescent="0.2">
      <c r="A28" s="13" t="s">
        <v>32</v>
      </c>
      <c r="B28" s="13" t="s">
        <v>33</v>
      </c>
      <c r="C28" s="13" t="s">
        <v>71</v>
      </c>
      <c r="D28" s="13" t="s">
        <v>72</v>
      </c>
      <c r="E28" s="13">
        <v>1892.3</v>
      </c>
      <c r="F28" s="13">
        <v>2023.2</v>
      </c>
      <c r="G28" s="13">
        <v>1776.6</v>
      </c>
      <c r="H28" s="13">
        <v>1649.2</v>
      </c>
      <c r="I28" s="13">
        <v>5224.6000000000004</v>
      </c>
      <c r="J28" s="13">
        <v>5293</v>
      </c>
      <c r="K28" s="13">
        <v>4866.3</v>
      </c>
      <c r="L28" s="13">
        <v>4119.5</v>
      </c>
      <c r="M28" s="13">
        <v>2659.7</v>
      </c>
      <c r="N28" s="13">
        <v>3060</v>
      </c>
      <c r="O28" s="13">
        <v>2201.8000000000002</v>
      </c>
      <c r="P28" s="13">
        <v>2214.6999999999998</v>
      </c>
      <c r="Q28" s="13">
        <v>682.7</v>
      </c>
      <c r="R28" s="13">
        <v>748.8</v>
      </c>
      <c r="S28" s="13">
        <v>964.7</v>
      </c>
      <c r="T28" s="13">
        <v>969.8</v>
      </c>
      <c r="U28" s="13">
        <v>1160.8</v>
      </c>
      <c r="V28" s="13">
        <v>1330</v>
      </c>
      <c r="W28" s="13">
        <v>1187</v>
      </c>
      <c r="X28" s="13">
        <v>949.6</v>
      </c>
      <c r="Y28" s="13">
        <v>811.4</v>
      </c>
      <c r="Z28" s="13">
        <v>501.8</v>
      </c>
      <c r="AA28" s="13">
        <v>331.8</v>
      </c>
      <c r="AB28" s="13">
        <v>302.60000000000002</v>
      </c>
      <c r="AC28" s="13">
        <v>383.9</v>
      </c>
      <c r="AD28" s="13">
        <v>545.4</v>
      </c>
      <c r="AE28" s="13">
        <v>384.2</v>
      </c>
      <c r="AF28" s="13">
        <v>1273.5999999999999</v>
      </c>
    </row>
    <row r="29" spans="1:32" x14ac:dyDescent="0.2">
      <c r="A29" s="13" t="s">
        <v>32</v>
      </c>
      <c r="B29" s="13" t="s">
        <v>33</v>
      </c>
      <c r="C29" s="13" t="s">
        <v>73</v>
      </c>
      <c r="D29" s="13" t="s">
        <v>74</v>
      </c>
      <c r="E29" s="13">
        <v>23964</v>
      </c>
      <c r="F29" s="13">
        <v>24779.3</v>
      </c>
      <c r="G29" s="13">
        <v>24887.5</v>
      </c>
      <c r="H29" s="13">
        <v>25322.3</v>
      </c>
      <c r="I29" s="13">
        <v>24328.5</v>
      </c>
      <c r="J29" s="13">
        <v>24723.4</v>
      </c>
      <c r="K29" s="13">
        <v>24726.1</v>
      </c>
      <c r="L29" s="13">
        <v>24758</v>
      </c>
      <c r="M29" s="13">
        <v>24036.2</v>
      </c>
      <c r="N29" s="13">
        <v>24504.1</v>
      </c>
      <c r="O29" s="13">
        <v>25164</v>
      </c>
      <c r="P29" s="13">
        <v>25224.400000000001</v>
      </c>
      <c r="Q29" s="13">
        <v>25811.200000000001</v>
      </c>
      <c r="R29" s="13">
        <v>25767.7</v>
      </c>
      <c r="S29" s="13">
        <v>26375.7</v>
      </c>
      <c r="T29" s="13">
        <v>26399.3</v>
      </c>
      <c r="U29" s="13">
        <v>26331.5</v>
      </c>
      <c r="V29" s="13">
        <v>26250.7</v>
      </c>
      <c r="W29" s="13">
        <v>26598.9</v>
      </c>
      <c r="X29" s="13">
        <v>27145.3</v>
      </c>
      <c r="Y29" s="13">
        <v>27361.8</v>
      </c>
      <c r="Z29" s="13">
        <v>27513.4</v>
      </c>
      <c r="AA29" s="13">
        <v>27727.5</v>
      </c>
      <c r="AB29" s="13">
        <v>28214.6</v>
      </c>
      <c r="AC29" s="13">
        <v>28464.400000000001</v>
      </c>
      <c r="AD29" s="13">
        <v>28620.6</v>
      </c>
      <c r="AE29" s="13">
        <v>28927.1</v>
      </c>
      <c r="AF29" s="13">
        <v>29114.6</v>
      </c>
    </row>
    <row r="30" spans="1:32" ht="13.5" x14ac:dyDescent="0.25">
      <c r="A30" s="25" t="s">
        <v>75</v>
      </c>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row>
    <row r="31" spans="1:32" x14ac:dyDescent="0.2">
      <c r="A31" s="23" t="s">
        <v>76</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row>
    <row r="32" spans="1:32" x14ac:dyDescent="0.2">
      <c r="A32" s="23" t="s">
        <v>77</v>
      </c>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row>
    <row r="33" spans="1:32" x14ac:dyDescent="0.2">
      <c r="A33" s="23" t="s">
        <v>117</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row>
    <row r="34" spans="1:32" x14ac:dyDescent="0.2">
      <c r="A34" s="23" t="s">
        <v>78</v>
      </c>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row>
    <row r="35" spans="1:32" x14ac:dyDescent="0.2">
      <c r="A35" s="23" t="s">
        <v>79</v>
      </c>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row>
    <row r="36" spans="1:32" x14ac:dyDescent="0.2">
      <c r="A36" s="23" t="s">
        <v>80</v>
      </c>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row>
    <row r="37" spans="1:32" x14ac:dyDescent="0.2">
      <c r="A37" s="23" t="s">
        <v>81</v>
      </c>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row>
    <row r="38" spans="1:32" x14ac:dyDescent="0.2">
      <c r="A38" s="23" t="s">
        <v>82</v>
      </c>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row>
    <row r="39" spans="1:32" x14ac:dyDescent="0.2">
      <c r="A39" s="23" t="s">
        <v>83</v>
      </c>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row>
    <row r="40" spans="1:32" x14ac:dyDescent="0.2">
      <c r="A40" s="23" t="s">
        <v>112</v>
      </c>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row>
    <row r="41" spans="1:32" x14ac:dyDescent="0.2">
      <c r="A41" s="23" t="s">
        <v>116</v>
      </c>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row>
  </sheetData>
  <mergeCells count="18">
    <mergeCell ref="A35:AF35"/>
    <mergeCell ref="A30:AF30"/>
    <mergeCell ref="A31:AF31"/>
    <mergeCell ref="A32:AF32"/>
    <mergeCell ref="A33:AF33"/>
    <mergeCell ref="A34:AF34"/>
    <mergeCell ref="A3:AC3"/>
    <mergeCell ref="A4:AC4"/>
    <mergeCell ref="A6"/>
    <mergeCell ref="B6"/>
    <mergeCell ref="C6"/>
    <mergeCell ref="D6"/>
    <mergeCell ref="A39:AF39"/>
    <mergeCell ref="A40:AF40"/>
    <mergeCell ref="A41:AF41"/>
    <mergeCell ref="A38:AF38"/>
    <mergeCell ref="A36:AF36"/>
    <mergeCell ref="A37:AF37"/>
  </mergeCell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Calculation</vt:lpstr>
      <vt:lpstr>BEA_Personal Income 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Thapliyal, Payodhi</dc:creator>
  <cp:lastModifiedBy>Banks, Jenny</cp:lastModifiedBy>
  <dcterms:created xsi:type="dcterms:W3CDTF">2018-06-27T14:22:11Z</dcterms:created>
  <dcterms:modified xsi:type="dcterms:W3CDTF">2019-07-01T18:24:26Z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