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ingov-my.sharepoint.com/personal/smaitland_dlgf_in_gov/Documents/CoS/Other/July Estimates/"/>
    </mc:Choice>
  </mc:AlternateContent>
  <xr:revisionPtr revIDLastSave="0" documentId="8_{9F2F4B9E-1276-439C-9DF7-AC85E4CABBCE}" xr6:coauthVersionLast="47" xr6:coauthVersionMax="47" xr10:uidLastSave="{00000000-0000-0000-0000-000000000000}"/>
  <bookViews>
    <workbookView xWindow="-28920" yWindow="-90" windowWidth="29040" windowHeight="17640" firstSheet="5" activeTab="5" xr2:uid="{CF99E1E7-2FF2-49C9-897B-6B5037BFD8CB}"/>
  </bookViews>
  <sheets>
    <sheet name="NOTES" sheetId="3" state="hidden" r:id="rId1"/>
    <sheet name="Validation" sheetId="5" state="hidden" r:id="rId2"/>
    <sheet name="Unit List" sheetId="4" state="hidden" r:id="rId3"/>
    <sheet name="Source" sheetId="1" state="hidden" r:id="rId4"/>
    <sheet name="Index" sheetId="6" state="hidden" r:id="rId5"/>
    <sheet name="Step 1) Data Entry" sheetId="2" r:id="rId6"/>
    <sheet name="Binding" sheetId="7" r:id="rId7"/>
  </sheets>
  <externalReferences>
    <externalReference r:id="rId8"/>
    <externalReference r:id="rId9"/>
    <externalReference r:id="rId10"/>
  </externalReferences>
  <definedNames>
    <definedName name="_xlnm._FilterDatabase" localSheetId="4" hidden="1">Index!$A$4:$Z$250</definedName>
    <definedName name="_xlnm._FilterDatabase" localSheetId="3" hidden="1">Source!$A$1:$J$564</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MLGQ">NOTES!$B$2</definedName>
    <definedName name="NecessaryTranfsersYN">'[3]July-Dec Property Tax Estimates'!#REF!</definedName>
    <definedName name="Year">NOTES!$B$1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2" l="1"/>
  <c r="B18" i="2"/>
  <c r="B27" i="2"/>
  <c r="D23" i="2" l="1"/>
  <c r="G8" i="5"/>
  <c r="G3" i="5"/>
  <c r="G4" i="5"/>
  <c r="G5" i="5"/>
  <c r="G6" i="5"/>
  <c r="G7" i="5"/>
  <c r="G2" i="5"/>
  <c r="B23" i="2"/>
  <c r="D24" i="2"/>
  <c r="E33" i="2"/>
  <c r="D42" i="2" l="1"/>
  <c r="D25" i="2"/>
  <c r="D27" i="2" s="1"/>
  <c r="E42" i="2"/>
  <c r="Q1" i="6"/>
  <c r="P6" i="6"/>
  <c r="Q6" i="6" s="1"/>
  <c r="P7" i="6"/>
  <c r="S7" i="6" s="1"/>
  <c r="Q7" i="6"/>
  <c r="P8" i="6"/>
  <c r="S8" i="6" s="1"/>
  <c r="P9" i="6"/>
  <c r="P10" i="6"/>
  <c r="Q10" i="6" s="1"/>
  <c r="P11" i="6"/>
  <c r="S11" i="6" s="1"/>
  <c r="P12" i="6"/>
  <c r="S12" i="6" s="1"/>
  <c r="P13" i="6"/>
  <c r="P14" i="6"/>
  <c r="Q14" i="6" s="1"/>
  <c r="P15" i="6"/>
  <c r="S15" i="6" s="1"/>
  <c r="P16" i="6"/>
  <c r="S16" i="6" s="1"/>
  <c r="P17" i="6"/>
  <c r="P18" i="6"/>
  <c r="Q18" i="6" s="1"/>
  <c r="P19" i="6"/>
  <c r="S19" i="6" s="1"/>
  <c r="P20" i="6"/>
  <c r="S20" i="6"/>
  <c r="P21" i="6"/>
  <c r="P22" i="6"/>
  <c r="Q22" i="6" s="1"/>
  <c r="P23" i="6"/>
  <c r="S23" i="6" s="1"/>
  <c r="P24" i="6"/>
  <c r="S24" i="6" s="1"/>
  <c r="P25" i="6"/>
  <c r="Q25" i="6" s="1"/>
  <c r="P26" i="6"/>
  <c r="P27" i="6"/>
  <c r="S27" i="6" s="1"/>
  <c r="P28" i="6"/>
  <c r="S28" i="6" s="1"/>
  <c r="P29" i="6"/>
  <c r="R29" i="6" s="1"/>
  <c r="P30" i="6"/>
  <c r="P31" i="6"/>
  <c r="S31" i="6" s="1"/>
  <c r="Q31" i="6"/>
  <c r="R31" i="6"/>
  <c r="P32" i="6"/>
  <c r="S32" i="6" s="1"/>
  <c r="P33" i="6"/>
  <c r="R33" i="6" s="1"/>
  <c r="P34" i="6"/>
  <c r="R34" i="6" s="1"/>
  <c r="P35" i="6"/>
  <c r="S35" i="6" s="1"/>
  <c r="P36" i="6"/>
  <c r="R36" i="6" s="1"/>
  <c r="P37" i="6"/>
  <c r="P38" i="6"/>
  <c r="R38" i="6" s="1"/>
  <c r="P39" i="6"/>
  <c r="R39" i="6" s="1"/>
  <c r="P40" i="6"/>
  <c r="P41" i="6"/>
  <c r="R41" i="6" s="1"/>
  <c r="P42" i="6"/>
  <c r="P43" i="6"/>
  <c r="P44" i="6"/>
  <c r="R44" i="6" s="1"/>
  <c r="P45" i="6"/>
  <c r="R45" i="6" s="1"/>
  <c r="P46" i="6"/>
  <c r="R46" i="6" s="1"/>
  <c r="P47" i="6"/>
  <c r="Q47" i="6" s="1"/>
  <c r="P48" i="6"/>
  <c r="R48" i="6" s="1"/>
  <c r="P49" i="6"/>
  <c r="R49" i="6" s="1"/>
  <c r="P50" i="6"/>
  <c r="R50" i="6" s="1"/>
  <c r="P51" i="6"/>
  <c r="R51" i="6" s="1"/>
  <c r="P52" i="6"/>
  <c r="P53" i="6"/>
  <c r="R53" i="6" s="1"/>
  <c r="P54" i="6"/>
  <c r="P55" i="6"/>
  <c r="P56" i="6"/>
  <c r="S56" i="6" s="1"/>
  <c r="P57" i="6"/>
  <c r="P58" i="6"/>
  <c r="R58" i="6" s="1"/>
  <c r="P59" i="6"/>
  <c r="Q59" i="6" s="1"/>
  <c r="P60" i="6"/>
  <c r="R60" i="6" s="1"/>
  <c r="P61" i="6"/>
  <c r="R61" i="6" s="1"/>
  <c r="P62" i="6"/>
  <c r="R62" i="6" s="1"/>
  <c r="P63" i="6"/>
  <c r="Q63" i="6" s="1"/>
  <c r="P64" i="6"/>
  <c r="R64" i="6" s="1"/>
  <c r="P65" i="6"/>
  <c r="R65" i="6" s="1"/>
  <c r="P66" i="6"/>
  <c r="R66" i="6" s="1"/>
  <c r="P67" i="6"/>
  <c r="P68" i="6"/>
  <c r="S68" i="6" s="1"/>
  <c r="P69" i="6"/>
  <c r="P70" i="6"/>
  <c r="R70" i="6" s="1"/>
  <c r="P71" i="6"/>
  <c r="R71" i="6" s="1"/>
  <c r="P72" i="6"/>
  <c r="P73" i="6"/>
  <c r="R73" i="6" s="1"/>
  <c r="P74" i="6"/>
  <c r="P75" i="6"/>
  <c r="P76" i="6"/>
  <c r="R76" i="6" s="1"/>
  <c r="P77" i="6"/>
  <c r="R77" i="6" s="1"/>
  <c r="P78" i="6"/>
  <c r="R78" i="6" s="1"/>
  <c r="P79" i="6"/>
  <c r="Q79" i="6" s="1"/>
  <c r="R79" i="6"/>
  <c r="P80" i="6"/>
  <c r="R80" i="6" s="1"/>
  <c r="P81" i="6"/>
  <c r="R81" i="6" s="1"/>
  <c r="P82" i="6"/>
  <c r="R82" i="6" s="1"/>
  <c r="P83" i="6"/>
  <c r="R83" i="6" s="1"/>
  <c r="P84" i="6"/>
  <c r="P85" i="6"/>
  <c r="R85" i="6" s="1"/>
  <c r="P86" i="6"/>
  <c r="P87" i="6"/>
  <c r="P88" i="6"/>
  <c r="S88" i="6" s="1"/>
  <c r="P89" i="6"/>
  <c r="P90" i="6"/>
  <c r="R90" i="6" s="1"/>
  <c r="P91" i="6"/>
  <c r="Q91" i="6" s="1"/>
  <c r="P92" i="6"/>
  <c r="R92" i="6" s="1"/>
  <c r="P93" i="6"/>
  <c r="R93" i="6" s="1"/>
  <c r="P94" i="6"/>
  <c r="R94" i="6" s="1"/>
  <c r="P95" i="6"/>
  <c r="Q95" i="6" s="1"/>
  <c r="P96" i="6"/>
  <c r="R96" i="6" s="1"/>
  <c r="P97" i="6"/>
  <c r="R97" i="6" s="1"/>
  <c r="P98" i="6"/>
  <c r="R98" i="6" s="1"/>
  <c r="P99" i="6"/>
  <c r="P100" i="6"/>
  <c r="R100" i="6" s="1"/>
  <c r="P101" i="6"/>
  <c r="P102" i="6"/>
  <c r="R102" i="6" s="1"/>
  <c r="P103" i="6"/>
  <c r="Q103" i="6" s="1"/>
  <c r="P104" i="6"/>
  <c r="P105" i="6"/>
  <c r="P106" i="6"/>
  <c r="P107" i="6"/>
  <c r="R107" i="6" s="1"/>
  <c r="P108" i="6"/>
  <c r="R108" i="6" s="1"/>
  <c r="P109" i="6"/>
  <c r="R109" i="6" s="1"/>
  <c r="P110" i="6"/>
  <c r="R110" i="6" s="1"/>
  <c r="P111" i="6"/>
  <c r="P112" i="6"/>
  <c r="R112" i="6" s="1"/>
  <c r="P113" i="6"/>
  <c r="P114" i="6"/>
  <c r="R114" i="6" s="1"/>
  <c r="P115" i="6"/>
  <c r="Q115" i="6" s="1"/>
  <c r="P116" i="6"/>
  <c r="P117" i="6"/>
  <c r="R117" i="6" s="1"/>
  <c r="P118" i="6"/>
  <c r="P119" i="6"/>
  <c r="R119" i="6" s="1"/>
  <c r="P120" i="6"/>
  <c r="S120" i="6" s="1"/>
  <c r="P121" i="6"/>
  <c r="Q121" i="6" s="1"/>
  <c r="P122" i="6"/>
  <c r="R122" i="6" s="1"/>
  <c r="P123" i="6"/>
  <c r="R123" i="6" s="1"/>
  <c r="P124" i="6"/>
  <c r="S124" i="6" s="1"/>
  <c r="P125" i="6"/>
  <c r="P126" i="6"/>
  <c r="R126" i="6" s="1"/>
  <c r="P127" i="6"/>
  <c r="R127" i="6" s="1"/>
  <c r="P128" i="6"/>
  <c r="S128" i="6" s="1"/>
  <c r="P129" i="6"/>
  <c r="Q129" i="6" s="1"/>
  <c r="P130" i="6"/>
  <c r="P131" i="6"/>
  <c r="R131" i="6" s="1"/>
  <c r="P132" i="6"/>
  <c r="S132" i="6" s="1"/>
  <c r="P133" i="6"/>
  <c r="Q133" i="6" s="1"/>
  <c r="P134" i="6"/>
  <c r="R134" i="6" s="1"/>
  <c r="P135" i="6"/>
  <c r="P136" i="6"/>
  <c r="S136" i="6" s="1"/>
  <c r="P137" i="6"/>
  <c r="Q137" i="6" s="1"/>
  <c r="P138" i="6"/>
  <c r="R138" i="6" s="1"/>
  <c r="P139" i="6"/>
  <c r="R139" i="6" s="1"/>
  <c r="P140" i="6"/>
  <c r="R140" i="6" s="1"/>
  <c r="P141" i="6"/>
  <c r="Q141" i="6" s="1"/>
  <c r="P142" i="6"/>
  <c r="R142" i="6" s="1"/>
  <c r="S142" i="6"/>
  <c r="P143" i="6"/>
  <c r="R143" i="6" s="1"/>
  <c r="P144" i="6"/>
  <c r="R144" i="6" s="1"/>
  <c r="P145" i="6"/>
  <c r="Q145" i="6" s="1"/>
  <c r="P146" i="6"/>
  <c r="S146" i="6" s="1"/>
  <c r="P147" i="6"/>
  <c r="R147" i="6" s="1"/>
  <c r="P148" i="6"/>
  <c r="R148" i="6" s="1"/>
  <c r="P149" i="6"/>
  <c r="R149" i="6" s="1"/>
  <c r="Q149" i="6"/>
  <c r="P150" i="6"/>
  <c r="P151" i="6"/>
  <c r="R151" i="6" s="1"/>
  <c r="P152" i="6"/>
  <c r="P153" i="6"/>
  <c r="Q153" i="6" s="1"/>
  <c r="P154" i="6"/>
  <c r="P155" i="6"/>
  <c r="R155" i="6" s="1"/>
  <c r="P156" i="6"/>
  <c r="R156" i="6" s="1"/>
  <c r="P157" i="6"/>
  <c r="P158" i="6"/>
  <c r="R158" i="6" s="1"/>
  <c r="P159" i="6"/>
  <c r="R159" i="6" s="1"/>
  <c r="P160" i="6"/>
  <c r="R160" i="6" s="1"/>
  <c r="P161" i="6"/>
  <c r="Q161" i="6" s="1"/>
  <c r="P162" i="6"/>
  <c r="R162" i="6" s="1"/>
  <c r="P163" i="6"/>
  <c r="R163" i="6" s="1"/>
  <c r="P164" i="6"/>
  <c r="R164" i="6" s="1"/>
  <c r="P165" i="6"/>
  <c r="P166" i="6"/>
  <c r="S166" i="6" s="1"/>
  <c r="P167" i="6"/>
  <c r="P168" i="6"/>
  <c r="R168" i="6" s="1"/>
  <c r="P169" i="6"/>
  <c r="P170" i="6"/>
  <c r="R170" i="6" s="1"/>
  <c r="P171" i="6"/>
  <c r="R171" i="6" s="1"/>
  <c r="P172" i="6"/>
  <c r="R172" i="6" s="1"/>
  <c r="P173" i="6"/>
  <c r="R173" i="6" s="1"/>
  <c r="P174" i="6"/>
  <c r="P175" i="6"/>
  <c r="R175" i="6" s="1"/>
  <c r="P176" i="6"/>
  <c r="R176" i="6"/>
  <c r="P177" i="6"/>
  <c r="Q177" i="6" s="1"/>
  <c r="P178" i="6"/>
  <c r="S178" i="6" s="1"/>
  <c r="P179" i="6"/>
  <c r="R179" i="6" s="1"/>
  <c r="P180" i="6"/>
  <c r="Q180" i="6" s="1"/>
  <c r="P181" i="6"/>
  <c r="P182" i="6"/>
  <c r="Q182" i="6" s="1"/>
  <c r="P183" i="6"/>
  <c r="R183" i="6"/>
  <c r="P184" i="6"/>
  <c r="P185" i="6"/>
  <c r="Q185" i="6" s="1"/>
  <c r="P186" i="6"/>
  <c r="Q186" i="6" s="1"/>
  <c r="P187" i="6"/>
  <c r="S187" i="6" s="1"/>
  <c r="P188" i="6"/>
  <c r="P189" i="6"/>
  <c r="S189" i="6" s="1"/>
  <c r="P190" i="6"/>
  <c r="Q190" i="6" s="1"/>
  <c r="P191" i="6"/>
  <c r="S191" i="6" s="1"/>
  <c r="P192" i="6"/>
  <c r="P193" i="6"/>
  <c r="S193" i="6" s="1"/>
  <c r="P194" i="6"/>
  <c r="Q194" i="6" s="1"/>
  <c r="P195" i="6"/>
  <c r="R195" i="6" s="1"/>
  <c r="P196" i="6"/>
  <c r="P197" i="6"/>
  <c r="S197" i="6" s="1"/>
  <c r="P198" i="6"/>
  <c r="S198" i="6" s="1"/>
  <c r="P199" i="6"/>
  <c r="Q199" i="6" s="1"/>
  <c r="P200" i="6"/>
  <c r="P201" i="6"/>
  <c r="S201" i="6" s="1"/>
  <c r="P202" i="6"/>
  <c r="Q202" i="6" s="1"/>
  <c r="P203" i="6"/>
  <c r="Q203" i="6" s="1"/>
  <c r="P204" i="6"/>
  <c r="P205" i="6"/>
  <c r="S205" i="6" s="1"/>
  <c r="P206" i="6"/>
  <c r="S206" i="6" s="1"/>
  <c r="P207" i="6"/>
  <c r="Q207" i="6" s="1"/>
  <c r="P208" i="6"/>
  <c r="P209" i="6"/>
  <c r="S209" i="6" s="1"/>
  <c r="P210" i="6"/>
  <c r="P211" i="6"/>
  <c r="Q211" i="6" s="1"/>
  <c r="P212" i="6"/>
  <c r="P213" i="6"/>
  <c r="S213" i="6" s="1"/>
  <c r="P214" i="6"/>
  <c r="S214" i="6" s="1"/>
  <c r="Q214" i="6"/>
  <c r="P215" i="6"/>
  <c r="Q215" i="6" s="1"/>
  <c r="P216" i="6"/>
  <c r="P217" i="6"/>
  <c r="Q217" i="6" s="1"/>
  <c r="P218" i="6"/>
  <c r="Q218" i="6" s="1"/>
  <c r="P219" i="6"/>
  <c r="Q219" i="6" s="1"/>
  <c r="P220" i="6"/>
  <c r="P221" i="6"/>
  <c r="P222" i="6"/>
  <c r="Q222" i="6" s="1"/>
  <c r="P223" i="6"/>
  <c r="Q223" i="6" s="1"/>
  <c r="P224" i="6"/>
  <c r="P225" i="6"/>
  <c r="S225" i="6" s="1"/>
  <c r="P226" i="6"/>
  <c r="Q226" i="6" s="1"/>
  <c r="P227" i="6"/>
  <c r="Q227" i="6" s="1"/>
  <c r="P228" i="6"/>
  <c r="P229" i="6"/>
  <c r="S229" i="6" s="1"/>
  <c r="P230" i="6"/>
  <c r="Q230" i="6" s="1"/>
  <c r="P231" i="6"/>
  <c r="P232" i="6"/>
  <c r="P233" i="6"/>
  <c r="S233" i="6" s="1"/>
  <c r="R233" i="6"/>
  <c r="P234" i="6"/>
  <c r="Q234" i="6" s="1"/>
  <c r="P235" i="6"/>
  <c r="Q235" i="6" s="1"/>
  <c r="P236" i="6"/>
  <c r="P237" i="6"/>
  <c r="S237" i="6" s="1"/>
  <c r="Q237" i="6"/>
  <c r="P238" i="6"/>
  <c r="S238" i="6" s="1"/>
  <c r="P239" i="6"/>
  <c r="Q239" i="6" s="1"/>
  <c r="P240" i="6"/>
  <c r="P241" i="6"/>
  <c r="S241" i="6" s="1"/>
  <c r="R241" i="6"/>
  <c r="P242" i="6"/>
  <c r="P243" i="6"/>
  <c r="Q243" i="6" s="1"/>
  <c r="P244" i="6"/>
  <c r="P245" i="6"/>
  <c r="S245" i="6" s="1"/>
  <c r="P246" i="6"/>
  <c r="P247" i="6"/>
  <c r="Q247" i="6" s="1"/>
  <c r="P248" i="6"/>
  <c r="R248" i="6" s="1"/>
  <c r="P249" i="6"/>
  <c r="S249" i="6" s="1"/>
  <c r="P250" i="6"/>
  <c r="S250" i="6" s="1"/>
  <c r="P251" i="6"/>
  <c r="S251" i="6" s="1"/>
  <c r="P252" i="6"/>
  <c r="P253" i="6"/>
  <c r="Q253" i="6" s="1"/>
  <c r="P254" i="6"/>
  <c r="Q254" i="6" s="1"/>
  <c r="P255" i="6"/>
  <c r="P256" i="6"/>
  <c r="R256" i="6" s="1"/>
  <c r="P257" i="6"/>
  <c r="P258" i="6"/>
  <c r="Q258" i="6" s="1"/>
  <c r="P259" i="6"/>
  <c r="S259" i="6" s="1"/>
  <c r="P260" i="6"/>
  <c r="R260" i="6" s="1"/>
  <c r="P261" i="6"/>
  <c r="P262" i="6"/>
  <c r="Q262" i="6" s="1"/>
  <c r="P263" i="6"/>
  <c r="R263" i="6" s="1"/>
  <c r="P264" i="6"/>
  <c r="P265" i="6"/>
  <c r="S265" i="6" s="1"/>
  <c r="P266" i="6"/>
  <c r="P267" i="6"/>
  <c r="Q267" i="6" s="1"/>
  <c r="P268" i="6"/>
  <c r="R268" i="6" s="1"/>
  <c r="P269" i="6"/>
  <c r="P270" i="6"/>
  <c r="R270" i="6" s="1"/>
  <c r="S270" i="6"/>
  <c r="P271" i="6"/>
  <c r="Q271" i="6" s="1"/>
  <c r="P272" i="6"/>
  <c r="R272" i="6" s="1"/>
  <c r="P273" i="6"/>
  <c r="Q273" i="6" s="1"/>
  <c r="P274" i="6"/>
  <c r="R274" i="6" s="1"/>
  <c r="P275" i="6"/>
  <c r="P276" i="6"/>
  <c r="P277" i="6"/>
  <c r="Q277" i="6" s="1"/>
  <c r="P278" i="6"/>
  <c r="P279" i="6"/>
  <c r="Q279" i="6" s="1"/>
  <c r="P280" i="6"/>
  <c r="R280" i="6" s="1"/>
  <c r="P281" i="6"/>
  <c r="Q281" i="6" s="1"/>
  <c r="P282" i="6"/>
  <c r="Q282" i="6" s="1"/>
  <c r="P283" i="6"/>
  <c r="R283" i="6" s="1"/>
  <c r="P284" i="6"/>
  <c r="R284" i="6" s="1"/>
  <c r="P285" i="6"/>
  <c r="P286" i="6"/>
  <c r="R286" i="6" s="1"/>
  <c r="S286" i="6"/>
  <c r="P287" i="6"/>
  <c r="R287" i="6" s="1"/>
  <c r="P288" i="6"/>
  <c r="R288" i="6" s="1"/>
  <c r="P289" i="6"/>
  <c r="Q289" i="6" s="1"/>
  <c r="P290" i="6"/>
  <c r="S290" i="6" s="1"/>
  <c r="Q290" i="6"/>
  <c r="P291" i="6"/>
  <c r="P292" i="6"/>
  <c r="P293" i="6"/>
  <c r="Q293" i="6" s="1"/>
  <c r="P294" i="6"/>
  <c r="S294" i="6" s="1"/>
  <c r="P295" i="6"/>
  <c r="P296" i="6"/>
  <c r="R296" i="6" s="1"/>
  <c r="P297" i="6"/>
  <c r="Q297" i="6" s="1"/>
  <c r="P298" i="6"/>
  <c r="Q298" i="6" s="1"/>
  <c r="P299" i="6"/>
  <c r="Q299" i="6" s="1"/>
  <c r="P300" i="6"/>
  <c r="R300" i="6" s="1"/>
  <c r="P301" i="6"/>
  <c r="P302" i="6"/>
  <c r="R302" i="6" s="1"/>
  <c r="P303" i="6"/>
  <c r="Q303" i="6" s="1"/>
  <c r="P304" i="6"/>
  <c r="R304" i="6" s="1"/>
  <c r="P305" i="6"/>
  <c r="Q305" i="6" s="1"/>
  <c r="P306" i="6"/>
  <c r="P307" i="6"/>
  <c r="P308" i="6"/>
  <c r="Q308" i="6" s="1"/>
  <c r="P309" i="6"/>
  <c r="S309" i="6" s="1"/>
  <c r="P310" i="6"/>
  <c r="P311" i="6"/>
  <c r="S311" i="6" s="1"/>
  <c r="P312" i="6"/>
  <c r="Q312" i="6" s="1"/>
  <c r="P313" i="6"/>
  <c r="P314" i="6"/>
  <c r="S314" i="6" s="1"/>
  <c r="P315" i="6"/>
  <c r="P316" i="6"/>
  <c r="P317" i="6"/>
  <c r="P318" i="6"/>
  <c r="S318" i="6" s="1"/>
  <c r="P319" i="6"/>
  <c r="R319" i="6" s="1"/>
  <c r="P320" i="6"/>
  <c r="P321" i="6"/>
  <c r="S321" i="6" s="1"/>
  <c r="P322" i="6"/>
  <c r="Q322" i="6" s="1"/>
  <c r="P323" i="6"/>
  <c r="Q323" i="6" s="1"/>
  <c r="P324" i="6"/>
  <c r="Q324" i="6" s="1"/>
  <c r="P325" i="6"/>
  <c r="S325" i="6" s="1"/>
  <c r="P326" i="6"/>
  <c r="R326" i="6" s="1"/>
  <c r="P327" i="6"/>
  <c r="P328" i="6"/>
  <c r="Q328" i="6" s="1"/>
  <c r="P329" i="6"/>
  <c r="S329" i="6" s="1"/>
  <c r="P330" i="6"/>
  <c r="S330" i="6" s="1"/>
  <c r="P331" i="6"/>
  <c r="S331" i="6" s="1"/>
  <c r="P332" i="6"/>
  <c r="Q332" i="6" s="1"/>
  <c r="P333" i="6"/>
  <c r="P334" i="6"/>
  <c r="Q334" i="6" s="1"/>
  <c r="P335" i="6"/>
  <c r="Q335" i="6" s="1"/>
  <c r="P336" i="6"/>
  <c r="P337" i="6"/>
  <c r="S337" i="6" s="1"/>
  <c r="P338" i="6"/>
  <c r="R338" i="6" s="1"/>
  <c r="S338" i="6"/>
  <c r="P339" i="6"/>
  <c r="P340" i="6"/>
  <c r="Q340" i="6" s="1"/>
  <c r="S340" i="6"/>
  <c r="P341" i="6"/>
  <c r="S341" i="6" s="1"/>
  <c r="P342" i="6"/>
  <c r="P343" i="6"/>
  <c r="P344" i="6"/>
  <c r="P345" i="6"/>
  <c r="P346" i="6"/>
  <c r="S346" i="6" s="1"/>
  <c r="P347" i="6"/>
  <c r="R347" i="6" s="1"/>
  <c r="P348" i="6"/>
  <c r="P349" i="6"/>
  <c r="P350" i="6"/>
  <c r="S350" i="6" s="1"/>
  <c r="Q350" i="6"/>
  <c r="R350" i="6"/>
  <c r="P351" i="6"/>
  <c r="R351" i="6" s="1"/>
  <c r="P352" i="6"/>
  <c r="P353" i="6"/>
  <c r="S353" i="6" s="1"/>
  <c r="P354" i="6"/>
  <c r="Q354" i="6" s="1"/>
  <c r="P355" i="6"/>
  <c r="Q355" i="6" s="1"/>
  <c r="P356" i="6"/>
  <c r="Q356" i="6" s="1"/>
  <c r="P357" i="6"/>
  <c r="R357" i="6" s="1"/>
  <c r="P358" i="6"/>
  <c r="S358" i="6" s="1"/>
  <c r="P359" i="6"/>
  <c r="Q359" i="6" s="1"/>
  <c r="P360" i="6"/>
  <c r="R360" i="6" s="1"/>
  <c r="P361" i="6"/>
  <c r="R361" i="6" s="1"/>
  <c r="P362" i="6"/>
  <c r="S362" i="6" s="1"/>
  <c r="P363" i="6"/>
  <c r="Q363" i="6" s="1"/>
  <c r="P364" i="6"/>
  <c r="Q364" i="6" s="1"/>
  <c r="P365" i="6"/>
  <c r="R365" i="6" s="1"/>
  <c r="P366" i="6"/>
  <c r="S366" i="6" s="1"/>
  <c r="P367" i="6"/>
  <c r="R367" i="6" s="1"/>
  <c r="P368" i="6"/>
  <c r="Q368" i="6" s="1"/>
  <c r="P369" i="6"/>
  <c r="R369" i="6" s="1"/>
  <c r="P370" i="6"/>
  <c r="S370" i="6" s="1"/>
  <c r="P371" i="6"/>
  <c r="Q371" i="6" s="1"/>
  <c r="P372" i="6"/>
  <c r="Q372" i="6" s="1"/>
  <c r="P373" i="6"/>
  <c r="R373" i="6" s="1"/>
  <c r="P374" i="6"/>
  <c r="P375" i="6"/>
  <c r="Q375" i="6" s="1"/>
  <c r="P376" i="6"/>
  <c r="Q376" i="6" s="1"/>
  <c r="P377" i="6"/>
  <c r="R377" i="6" s="1"/>
  <c r="P378" i="6"/>
  <c r="S378" i="6" s="1"/>
  <c r="P379" i="6"/>
  <c r="Q379" i="6" s="1"/>
  <c r="P380" i="6"/>
  <c r="Q380" i="6" s="1"/>
  <c r="S380" i="6"/>
  <c r="P381" i="6"/>
  <c r="R381" i="6" s="1"/>
  <c r="P382" i="6"/>
  <c r="S382" i="6" s="1"/>
  <c r="P383" i="6"/>
  <c r="Q383" i="6" s="1"/>
  <c r="P384" i="6"/>
  <c r="Q384" i="6" s="1"/>
  <c r="P385" i="6"/>
  <c r="P386" i="6"/>
  <c r="S386" i="6" s="1"/>
  <c r="P387" i="6"/>
  <c r="Q387" i="6" s="1"/>
  <c r="P388" i="6"/>
  <c r="Q388" i="6" s="1"/>
  <c r="P389" i="6"/>
  <c r="Q389" i="6" s="1"/>
  <c r="P390" i="6"/>
  <c r="R390" i="6" s="1"/>
  <c r="P391" i="6"/>
  <c r="Q391" i="6" s="1"/>
  <c r="P392" i="6"/>
  <c r="P393" i="6"/>
  <c r="P394" i="6"/>
  <c r="S394" i="6" s="1"/>
  <c r="P395" i="6"/>
  <c r="R395" i="6" s="1"/>
  <c r="P396" i="6"/>
  <c r="R396" i="6" s="1"/>
  <c r="P397" i="6"/>
  <c r="Q397" i="6" s="1"/>
  <c r="P398" i="6"/>
  <c r="R398" i="6" s="1"/>
  <c r="P399" i="6"/>
  <c r="R399" i="6" s="1"/>
  <c r="P400" i="6"/>
  <c r="Q400" i="6" s="1"/>
  <c r="P401" i="6"/>
  <c r="Q401" i="6" s="1"/>
  <c r="P402" i="6"/>
  <c r="P403" i="6"/>
  <c r="R403" i="6" s="1"/>
  <c r="P404" i="6"/>
  <c r="P405" i="6"/>
  <c r="Q405" i="6" s="1"/>
  <c r="P406" i="6"/>
  <c r="R406" i="6" s="1"/>
  <c r="P407" i="6"/>
  <c r="R407" i="6" s="1"/>
  <c r="P408" i="6"/>
  <c r="P409" i="6"/>
  <c r="Q409" i="6" s="1"/>
  <c r="P410" i="6"/>
  <c r="Q410" i="6"/>
  <c r="R410" i="6"/>
  <c r="P411" i="6"/>
  <c r="Q411" i="6" s="1"/>
  <c r="P412" i="6"/>
  <c r="Q412" i="6" s="1"/>
  <c r="P413" i="6"/>
  <c r="Q413" i="6" s="1"/>
  <c r="P414" i="6"/>
  <c r="Q414" i="6" s="1"/>
  <c r="P415" i="6"/>
  <c r="P416" i="6"/>
  <c r="Q416" i="6" s="1"/>
  <c r="P417" i="6"/>
  <c r="Q417" i="6" s="1"/>
  <c r="P418" i="6"/>
  <c r="P419" i="6"/>
  <c r="R419" i="6" s="1"/>
  <c r="P420" i="6"/>
  <c r="Q420" i="6" s="1"/>
  <c r="P421" i="6"/>
  <c r="Q421" i="6" s="1"/>
  <c r="P422" i="6"/>
  <c r="S422" i="6" s="1"/>
  <c r="P423" i="6"/>
  <c r="Q423" i="6" s="1"/>
  <c r="P424" i="6"/>
  <c r="Q424" i="6" s="1"/>
  <c r="P425" i="6"/>
  <c r="Q425" i="6" s="1"/>
  <c r="P426" i="6"/>
  <c r="P427" i="6"/>
  <c r="Q427" i="6" s="1"/>
  <c r="S427" i="6"/>
  <c r="P428" i="6"/>
  <c r="P429" i="6"/>
  <c r="Q429" i="6" s="1"/>
  <c r="P430" i="6"/>
  <c r="P431" i="6"/>
  <c r="Q431" i="6" s="1"/>
  <c r="P432" i="6"/>
  <c r="Q432" i="6" s="1"/>
  <c r="R432" i="6"/>
  <c r="P433" i="6"/>
  <c r="Q433" i="6" s="1"/>
  <c r="P434" i="6"/>
  <c r="P435" i="6"/>
  <c r="Q435" i="6" s="1"/>
  <c r="P436" i="6"/>
  <c r="Q436" i="6" s="1"/>
  <c r="P437" i="6"/>
  <c r="Q437" i="6" s="1"/>
  <c r="P438" i="6"/>
  <c r="P439" i="6"/>
  <c r="Q439" i="6" s="1"/>
  <c r="P440" i="6"/>
  <c r="Q440" i="6" s="1"/>
  <c r="P441" i="6"/>
  <c r="Q441" i="6" s="1"/>
  <c r="P442" i="6"/>
  <c r="P443" i="6"/>
  <c r="Q443" i="6" s="1"/>
  <c r="P444" i="6"/>
  <c r="Q444" i="6" s="1"/>
  <c r="P445" i="6"/>
  <c r="Q445" i="6" s="1"/>
  <c r="P446" i="6"/>
  <c r="S446" i="6" s="1"/>
  <c r="P447" i="6"/>
  <c r="P448" i="6"/>
  <c r="R448" i="6" s="1"/>
  <c r="P449" i="6"/>
  <c r="Q449" i="6" s="1"/>
  <c r="P450" i="6"/>
  <c r="R450" i="6" s="1"/>
  <c r="P451" i="6"/>
  <c r="Q451" i="6" s="1"/>
  <c r="P452" i="6"/>
  <c r="R452" i="6" s="1"/>
  <c r="P453" i="6"/>
  <c r="R453" i="6" s="1"/>
  <c r="P454" i="6"/>
  <c r="S454" i="6" s="1"/>
  <c r="P455" i="6"/>
  <c r="P456" i="6"/>
  <c r="R456" i="6"/>
  <c r="P457" i="6"/>
  <c r="Q457" i="6" s="1"/>
  <c r="P458" i="6"/>
  <c r="Q458" i="6" s="1"/>
  <c r="P459" i="6"/>
  <c r="Q459" i="6" s="1"/>
  <c r="R459" i="6"/>
  <c r="P460" i="6"/>
  <c r="R460" i="6" s="1"/>
  <c r="P461" i="6"/>
  <c r="Q461" i="6" s="1"/>
  <c r="P462" i="6"/>
  <c r="S462" i="6" s="1"/>
  <c r="Q462" i="6"/>
  <c r="R462" i="6"/>
  <c r="P463" i="6"/>
  <c r="Q463" i="6" s="1"/>
  <c r="P464" i="6"/>
  <c r="R464" i="6" s="1"/>
  <c r="P465" i="6"/>
  <c r="Q465" i="6" s="1"/>
  <c r="P466" i="6"/>
  <c r="R466" i="6" s="1"/>
  <c r="P467" i="6"/>
  <c r="Q467" i="6" s="1"/>
  <c r="P468" i="6"/>
  <c r="R468" i="6" s="1"/>
  <c r="P469" i="6"/>
  <c r="Q469" i="6" s="1"/>
  <c r="P470" i="6"/>
  <c r="S470" i="6" s="1"/>
  <c r="P471" i="6"/>
  <c r="Q471" i="6" s="1"/>
  <c r="P472" i="6"/>
  <c r="Q472" i="6" s="1"/>
  <c r="P473" i="6"/>
  <c r="S473" i="6" s="1"/>
  <c r="P474" i="6"/>
  <c r="Q474" i="6" s="1"/>
  <c r="P475" i="6"/>
  <c r="R475" i="6" s="1"/>
  <c r="P476" i="6"/>
  <c r="Q476" i="6" s="1"/>
  <c r="P477" i="6"/>
  <c r="S477" i="6" s="1"/>
  <c r="P478" i="6"/>
  <c r="Q478" i="6" s="1"/>
  <c r="P479" i="6"/>
  <c r="Q479" i="6" s="1"/>
  <c r="S479" i="6"/>
  <c r="P480" i="6"/>
  <c r="Q480" i="6" s="1"/>
  <c r="P481" i="6"/>
  <c r="S481" i="6" s="1"/>
  <c r="Q481" i="6"/>
  <c r="P482" i="6"/>
  <c r="Q482" i="6" s="1"/>
  <c r="S482" i="6"/>
  <c r="P483" i="6"/>
  <c r="S483" i="6" s="1"/>
  <c r="P484" i="6"/>
  <c r="Q484" i="6" s="1"/>
  <c r="P485" i="6"/>
  <c r="S485" i="6" s="1"/>
  <c r="P486" i="6"/>
  <c r="S486" i="6" s="1"/>
  <c r="P487" i="6"/>
  <c r="S487" i="6" s="1"/>
  <c r="P488" i="6"/>
  <c r="Q488" i="6" s="1"/>
  <c r="P489" i="6"/>
  <c r="Q489" i="6" s="1"/>
  <c r="P490" i="6"/>
  <c r="P491" i="6"/>
  <c r="S491" i="6" s="1"/>
  <c r="P492" i="6"/>
  <c r="S492" i="6" s="1"/>
  <c r="P493" i="6"/>
  <c r="S493" i="6" s="1"/>
  <c r="P494" i="6"/>
  <c r="R494" i="6" s="1"/>
  <c r="P495" i="6"/>
  <c r="Q495" i="6" s="1"/>
  <c r="P496" i="6"/>
  <c r="P497" i="6"/>
  <c r="S497" i="6" s="1"/>
  <c r="P498" i="6"/>
  <c r="P499" i="6"/>
  <c r="S499" i="6" s="1"/>
  <c r="P500" i="6"/>
  <c r="P501" i="6"/>
  <c r="S501" i="6" s="1"/>
  <c r="P502" i="6"/>
  <c r="S502" i="6" s="1"/>
  <c r="P503" i="6"/>
  <c r="R503" i="6" s="1"/>
  <c r="S503" i="6"/>
  <c r="P504" i="6"/>
  <c r="Q504" i="6" s="1"/>
  <c r="P505" i="6"/>
  <c r="S505" i="6" s="1"/>
  <c r="P506" i="6"/>
  <c r="Q506" i="6" s="1"/>
  <c r="P507" i="6"/>
  <c r="R507" i="6" s="1"/>
  <c r="P508" i="6"/>
  <c r="Q508" i="6" s="1"/>
  <c r="P509" i="6"/>
  <c r="S509" i="6" s="1"/>
  <c r="Q509" i="6"/>
  <c r="R509" i="6"/>
  <c r="P510" i="6"/>
  <c r="Q510" i="6" s="1"/>
  <c r="P511" i="6"/>
  <c r="S511" i="6" s="1"/>
  <c r="Q511" i="6"/>
  <c r="P512" i="6"/>
  <c r="Q512" i="6" s="1"/>
  <c r="P513" i="6"/>
  <c r="S513" i="6" s="1"/>
  <c r="P514" i="6"/>
  <c r="Q514" i="6" s="1"/>
  <c r="P515" i="6"/>
  <c r="Q515" i="6" s="1"/>
  <c r="S515" i="6"/>
  <c r="P516" i="6"/>
  <c r="P517" i="6"/>
  <c r="P518" i="6"/>
  <c r="R518" i="6" s="1"/>
  <c r="P519" i="6"/>
  <c r="Q519" i="6" s="1"/>
  <c r="P520" i="6"/>
  <c r="P521" i="6"/>
  <c r="S521" i="6" s="1"/>
  <c r="P522" i="6"/>
  <c r="R522" i="6" s="1"/>
  <c r="P523" i="6"/>
  <c r="Q523" i="6" s="1"/>
  <c r="P524" i="6"/>
  <c r="S524" i="6" s="1"/>
  <c r="P525" i="6"/>
  <c r="Q525" i="6" s="1"/>
  <c r="P526" i="6"/>
  <c r="R526" i="6" s="1"/>
  <c r="Q526" i="6"/>
  <c r="P527" i="6"/>
  <c r="Q527" i="6" s="1"/>
  <c r="P528" i="6"/>
  <c r="R528" i="6" s="1"/>
  <c r="P529" i="6"/>
  <c r="S529" i="6" s="1"/>
  <c r="P530" i="6"/>
  <c r="S530" i="6" s="1"/>
  <c r="P531" i="6"/>
  <c r="Q531" i="6" s="1"/>
  <c r="P532" i="6"/>
  <c r="S532" i="6" s="1"/>
  <c r="P533" i="6"/>
  <c r="S533" i="6" s="1"/>
  <c r="P534" i="6"/>
  <c r="Q534" i="6" s="1"/>
  <c r="P535" i="6"/>
  <c r="Q535" i="6" s="1"/>
  <c r="P536" i="6"/>
  <c r="S536" i="6" s="1"/>
  <c r="P537" i="6"/>
  <c r="S537" i="6" s="1"/>
  <c r="P538" i="6"/>
  <c r="S538" i="6" s="1"/>
  <c r="P539" i="6"/>
  <c r="Q539" i="6" s="1"/>
  <c r="P540" i="6"/>
  <c r="S540" i="6" s="1"/>
  <c r="Q540" i="6"/>
  <c r="P541" i="6"/>
  <c r="S541" i="6" s="1"/>
  <c r="P542" i="6"/>
  <c r="R542" i="6" s="1"/>
  <c r="P543" i="6"/>
  <c r="Q543" i="6" s="1"/>
  <c r="P544" i="6"/>
  <c r="S544" i="6" s="1"/>
  <c r="P545" i="6"/>
  <c r="S545" i="6" s="1"/>
  <c r="P546" i="6"/>
  <c r="S546" i="6" s="1"/>
  <c r="P547" i="6"/>
  <c r="Q547" i="6" s="1"/>
  <c r="P548" i="6"/>
  <c r="Q548" i="6" s="1"/>
  <c r="P549" i="6"/>
  <c r="P550" i="6"/>
  <c r="R550" i="6" s="1"/>
  <c r="P551" i="6"/>
  <c r="Q551" i="6" s="1"/>
  <c r="P552" i="6"/>
  <c r="P553" i="6"/>
  <c r="S553" i="6" s="1"/>
  <c r="Q553" i="6"/>
  <c r="P554" i="6"/>
  <c r="P555" i="6"/>
  <c r="Q555" i="6" s="1"/>
  <c r="P556" i="6"/>
  <c r="S556" i="6" s="1"/>
  <c r="P557" i="6"/>
  <c r="Q557" i="6" s="1"/>
  <c r="P558" i="6"/>
  <c r="R558" i="6" s="1"/>
  <c r="Q558" i="6"/>
  <c r="P559" i="6"/>
  <c r="Q559" i="6" s="1"/>
  <c r="P560" i="6"/>
  <c r="R560" i="6" s="1"/>
  <c r="P561" i="6"/>
  <c r="Q561" i="6" s="1"/>
  <c r="P562" i="6"/>
  <c r="S562" i="6" s="1"/>
  <c r="P563" i="6"/>
  <c r="Q563" i="6" s="1"/>
  <c r="P564" i="6"/>
  <c r="S564" i="6" s="1"/>
  <c r="P565" i="6"/>
  <c r="S565" i="6" s="1"/>
  <c r="P566" i="6"/>
  <c r="R566" i="6" s="1"/>
  <c r="P567" i="6"/>
  <c r="Q567" i="6" s="1"/>
  <c r="P568" i="6"/>
  <c r="S568" i="6" s="1"/>
  <c r="Q568" i="6"/>
  <c r="R568" i="6"/>
  <c r="P569" i="6"/>
  <c r="Q569" i="6"/>
  <c r="S569" i="6"/>
  <c r="P570" i="6"/>
  <c r="R570" i="6" s="1"/>
  <c r="Q570" i="6"/>
  <c r="P5" i="6"/>
  <c r="S5" i="6" s="1"/>
  <c r="D44" i="2" l="1"/>
  <c r="B48" i="2" s="1"/>
  <c r="E44" i="2"/>
  <c r="Q541" i="6"/>
  <c r="Q537" i="6"/>
  <c r="Q518" i="6"/>
  <c r="R493" i="6"/>
  <c r="R440" i="6"/>
  <c r="S360" i="6"/>
  <c r="R290" i="6"/>
  <c r="S234" i="6"/>
  <c r="R23" i="6"/>
  <c r="Q491" i="6"/>
  <c r="Q351" i="6"/>
  <c r="Q205" i="6"/>
  <c r="R443" i="6"/>
  <c r="Q550" i="6"/>
  <c r="R538" i="6"/>
  <c r="Q533" i="6"/>
  <c r="Q538" i="6"/>
  <c r="S518" i="6"/>
  <c r="R376" i="6"/>
  <c r="Q369" i="6"/>
  <c r="R329" i="6"/>
  <c r="S230" i="6"/>
  <c r="S223" i="6"/>
  <c r="S158" i="6"/>
  <c r="R145" i="6"/>
  <c r="R297" i="6"/>
  <c r="Q565" i="6"/>
  <c r="S534" i="6"/>
  <c r="Q529" i="6"/>
  <c r="Q524" i="6"/>
  <c r="S514" i="6"/>
  <c r="R435" i="6"/>
  <c r="R423" i="6"/>
  <c r="R384" i="6"/>
  <c r="S262" i="6"/>
  <c r="R249" i="6"/>
  <c r="S219" i="6"/>
  <c r="S195" i="6"/>
  <c r="S190" i="6"/>
  <c r="R68" i="6"/>
  <c r="R15" i="6"/>
  <c r="S471" i="6"/>
  <c r="S371" i="6"/>
  <c r="S274" i="6"/>
  <c r="Q241" i="6"/>
  <c r="Q206" i="6"/>
  <c r="S194" i="6"/>
  <c r="S566" i="6"/>
  <c r="S512" i="6"/>
  <c r="R471" i="6"/>
  <c r="Q453" i="6"/>
  <c r="R387" i="6"/>
  <c r="S376" i="6"/>
  <c r="R371" i="6"/>
  <c r="S303" i="6"/>
  <c r="S134" i="6"/>
  <c r="R128" i="6"/>
  <c r="R25" i="6"/>
  <c r="S557" i="6"/>
  <c r="S308" i="6"/>
  <c r="R303" i="6"/>
  <c r="Q566" i="6"/>
  <c r="S561" i="6"/>
  <c r="Q545" i="6"/>
  <c r="Q507" i="6"/>
  <c r="R412" i="6"/>
  <c r="S347" i="6"/>
  <c r="R321" i="6"/>
  <c r="R308" i="6"/>
  <c r="R209" i="6"/>
  <c r="R197" i="6"/>
  <c r="S186" i="6"/>
  <c r="R11" i="6"/>
  <c r="S227" i="6"/>
  <c r="Q209" i="6"/>
  <c r="Q544" i="6"/>
  <c r="R524" i="6"/>
  <c r="Q486" i="6"/>
  <c r="S423" i="6"/>
  <c r="S390" i="6"/>
  <c r="S384" i="6"/>
  <c r="S356" i="6"/>
  <c r="Q326" i="6"/>
  <c r="S312" i="6"/>
  <c r="R95" i="6"/>
  <c r="R56" i="6"/>
  <c r="R564" i="6"/>
  <c r="R532" i="6"/>
  <c r="Q521" i="6"/>
  <c r="Q494" i="6"/>
  <c r="R480" i="6"/>
  <c r="R446" i="6"/>
  <c r="R436" i="6"/>
  <c r="S431" i="6"/>
  <c r="R400" i="6"/>
  <c r="Q381" i="6"/>
  <c r="R372" i="6"/>
  <c r="S363" i="6"/>
  <c r="Q360" i="6"/>
  <c r="Q347" i="6"/>
  <c r="R341" i="6"/>
  <c r="S332" i="6"/>
  <c r="R299" i="6"/>
  <c r="R279" i="6"/>
  <c r="Q274" i="6"/>
  <c r="Q250" i="6"/>
  <c r="R245" i="6"/>
  <c r="S235" i="6"/>
  <c r="S226" i="6"/>
  <c r="R213" i="6"/>
  <c r="S203" i="6"/>
  <c r="Q198" i="6"/>
  <c r="Q195" i="6"/>
  <c r="Q191" i="6"/>
  <c r="Q187" i="6"/>
  <c r="S182" i="6"/>
  <c r="R178" i="6"/>
  <c r="Q173" i="6"/>
  <c r="R115" i="6"/>
  <c r="S36" i="6"/>
  <c r="Q564" i="6"/>
  <c r="R556" i="6"/>
  <c r="Q532" i="6"/>
  <c r="Q446" i="6"/>
  <c r="R431" i="6"/>
  <c r="R394" i="6"/>
  <c r="R363" i="6"/>
  <c r="R332" i="6"/>
  <c r="R324" i="6"/>
  <c r="R293" i="6"/>
  <c r="Q245" i="6"/>
  <c r="S222" i="6"/>
  <c r="R120" i="6"/>
  <c r="Q83" i="6"/>
  <c r="R47" i="6"/>
  <c r="S558" i="6"/>
  <c r="R534" i="6"/>
  <c r="S526" i="6"/>
  <c r="R515" i="6"/>
  <c r="R512" i="6"/>
  <c r="Q503" i="6"/>
  <c r="R497" i="6"/>
  <c r="R469" i="6"/>
  <c r="R424" i="6"/>
  <c r="S398" i="6"/>
  <c r="S388" i="6"/>
  <c r="R380" i="6"/>
  <c r="R340" i="6"/>
  <c r="S335" i="6"/>
  <c r="S326" i="6"/>
  <c r="S323" i="6"/>
  <c r="R318" i="6"/>
  <c r="R225" i="6"/>
  <c r="S215" i="6"/>
  <c r="R201" i="6"/>
  <c r="Q197" i="6"/>
  <c r="R180" i="6"/>
  <c r="R124" i="6"/>
  <c r="Q107" i="6"/>
  <c r="S100" i="6"/>
  <c r="R35" i="6"/>
  <c r="R544" i="6"/>
  <c r="R540" i="6"/>
  <c r="R486" i="6"/>
  <c r="R444" i="6"/>
  <c r="R439" i="6"/>
  <c r="S412" i="6"/>
  <c r="R383" i="6"/>
  <c r="Q365" i="6"/>
  <c r="Q361" i="6"/>
  <c r="Q357" i="6"/>
  <c r="R335" i="6"/>
  <c r="R330" i="6"/>
  <c r="Q318" i="6"/>
  <c r="S271" i="6"/>
  <c r="S258" i="6"/>
  <c r="R237" i="6"/>
  <c r="Q225" i="6"/>
  <c r="R205" i="6"/>
  <c r="R189" i="6"/>
  <c r="S170" i="6"/>
  <c r="R146" i="6"/>
  <c r="R63" i="6"/>
  <c r="Q51" i="6"/>
  <c r="Q35" i="6"/>
  <c r="R19" i="6"/>
  <c r="R7" i="6"/>
  <c r="Q536" i="6"/>
  <c r="S525" i="6"/>
  <c r="Q485" i="6"/>
  <c r="S480" i="6"/>
  <c r="R427" i="6"/>
  <c r="R411" i="6"/>
  <c r="S400" i="6"/>
  <c r="Q377" i="6"/>
  <c r="S372" i="6"/>
  <c r="R356" i="6"/>
  <c r="Q329" i="6"/>
  <c r="Q325" i="6"/>
  <c r="Q321" i="6"/>
  <c r="R309" i="6"/>
  <c r="S299" i="6"/>
  <c r="S279" i="6"/>
  <c r="R191" i="6"/>
  <c r="R187" i="6"/>
  <c r="S162" i="6"/>
  <c r="Q404" i="6"/>
  <c r="S404" i="6"/>
  <c r="Q408" i="6"/>
  <c r="R408" i="6"/>
  <c r="S408" i="6"/>
  <c r="Q9" i="6"/>
  <c r="R9" i="6"/>
  <c r="R474" i="6"/>
  <c r="S474" i="6"/>
  <c r="Q344" i="6"/>
  <c r="S344" i="6"/>
  <c r="Q157" i="6"/>
  <c r="R157" i="6"/>
  <c r="Q415" i="6"/>
  <c r="S415" i="6"/>
  <c r="Q111" i="6"/>
  <c r="R111" i="6"/>
  <c r="Q13" i="6"/>
  <c r="R13" i="6"/>
  <c r="Q295" i="6"/>
  <c r="R295" i="6"/>
  <c r="S295" i="6"/>
  <c r="S261" i="6"/>
  <c r="Q261" i="6"/>
  <c r="R261" i="6"/>
  <c r="Q490" i="6"/>
  <c r="R490" i="6"/>
  <c r="Q231" i="6"/>
  <c r="S231" i="6"/>
  <c r="Q5" i="6"/>
  <c r="R562" i="6"/>
  <c r="Q556" i="6"/>
  <c r="S552" i="6"/>
  <c r="Q552" i="6"/>
  <c r="R552" i="6"/>
  <c r="S548" i="6"/>
  <c r="R548" i="6"/>
  <c r="Q517" i="6"/>
  <c r="S517" i="6"/>
  <c r="S489" i="6"/>
  <c r="R489" i="6"/>
  <c r="R477" i="6"/>
  <c r="R391" i="6"/>
  <c r="R388" i="6"/>
  <c r="S333" i="6"/>
  <c r="R333" i="6"/>
  <c r="R306" i="6"/>
  <c r="S306" i="6"/>
  <c r="S302" i="6"/>
  <c r="S263" i="6"/>
  <c r="S253" i="6"/>
  <c r="R253" i="6"/>
  <c r="Q249" i="6"/>
  <c r="S217" i="6"/>
  <c r="R217" i="6"/>
  <c r="Q213" i="6"/>
  <c r="R193" i="6"/>
  <c r="R181" i="6"/>
  <c r="S181" i="6"/>
  <c r="R177" i="6"/>
  <c r="S138" i="6"/>
  <c r="S60" i="6"/>
  <c r="Q554" i="6"/>
  <c r="S554" i="6"/>
  <c r="Q327" i="6"/>
  <c r="S327" i="6"/>
  <c r="R385" i="6"/>
  <c r="Q385" i="6"/>
  <c r="R5" i="6"/>
  <c r="Q562" i="6"/>
  <c r="S528" i="6"/>
  <c r="Q528" i="6"/>
  <c r="Q516" i="6"/>
  <c r="R516" i="6"/>
  <c r="Q513" i="6"/>
  <c r="S506" i="6"/>
  <c r="R488" i="6"/>
  <c r="Q477" i="6"/>
  <c r="Q367" i="6"/>
  <c r="S367" i="6"/>
  <c r="Q238" i="6"/>
  <c r="R199" i="6"/>
  <c r="S199" i="6"/>
  <c r="Q193" i="6"/>
  <c r="R88" i="6"/>
  <c r="S64" i="6"/>
  <c r="Q43" i="6"/>
  <c r="R43" i="6"/>
  <c r="Q17" i="6"/>
  <c r="R17" i="6"/>
  <c r="Q428" i="6"/>
  <c r="R428" i="6"/>
  <c r="Q447" i="6"/>
  <c r="R447" i="6"/>
  <c r="S447" i="6"/>
  <c r="R174" i="6"/>
  <c r="S174" i="6"/>
  <c r="Q549" i="6"/>
  <c r="S549" i="6"/>
  <c r="Q522" i="6"/>
  <c r="S522" i="6"/>
  <c r="Q455" i="6"/>
  <c r="R455" i="6"/>
  <c r="S455" i="6"/>
  <c r="R364" i="6"/>
  <c r="S364" i="6"/>
  <c r="S570" i="6"/>
  <c r="S550" i="6"/>
  <c r="S520" i="6"/>
  <c r="Q520" i="6"/>
  <c r="R520" i="6"/>
  <c r="R506" i="6"/>
  <c r="Q396" i="6"/>
  <c r="S396" i="6"/>
  <c r="R355" i="6"/>
  <c r="S355" i="6"/>
  <c r="Q283" i="6"/>
  <c r="S283" i="6"/>
  <c r="S267" i="6"/>
  <c r="S257" i="6"/>
  <c r="Q257" i="6"/>
  <c r="R257" i="6"/>
  <c r="S221" i="6"/>
  <c r="Q221" i="6"/>
  <c r="R221" i="6"/>
  <c r="S202" i="6"/>
  <c r="S92" i="6"/>
  <c r="Q210" i="6"/>
  <c r="S210" i="6"/>
  <c r="Q500" i="6"/>
  <c r="S500" i="6"/>
  <c r="Q246" i="6"/>
  <c r="S246" i="6"/>
  <c r="S560" i="6"/>
  <c r="Q560" i="6"/>
  <c r="Q392" i="6"/>
  <c r="R392" i="6"/>
  <c r="S392" i="6"/>
  <c r="S542" i="6"/>
  <c r="R530" i="6"/>
  <c r="Q496" i="6"/>
  <c r="R496" i="6"/>
  <c r="S496" i="6"/>
  <c r="Q492" i="6"/>
  <c r="R492" i="6"/>
  <c r="R483" i="6"/>
  <c r="R554" i="6"/>
  <c r="Q546" i="6"/>
  <c r="R546" i="6"/>
  <c r="Q542" i="6"/>
  <c r="R536" i="6"/>
  <c r="Q530" i="6"/>
  <c r="R491" i="6"/>
  <c r="Q483" i="6"/>
  <c r="R457" i="6"/>
  <c r="Q419" i="6"/>
  <c r="S419" i="6"/>
  <c r="R404" i="6"/>
  <c r="Q373" i="6"/>
  <c r="Q336" i="6"/>
  <c r="S336" i="6"/>
  <c r="R327" i="6"/>
  <c r="S324" i="6"/>
  <c r="Q315" i="6"/>
  <c r="R315" i="6"/>
  <c r="S315" i="6"/>
  <c r="Q287" i="6"/>
  <c r="S287" i="6"/>
  <c r="R267" i="6"/>
  <c r="Q242" i="6"/>
  <c r="S242" i="6"/>
  <c r="Q184" i="6"/>
  <c r="R184" i="6"/>
  <c r="S96" i="6"/>
  <c r="Q75" i="6"/>
  <c r="R75" i="6"/>
  <c r="Q21" i="6"/>
  <c r="R21" i="6"/>
  <c r="Q493" i="6"/>
  <c r="R487" i="6"/>
  <c r="Q475" i="6"/>
  <c r="S463" i="6"/>
  <c r="S416" i="6"/>
  <c r="S368" i="6"/>
  <c r="S359" i="6"/>
  <c r="R353" i="6"/>
  <c r="R337" i="6"/>
  <c r="R334" i="6"/>
  <c r="R331" i="6"/>
  <c r="R323" i="6"/>
  <c r="R281" i="6"/>
  <c r="R265" i="6"/>
  <c r="S254" i="6"/>
  <c r="Q233" i="6"/>
  <c r="R229" i="6"/>
  <c r="S218" i="6"/>
  <c r="S211" i="6"/>
  <c r="Q201" i="6"/>
  <c r="Q189" i="6"/>
  <c r="R182" i="6"/>
  <c r="R166" i="6"/>
  <c r="R161" i="6"/>
  <c r="R153" i="6"/>
  <c r="R141" i="6"/>
  <c r="R132" i="6"/>
  <c r="S122" i="6"/>
  <c r="S80" i="6"/>
  <c r="S48" i="6"/>
  <c r="R27" i="6"/>
  <c r="Q23" i="6"/>
  <c r="Q19" i="6"/>
  <c r="Q15" i="6"/>
  <c r="Q11" i="6"/>
  <c r="Q487" i="6"/>
  <c r="R484" i="6"/>
  <c r="R463" i="6"/>
  <c r="R420" i="6"/>
  <c r="R416" i="6"/>
  <c r="R379" i="6"/>
  <c r="R375" i="6"/>
  <c r="R368" i="6"/>
  <c r="R359" i="6"/>
  <c r="Q353" i="6"/>
  <c r="Q337" i="6"/>
  <c r="Q331" i="6"/>
  <c r="R328" i="6"/>
  <c r="Q319" i="6"/>
  <c r="R277" i="6"/>
  <c r="Q265" i="6"/>
  <c r="S239" i="6"/>
  <c r="Q229" i="6"/>
  <c r="S207" i="6"/>
  <c r="R136" i="6"/>
  <c r="S126" i="6"/>
  <c r="S112" i="6"/>
  <c r="Q71" i="6"/>
  <c r="Q39" i="6"/>
  <c r="Q27" i="6"/>
  <c r="Q2" i="6"/>
  <c r="Q402" i="6"/>
  <c r="Q343" i="6"/>
  <c r="R343" i="6"/>
  <c r="Q278" i="6"/>
  <c r="R278" i="6"/>
  <c r="S169" i="6"/>
  <c r="R169" i="6"/>
  <c r="Q169" i="6"/>
  <c r="S508" i="6"/>
  <c r="R505" i="6"/>
  <c r="R502" i="6"/>
  <c r="R499" i="6"/>
  <c r="S476" i="6"/>
  <c r="R473" i="6"/>
  <c r="R470" i="6"/>
  <c r="S465" i="6"/>
  <c r="R461" i="6"/>
  <c r="Q456" i="6"/>
  <c r="S456" i="6"/>
  <c r="R454" i="6"/>
  <c r="S449" i="6"/>
  <c r="R445" i="6"/>
  <c r="Q406" i="6"/>
  <c r="Q386" i="6"/>
  <c r="R386" i="6"/>
  <c r="Q348" i="6"/>
  <c r="R348" i="6"/>
  <c r="S348" i="6"/>
  <c r="Q346" i="6"/>
  <c r="R346" i="6"/>
  <c r="Q342" i="6"/>
  <c r="R342" i="6"/>
  <c r="S342" i="6"/>
  <c r="S301" i="6"/>
  <c r="Q301" i="6"/>
  <c r="R301" i="6"/>
  <c r="S285" i="6"/>
  <c r="Q285" i="6"/>
  <c r="R285" i="6"/>
  <c r="S269" i="6"/>
  <c r="Q269" i="6"/>
  <c r="R269" i="6"/>
  <c r="R393" i="6"/>
  <c r="S393" i="6"/>
  <c r="Q374" i="6"/>
  <c r="R374" i="6"/>
  <c r="S349" i="6"/>
  <c r="Q349" i="6"/>
  <c r="R349" i="6"/>
  <c r="Q224" i="6"/>
  <c r="R224" i="6"/>
  <c r="S224" i="6"/>
  <c r="Q69" i="6"/>
  <c r="S69" i="6"/>
  <c r="R69" i="6"/>
  <c r="Q40" i="6"/>
  <c r="R40" i="6"/>
  <c r="S40" i="6"/>
  <c r="R569" i="6"/>
  <c r="R565" i="6"/>
  <c r="R561" i="6"/>
  <c r="R557" i="6"/>
  <c r="R553" i="6"/>
  <c r="R549" i="6"/>
  <c r="R545" i="6"/>
  <c r="R541" i="6"/>
  <c r="R537" i="6"/>
  <c r="R533" i="6"/>
  <c r="R529" i="6"/>
  <c r="R525" i="6"/>
  <c r="R521" i="6"/>
  <c r="R517" i="6"/>
  <c r="R514" i="6"/>
  <c r="R511" i="6"/>
  <c r="R508" i="6"/>
  <c r="Q505" i="6"/>
  <c r="Q502" i="6"/>
  <c r="Q499" i="6"/>
  <c r="S494" i="6"/>
  <c r="S488" i="6"/>
  <c r="R485" i="6"/>
  <c r="R482" i="6"/>
  <c r="R479" i="6"/>
  <c r="R476" i="6"/>
  <c r="Q473" i="6"/>
  <c r="Q470" i="6"/>
  <c r="S466" i="6"/>
  <c r="S459" i="6"/>
  <c r="Q454" i="6"/>
  <c r="S450" i="6"/>
  <c r="S443" i="6"/>
  <c r="S439" i="6"/>
  <c r="S435" i="6"/>
  <c r="R397" i="6"/>
  <c r="S397" i="6"/>
  <c r="Q358" i="6"/>
  <c r="R358" i="6"/>
  <c r="S345" i="6"/>
  <c r="Q345" i="6"/>
  <c r="R345" i="6"/>
  <c r="Q339" i="6"/>
  <c r="R339" i="6"/>
  <c r="S339" i="6"/>
  <c r="R266" i="6"/>
  <c r="Q266" i="6"/>
  <c r="S266" i="6"/>
  <c r="Q468" i="6"/>
  <c r="S468" i="6"/>
  <c r="S461" i="6"/>
  <c r="R437" i="6"/>
  <c r="S437" i="6"/>
  <c r="R421" i="6"/>
  <c r="S421" i="6"/>
  <c r="Q362" i="6"/>
  <c r="R362" i="6"/>
  <c r="Q101" i="6"/>
  <c r="S101" i="6"/>
  <c r="R101" i="6"/>
  <c r="R500" i="6"/>
  <c r="Q497" i="6"/>
  <c r="Q466" i="6"/>
  <c r="Q450" i="6"/>
  <c r="R415" i="6"/>
  <c r="R413" i="6"/>
  <c r="S413" i="6"/>
  <c r="S411" i="6"/>
  <c r="R405" i="6"/>
  <c r="S405" i="6"/>
  <c r="Q399" i="6"/>
  <c r="S399" i="6"/>
  <c r="Q390" i="6"/>
  <c r="Q366" i="6"/>
  <c r="R366" i="6"/>
  <c r="S317" i="6"/>
  <c r="Q317" i="6"/>
  <c r="R317" i="6"/>
  <c r="Q311" i="6"/>
  <c r="R311" i="6"/>
  <c r="Q292" i="6"/>
  <c r="S292" i="6"/>
  <c r="R292" i="6"/>
  <c r="Q252" i="6"/>
  <c r="S252" i="6"/>
  <c r="R252" i="6"/>
  <c r="Q105" i="6"/>
  <c r="S105" i="6"/>
  <c r="R105" i="6"/>
  <c r="Q452" i="6"/>
  <c r="S452" i="6"/>
  <c r="R429" i="6"/>
  <c r="S429" i="6"/>
  <c r="Q395" i="6"/>
  <c r="S395" i="6"/>
  <c r="Q228" i="6"/>
  <c r="R228" i="6"/>
  <c r="S228" i="6"/>
  <c r="S563" i="6"/>
  <c r="S551" i="6"/>
  <c r="S547" i="6"/>
  <c r="S543" i="6"/>
  <c r="S539" i="6"/>
  <c r="S535" i="6"/>
  <c r="S531" i="6"/>
  <c r="S527" i="6"/>
  <c r="S523" i="6"/>
  <c r="S519" i="6"/>
  <c r="S498" i="6"/>
  <c r="S495" i="6"/>
  <c r="Q464" i="6"/>
  <c r="S464" i="6"/>
  <c r="S457" i="6"/>
  <c r="Q448" i="6"/>
  <c r="S448" i="6"/>
  <c r="S442" i="6"/>
  <c r="S438" i="6"/>
  <c r="S434" i="6"/>
  <c r="S430" i="6"/>
  <c r="S426" i="6"/>
  <c r="S418" i="6"/>
  <c r="R409" i="6"/>
  <c r="S409" i="6"/>
  <c r="Q403" i="6"/>
  <c r="S403" i="6"/>
  <c r="Q316" i="6"/>
  <c r="R316" i="6"/>
  <c r="S316" i="6"/>
  <c r="Q314" i="6"/>
  <c r="R314" i="6"/>
  <c r="Q310" i="6"/>
  <c r="R310" i="6"/>
  <c r="S310" i="6"/>
  <c r="Q291" i="6"/>
  <c r="R291" i="6"/>
  <c r="S291" i="6"/>
  <c r="Q276" i="6"/>
  <c r="S276" i="6"/>
  <c r="R276" i="6"/>
  <c r="R441" i="6"/>
  <c r="S441" i="6"/>
  <c r="R433" i="6"/>
  <c r="S433" i="6"/>
  <c r="R425" i="6"/>
  <c r="S425" i="6"/>
  <c r="Q378" i="6"/>
  <c r="R378" i="6"/>
  <c r="Q236" i="6"/>
  <c r="R236" i="6"/>
  <c r="S236" i="6"/>
  <c r="Q192" i="6"/>
  <c r="R192" i="6"/>
  <c r="S192" i="6"/>
  <c r="S559" i="6"/>
  <c r="R551" i="6"/>
  <c r="R543" i="6"/>
  <c r="R527" i="6"/>
  <c r="R519" i="6"/>
  <c r="S510" i="6"/>
  <c r="S507" i="6"/>
  <c r="S504" i="6"/>
  <c r="R501" i="6"/>
  <c r="R498" i="6"/>
  <c r="R495" i="6"/>
  <c r="S478" i="6"/>
  <c r="S475" i="6"/>
  <c r="S472" i="6"/>
  <c r="S467" i="6"/>
  <c r="S458" i="6"/>
  <c r="S451" i="6"/>
  <c r="R442" i="6"/>
  <c r="R438" i="6"/>
  <c r="R434" i="6"/>
  <c r="R430" i="6"/>
  <c r="R426" i="6"/>
  <c r="R422" i="6"/>
  <c r="R418" i="6"/>
  <c r="S414" i="6"/>
  <c r="Q407" i="6"/>
  <c r="S407" i="6"/>
  <c r="S402" i="6"/>
  <c r="Q394" i="6"/>
  <c r="R389" i="6"/>
  <c r="S389" i="6"/>
  <c r="Q382" i="6"/>
  <c r="R382" i="6"/>
  <c r="Q370" i="6"/>
  <c r="R370" i="6"/>
  <c r="S313" i="6"/>
  <c r="Q313" i="6"/>
  <c r="R313" i="6"/>
  <c r="Q307" i="6"/>
  <c r="R307" i="6"/>
  <c r="S307" i="6"/>
  <c r="Q275" i="6"/>
  <c r="R275" i="6"/>
  <c r="S275" i="6"/>
  <c r="Q154" i="6"/>
  <c r="S154" i="6"/>
  <c r="R154" i="6"/>
  <c r="Q150" i="6"/>
  <c r="R150" i="6"/>
  <c r="S150" i="6"/>
  <c r="S445" i="6"/>
  <c r="R417" i="6"/>
  <c r="S417" i="6"/>
  <c r="R401" i="6"/>
  <c r="S401" i="6"/>
  <c r="Q320" i="6"/>
  <c r="R320" i="6"/>
  <c r="S320" i="6"/>
  <c r="Q255" i="6"/>
  <c r="R255" i="6"/>
  <c r="S255" i="6"/>
  <c r="S567" i="6"/>
  <c r="S555" i="6"/>
  <c r="R567" i="6"/>
  <c r="R563" i="6"/>
  <c r="R559" i="6"/>
  <c r="R555" i="6"/>
  <c r="R547" i="6"/>
  <c r="R539" i="6"/>
  <c r="R535" i="6"/>
  <c r="R531" i="6"/>
  <c r="R523" i="6"/>
  <c r="S516" i="6"/>
  <c r="R513" i="6"/>
  <c r="R510" i="6"/>
  <c r="R504" i="6"/>
  <c r="Q501" i="6"/>
  <c r="Q498" i="6"/>
  <c r="S490" i="6"/>
  <c r="S484" i="6"/>
  <c r="R481" i="6"/>
  <c r="R478" i="6"/>
  <c r="R472" i="6"/>
  <c r="S469" i="6"/>
  <c r="R467" i="6"/>
  <c r="R465" i="6"/>
  <c r="Q460" i="6"/>
  <c r="S460" i="6"/>
  <c r="R458" i="6"/>
  <c r="S453" i="6"/>
  <c r="R451" i="6"/>
  <c r="R449" i="6"/>
  <c r="Q442" i="6"/>
  <c r="Q438" i="6"/>
  <c r="Q434" i="6"/>
  <c r="Q430" i="6"/>
  <c r="Q426" i="6"/>
  <c r="Q422" i="6"/>
  <c r="Q418" i="6"/>
  <c r="R414" i="6"/>
  <c r="S410" i="6"/>
  <c r="S406" i="6"/>
  <c r="R402" i="6"/>
  <c r="Q398" i="6"/>
  <c r="Q393" i="6"/>
  <c r="S374" i="6"/>
  <c r="Q352" i="6"/>
  <c r="R352" i="6"/>
  <c r="S352" i="6"/>
  <c r="S343" i="6"/>
  <c r="Q294" i="6"/>
  <c r="R294" i="6"/>
  <c r="S278" i="6"/>
  <c r="Q264" i="6"/>
  <c r="S264" i="6"/>
  <c r="R264" i="6"/>
  <c r="S305" i="6"/>
  <c r="Q296" i="6"/>
  <c r="S296" i="6"/>
  <c r="S289" i="6"/>
  <c r="Q280" i="6"/>
  <c r="S280" i="6"/>
  <c r="S273" i="6"/>
  <c r="R271" i="6"/>
  <c r="Q248" i="6"/>
  <c r="S248" i="6"/>
  <c r="Q204" i="6"/>
  <c r="R204" i="6"/>
  <c r="S204" i="6"/>
  <c r="Q183" i="6"/>
  <c r="S183" i="6"/>
  <c r="S137" i="6"/>
  <c r="R137" i="6"/>
  <c r="Q130" i="6"/>
  <c r="R130" i="6"/>
  <c r="S130" i="6"/>
  <c r="Q89" i="6"/>
  <c r="S89" i="6"/>
  <c r="R89" i="6"/>
  <c r="Q52" i="6"/>
  <c r="R52" i="6"/>
  <c r="S52" i="6"/>
  <c r="Q30" i="6"/>
  <c r="S30" i="6"/>
  <c r="R30" i="6"/>
  <c r="S391" i="6"/>
  <c r="S387" i="6"/>
  <c r="S383" i="6"/>
  <c r="S379" i="6"/>
  <c r="S375" i="6"/>
  <c r="Q259" i="6"/>
  <c r="R259" i="6"/>
  <c r="Q216" i="6"/>
  <c r="R216" i="6"/>
  <c r="S216" i="6"/>
  <c r="Q188" i="6"/>
  <c r="R188" i="6"/>
  <c r="S188" i="6"/>
  <c r="S165" i="6"/>
  <c r="Q165" i="6"/>
  <c r="R165" i="6"/>
  <c r="Q72" i="6"/>
  <c r="R72" i="6"/>
  <c r="S72" i="6"/>
  <c r="S444" i="6"/>
  <c r="S440" i="6"/>
  <c r="S436" i="6"/>
  <c r="S432" i="6"/>
  <c r="S428" i="6"/>
  <c r="S424" i="6"/>
  <c r="S420" i="6"/>
  <c r="R344" i="6"/>
  <c r="Q341" i="6"/>
  <c r="Q338" i="6"/>
  <c r="R312" i="6"/>
  <c r="Q309" i="6"/>
  <c r="Q306" i="6"/>
  <c r="Q263" i="6"/>
  <c r="Q244" i="6"/>
  <c r="R244" i="6"/>
  <c r="S244" i="6"/>
  <c r="Q208" i="6"/>
  <c r="R208" i="6"/>
  <c r="S208" i="6"/>
  <c r="Q196" i="6"/>
  <c r="R196" i="6"/>
  <c r="S196" i="6"/>
  <c r="R125" i="6"/>
  <c r="S125" i="6"/>
  <c r="Q125" i="6"/>
  <c r="Q304" i="6"/>
  <c r="S304" i="6"/>
  <c r="S297" i="6"/>
  <c r="Q288" i="6"/>
  <c r="S288" i="6"/>
  <c r="S281" i="6"/>
  <c r="Q272" i="6"/>
  <c r="S272" i="6"/>
  <c r="Q256" i="6"/>
  <c r="S256" i="6"/>
  <c r="Q220" i="6"/>
  <c r="R220" i="6"/>
  <c r="S220" i="6"/>
  <c r="R185" i="6"/>
  <c r="S185" i="6"/>
  <c r="Q139" i="6"/>
  <c r="S139" i="6"/>
  <c r="Q135" i="6"/>
  <c r="S135" i="6"/>
  <c r="R135" i="6"/>
  <c r="S385" i="6"/>
  <c r="S381" i="6"/>
  <c r="S377" i="6"/>
  <c r="S373" i="6"/>
  <c r="S369" i="6"/>
  <c r="S365" i="6"/>
  <c r="S361" i="6"/>
  <c r="S357" i="6"/>
  <c r="S354" i="6"/>
  <c r="S351" i="6"/>
  <c r="R336" i="6"/>
  <c r="Q333" i="6"/>
  <c r="Q330" i="6"/>
  <c r="S322" i="6"/>
  <c r="S319" i="6"/>
  <c r="Q302" i="6"/>
  <c r="S298" i="6"/>
  <c r="Q286" i="6"/>
  <c r="S282" i="6"/>
  <c r="Q270" i="6"/>
  <c r="Q251" i="6"/>
  <c r="R251" i="6"/>
  <c r="Q200" i="6"/>
  <c r="R200" i="6"/>
  <c r="S200" i="6"/>
  <c r="Q167" i="6"/>
  <c r="S167" i="6"/>
  <c r="R167" i="6"/>
  <c r="S152" i="6"/>
  <c r="Q152" i="6"/>
  <c r="R152" i="6"/>
  <c r="R354" i="6"/>
  <c r="S334" i="6"/>
  <c r="S328" i="6"/>
  <c r="R325" i="6"/>
  <c r="R322" i="6"/>
  <c r="R305" i="6"/>
  <c r="Q300" i="6"/>
  <c r="S300" i="6"/>
  <c r="R298" i="6"/>
  <c r="S293" i="6"/>
  <c r="R289" i="6"/>
  <c r="Q284" i="6"/>
  <c r="S284" i="6"/>
  <c r="R282" i="6"/>
  <c r="S277" i="6"/>
  <c r="R273" i="6"/>
  <c r="Q268" i="6"/>
  <c r="S268" i="6"/>
  <c r="Q260" i="6"/>
  <c r="S260" i="6"/>
  <c r="Q240" i="6"/>
  <c r="R240" i="6"/>
  <c r="S240" i="6"/>
  <c r="Q232" i="6"/>
  <c r="R232" i="6"/>
  <c r="S232" i="6"/>
  <c r="Q212" i="6"/>
  <c r="R212" i="6"/>
  <c r="S212" i="6"/>
  <c r="Q171" i="6"/>
  <c r="S171" i="6"/>
  <c r="S156" i="6"/>
  <c r="Q156" i="6"/>
  <c r="R262" i="6"/>
  <c r="R258" i="6"/>
  <c r="R254" i="6"/>
  <c r="R250" i="6"/>
  <c r="R246" i="6"/>
  <c r="R242" i="6"/>
  <c r="R238" i="6"/>
  <c r="R234" i="6"/>
  <c r="R230" i="6"/>
  <c r="R226" i="6"/>
  <c r="R222" i="6"/>
  <c r="R218" i="6"/>
  <c r="R214" i="6"/>
  <c r="R210" i="6"/>
  <c r="R206" i="6"/>
  <c r="R202" i="6"/>
  <c r="R198" i="6"/>
  <c r="R194" i="6"/>
  <c r="R190" i="6"/>
  <c r="R186" i="6"/>
  <c r="Q181" i="6"/>
  <c r="Q175" i="6"/>
  <c r="S175" i="6"/>
  <c r="S173" i="6"/>
  <c r="S160" i="6"/>
  <c r="Q160" i="6"/>
  <c r="Q158" i="6"/>
  <c r="Q143" i="6"/>
  <c r="S143" i="6"/>
  <c r="S141" i="6"/>
  <c r="Q127" i="6"/>
  <c r="S127" i="6"/>
  <c r="Q122" i="6"/>
  <c r="Q104" i="6"/>
  <c r="R104" i="6"/>
  <c r="S104" i="6"/>
  <c r="Q84" i="6"/>
  <c r="R84" i="6"/>
  <c r="S84" i="6"/>
  <c r="S55" i="6"/>
  <c r="Q55" i="6"/>
  <c r="R55" i="6"/>
  <c r="Q26" i="6"/>
  <c r="S26" i="6"/>
  <c r="R26" i="6"/>
  <c r="S247" i="6"/>
  <c r="S243" i="6"/>
  <c r="Q179" i="6"/>
  <c r="S179" i="6"/>
  <c r="S177" i="6"/>
  <c r="S164" i="6"/>
  <c r="Q164" i="6"/>
  <c r="Q162" i="6"/>
  <c r="Q147" i="6"/>
  <c r="S147" i="6"/>
  <c r="S145" i="6"/>
  <c r="Q134" i="6"/>
  <c r="R129" i="6"/>
  <c r="S129" i="6"/>
  <c r="Q116" i="6"/>
  <c r="R116" i="6"/>
  <c r="S116" i="6"/>
  <c r="S87" i="6"/>
  <c r="Q87" i="6"/>
  <c r="R87" i="6"/>
  <c r="Q54" i="6"/>
  <c r="S54" i="6"/>
  <c r="R54" i="6"/>
  <c r="R247" i="6"/>
  <c r="R243" i="6"/>
  <c r="R239" i="6"/>
  <c r="R235" i="6"/>
  <c r="R231" i="6"/>
  <c r="R227" i="6"/>
  <c r="R223" i="6"/>
  <c r="R219" i="6"/>
  <c r="R215" i="6"/>
  <c r="R211" i="6"/>
  <c r="R207" i="6"/>
  <c r="R203" i="6"/>
  <c r="S168" i="6"/>
  <c r="Q168" i="6"/>
  <c r="Q166" i="6"/>
  <c r="Q151" i="6"/>
  <c r="S151" i="6"/>
  <c r="S149" i="6"/>
  <c r="Q119" i="6"/>
  <c r="S119" i="6"/>
  <c r="Q113" i="6"/>
  <c r="S113" i="6"/>
  <c r="R113" i="6"/>
  <c r="S103" i="6"/>
  <c r="R103" i="6"/>
  <c r="Q86" i="6"/>
  <c r="S86" i="6"/>
  <c r="R86" i="6"/>
  <c r="S184" i="6"/>
  <c r="S172" i="6"/>
  <c r="Q172" i="6"/>
  <c r="Q170" i="6"/>
  <c r="Q155" i="6"/>
  <c r="S155" i="6"/>
  <c r="S153" i="6"/>
  <c r="S140" i="6"/>
  <c r="Q140" i="6"/>
  <c r="Q138" i="6"/>
  <c r="Q131" i="6"/>
  <c r="S131" i="6"/>
  <c r="Q126" i="6"/>
  <c r="R121" i="6"/>
  <c r="S121" i="6"/>
  <c r="Q118" i="6"/>
  <c r="S118" i="6"/>
  <c r="R118" i="6"/>
  <c r="Q42" i="6"/>
  <c r="S42" i="6"/>
  <c r="R42" i="6"/>
  <c r="S176" i="6"/>
  <c r="Q176" i="6"/>
  <c r="Q174" i="6"/>
  <c r="Q159" i="6"/>
  <c r="S159" i="6"/>
  <c r="S157" i="6"/>
  <c r="S144" i="6"/>
  <c r="Q144" i="6"/>
  <c r="Q142" i="6"/>
  <c r="R133" i="6"/>
  <c r="S133" i="6"/>
  <c r="Q74" i="6"/>
  <c r="S74" i="6"/>
  <c r="R74" i="6"/>
  <c r="S67" i="6"/>
  <c r="Q67" i="6"/>
  <c r="R67" i="6"/>
  <c r="Q37" i="6"/>
  <c r="S37" i="6"/>
  <c r="R37" i="6"/>
  <c r="S180" i="6"/>
  <c r="Q178" i="6"/>
  <c r="Q163" i="6"/>
  <c r="S163" i="6"/>
  <c r="S161" i="6"/>
  <c r="S148" i="6"/>
  <c r="Q148" i="6"/>
  <c r="Q146" i="6"/>
  <c r="Q123" i="6"/>
  <c r="S123" i="6"/>
  <c r="Q106" i="6"/>
  <c r="S106" i="6"/>
  <c r="R106" i="6"/>
  <c r="S99" i="6"/>
  <c r="Q99" i="6"/>
  <c r="R99" i="6"/>
  <c r="Q57" i="6"/>
  <c r="S57" i="6"/>
  <c r="R57" i="6"/>
  <c r="Q136" i="6"/>
  <c r="Q132" i="6"/>
  <c r="Q128" i="6"/>
  <c r="Q124" i="6"/>
  <c r="Q120" i="6"/>
  <c r="Q110" i="6"/>
  <c r="S110" i="6"/>
  <c r="Q108" i="6"/>
  <c r="Q93" i="6"/>
  <c r="S93" i="6"/>
  <c r="S91" i="6"/>
  <c r="Q78" i="6"/>
  <c r="S78" i="6"/>
  <c r="Q76" i="6"/>
  <c r="Q61" i="6"/>
  <c r="S61" i="6"/>
  <c r="S59" i="6"/>
  <c r="Q46" i="6"/>
  <c r="S46" i="6"/>
  <c r="Q44" i="6"/>
  <c r="Q33" i="6"/>
  <c r="S33" i="6"/>
  <c r="Q28" i="6"/>
  <c r="R28" i="6"/>
  <c r="Q20" i="6"/>
  <c r="R20" i="6"/>
  <c r="Q114" i="6"/>
  <c r="S114" i="6"/>
  <c r="Q112" i="6"/>
  <c r="Q97" i="6"/>
  <c r="S97" i="6"/>
  <c r="S95" i="6"/>
  <c r="Q82" i="6"/>
  <c r="S82" i="6"/>
  <c r="Q80" i="6"/>
  <c r="Q65" i="6"/>
  <c r="S65" i="6"/>
  <c r="S63" i="6"/>
  <c r="Q50" i="6"/>
  <c r="S50" i="6"/>
  <c r="Q48" i="6"/>
  <c r="Q8" i="6"/>
  <c r="R8" i="6"/>
  <c r="Q90" i="6"/>
  <c r="S90" i="6"/>
  <c r="Q88" i="6"/>
  <c r="Q73" i="6"/>
  <c r="S73" i="6"/>
  <c r="S71" i="6"/>
  <c r="Q58" i="6"/>
  <c r="S58" i="6"/>
  <c r="Q56" i="6"/>
  <c r="Q41" i="6"/>
  <c r="S41" i="6"/>
  <c r="S39" i="6"/>
  <c r="Q32" i="6"/>
  <c r="R32" i="6"/>
  <c r="Q16" i="6"/>
  <c r="R16" i="6"/>
  <c r="Q109" i="6"/>
  <c r="S109" i="6"/>
  <c r="S107" i="6"/>
  <c r="Q94" i="6"/>
  <c r="S94" i="6"/>
  <c r="Q92" i="6"/>
  <c r="Q77" i="6"/>
  <c r="S77" i="6"/>
  <c r="S75" i="6"/>
  <c r="Q62" i="6"/>
  <c r="S62" i="6"/>
  <c r="Q60" i="6"/>
  <c r="Q45" i="6"/>
  <c r="S45" i="6"/>
  <c r="S43" i="6"/>
  <c r="S111" i="6"/>
  <c r="Q98" i="6"/>
  <c r="S98" i="6"/>
  <c r="Q96" i="6"/>
  <c r="Q81" i="6"/>
  <c r="S81" i="6"/>
  <c r="S79" i="6"/>
  <c r="Q66" i="6"/>
  <c r="S66" i="6"/>
  <c r="Q64" i="6"/>
  <c r="Q49" i="6"/>
  <c r="S49" i="6"/>
  <c r="S47" i="6"/>
  <c r="Q34" i="6"/>
  <c r="S34" i="6"/>
  <c r="Q29" i="6"/>
  <c r="S29" i="6"/>
  <c r="Q24" i="6"/>
  <c r="R24" i="6"/>
  <c r="Q117" i="6"/>
  <c r="S117" i="6"/>
  <c r="S115" i="6"/>
  <c r="S108" i="6"/>
  <c r="Q102" i="6"/>
  <c r="S102" i="6"/>
  <c r="Q100" i="6"/>
  <c r="R91" i="6"/>
  <c r="Q85" i="6"/>
  <c r="S85" i="6"/>
  <c r="S83" i="6"/>
  <c r="S76" i="6"/>
  <c r="Q70" i="6"/>
  <c r="S70" i="6"/>
  <c r="Q68" i="6"/>
  <c r="R59" i="6"/>
  <c r="Q53" i="6"/>
  <c r="S53" i="6"/>
  <c r="S51" i="6"/>
  <c r="S44" i="6"/>
  <c r="Q38" i="6"/>
  <c r="S38" i="6"/>
  <c r="Q36" i="6"/>
  <c r="Q12" i="6"/>
  <c r="R12" i="6"/>
  <c r="S25" i="6"/>
  <c r="S21" i="6"/>
  <c r="S17" i="6"/>
  <c r="S13" i="6"/>
  <c r="S9" i="6"/>
  <c r="S22" i="6"/>
  <c r="S18" i="6"/>
  <c r="S14" i="6"/>
  <c r="S10" i="6"/>
  <c r="S6" i="6"/>
  <c r="R22" i="6"/>
  <c r="R18" i="6"/>
  <c r="R14" i="6"/>
  <c r="R10" i="6"/>
  <c r="R6" i="6"/>
  <c r="X5" i="6" l="1" a="1"/>
  <c r="X5" i="6" s="1"/>
  <c r="D35" i="2" s="1"/>
  <c r="W8" i="6" a="1"/>
  <c r="W8" i="6" s="1"/>
  <c r="V11" i="6" a="1"/>
  <c r="V11" i="6" s="1"/>
  <c r="U10" i="6" a="1"/>
  <c r="U10" i="6" s="1"/>
  <c r="V6" i="6" a="1"/>
  <c r="V6" i="6" s="1"/>
  <c r="X8" i="6" a="1"/>
  <c r="X8" i="6" s="1"/>
  <c r="D38" i="2" s="1"/>
  <c r="W11" i="6" a="1"/>
  <c r="W11" i="6" s="1"/>
  <c r="U11" i="6" a="1"/>
  <c r="U11" i="6" s="1"/>
  <c r="W6" i="6" a="1"/>
  <c r="W6" i="6" s="1"/>
  <c r="V9" i="6" a="1"/>
  <c r="V9" i="6" s="1"/>
  <c r="X11" i="6" a="1"/>
  <c r="X11" i="6" s="1"/>
  <c r="U5" i="6" a="1"/>
  <c r="U5" i="6" s="1"/>
  <c r="X10" i="6" a="1"/>
  <c r="X10" i="6" s="1"/>
  <c r="X6" i="6" a="1"/>
  <c r="X6" i="6" s="1"/>
  <c r="D36" i="2" s="1"/>
  <c r="W9" i="6" a="1"/>
  <c r="W9" i="6" s="1"/>
  <c r="U6" i="6" a="1"/>
  <c r="U6" i="6" s="1"/>
  <c r="V7" i="6" a="1"/>
  <c r="V7" i="6" s="1"/>
  <c r="X9" i="6" a="1"/>
  <c r="X9" i="6" s="1"/>
  <c r="D39" i="2" s="1"/>
  <c r="U7" i="6" a="1"/>
  <c r="U7" i="6" s="1"/>
  <c r="W5" i="6" a="1"/>
  <c r="W5" i="6" s="1"/>
  <c r="W7" i="6" a="1"/>
  <c r="W7" i="6" s="1"/>
  <c r="V10" i="6" a="1"/>
  <c r="V10" i="6" s="1"/>
  <c r="U8" i="6" a="1"/>
  <c r="U8" i="6" s="1"/>
  <c r="V5" i="6" a="1"/>
  <c r="V5" i="6" s="1"/>
  <c r="X7" i="6" a="1"/>
  <c r="X7" i="6" s="1"/>
  <c r="D37" i="2" s="1"/>
  <c r="W10" i="6" a="1"/>
  <c r="W10" i="6" s="1"/>
  <c r="U9" i="6" a="1"/>
  <c r="U9" i="6" s="1"/>
  <c r="V8" i="6" a="1"/>
  <c r="V8" i="6" s="1"/>
  <c r="B35" i="2" l="1"/>
  <c r="B36" i="2"/>
  <c r="B37" i="2" s="1"/>
  <c r="B38" i="2" s="1"/>
  <c r="B39" i="2" s="1"/>
  <c r="B40" i="2" s="1"/>
  <c r="B41" i="2" s="1"/>
  <c r="B1" i="6"/>
  <c r="A6" i="6"/>
  <c r="A7" i="6"/>
  <c r="A8" i="6"/>
  <c r="D8" i="6" s="1"/>
  <c r="A9" i="6"/>
  <c r="D9" i="6" s="1"/>
  <c r="A10" i="6"/>
  <c r="F10" i="6" s="1"/>
  <c r="A11" i="6"/>
  <c r="A12" i="6"/>
  <c r="B12" i="6" s="1"/>
  <c r="A13" i="6"/>
  <c r="A14" i="6"/>
  <c r="A15" i="6"/>
  <c r="A16" i="6"/>
  <c r="C16" i="6" s="1"/>
  <c r="A17" i="6"/>
  <c r="E17" i="6" s="1"/>
  <c r="A18" i="6"/>
  <c r="F18" i="6" s="1"/>
  <c r="A19" i="6"/>
  <c r="A20" i="6"/>
  <c r="C20" i="6" s="1"/>
  <c r="A21" i="6"/>
  <c r="A22" i="6"/>
  <c r="A23" i="6"/>
  <c r="A24" i="6"/>
  <c r="D24" i="6" s="1"/>
  <c r="A25" i="6"/>
  <c r="E25" i="6" s="1"/>
  <c r="A26" i="6"/>
  <c r="F26" i="6" s="1"/>
  <c r="A27" i="6"/>
  <c r="A28" i="6"/>
  <c r="E28" i="6" s="1"/>
  <c r="A29" i="6"/>
  <c r="A30" i="6"/>
  <c r="A31" i="6"/>
  <c r="A32" i="6"/>
  <c r="C32" i="6" s="1"/>
  <c r="A33" i="6"/>
  <c r="E33" i="6" s="1"/>
  <c r="A34" i="6"/>
  <c r="E34" i="6" s="1"/>
  <c r="A35" i="6"/>
  <c r="A36" i="6"/>
  <c r="F36" i="6" s="1"/>
  <c r="A37" i="6"/>
  <c r="A38" i="6"/>
  <c r="A39" i="6"/>
  <c r="A40" i="6"/>
  <c r="D40" i="6" s="1"/>
  <c r="A41" i="6"/>
  <c r="B41" i="6" s="1"/>
  <c r="A42" i="6"/>
  <c r="C42" i="6" s="1"/>
  <c r="A43" i="6"/>
  <c r="A44" i="6"/>
  <c r="G44" i="6" s="1"/>
  <c r="A45" i="6"/>
  <c r="A46" i="6"/>
  <c r="A47" i="6"/>
  <c r="A48" i="6"/>
  <c r="D48" i="6" s="1"/>
  <c r="A49" i="6"/>
  <c r="D49" i="6" s="1"/>
  <c r="A50" i="6"/>
  <c r="F50" i="6" s="1"/>
  <c r="A51" i="6"/>
  <c r="A52" i="6"/>
  <c r="B52" i="6" s="1"/>
  <c r="A53" i="6"/>
  <c r="A54" i="6"/>
  <c r="A55" i="6"/>
  <c r="A56" i="6"/>
  <c r="B56" i="6" s="1"/>
  <c r="A57" i="6"/>
  <c r="E57" i="6" s="1"/>
  <c r="A58" i="6"/>
  <c r="F58" i="6" s="1"/>
  <c r="A59" i="6"/>
  <c r="A60" i="6"/>
  <c r="B60" i="6" s="1"/>
  <c r="A61" i="6"/>
  <c r="A62" i="6"/>
  <c r="A63" i="6"/>
  <c r="A64" i="6"/>
  <c r="D64" i="6" s="1"/>
  <c r="A65" i="6"/>
  <c r="B65" i="6" s="1"/>
  <c r="A66" i="6"/>
  <c r="E66" i="6" s="1"/>
  <c r="A67" i="6"/>
  <c r="A68" i="6"/>
  <c r="B68" i="6" s="1"/>
  <c r="A69" i="6"/>
  <c r="A70" i="6"/>
  <c r="A71" i="6"/>
  <c r="A72" i="6"/>
  <c r="A73" i="6"/>
  <c r="E73" i="6" s="1"/>
  <c r="A74" i="6"/>
  <c r="F74" i="6" s="1"/>
  <c r="A75" i="6"/>
  <c r="A76" i="6"/>
  <c r="E76" i="6" s="1"/>
  <c r="A77" i="6"/>
  <c r="A78" i="6"/>
  <c r="A79" i="6"/>
  <c r="A80" i="6"/>
  <c r="A81" i="6"/>
  <c r="A82" i="6"/>
  <c r="F82" i="6" s="1"/>
  <c r="A83" i="6"/>
  <c r="A84" i="6"/>
  <c r="B84" i="6" s="1"/>
  <c r="A85" i="6"/>
  <c r="A86" i="6"/>
  <c r="A87" i="6"/>
  <c r="A88" i="6"/>
  <c r="A89" i="6"/>
  <c r="B89" i="6" s="1"/>
  <c r="A90" i="6"/>
  <c r="F90" i="6" s="1"/>
  <c r="A91" i="6"/>
  <c r="A92" i="6"/>
  <c r="D92" i="6" s="1"/>
  <c r="A93" i="6"/>
  <c r="A94" i="6"/>
  <c r="A95" i="6"/>
  <c r="A96" i="6"/>
  <c r="B96" i="6" s="1"/>
  <c r="A97" i="6"/>
  <c r="D97" i="6" s="1"/>
  <c r="A98" i="6"/>
  <c r="B98" i="6" s="1"/>
  <c r="A99" i="6"/>
  <c r="A100" i="6"/>
  <c r="B100" i="6" s="1"/>
  <c r="A101" i="6"/>
  <c r="A102" i="6"/>
  <c r="A103" i="6"/>
  <c r="A104" i="6"/>
  <c r="G104" i="6" s="1"/>
  <c r="A105" i="6"/>
  <c r="E105" i="6" s="1"/>
  <c r="A106" i="6"/>
  <c r="D106" i="6" s="1"/>
  <c r="A107" i="6"/>
  <c r="A108" i="6"/>
  <c r="G108" i="6" s="1"/>
  <c r="A109" i="6"/>
  <c r="A110" i="6"/>
  <c r="A111" i="6"/>
  <c r="A112" i="6"/>
  <c r="G112" i="6" s="1"/>
  <c r="A113" i="6"/>
  <c r="E113" i="6" s="1"/>
  <c r="A114" i="6"/>
  <c r="F114" i="6" s="1"/>
  <c r="A115" i="6"/>
  <c r="A116" i="6"/>
  <c r="G116" i="6" s="1"/>
  <c r="A117" i="6"/>
  <c r="A118" i="6"/>
  <c r="A119" i="6"/>
  <c r="A120" i="6"/>
  <c r="C120" i="6" s="1"/>
  <c r="A121" i="6"/>
  <c r="D121" i="6" s="1"/>
  <c r="A122" i="6"/>
  <c r="A123" i="6"/>
  <c r="A124" i="6"/>
  <c r="B124" i="6" s="1"/>
  <c r="A125" i="6"/>
  <c r="A126" i="6"/>
  <c r="A127" i="6"/>
  <c r="A128" i="6"/>
  <c r="G128" i="6" s="1"/>
  <c r="A129" i="6"/>
  <c r="D129" i="6" s="1"/>
  <c r="A130" i="6"/>
  <c r="B130" i="6" s="1"/>
  <c r="A131" i="6"/>
  <c r="A132" i="6"/>
  <c r="D132" i="6" s="1"/>
  <c r="A133" i="6"/>
  <c r="A134" i="6"/>
  <c r="A135" i="6"/>
  <c r="A136" i="6"/>
  <c r="D136" i="6" s="1"/>
  <c r="A137" i="6"/>
  <c r="D137" i="6" s="1"/>
  <c r="A138" i="6"/>
  <c r="B138" i="6" s="1"/>
  <c r="A139" i="6"/>
  <c r="A140" i="6"/>
  <c r="G140" i="6" s="1"/>
  <c r="A141" i="6"/>
  <c r="A142" i="6"/>
  <c r="A143" i="6"/>
  <c r="A144" i="6"/>
  <c r="D144" i="6" s="1"/>
  <c r="A145" i="6"/>
  <c r="D145" i="6" s="1"/>
  <c r="A146" i="6"/>
  <c r="B146" i="6" s="1"/>
  <c r="A147" i="6"/>
  <c r="A148" i="6"/>
  <c r="B148" i="6" s="1"/>
  <c r="A149" i="6"/>
  <c r="A150" i="6"/>
  <c r="A151" i="6"/>
  <c r="A152" i="6"/>
  <c r="D152" i="6" s="1"/>
  <c r="A153" i="6"/>
  <c r="D153" i="6" s="1"/>
  <c r="A154" i="6"/>
  <c r="B154" i="6" s="1"/>
  <c r="A155" i="6"/>
  <c r="A156" i="6"/>
  <c r="B156" i="6" s="1"/>
  <c r="A157" i="6"/>
  <c r="A158" i="6"/>
  <c r="A159" i="6"/>
  <c r="A160" i="6"/>
  <c r="D160" i="6" s="1"/>
  <c r="A161" i="6"/>
  <c r="A162" i="6"/>
  <c r="A163" i="6"/>
  <c r="A164" i="6"/>
  <c r="F164" i="6" s="1"/>
  <c r="A165" i="6"/>
  <c r="A166" i="6"/>
  <c r="A167" i="6"/>
  <c r="A168" i="6"/>
  <c r="D168" i="6" s="1"/>
  <c r="A169" i="6"/>
  <c r="C169" i="6" s="1"/>
  <c r="A170" i="6"/>
  <c r="A171" i="6"/>
  <c r="A172" i="6"/>
  <c r="B172" i="6" s="1"/>
  <c r="A173" i="6"/>
  <c r="A174" i="6"/>
  <c r="A175" i="6"/>
  <c r="A176" i="6"/>
  <c r="B176" i="6" s="1"/>
  <c r="A177" i="6"/>
  <c r="C177" i="6" s="1"/>
  <c r="A178" i="6"/>
  <c r="C178" i="6" s="1"/>
  <c r="A179" i="6"/>
  <c r="A180" i="6"/>
  <c r="B180" i="6" s="1"/>
  <c r="A181" i="6"/>
  <c r="A182" i="6"/>
  <c r="A183" i="6"/>
  <c r="A184" i="6"/>
  <c r="F184" i="6" s="1"/>
  <c r="A185" i="6"/>
  <c r="A186" i="6"/>
  <c r="B186" i="6" s="1"/>
  <c r="A187" i="6"/>
  <c r="A188" i="6"/>
  <c r="F188" i="6" s="1"/>
  <c r="A189" i="6"/>
  <c r="A190" i="6"/>
  <c r="A191" i="6"/>
  <c r="A192" i="6"/>
  <c r="B192" i="6" s="1"/>
  <c r="A193" i="6"/>
  <c r="B193" i="6" s="1"/>
  <c r="A194" i="6"/>
  <c r="E194" i="6" s="1"/>
  <c r="A195" i="6"/>
  <c r="A196" i="6"/>
  <c r="B196" i="6" s="1"/>
  <c r="A197" i="6"/>
  <c r="A198" i="6"/>
  <c r="A199" i="6"/>
  <c r="A200" i="6"/>
  <c r="G200" i="6" s="1"/>
  <c r="A201" i="6"/>
  <c r="A202" i="6"/>
  <c r="B202" i="6" s="1"/>
  <c r="A203" i="6"/>
  <c r="A204" i="6"/>
  <c r="E204" i="6" s="1"/>
  <c r="A205" i="6"/>
  <c r="A206" i="6"/>
  <c r="A207" i="6"/>
  <c r="A208" i="6"/>
  <c r="A209" i="6"/>
  <c r="C209" i="6" s="1"/>
  <c r="A210" i="6"/>
  <c r="B210" i="6" s="1"/>
  <c r="A211" i="6"/>
  <c r="A212" i="6"/>
  <c r="G212" i="6" s="1"/>
  <c r="A213" i="6"/>
  <c r="A214" i="6"/>
  <c r="A215" i="6"/>
  <c r="A216" i="6"/>
  <c r="E216" i="6" s="1"/>
  <c r="A217" i="6"/>
  <c r="E217" i="6" s="1"/>
  <c r="A218" i="6"/>
  <c r="G218" i="6" s="1"/>
  <c r="A219" i="6"/>
  <c r="A220" i="6"/>
  <c r="C220" i="6" s="1"/>
  <c r="A221" i="6"/>
  <c r="A222" i="6"/>
  <c r="A223" i="6"/>
  <c r="A224" i="6"/>
  <c r="A225" i="6"/>
  <c r="F225" i="6" s="1"/>
  <c r="A226" i="6"/>
  <c r="G226" i="6" s="1"/>
  <c r="A227" i="6"/>
  <c r="A228" i="6"/>
  <c r="F228" i="6" s="1"/>
  <c r="A229" i="6"/>
  <c r="A230" i="6"/>
  <c r="A231" i="6"/>
  <c r="A232" i="6"/>
  <c r="E232" i="6" s="1"/>
  <c r="A233" i="6"/>
  <c r="B233" i="6" s="1"/>
  <c r="A234" i="6"/>
  <c r="G234" i="6" s="1"/>
  <c r="A235" i="6"/>
  <c r="A236" i="6"/>
  <c r="F236" i="6" s="1"/>
  <c r="A237" i="6"/>
  <c r="A238" i="6"/>
  <c r="A239" i="6"/>
  <c r="A240" i="6"/>
  <c r="A241" i="6"/>
  <c r="F241" i="6" s="1"/>
  <c r="A242" i="6"/>
  <c r="G242" i="6" s="1"/>
  <c r="A243" i="6"/>
  <c r="A244" i="6"/>
  <c r="F244" i="6" s="1"/>
  <c r="A245" i="6"/>
  <c r="A246" i="6"/>
  <c r="A247" i="6"/>
  <c r="A248" i="6"/>
  <c r="A249" i="6"/>
  <c r="B249" i="6" s="1"/>
  <c r="A250" i="6"/>
  <c r="C250" i="6" s="1"/>
  <c r="A5" i="6"/>
  <c r="F5" i="6" s="1"/>
  <c r="B7" i="6"/>
  <c r="B9" i="6"/>
  <c r="C9" i="6"/>
  <c r="G11" i="6"/>
  <c r="B11" i="6"/>
  <c r="C11" i="6"/>
  <c r="D11" i="6"/>
  <c r="E11" i="6"/>
  <c r="F11" i="6"/>
  <c r="G12" i="6"/>
  <c r="B13" i="6"/>
  <c r="C13" i="6"/>
  <c r="D13" i="6"/>
  <c r="E13" i="6"/>
  <c r="F13" i="6"/>
  <c r="G13" i="6"/>
  <c r="D16" i="6"/>
  <c r="B16" i="6"/>
  <c r="G19" i="6"/>
  <c r="B19" i="6"/>
  <c r="C19" i="6"/>
  <c r="D19" i="6"/>
  <c r="E19" i="6"/>
  <c r="F19" i="6"/>
  <c r="B21" i="6"/>
  <c r="C21" i="6"/>
  <c r="D21" i="6"/>
  <c r="E21" i="6"/>
  <c r="F21" i="6"/>
  <c r="G21" i="6"/>
  <c r="C25" i="6"/>
  <c r="D25" i="6"/>
  <c r="G27" i="6"/>
  <c r="B27" i="6"/>
  <c r="C27" i="6"/>
  <c r="D27" i="6"/>
  <c r="E27" i="6"/>
  <c r="F27" i="6"/>
  <c r="C28" i="6"/>
  <c r="B29" i="6"/>
  <c r="C29" i="6"/>
  <c r="D29" i="6"/>
  <c r="E29" i="6"/>
  <c r="F29" i="6"/>
  <c r="G29" i="6"/>
  <c r="B31" i="6"/>
  <c r="D32" i="6"/>
  <c r="B32" i="6"/>
  <c r="G35" i="6"/>
  <c r="B35" i="6"/>
  <c r="C35" i="6"/>
  <c r="D35" i="6"/>
  <c r="E35" i="6"/>
  <c r="F35" i="6"/>
  <c r="D36" i="6"/>
  <c r="B37" i="6"/>
  <c r="C37" i="6"/>
  <c r="D37" i="6"/>
  <c r="E37" i="6"/>
  <c r="F37" i="6"/>
  <c r="G37" i="6"/>
  <c r="B39" i="6"/>
  <c r="B40" i="6"/>
  <c r="C40" i="6"/>
  <c r="E41" i="6"/>
  <c r="G43" i="6"/>
  <c r="B43" i="6"/>
  <c r="C43" i="6"/>
  <c r="D43" i="6"/>
  <c r="E43" i="6"/>
  <c r="F43" i="6"/>
  <c r="E44" i="6"/>
  <c r="B45" i="6"/>
  <c r="C45" i="6"/>
  <c r="D45" i="6"/>
  <c r="E45" i="6"/>
  <c r="F45" i="6"/>
  <c r="G45" i="6"/>
  <c r="B47" i="6"/>
  <c r="B49" i="6"/>
  <c r="C49" i="6"/>
  <c r="G51" i="6"/>
  <c r="B51" i="6"/>
  <c r="C51" i="6"/>
  <c r="D51" i="6"/>
  <c r="E51" i="6"/>
  <c r="F51" i="6"/>
  <c r="F52" i="6"/>
  <c r="B53" i="6"/>
  <c r="C53" i="6"/>
  <c r="D53" i="6"/>
  <c r="E53" i="6"/>
  <c r="F53" i="6"/>
  <c r="G53" i="6"/>
  <c r="B55" i="6"/>
  <c r="D56" i="6"/>
  <c r="G59" i="6"/>
  <c r="B59" i="6"/>
  <c r="C59" i="6"/>
  <c r="D59" i="6"/>
  <c r="E59" i="6"/>
  <c r="F59" i="6"/>
  <c r="G60" i="6"/>
  <c r="B61" i="6"/>
  <c r="C61" i="6"/>
  <c r="D61" i="6"/>
  <c r="E61" i="6"/>
  <c r="F61" i="6"/>
  <c r="G61" i="6"/>
  <c r="B63" i="6"/>
  <c r="B64" i="6"/>
  <c r="C64" i="6"/>
  <c r="E65" i="6"/>
  <c r="G67" i="6"/>
  <c r="B67" i="6"/>
  <c r="C67" i="6"/>
  <c r="D67" i="6"/>
  <c r="E67" i="6"/>
  <c r="F67" i="6"/>
  <c r="B69" i="6"/>
  <c r="C69" i="6"/>
  <c r="D69" i="6"/>
  <c r="E69" i="6"/>
  <c r="F69" i="6"/>
  <c r="G69" i="6"/>
  <c r="G70" i="6"/>
  <c r="B71" i="6"/>
  <c r="G75" i="6"/>
  <c r="B75" i="6"/>
  <c r="C75" i="6"/>
  <c r="D75" i="6"/>
  <c r="E75" i="6"/>
  <c r="F75" i="6"/>
  <c r="C76" i="6"/>
  <c r="B77" i="6"/>
  <c r="C77" i="6"/>
  <c r="D77" i="6"/>
  <c r="E77" i="6"/>
  <c r="F77" i="6"/>
  <c r="G77" i="6"/>
  <c r="B79" i="6"/>
  <c r="B80" i="6"/>
  <c r="C80" i="6"/>
  <c r="B81" i="6"/>
  <c r="G83" i="6"/>
  <c r="B83" i="6"/>
  <c r="C83" i="6"/>
  <c r="D83" i="6"/>
  <c r="E83" i="6"/>
  <c r="F83" i="6"/>
  <c r="B85" i="6"/>
  <c r="C85" i="6"/>
  <c r="D85" i="6"/>
  <c r="E85" i="6"/>
  <c r="F85" i="6"/>
  <c r="G85" i="6"/>
  <c r="F86" i="6"/>
  <c r="B87" i="6"/>
  <c r="B88" i="6"/>
  <c r="C88" i="6"/>
  <c r="G91" i="6"/>
  <c r="B91" i="6"/>
  <c r="C91" i="6"/>
  <c r="D91" i="6"/>
  <c r="E91" i="6"/>
  <c r="F91" i="6"/>
  <c r="B92" i="6"/>
  <c r="B93" i="6"/>
  <c r="C93" i="6"/>
  <c r="D93" i="6"/>
  <c r="E93" i="6"/>
  <c r="F93" i="6"/>
  <c r="G93" i="6"/>
  <c r="E94" i="6"/>
  <c r="G95" i="6"/>
  <c r="B95" i="6"/>
  <c r="F95" i="6"/>
  <c r="B97" i="6"/>
  <c r="C97" i="6"/>
  <c r="G99" i="6"/>
  <c r="B99" i="6"/>
  <c r="C99" i="6"/>
  <c r="D99" i="6"/>
  <c r="E99" i="6"/>
  <c r="F99" i="6"/>
  <c r="G100" i="6"/>
  <c r="B101" i="6"/>
  <c r="C101" i="6"/>
  <c r="D101" i="6"/>
  <c r="E101" i="6"/>
  <c r="F101" i="6"/>
  <c r="G101" i="6"/>
  <c r="F103" i="6"/>
  <c r="B104" i="6"/>
  <c r="C104" i="6"/>
  <c r="F104" i="6"/>
  <c r="G107" i="6"/>
  <c r="B107" i="6"/>
  <c r="C107" i="6"/>
  <c r="E107" i="6"/>
  <c r="F107" i="6"/>
  <c r="E108" i="6"/>
  <c r="B109" i="6"/>
  <c r="C109" i="6"/>
  <c r="D109" i="6"/>
  <c r="E109" i="6"/>
  <c r="F109" i="6"/>
  <c r="G109" i="6"/>
  <c r="B110" i="6"/>
  <c r="C110" i="6"/>
  <c r="G110" i="6"/>
  <c r="E111" i="6"/>
  <c r="D112" i="6"/>
  <c r="B112" i="6"/>
  <c r="C112" i="6"/>
  <c r="F112" i="6"/>
  <c r="G113" i="6"/>
  <c r="D115" i="6"/>
  <c r="B117" i="6"/>
  <c r="C117" i="6"/>
  <c r="D117" i="6"/>
  <c r="E117" i="6"/>
  <c r="F117" i="6"/>
  <c r="G117" i="6"/>
  <c r="B118" i="6"/>
  <c r="D118" i="6"/>
  <c r="E118" i="6"/>
  <c r="F118" i="6"/>
  <c r="G118" i="6"/>
  <c r="C119" i="6"/>
  <c r="B119" i="6"/>
  <c r="F119" i="6"/>
  <c r="G119" i="6"/>
  <c r="D120" i="6"/>
  <c r="B120" i="6"/>
  <c r="G123" i="6"/>
  <c r="B123" i="6"/>
  <c r="C123" i="6"/>
  <c r="E123" i="6"/>
  <c r="F123" i="6"/>
  <c r="B125" i="6"/>
  <c r="C125" i="6"/>
  <c r="D125" i="6"/>
  <c r="E125" i="6"/>
  <c r="F125" i="6"/>
  <c r="G125" i="6"/>
  <c r="E126" i="6"/>
  <c r="C127" i="6"/>
  <c r="B127" i="6"/>
  <c r="F127" i="6"/>
  <c r="G127" i="6"/>
  <c r="D128" i="6"/>
  <c r="B128" i="6"/>
  <c r="C128" i="6"/>
  <c r="F128" i="6"/>
  <c r="G131" i="6"/>
  <c r="B131" i="6"/>
  <c r="C131" i="6"/>
  <c r="E131" i="6"/>
  <c r="F131" i="6"/>
  <c r="B132" i="6"/>
  <c r="B133" i="6"/>
  <c r="C133" i="6"/>
  <c r="D133" i="6"/>
  <c r="E133" i="6"/>
  <c r="F133" i="6"/>
  <c r="G133" i="6"/>
  <c r="C135" i="6"/>
  <c r="B135" i="6"/>
  <c r="F135" i="6"/>
  <c r="G135" i="6"/>
  <c r="C136" i="6"/>
  <c r="F136" i="6"/>
  <c r="G136" i="6"/>
  <c r="G139" i="6"/>
  <c r="B139" i="6"/>
  <c r="C139" i="6"/>
  <c r="E139" i="6"/>
  <c r="F139" i="6"/>
  <c r="E140" i="6"/>
  <c r="B141" i="6"/>
  <c r="C141" i="6"/>
  <c r="D141" i="6"/>
  <c r="E141" i="6"/>
  <c r="F141" i="6"/>
  <c r="G141" i="6"/>
  <c r="E142" i="6"/>
  <c r="F142" i="6"/>
  <c r="C143" i="6"/>
  <c r="B143" i="6"/>
  <c r="F143" i="6"/>
  <c r="G143" i="6"/>
  <c r="C144" i="6"/>
  <c r="F144" i="6"/>
  <c r="G144" i="6"/>
  <c r="G147" i="6"/>
  <c r="B147" i="6"/>
  <c r="C147" i="6"/>
  <c r="E147" i="6"/>
  <c r="F147" i="6"/>
  <c r="F148" i="6"/>
  <c r="B149" i="6"/>
  <c r="C149" i="6"/>
  <c r="D149" i="6"/>
  <c r="E149" i="6"/>
  <c r="F149" i="6"/>
  <c r="G149" i="6"/>
  <c r="E150" i="6"/>
  <c r="F150" i="6"/>
  <c r="C151" i="6"/>
  <c r="B151" i="6"/>
  <c r="F151" i="6"/>
  <c r="G151" i="6"/>
  <c r="C152" i="6"/>
  <c r="F152" i="6"/>
  <c r="G152" i="6"/>
  <c r="G155" i="6"/>
  <c r="B155" i="6"/>
  <c r="C155" i="6"/>
  <c r="E155" i="6"/>
  <c r="F155" i="6"/>
  <c r="G156" i="6"/>
  <c r="B157" i="6"/>
  <c r="C157" i="6"/>
  <c r="D157" i="6"/>
  <c r="E157" i="6"/>
  <c r="F157" i="6"/>
  <c r="G157" i="6"/>
  <c r="E158" i="6"/>
  <c r="F158" i="6"/>
  <c r="F159" i="6"/>
  <c r="B159" i="6"/>
  <c r="F160" i="6"/>
  <c r="G160" i="6"/>
  <c r="C161" i="6"/>
  <c r="G163" i="6"/>
  <c r="B163" i="6"/>
  <c r="C163" i="6"/>
  <c r="E163" i="6"/>
  <c r="F163" i="6"/>
  <c r="D164" i="6"/>
  <c r="B165" i="6"/>
  <c r="C165" i="6"/>
  <c r="D165" i="6"/>
  <c r="E165" i="6"/>
  <c r="F165" i="6"/>
  <c r="G165" i="6"/>
  <c r="D166" i="6"/>
  <c r="E166" i="6"/>
  <c r="B167" i="6"/>
  <c r="E167" i="6"/>
  <c r="F167" i="6"/>
  <c r="G167" i="6"/>
  <c r="F168" i="6"/>
  <c r="G168" i="6"/>
  <c r="D169" i="6"/>
  <c r="C171" i="6"/>
  <c r="B171" i="6"/>
  <c r="F171" i="6"/>
  <c r="B173" i="6"/>
  <c r="C173" i="6"/>
  <c r="D173" i="6"/>
  <c r="E173" i="6"/>
  <c r="F173" i="6"/>
  <c r="G173" i="6"/>
  <c r="D174" i="6"/>
  <c r="E174" i="6"/>
  <c r="B175" i="6"/>
  <c r="E175" i="6"/>
  <c r="F175" i="6"/>
  <c r="G175" i="6"/>
  <c r="D176" i="6"/>
  <c r="B177" i="6"/>
  <c r="G177" i="6"/>
  <c r="G179" i="6"/>
  <c r="C179" i="6"/>
  <c r="B181" i="6"/>
  <c r="C181" i="6"/>
  <c r="D181" i="6"/>
  <c r="E181" i="6"/>
  <c r="F181" i="6"/>
  <c r="G181" i="6"/>
  <c r="D182" i="6"/>
  <c r="E182" i="6"/>
  <c r="F182" i="6"/>
  <c r="G182" i="6"/>
  <c r="B183" i="6"/>
  <c r="E183" i="6"/>
  <c r="G184" i="6"/>
  <c r="B184" i="6"/>
  <c r="C184" i="6"/>
  <c r="G187" i="6"/>
  <c r="B187" i="6"/>
  <c r="C187" i="6"/>
  <c r="D187" i="6"/>
  <c r="E187" i="6"/>
  <c r="D188" i="6"/>
  <c r="B189" i="6"/>
  <c r="C189" i="6"/>
  <c r="D189" i="6"/>
  <c r="E189" i="6"/>
  <c r="F189" i="6"/>
  <c r="G189" i="6"/>
  <c r="D190" i="6"/>
  <c r="B191" i="6"/>
  <c r="E191" i="6"/>
  <c r="F191" i="6"/>
  <c r="G191" i="6"/>
  <c r="F192" i="6"/>
  <c r="G192" i="6"/>
  <c r="C193" i="6"/>
  <c r="G195" i="6"/>
  <c r="C195" i="6"/>
  <c r="G196" i="6"/>
  <c r="B197" i="6"/>
  <c r="C197" i="6"/>
  <c r="D197" i="6"/>
  <c r="E197" i="6"/>
  <c r="F197" i="6"/>
  <c r="G197" i="6"/>
  <c r="D198" i="6"/>
  <c r="E198" i="6"/>
  <c r="F198" i="6"/>
  <c r="G198" i="6"/>
  <c r="B199" i="6"/>
  <c r="E199" i="6"/>
  <c r="F200" i="6"/>
  <c r="G203" i="6"/>
  <c r="B203" i="6"/>
  <c r="C203" i="6"/>
  <c r="D203" i="6"/>
  <c r="E203" i="6"/>
  <c r="C204" i="6"/>
  <c r="B205" i="6"/>
  <c r="C205" i="6"/>
  <c r="D205" i="6"/>
  <c r="E205" i="6"/>
  <c r="F205" i="6"/>
  <c r="G205" i="6"/>
  <c r="D206" i="6"/>
  <c r="B207" i="6"/>
  <c r="E207" i="6"/>
  <c r="F207" i="6"/>
  <c r="G207" i="6"/>
  <c r="B208" i="6"/>
  <c r="F208" i="6"/>
  <c r="G208" i="6"/>
  <c r="D211" i="6"/>
  <c r="C211" i="6"/>
  <c r="G211" i="6"/>
  <c r="E212" i="6"/>
  <c r="B213" i="6"/>
  <c r="C213" i="6"/>
  <c r="F213" i="6"/>
  <c r="C214" i="6"/>
  <c r="B214" i="6"/>
  <c r="D214" i="6"/>
  <c r="E214" i="6"/>
  <c r="F214" i="6"/>
  <c r="D215" i="6"/>
  <c r="G215" i="6"/>
  <c r="C216" i="6"/>
  <c r="F217" i="6"/>
  <c r="B217" i="6"/>
  <c r="B219" i="6"/>
  <c r="F219" i="6"/>
  <c r="B221" i="6"/>
  <c r="D221" i="6"/>
  <c r="C222" i="6"/>
  <c r="B222" i="6"/>
  <c r="F222" i="6"/>
  <c r="D223" i="6"/>
  <c r="B223" i="6"/>
  <c r="C223" i="6"/>
  <c r="E223" i="6"/>
  <c r="F223" i="6"/>
  <c r="E224" i="6"/>
  <c r="G224" i="6"/>
  <c r="F227" i="6"/>
  <c r="B227" i="6"/>
  <c r="C227" i="6"/>
  <c r="D227" i="6"/>
  <c r="E227" i="6"/>
  <c r="G227" i="6"/>
  <c r="D228" i="6"/>
  <c r="B229" i="6"/>
  <c r="C230" i="6"/>
  <c r="B230" i="6"/>
  <c r="D230" i="6"/>
  <c r="E230" i="6"/>
  <c r="F230" i="6"/>
  <c r="G230" i="6"/>
  <c r="D231" i="6"/>
  <c r="C231" i="6"/>
  <c r="G231" i="6"/>
  <c r="E233" i="6"/>
  <c r="F235" i="6"/>
  <c r="B235" i="6"/>
  <c r="C235" i="6"/>
  <c r="D235" i="6"/>
  <c r="E235" i="6"/>
  <c r="G235" i="6"/>
  <c r="D236" i="6"/>
  <c r="B237" i="6"/>
  <c r="C238" i="6"/>
  <c r="B238" i="6"/>
  <c r="D238" i="6"/>
  <c r="E238" i="6"/>
  <c r="F238" i="6"/>
  <c r="G238" i="6"/>
  <c r="D239" i="6"/>
  <c r="C239" i="6"/>
  <c r="G239" i="6"/>
  <c r="E240" i="6"/>
  <c r="D240" i="6"/>
  <c r="F243" i="6"/>
  <c r="B243" i="6"/>
  <c r="C243" i="6"/>
  <c r="D243" i="6"/>
  <c r="E243" i="6"/>
  <c r="G243" i="6"/>
  <c r="D244" i="6"/>
  <c r="B245" i="6"/>
  <c r="B246" i="6"/>
  <c r="C246" i="6"/>
  <c r="D246" i="6"/>
  <c r="E246" i="6"/>
  <c r="F246" i="6"/>
  <c r="G246" i="6"/>
  <c r="D247" i="6"/>
  <c r="C247" i="6"/>
  <c r="G247" i="6"/>
  <c r="E248" i="6"/>
  <c r="D248" i="6"/>
  <c r="F249" i="6"/>
  <c r="E5" i="6"/>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4" i="5"/>
  <c r="D73" i="6" l="1"/>
  <c r="B25" i="6"/>
  <c r="E9" i="6"/>
  <c r="B250" i="6"/>
  <c r="E241" i="6"/>
  <c r="F233" i="6"/>
  <c r="G209" i="6"/>
  <c r="C200" i="6"/>
  <c r="G176" i="6"/>
  <c r="C168" i="6"/>
  <c r="C160" i="6"/>
  <c r="B152" i="6"/>
  <c r="B144" i="6"/>
  <c r="B136" i="6"/>
  <c r="D113" i="6"/>
  <c r="G105" i="6"/>
  <c r="C73" i="6"/>
  <c r="C57" i="6"/>
  <c r="C48" i="6"/>
  <c r="D33" i="6"/>
  <c r="D17" i="6"/>
  <c r="C8" i="6"/>
  <c r="E74" i="6"/>
  <c r="D57" i="6"/>
  <c r="E49" i="6"/>
  <c r="D34" i="6"/>
  <c r="E249" i="6"/>
  <c r="B241" i="6"/>
  <c r="B209" i="6"/>
  <c r="B200" i="6"/>
  <c r="F176" i="6"/>
  <c r="B168" i="6"/>
  <c r="B160" i="6"/>
  <c r="G120" i="6"/>
  <c r="C113" i="6"/>
  <c r="B105" i="6"/>
  <c r="B73" i="6"/>
  <c r="D66" i="6"/>
  <c r="B57" i="6"/>
  <c r="B48" i="6"/>
  <c r="B42" i="6"/>
  <c r="C33" i="6"/>
  <c r="C24" i="6"/>
  <c r="C17" i="6"/>
  <c r="B8" i="6"/>
  <c r="F242" i="6"/>
  <c r="E210" i="6"/>
  <c r="F113" i="6"/>
  <c r="D194" i="6"/>
  <c r="C176" i="6"/>
  <c r="F120" i="6"/>
  <c r="D89" i="6"/>
  <c r="D65" i="6"/>
  <c r="D41" i="6"/>
  <c r="B33" i="6"/>
  <c r="B24" i="6"/>
  <c r="B17" i="6"/>
  <c r="C225" i="6"/>
  <c r="E218" i="6"/>
  <c r="G193" i="6"/>
  <c r="E154" i="6"/>
  <c r="C89" i="6"/>
  <c r="C65" i="6"/>
  <c r="C56" i="6"/>
  <c r="C41" i="6"/>
  <c r="B178" i="6"/>
  <c r="G250" i="6"/>
  <c r="D242" i="6"/>
  <c r="D218" i="6"/>
  <c r="D210" i="6"/>
  <c r="C194" i="6"/>
  <c r="E146" i="6"/>
  <c r="G114" i="6"/>
  <c r="D74" i="6"/>
  <c r="C66" i="6"/>
  <c r="E58" i="6"/>
  <c r="F42" i="6"/>
  <c r="C34" i="6"/>
  <c r="E26" i="6"/>
  <c r="E18" i="6"/>
  <c r="C242" i="6"/>
  <c r="C218" i="6"/>
  <c r="C210" i="6"/>
  <c r="B194" i="6"/>
  <c r="B114" i="6"/>
  <c r="E90" i="6"/>
  <c r="E82" i="6"/>
  <c r="C74" i="6"/>
  <c r="B66" i="6"/>
  <c r="D58" i="6"/>
  <c r="B34" i="6"/>
  <c r="D26" i="6"/>
  <c r="D18" i="6"/>
  <c r="E10" i="6"/>
  <c r="B242" i="6"/>
  <c r="F234" i="6"/>
  <c r="B218" i="6"/>
  <c r="E138" i="6"/>
  <c r="E130" i="6"/>
  <c r="D90" i="6"/>
  <c r="D82" i="6"/>
  <c r="B74" i="6"/>
  <c r="F66" i="6"/>
  <c r="C58" i="6"/>
  <c r="E50" i="6"/>
  <c r="F34" i="6"/>
  <c r="C26" i="6"/>
  <c r="C18" i="6"/>
  <c r="D10" i="6"/>
  <c r="D234" i="6"/>
  <c r="C90" i="6"/>
  <c r="C82" i="6"/>
  <c r="B58" i="6"/>
  <c r="D50" i="6"/>
  <c r="B26" i="6"/>
  <c r="B18" i="6"/>
  <c r="C10" i="6"/>
  <c r="F250" i="6"/>
  <c r="C234" i="6"/>
  <c r="E226" i="6"/>
  <c r="E178" i="6"/>
  <c r="B90" i="6"/>
  <c r="B82" i="6"/>
  <c r="C50" i="6"/>
  <c r="E42" i="6"/>
  <c r="B10" i="6"/>
  <c r="D250" i="6"/>
  <c r="B234" i="6"/>
  <c r="D178" i="6"/>
  <c r="B50" i="6"/>
  <c r="D42" i="6"/>
  <c r="B226" i="6"/>
  <c r="E244" i="6"/>
  <c r="E236" i="6"/>
  <c r="E228" i="6"/>
  <c r="B220" i="6"/>
  <c r="F212" i="6"/>
  <c r="D204" i="6"/>
  <c r="E188" i="6"/>
  <c r="E164" i="6"/>
  <c r="G148" i="6"/>
  <c r="F140" i="6"/>
  <c r="C132" i="6"/>
  <c r="F108" i="6"/>
  <c r="C92" i="6"/>
  <c r="D76" i="6"/>
  <c r="G52" i="6"/>
  <c r="F44" i="6"/>
  <c r="E36" i="6"/>
  <c r="D28" i="6"/>
  <c r="B20" i="6"/>
  <c r="C244" i="6"/>
  <c r="C236" i="6"/>
  <c r="C228" i="6"/>
  <c r="D212" i="6"/>
  <c r="B204" i="6"/>
  <c r="F196" i="6"/>
  <c r="C188" i="6"/>
  <c r="G180" i="6"/>
  <c r="G172" i="6"/>
  <c r="C164" i="6"/>
  <c r="F156" i="6"/>
  <c r="E148" i="6"/>
  <c r="D140" i="6"/>
  <c r="G124" i="6"/>
  <c r="F116" i="6"/>
  <c r="D108" i="6"/>
  <c r="F100" i="6"/>
  <c r="G84" i="6"/>
  <c r="B76" i="6"/>
  <c r="G68" i="6"/>
  <c r="F60" i="6"/>
  <c r="E52" i="6"/>
  <c r="D44" i="6"/>
  <c r="C36" i="6"/>
  <c r="B28" i="6"/>
  <c r="F12" i="6"/>
  <c r="B244" i="6"/>
  <c r="B236" i="6"/>
  <c r="B228" i="6"/>
  <c r="G220" i="6"/>
  <c r="C212" i="6"/>
  <c r="E196" i="6"/>
  <c r="B188" i="6"/>
  <c r="F180" i="6"/>
  <c r="F172" i="6"/>
  <c r="B164" i="6"/>
  <c r="E156" i="6"/>
  <c r="D148" i="6"/>
  <c r="C140" i="6"/>
  <c r="F124" i="6"/>
  <c r="E116" i="6"/>
  <c r="C108" i="6"/>
  <c r="E100" i="6"/>
  <c r="F84" i="6"/>
  <c r="F68" i="6"/>
  <c r="E60" i="6"/>
  <c r="D52" i="6"/>
  <c r="C44" i="6"/>
  <c r="B36" i="6"/>
  <c r="G20" i="6"/>
  <c r="E12" i="6"/>
  <c r="G244" i="6"/>
  <c r="G236" i="6"/>
  <c r="F220" i="6"/>
  <c r="B212" i="6"/>
  <c r="D196" i="6"/>
  <c r="E180" i="6"/>
  <c r="E172" i="6"/>
  <c r="D156" i="6"/>
  <c r="C148" i="6"/>
  <c r="B140" i="6"/>
  <c r="G132" i="6"/>
  <c r="E124" i="6"/>
  <c r="C116" i="6"/>
  <c r="B108" i="6"/>
  <c r="D100" i="6"/>
  <c r="G92" i="6"/>
  <c r="E84" i="6"/>
  <c r="E68" i="6"/>
  <c r="D60" i="6"/>
  <c r="C52" i="6"/>
  <c r="B44" i="6"/>
  <c r="F20" i="6"/>
  <c r="D12" i="6"/>
  <c r="E220" i="6"/>
  <c r="G204" i="6"/>
  <c r="C196" i="6"/>
  <c r="D180" i="6"/>
  <c r="D172" i="6"/>
  <c r="C156" i="6"/>
  <c r="F132" i="6"/>
  <c r="D124" i="6"/>
  <c r="B116" i="6"/>
  <c r="C100" i="6"/>
  <c r="F92" i="6"/>
  <c r="D84" i="6"/>
  <c r="G76" i="6"/>
  <c r="D68" i="6"/>
  <c r="C60" i="6"/>
  <c r="G28" i="6"/>
  <c r="E20" i="6"/>
  <c r="C12" i="6"/>
  <c r="G228" i="6"/>
  <c r="D220" i="6"/>
  <c r="F204" i="6"/>
  <c r="G188" i="6"/>
  <c r="C180" i="6"/>
  <c r="C172" i="6"/>
  <c r="G164" i="6"/>
  <c r="E132" i="6"/>
  <c r="C124" i="6"/>
  <c r="E92" i="6"/>
  <c r="C84" i="6"/>
  <c r="F76" i="6"/>
  <c r="C68" i="6"/>
  <c r="G36" i="6"/>
  <c r="F28" i="6"/>
  <c r="D20" i="6"/>
  <c r="C5" i="6"/>
  <c r="G5" i="6"/>
  <c r="F206" i="6"/>
  <c r="E201" i="6"/>
  <c r="F201" i="6"/>
  <c r="F190" i="6"/>
  <c r="E185" i="6"/>
  <c r="F185" i="6"/>
  <c r="F162" i="6"/>
  <c r="G162" i="6"/>
  <c r="C162" i="6"/>
  <c r="B134" i="6"/>
  <c r="C134" i="6"/>
  <c r="D134" i="6"/>
  <c r="G134" i="6"/>
  <c r="F122" i="6"/>
  <c r="G122" i="6"/>
  <c r="C122" i="6"/>
  <c r="D122" i="6"/>
  <c r="B102" i="6"/>
  <c r="C102" i="6"/>
  <c r="D102" i="6"/>
  <c r="E102" i="6"/>
  <c r="F102" i="6"/>
  <c r="E250" i="6"/>
  <c r="D249" i="6"/>
  <c r="C248" i="6"/>
  <c r="B247" i="6"/>
  <c r="E242" i="6"/>
  <c r="D241" i="6"/>
  <c r="C240" i="6"/>
  <c r="B239" i="6"/>
  <c r="E234" i="6"/>
  <c r="D233" i="6"/>
  <c r="C232" i="6"/>
  <c r="B231" i="6"/>
  <c r="D226" i="6"/>
  <c r="B225" i="6"/>
  <c r="G223" i="6"/>
  <c r="E222" i="6"/>
  <c r="C221" i="6"/>
  <c r="F218" i="6"/>
  <c r="D217" i="6"/>
  <c r="B216" i="6"/>
  <c r="G214" i="6"/>
  <c r="E213" i="6"/>
  <c r="B211" i="6"/>
  <c r="D209" i="6"/>
  <c r="D208" i="6"/>
  <c r="E208" i="6"/>
  <c r="E206" i="6"/>
  <c r="F203" i="6"/>
  <c r="C202" i="6"/>
  <c r="B195" i="6"/>
  <c r="D193" i="6"/>
  <c r="D192" i="6"/>
  <c r="E192" i="6"/>
  <c r="E190" i="6"/>
  <c r="F187" i="6"/>
  <c r="C186" i="6"/>
  <c r="B179" i="6"/>
  <c r="D177" i="6"/>
  <c r="E171" i="6"/>
  <c r="G169" i="6"/>
  <c r="D161" i="6"/>
  <c r="G159" i="6"/>
  <c r="E145" i="6"/>
  <c r="F145" i="6"/>
  <c r="G145" i="6"/>
  <c r="B145" i="6"/>
  <c r="C145" i="6"/>
  <c r="F126" i="6"/>
  <c r="D72" i="6"/>
  <c r="E72" i="6"/>
  <c r="F72" i="6"/>
  <c r="G72" i="6"/>
  <c r="B72" i="6"/>
  <c r="C72" i="6"/>
  <c r="D232" i="6"/>
  <c r="D202" i="6"/>
  <c r="D186" i="6"/>
  <c r="F170" i="6"/>
  <c r="G170" i="6"/>
  <c r="C170" i="6"/>
  <c r="C249" i="6"/>
  <c r="B248" i="6"/>
  <c r="G245" i="6"/>
  <c r="C241" i="6"/>
  <c r="B240" i="6"/>
  <c r="G237" i="6"/>
  <c r="C233" i="6"/>
  <c r="B232" i="6"/>
  <c r="G229" i="6"/>
  <c r="C226" i="6"/>
  <c r="D222" i="6"/>
  <c r="G219" i="6"/>
  <c r="C217" i="6"/>
  <c r="D213" i="6"/>
  <c r="C199" i="6"/>
  <c r="D199" i="6"/>
  <c r="C183" i="6"/>
  <c r="D183" i="6"/>
  <c r="B174" i="6"/>
  <c r="C174" i="6"/>
  <c r="G174" i="6"/>
  <c r="B166" i="6"/>
  <c r="C166" i="6"/>
  <c r="G166" i="6"/>
  <c r="B150" i="6"/>
  <c r="C150" i="6"/>
  <c r="D150" i="6"/>
  <c r="G150" i="6"/>
  <c r="F138" i="6"/>
  <c r="G138" i="6"/>
  <c r="C138" i="6"/>
  <c r="D138" i="6"/>
  <c r="E121" i="6"/>
  <c r="F121" i="6"/>
  <c r="G121" i="6"/>
  <c r="B121" i="6"/>
  <c r="C121" i="6"/>
  <c r="C87" i="6"/>
  <c r="D87" i="6"/>
  <c r="E87" i="6"/>
  <c r="F87" i="6"/>
  <c r="G87" i="6"/>
  <c r="C23" i="6"/>
  <c r="D23" i="6"/>
  <c r="E23" i="6"/>
  <c r="F23" i="6"/>
  <c r="G23" i="6"/>
  <c r="B23" i="6"/>
  <c r="F229" i="6"/>
  <c r="B206" i="6"/>
  <c r="C206" i="6"/>
  <c r="B126" i="6"/>
  <c r="C126" i="6"/>
  <c r="D126" i="6"/>
  <c r="G126" i="6"/>
  <c r="B78" i="6"/>
  <c r="C78" i="6"/>
  <c r="D78" i="6"/>
  <c r="E78" i="6"/>
  <c r="F78" i="6"/>
  <c r="G78" i="6"/>
  <c r="F245" i="6"/>
  <c r="B190" i="6"/>
  <c r="C190" i="6"/>
  <c r="E193" i="6"/>
  <c r="F193" i="6"/>
  <c r="G171" i="6"/>
  <c r="D171" i="6"/>
  <c r="F106" i="6"/>
  <c r="E106" i="6"/>
  <c r="G106" i="6"/>
  <c r="B106" i="6"/>
  <c r="C106" i="6"/>
  <c r="B46" i="6"/>
  <c r="C46" i="6"/>
  <c r="D46" i="6"/>
  <c r="E46" i="6"/>
  <c r="F46" i="6"/>
  <c r="G46" i="6"/>
  <c r="C15" i="6"/>
  <c r="D15" i="6"/>
  <c r="E15" i="6"/>
  <c r="F15" i="6"/>
  <c r="G15" i="6"/>
  <c r="B15" i="6"/>
  <c r="F237" i="6"/>
  <c r="E237" i="6"/>
  <c r="F224" i="6"/>
  <c r="F215" i="6"/>
  <c r="E169" i="6"/>
  <c r="F169" i="6"/>
  <c r="B169" i="6"/>
  <c r="C159" i="6"/>
  <c r="D159" i="6"/>
  <c r="E159" i="6"/>
  <c r="E137" i="6"/>
  <c r="F137" i="6"/>
  <c r="G137" i="6"/>
  <c r="B137" i="6"/>
  <c r="C137" i="6"/>
  <c r="G248" i="6"/>
  <c r="G232" i="6"/>
  <c r="F231" i="6"/>
  <c r="D229" i="6"/>
  <c r="G225" i="6"/>
  <c r="D224" i="6"/>
  <c r="G221" i="6"/>
  <c r="D219" i="6"/>
  <c r="G216" i="6"/>
  <c r="E215" i="6"/>
  <c r="F211" i="6"/>
  <c r="D201" i="6"/>
  <c r="D200" i="6"/>
  <c r="E200" i="6"/>
  <c r="F195" i="6"/>
  <c r="D185" i="6"/>
  <c r="D184" i="6"/>
  <c r="E184" i="6"/>
  <c r="F179" i="6"/>
  <c r="E170" i="6"/>
  <c r="E162" i="6"/>
  <c r="B142" i="6"/>
  <c r="C142" i="6"/>
  <c r="D142" i="6"/>
  <c r="G142" i="6"/>
  <c r="F130" i="6"/>
  <c r="G130" i="6"/>
  <c r="C130" i="6"/>
  <c r="D130" i="6"/>
  <c r="C111" i="6"/>
  <c r="F111" i="6"/>
  <c r="G111" i="6"/>
  <c r="B111" i="6"/>
  <c r="D111" i="6"/>
  <c r="E161" i="6"/>
  <c r="F161" i="6"/>
  <c r="G161" i="6"/>
  <c r="B161" i="6"/>
  <c r="E245" i="6"/>
  <c r="E209" i="6"/>
  <c r="F209" i="6"/>
  <c r="G201" i="6"/>
  <c r="G185" i="6"/>
  <c r="F154" i="6"/>
  <c r="G154" i="6"/>
  <c r="C154" i="6"/>
  <c r="D154" i="6"/>
  <c r="F247" i="6"/>
  <c r="D245" i="6"/>
  <c r="F239" i="6"/>
  <c r="D237" i="6"/>
  <c r="F248" i="6"/>
  <c r="E247" i="6"/>
  <c r="C245" i="6"/>
  <c r="G233" i="6"/>
  <c r="C229" i="6"/>
  <c r="E225" i="6"/>
  <c r="C224" i="6"/>
  <c r="F216" i="6"/>
  <c r="C215" i="6"/>
  <c r="E211" i="6"/>
  <c r="C207" i="6"/>
  <c r="D207" i="6"/>
  <c r="C201" i="6"/>
  <c r="G199" i="6"/>
  <c r="E195" i="6"/>
  <c r="C191" i="6"/>
  <c r="D191" i="6"/>
  <c r="C185" i="6"/>
  <c r="G183" i="6"/>
  <c r="E179" i="6"/>
  <c r="C175" i="6"/>
  <c r="D175" i="6"/>
  <c r="D170" i="6"/>
  <c r="C167" i="6"/>
  <c r="D167" i="6"/>
  <c r="D162" i="6"/>
  <c r="E153" i="6"/>
  <c r="F153" i="6"/>
  <c r="G153" i="6"/>
  <c r="B153" i="6"/>
  <c r="C153" i="6"/>
  <c r="F134" i="6"/>
  <c r="E122" i="6"/>
  <c r="G115" i="6"/>
  <c r="E115" i="6"/>
  <c r="F115" i="6"/>
  <c r="B115" i="6"/>
  <c r="C115" i="6"/>
  <c r="C103" i="6"/>
  <c r="D103" i="6"/>
  <c r="G103" i="6"/>
  <c r="B103" i="6"/>
  <c r="E103" i="6"/>
  <c r="E81" i="6"/>
  <c r="F81" i="6"/>
  <c r="G81" i="6"/>
  <c r="C81" i="6"/>
  <c r="D81" i="6"/>
  <c r="B38" i="6"/>
  <c r="C38" i="6"/>
  <c r="D38" i="6"/>
  <c r="E38" i="6"/>
  <c r="F38" i="6"/>
  <c r="G38" i="6"/>
  <c r="F202" i="6"/>
  <c r="G202" i="6"/>
  <c r="F186" i="6"/>
  <c r="G186" i="6"/>
  <c r="E229" i="6"/>
  <c r="E219" i="6"/>
  <c r="E177" i="6"/>
  <c r="F177" i="6"/>
  <c r="G240" i="6"/>
  <c r="G249" i="6"/>
  <c r="G241" i="6"/>
  <c r="F240" i="6"/>
  <c r="E239" i="6"/>
  <c r="C237" i="6"/>
  <c r="F232" i="6"/>
  <c r="E231" i="6"/>
  <c r="F221" i="6"/>
  <c r="C219" i="6"/>
  <c r="F226" i="6"/>
  <c r="D225" i="6"/>
  <c r="B224" i="6"/>
  <c r="G222" i="6"/>
  <c r="E221" i="6"/>
  <c r="G217" i="6"/>
  <c r="D216" i="6"/>
  <c r="B215" i="6"/>
  <c r="G213" i="6"/>
  <c r="F210" i="6"/>
  <c r="G210" i="6"/>
  <c r="C208" i="6"/>
  <c r="G206" i="6"/>
  <c r="E202" i="6"/>
  <c r="B201" i="6"/>
  <c r="F199" i="6"/>
  <c r="B198" i="6"/>
  <c r="C198" i="6"/>
  <c r="D195" i="6"/>
  <c r="F194" i="6"/>
  <c r="G194" i="6"/>
  <c r="C192" i="6"/>
  <c r="G190" i="6"/>
  <c r="E186" i="6"/>
  <c r="B185" i="6"/>
  <c r="F183" i="6"/>
  <c r="B182" i="6"/>
  <c r="C182" i="6"/>
  <c r="D179" i="6"/>
  <c r="F178" i="6"/>
  <c r="G178" i="6"/>
  <c r="F174" i="6"/>
  <c r="B170" i="6"/>
  <c r="F166" i="6"/>
  <c r="B162" i="6"/>
  <c r="B158" i="6"/>
  <c r="C158" i="6"/>
  <c r="D158" i="6"/>
  <c r="G158" i="6"/>
  <c r="F146" i="6"/>
  <c r="G146" i="6"/>
  <c r="C146" i="6"/>
  <c r="D146" i="6"/>
  <c r="E134" i="6"/>
  <c r="E129" i="6"/>
  <c r="F129" i="6"/>
  <c r="G129" i="6"/>
  <c r="B129" i="6"/>
  <c r="C129" i="6"/>
  <c r="B122" i="6"/>
  <c r="G102" i="6"/>
  <c r="F98" i="6"/>
  <c r="G98" i="6"/>
  <c r="D96" i="6"/>
  <c r="E96" i="6"/>
  <c r="F96" i="6"/>
  <c r="B94" i="6"/>
  <c r="C94" i="6"/>
  <c r="D94" i="6"/>
  <c r="D88" i="6"/>
  <c r="E88" i="6"/>
  <c r="F88" i="6"/>
  <c r="G88" i="6"/>
  <c r="C79" i="6"/>
  <c r="D79" i="6"/>
  <c r="E79" i="6"/>
  <c r="F79" i="6"/>
  <c r="G79" i="6"/>
  <c r="C63" i="6"/>
  <c r="D63" i="6"/>
  <c r="E63" i="6"/>
  <c r="F63" i="6"/>
  <c r="G63" i="6"/>
  <c r="B22" i="6"/>
  <c r="C22" i="6"/>
  <c r="D22" i="6"/>
  <c r="E22" i="6"/>
  <c r="F22" i="6"/>
  <c r="G22" i="6"/>
  <c r="D163" i="6"/>
  <c r="D155" i="6"/>
  <c r="D147" i="6"/>
  <c r="D139" i="6"/>
  <c r="D131" i="6"/>
  <c r="D123" i="6"/>
  <c r="D116" i="6"/>
  <c r="E112" i="6"/>
  <c r="D107" i="6"/>
  <c r="B62" i="6"/>
  <c r="C62" i="6"/>
  <c r="D62" i="6"/>
  <c r="E62" i="6"/>
  <c r="F62" i="6"/>
  <c r="G62" i="6"/>
  <c r="C39" i="6"/>
  <c r="D39" i="6"/>
  <c r="E39" i="6"/>
  <c r="F39" i="6"/>
  <c r="G39" i="6"/>
  <c r="C55" i="6"/>
  <c r="D55" i="6"/>
  <c r="E55" i="6"/>
  <c r="F55" i="6"/>
  <c r="G55" i="6"/>
  <c r="B14" i="6"/>
  <c r="C14" i="6"/>
  <c r="D14" i="6"/>
  <c r="E14" i="6"/>
  <c r="F14" i="6"/>
  <c r="G14" i="6"/>
  <c r="E151" i="6"/>
  <c r="E143" i="6"/>
  <c r="E135" i="6"/>
  <c r="E127" i="6"/>
  <c r="E119" i="6"/>
  <c r="E114" i="6"/>
  <c r="F110" i="6"/>
  <c r="F105" i="6"/>
  <c r="E98" i="6"/>
  <c r="E97" i="6"/>
  <c r="F97" i="6"/>
  <c r="G97" i="6"/>
  <c r="C95" i="6"/>
  <c r="D95" i="6"/>
  <c r="E95" i="6"/>
  <c r="G86" i="6"/>
  <c r="C71" i="6"/>
  <c r="D71" i="6"/>
  <c r="E71" i="6"/>
  <c r="F71" i="6"/>
  <c r="G71" i="6"/>
  <c r="B54" i="6"/>
  <c r="C54" i="6"/>
  <c r="D54" i="6"/>
  <c r="E54" i="6"/>
  <c r="F54" i="6"/>
  <c r="G54" i="6"/>
  <c r="C31" i="6"/>
  <c r="D31" i="6"/>
  <c r="E31" i="6"/>
  <c r="F31" i="6"/>
  <c r="G31" i="6"/>
  <c r="E176" i="6"/>
  <c r="E168" i="6"/>
  <c r="E160" i="6"/>
  <c r="E152" i="6"/>
  <c r="D151" i="6"/>
  <c r="E144" i="6"/>
  <c r="D143" i="6"/>
  <c r="E136" i="6"/>
  <c r="D135" i="6"/>
  <c r="E128" i="6"/>
  <c r="D127" i="6"/>
  <c r="E120" i="6"/>
  <c r="D119" i="6"/>
  <c r="C118" i="6"/>
  <c r="D114" i="6"/>
  <c r="B113" i="6"/>
  <c r="E110" i="6"/>
  <c r="D105" i="6"/>
  <c r="D104" i="6"/>
  <c r="E104" i="6"/>
  <c r="D98" i="6"/>
  <c r="G96" i="6"/>
  <c r="G94" i="6"/>
  <c r="E89" i="6"/>
  <c r="F89" i="6"/>
  <c r="G89" i="6"/>
  <c r="B30" i="6"/>
  <c r="C30" i="6"/>
  <c r="D30" i="6"/>
  <c r="E30" i="6"/>
  <c r="F30" i="6"/>
  <c r="G30" i="6"/>
  <c r="C7" i="6"/>
  <c r="D7" i="6"/>
  <c r="E7" i="6"/>
  <c r="F7" i="6"/>
  <c r="G7" i="6"/>
  <c r="C114" i="6"/>
  <c r="D110" i="6"/>
  <c r="C105" i="6"/>
  <c r="C98" i="6"/>
  <c r="C96" i="6"/>
  <c r="F94" i="6"/>
  <c r="B86" i="6"/>
  <c r="C86" i="6"/>
  <c r="D86" i="6"/>
  <c r="E86" i="6"/>
  <c r="D80" i="6"/>
  <c r="E80" i="6"/>
  <c r="F80" i="6"/>
  <c r="G80" i="6"/>
  <c r="B70" i="6"/>
  <c r="C70" i="6"/>
  <c r="D70" i="6"/>
  <c r="E70" i="6"/>
  <c r="F70" i="6"/>
  <c r="C47" i="6"/>
  <c r="D47" i="6"/>
  <c r="E47" i="6"/>
  <c r="F47" i="6"/>
  <c r="G47" i="6"/>
  <c r="B6" i="6"/>
  <c r="C6" i="6"/>
  <c r="D6" i="6"/>
  <c r="E6" i="6"/>
  <c r="F6" i="6"/>
  <c r="G6" i="6"/>
  <c r="G64" i="6"/>
  <c r="G56" i="6"/>
  <c r="G48" i="6"/>
  <c r="G40" i="6"/>
  <c r="G32" i="6"/>
  <c r="G24" i="6"/>
  <c r="G16" i="6"/>
  <c r="G8" i="6"/>
  <c r="G73" i="6"/>
  <c r="G65" i="6"/>
  <c r="F64" i="6"/>
  <c r="G57" i="6"/>
  <c r="F56" i="6"/>
  <c r="G49" i="6"/>
  <c r="F48" i="6"/>
  <c r="G41" i="6"/>
  <c r="F40" i="6"/>
  <c r="G33" i="6"/>
  <c r="F32" i="6"/>
  <c r="G25" i="6"/>
  <c r="F24" i="6"/>
  <c r="G17" i="6"/>
  <c r="F16" i="6"/>
  <c r="G9" i="6"/>
  <c r="F8" i="6"/>
  <c r="G90" i="6"/>
  <c r="G82" i="6"/>
  <c r="G74" i="6"/>
  <c r="F73" i="6"/>
  <c r="G66" i="6"/>
  <c r="F65" i="6"/>
  <c r="E64" i="6"/>
  <c r="G58" i="6"/>
  <c r="F57" i="6"/>
  <c r="E56" i="6"/>
  <c r="G50" i="6"/>
  <c r="F49" i="6"/>
  <c r="E48" i="6"/>
  <c r="G42" i="6"/>
  <c r="F41" i="6"/>
  <c r="E40" i="6"/>
  <c r="G34" i="6"/>
  <c r="F33" i="6"/>
  <c r="E32" i="6"/>
  <c r="G26" i="6"/>
  <c r="F25" i="6"/>
  <c r="E24" i="6"/>
  <c r="G18" i="6"/>
  <c r="F17" i="6"/>
  <c r="E16" i="6"/>
  <c r="G10" i="6"/>
  <c r="F9" i="6"/>
  <c r="E8" i="6"/>
  <c r="B5" i="6"/>
  <c r="D5" i="6"/>
  <c r="B46" i="2" l="1"/>
  <c r="B2" i="6"/>
  <c r="J12" i="6" s="1" a="1"/>
  <c r="J12" i="6" s="1"/>
  <c r="L14" i="6" l="1" a="1"/>
  <c r="L14" i="6" s="1"/>
  <c r="M5" i="6" a="1"/>
  <c r="M5" i="6" s="1"/>
  <c r="I5" i="6" a="1"/>
  <c r="I5" i="6" s="1"/>
  <c r="K5" i="6" a="1"/>
  <c r="K5" i="6" s="1"/>
  <c r="M11" i="6" a="1"/>
  <c r="M11" i="6" s="1"/>
  <c r="I11" i="6" a="1"/>
  <c r="I11" i="6" s="1"/>
  <c r="M12" i="6" a="1"/>
  <c r="M12" i="6" s="1"/>
  <c r="J6" i="6" a="1"/>
  <c r="J6" i="6" s="1"/>
  <c r="L5" i="6" a="1"/>
  <c r="L5" i="6" s="1"/>
  <c r="J13" i="6" a="1"/>
  <c r="J13" i="6" s="1"/>
  <c r="N13" i="6" s="1"/>
  <c r="L8" i="6" a="1"/>
  <c r="L8" i="6" s="1"/>
  <c r="L12" i="6" a="1"/>
  <c r="L12" i="6" s="1"/>
  <c r="J14" i="6" a="1"/>
  <c r="J14" i="6" s="1"/>
  <c r="N14" i="6" s="1"/>
  <c r="L10" i="6" a="1"/>
  <c r="L10" i="6" s="1"/>
  <c r="K6" i="6" a="1"/>
  <c r="K6" i="6" s="1"/>
  <c r="J5" i="6" a="1"/>
  <c r="J5" i="6" s="1"/>
  <c r="L11" i="6" a="1"/>
  <c r="L11" i="6" s="1"/>
  <c r="K14" i="6" a="1"/>
  <c r="K14" i="6" s="1"/>
  <c r="K15" i="6" a="1"/>
  <c r="K15" i="6" s="1"/>
  <c r="L6" i="6" a="1"/>
  <c r="L6" i="6" s="1"/>
  <c r="I9" i="6" a="1"/>
  <c r="I9" i="6" s="1"/>
  <c r="I15" i="6" a="1"/>
  <c r="I15" i="6" s="1"/>
  <c r="I10" i="6" a="1"/>
  <c r="I10" i="6" s="1"/>
  <c r="I13" i="6" a="1"/>
  <c r="I13" i="6" s="1"/>
  <c r="M13" i="6" a="1"/>
  <c r="M13" i="6" s="1"/>
  <c r="I14" i="6" a="1"/>
  <c r="I14" i="6" s="1"/>
  <c r="K7" i="6" a="1"/>
  <c r="K7" i="6" s="1"/>
  <c r="I12" i="6" a="1"/>
  <c r="I12" i="6" s="1"/>
  <c r="K8" i="6" a="1"/>
  <c r="K8" i="6" s="1"/>
  <c r="K11" i="6" a="1"/>
  <c r="K11" i="6" s="1"/>
  <c r="K12" i="6" a="1"/>
  <c r="K12" i="6" s="1"/>
  <c r="K9" i="6" a="1"/>
  <c r="K9" i="6" s="1"/>
  <c r="I6" i="6" a="1"/>
  <c r="I6" i="6" s="1"/>
  <c r="K10" i="6" a="1"/>
  <c r="K10" i="6" s="1"/>
  <c r="L9" i="6" a="1"/>
  <c r="L9" i="6" s="1"/>
  <c r="I7" i="6" a="1"/>
  <c r="I7" i="6" s="1"/>
  <c r="M9" i="6" a="1"/>
  <c r="M9" i="6" s="1"/>
  <c r="M10" i="6" a="1"/>
  <c r="M10" i="6" s="1"/>
  <c r="M7" i="6" a="1"/>
  <c r="M7" i="6" s="1"/>
  <c r="M15" i="6" a="1"/>
  <c r="M15" i="6" s="1"/>
  <c r="M8" i="6" a="1"/>
  <c r="M8" i="6" s="1"/>
  <c r="K13" i="6" a="1"/>
  <c r="K13" i="6" s="1"/>
  <c r="J11" i="6" a="1"/>
  <c r="J11" i="6" s="1"/>
  <c r="J8" i="6" a="1"/>
  <c r="J8" i="6" s="1"/>
  <c r="J9" i="6" a="1"/>
  <c r="J9" i="6" s="1"/>
  <c r="N9" i="6" s="1"/>
  <c r="J15" i="6" a="1"/>
  <c r="J15" i="6" s="1"/>
  <c r="N15" i="6" s="1"/>
  <c r="I8" i="6" a="1"/>
  <c r="I8" i="6" s="1"/>
  <c r="J7" i="6" a="1"/>
  <c r="J7" i="6" s="1"/>
  <c r="J10" i="6" a="1"/>
  <c r="J10" i="6" s="1"/>
  <c r="M14" i="6" a="1"/>
  <c r="M14" i="6" s="1"/>
  <c r="M6" i="6" a="1"/>
  <c r="M6" i="6" s="1"/>
  <c r="L7" i="6" a="1"/>
  <c r="L7" i="6" s="1"/>
  <c r="L13" i="6" a="1"/>
  <c r="L13" i="6" s="1"/>
  <c r="L15" i="6" a="1"/>
  <c r="L15" i="6" s="1"/>
  <c r="N12" i="6"/>
  <c r="N11" i="6" l="1"/>
  <c r="N6" i="6"/>
  <c r="N5" i="6"/>
  <c r="N7" i="6"/>
  <c r="N8" i="6"/>
  <c r="N10" i="6"/>
</calcChain>
</file>

<file path=xl/sharedStrings.xml><?xml version="1.0" encoding="utf-8"?>
<sst xmlns="http://schemas.openxmlformats.org/spreadsheetml/2006/main" count="7071" uniqueCount="728">
  <si>
    <t>Year</t>
  </si>
  <si>
    <t>MLGQ</t>
  </si>
  <si>
    <t>SQL</t>
  </si>
  <si>
    <t>Unit List</t>
  </si>
  <si>
    <t>SELECT dbo_STB_UNIT_YR.YR_NBR, dbo_STB_UNIT_YR.CNTY_CD, dbo_STB_UNIT_YR.UNIT_TYPE_CD, dbo_STB_UNIT_YR.UNIT_CD, dbo_STB_UNIT.UNIT_NAME, dbo_STB_UNIT_YR.CROSS_CNTY_CD, dbo_STB_UNIT_YR.CROSS_CNTY_INDC
FROM dbo_STB_UNIT INNER JOIN dbo_STB_UNIT_YR ON (dbo_STB_UNIT.UNIT_CD = dbo_STB_UNIT_YR.UNIT_CD) AND (dbo_STB_UNIT.UNIT_TYPE_CD = dbo_STB_UNIT_YR.UNIT_TYPE_CD) AND (dbo_STB_UNIT.CNTY_CD = dbo_STB_UNIT_YR.CNTY_CD)
WHERE (((dbo_STB_UNIT_YR.YR_NBR)="2023") AND ((dbo_STB_UNIT_YR.UNIT_TYPE_CD)="5"));</t>
  </si>
  <si>
    <t>Source</t>
  </si>
  <si>
    <t>FUND_CD</t>
  </si>
  <si>
    <t>FUND_SHORT_NAME</t>
  </si>
  <si>
    <t>0061</t>
  </si>
  <si>
    <t>RAINY DAY</t>
  </si>
  <si>
    <t>County</t>
  </si>
  <si>
    <t>Unit Name</t>
  </si>
  <si>
    <t>0101</t>
  </si>
  <si>
    <t>GENERAL</t>
  </si>
  <si>
    <t>01</t>
  </si>
  <si>
    <t>ADAMS COUNTY</t>
  </si>
  <si>
    <t>2011</t>
  </si>
  <si>
    <t>LIRF</t>
  </si>
  <si>
    <t>02</t>
  </si>
  <si>
    <t>ALLEN COUNTY</t>
  </si>
  <si>
    <t>0180</t>
  </si>
  <si>
    <t>DEBT SERVICE</t>
  </si>
  <si>
    <t>03</t>
  </si>
  <si>
    <t>BARTHOLOMEW COUNTY</t>
  </si>
  <si>
    <t>0283</t>
  </si>
  <si>
    <t>L/R PAYMENT</t>
  </si>
  <si>
    <t>04</t>
  </si>
  <si>
    <t>BENTON COUNTY</t>
  </si>
  <si>
    <t>0181</t>
  </si>
  <si>
    <t>DEBT PAYMENT</t>
  </si>
  <si>
    <t>05</t>
  </si>
  <si>
    <t>BLACKFORD COUNTY</t>
  </si>
  <si>
    <t>0182</t>
  </si>
  <si>
    <t>BOND #2</t>
  </si>
  <si>
    <t>06</t>
  </si>
  <si>
    <t>BOONE COUNTY</t>
  </si>
  <si>
    <t>Click Here to Add a New Fund for 2024</t>
  </si>
  <si>
    <t>07</t>
  </si>
  <si>
    <t>BROWN COUNTY</t>
  </si>
  <si>
    <t>08</t>
  </si>
  <si>
    <t>CARROLL COUNTY</t>
  </si>
  <si>
    <t>09</t>
  </si>
  <si>
    <t>CASS COUNTY</t>
  </si>
  <si>
    <t>10</t>
  </si>
  <si>
    <t>CLARK COUNTY</t>
  </si>
  <si>
    <t>11</t>
  </si>
  <si>
    <t>CLAY COUNTY</t>
  </si>
  <si>
    <t>12</t>
  </si>
  <si>
    <t>CLINTON COUNTY</t>
  </si>
  <si>
    <t>13</t>
  </si>
  <si>
    <t>CRAWFORD COUNTY</t>
  </si>
  <si>
    <t>14</t>
  </si>
  <si>
    <t>DAVIESS COUNTY</t>
  </si>
  <si>
    <t>15</t>
  </si>
  <si>
    <t>DEARBORN COUNTY</t>
  </si>
  <si>
    <t>16</t>
  </si>
  <si>
    <t>DECATUR COUNTY</t>
  </si>
  <si>
    <t>17</t>
  </si>
  <si>
    <t>DEKALB COUNTY</t>
  </si>
  <si>
    <t>18</t>
  </si>
  <si>
    <t>DELAWARE COUNTY</t>
  </si>
  <si>
    <t>19</t>
  </si>
  <si>
    <t>DUBOIS COUNTY</t>
  </si>
  <si>
    <t>20</t>
  </si>
  <si>
    <t>ELKHART COUNTY</t>
  </si>
  <si>
    <t>21</t>
  </si>
  <si>
    <t>FAYETTE COUNTY</t>
  </si>
  <si>
    <t>22</t>
  </si>
  <si>
    <t>FLOYD COUNTY</t>
  </si>
  <si>
    <t>23</t>
  </si>
  <si>
    <t>FOUNTAIN COUNTY</t>
  </si>
  <si>
    <t>24</t>
  </si>
  <si>
    <t>FRANKLIN COUNTY</t>
  </si>
  <si>
    <t>25</t>
  </si>
  <si>
    <t>FULTON COUNTY</t>
  </si>
  <si>
    <t>26</t>
  </si>
  <si>
    <t>GIBSON COUNTY</t>
  </si>
  <si>
    <t>27</t>
  </si>
  <si>
    <t>GRANT COUNTY</t>
  </si>
  <si>
    <t>28</t>
  </si>
  <si>
    <t>GREENE COUNTY</t>
  </si>
  <si>
    <t>29</t>
  </si>
  <si>
    <t>HAMILTON COUNTY</t>
  </si>
  <si>
    <t>30</t>
  </si>
  <si>
    <t>HANCOCK COUNTY</t>
  </si>
  <si>
    <t>31</t>
  </si>
  <si>
    <t>HARRISON COUNTY</t>
  </si>
  <si>
    <t>32</t>
  </si>
  <si>
    <t>HENDRICKS COUNTY</t>
  </si>
  <si>
    <t>33</t>
  </si>
  <si>
    <t>HENRY COUNTY</t>
  </si>
  <si>
    <t>34</t>
  </si>
  <si>
    <t>HOWARD COUNTY</t>
  </si>
  <si>
    <t>35</t>
  </si>
  <si>
    <t>HUNTINGTON COUNTY</t>
  </si>
  <si>
    <t>36</t>
  </si>
  <si>
    <t>JACKSON COUNTY</t>
  </si>
  <si>
    <t>37</t>
  </si>
  <si>
    <t>JASPER COUNTY</t>
  </si>
  <si>
    <t>38</t>
  </si>
  <si>
    <t>JAY COUNTY</t>
  </si>
  <si>
    <t>39</t>
  </si>
  <si>
    <t>JEFFERSON COUNTY</t>
  </si>
  <si>
    <t>40</t>
  </si>
  <si>
    <t>JENNINGS COUNTY</t>
  </si>
  <si>
    <t>41</t>
  </si>
  <si>
    <t>JOHNSON COUNTY</t>
  </si>
  <si>
    <t>42</t>
  </si>
  <si>
    <t>KNOX COUNTY</t>
  </si>
  <si>
    <t>43</t>
  </si>
  <si>
    <t>KOSCIUSKO COUNTY</t>
  </si>
  <si>
    <t>44</t>
  </si>
  <si>
    <t>LAGRANGE COUNTY</t>
  </si>
  <si>
    <t>45</t>
  </si>
  <si>
    <t>LAKE COUNTY</t>
  </si>
  <si>
    <t>46</t>
  </si>
  <si>
    <t>LAPORTE COUNTY</t>
  </si>
  <si>
    <t>47</t>
  </si>
  <si>
    <t>LAWRENCE COUNTY</t>
  </si>
  <si>
    <t>48</t>
  </si>
  <si>
    <t>MADISON COUNTY</t>
  </si>
  <si>
    <t>49</t>
  </si>
  <si>
    <t>MARION COUNTY</t>
  </si>
  <si>
    <t>50</t>
  </si>
  <si>
    <t>MARSHALL COUNTY</t>
  </si>
  <si>
    <t>51</t>
  </si>
  <si>
    <t>MARTIN COUNTY</t>
  </si>
  <si>
    <t>52</t>
  </si>
  <si>
    <t>MIAMI COUNTY</t>
  </si>
  <si>
    <t>53</t>
  </si>
  <si>
    <t>MONROE COUNTY</t>
  </si>
  <si>
    <t>54</t>
  </si>
  <si>
    <t>MONTGOMERY COUNTY</t>
  </si>
  <si>
    <t>55</t>
  </si>
  <si>
    <t>MORGAN COUNTY</t>
  </si>
  <si>
    <t>56</t>
  </si>
  <si>
    <t>NEWTON COUNTY</t>
  </si>
  <si>
    <t>57</t>
  </si>
  <si>
    <t>NOBLE COUNTY</t>
  </si>
  <si>
    <t>58</t>
  </si>
  <si>
    <t>OHIO COUNTY</t>
  </si>
  <si>
    <t>59</t>
  </si>
  <si>
    <t>ORANGE COUNTY</t>
  </si>
  <si>
    <t>60</t>
  </si>
  <si>
    <t>OWEN COUNTY</t>
  </si>
  <si>
    <t>61</t>
  </si>
  <si>
    <t>PARKE COUNTY</t>
  </si>
  <si>
    <t>62</t>
  </si>
  <si>
    <t>PERRY COUNTY</t>
  </si>
  <si>
    <t>63</t>
  </si>
  <si>
    <t>PIKE COUNTY</t>
  </si>
  <si>
    <t>64</t>
  </si>
  <si>
    <t>PORTER COUNTY</t>
  </si>
  <si>
    <t>65</t>
  </si>
  <si>
    <t>POSEY COUNTY</t>
  </si>
  <si>
    <t>66</t>
  </si>
  <si>
    <t>PULASKI COUNTY</t>
  </si>
  <si>
    <t>67</t>
  </si>
  <si>
    <t>PUTNAM COUNTY</t>
  </si>
  <si>
    <t>68</t>
  </si>
  <si>
    <t>RANDOLPH COUNTY</t>
  </si>
  <si>
    <t>69</t>
  </si>
  <si>
    <t>RIPLEY COUNTY</t>
  </si>
  <si>
    <t>70</t>
  </si>
  <si>
    <t>RUSH COUNTY</t>
  </si>
  <si>
    <t>71</t>
  </si>
  <si>
    <t>ST. JOSEPH COUNTY</t>
  </si>
  <si>
    <t>72</t>
  </si>
  <si>
    <t>SCOTT COUNTY</t>
  </si>
  <si>
    <t>73</t>
  </si>
  <si>
    <t>SHELBY COUNTY</t>
  </si>
  <si>
    <t>74</t>
  </si>
  <si>
    <t>SPENCER COUNTY</t>
  </si>
  <si>
    <t>75</t>
  </si>
  <si>
    <t>STARKE COUNTY</t>
  </si>
  <si>
    <t>76</t>
  </si>
  <si>
    <t>STEUBEN COUNTY</t>
  </si>
  <si>
    <t>77</t>
  </si>
  <si>
    <t>SULLIVAN COUNTY</t>
  </si>
  <si>
    <t>78</t>
  </si>
  <si>
    <t>SWITZERLAND COUNTY</t>
  </si>
  <si>
    <t>79</t>
  </si>
  <si>
    <t>TIPPECANOE COUNTY</t>
  </si>
  <si>
    <t>80</t>
  </si>
  <si>
    <t>TIPTON COUNTY</t>
  </si>
  <si>
    <t>81</t>
  </si>
  <si>
    <t>UNION COUNTY</t>
  </si>
  <si>
    <t>82</t>
  </si>
  <si>
    <t>VANDERBURGH COUNTY</t>
  </si>
  <si>
    <t>83</t>
  </si>
  <si>
    <t>VERMILLION COUNTY</t>
  </si>
  <si>
    <t>84</t>
  </si>
  <si>
    <t>VIGO COUNTY</t>
  </si>
  <si>
    <t>85</t>
  </si>
  <si>
    <t>WABASH COUNTY</t>
  </si>
  <si>
    <t>86</t>
  </si>
  <si>
    <t>WARREN COUNTY</t>
  </si>
  <si>
    <t>87</t>
  </si>
  <si>
    <t>WARRICK COUNTY</t>
  </si>
  <si>
    <t>88</t>
  </si>
  <si>
    <t>WASHINGTON COUNTY</t>
  </si>
  <si>
    <t>89</t>
  </si>
  <si>
    <t>WAYNE COUNTY</t>
  </si>
  <si>
    <t>90</t>
  </si>
  <si>
    <t>WELLS COUNTY</t>
  </si>
  <si>
    <t>91</t>
  </si>
  <si>
    <t>WHITE COUNTY</t>
  </si>
  <si>
    <t>92</t>
  </si>
  <si>
    <t>WHITLEY COUNTY</t>
  </si>
  <si>
    <t>YR_NBR</t>
  </si>
  <si>
    <t>CNTY_CD</t>
  </si>
  <si>
    <t>UNIT_TYPE_CD</t>
  </si>
  <si>
    <t>UNIT_CD</t>
  </si>
  <si>
    <t>UNIT_NAME</t>
  </si>
  <si>
    <t>CROSS_CNTY_CD</t>
  </si>
  <si>
    <t>CROSS_CNTY_INDC</t>
  </si>
  <si>
    <t>2023</t>
  </si>
  <si>
    <t>5</t>
  </si>
  <si>
    <t>0001</t>
  </si>
  <si>
    <t>BERNE PUBLIC LIBRARY</t>
  </si>
  <si>
    <t/>
  </si>
  <si>
    <t>N</t>
  </si>
  <si>
    <t>0304</t>
  </si>
  <si>
    <t>ADAMS PUBLIC LIBRARY SYSTEM</t>
  </si>
  <si>
    <t>0260</t>
  </si>
  <si>
    <t>ALLEN COUNTY PUBLIC LIBRARY</t>
  </si>
  <si>
    <t>0006</t>
  </si>
  <si>
    <t>BARTHOLOMEW COUNTY PUBLIC LIBRARY</t>
  </si>
  <si>
    <t>0111</t>
  </si>
  <si>
    <t>EDINBURGH-WRIGHT-HAGEMAN PUBLIC LIBRARY</t>
  </si>
  <si>
    <t>Y</t>
  </si>
  <si>
    <t>0007</t>
  </si>
  <si>
    <t>BOSWELL PUBLIC LIBRARY</t>
  </si>
  <si>
    <t>0008</t>
  </si>
  <si>
    <t>EARL PARK PUBLIC LIBRARY</t>
  </si>
  <si>
    <t>0009</t>
  </si>
  <si>
    <t>OTTERBEIN PUBLIC LIBRARY</t>
  </si>
  <si>
    <t>0010</t>
  </si>
  <si>
    <t>OXFORD PUBLIC LIBRARY</t>
  </si>
  <si>
    <t>0011</t>
  </si>
  <si>
    <t>BENTON COUNTY PUBLIC LIBRARY</t>
  </si>
  <si>
    <t>0012</t>
  </si>
  <si>
    <t>YORK TOWNSHIP PUBLIC LIBRARY</t>
  </si>
  <si>
    <t>0013</t>
  </si>
  <si>
    <t>HARTFORD CITY PUBLIC LIBRARY</t>
  </si>
  <si>
    <t>0014</t>
  </si>
  <si>
    <t>MONTPELIER PUBLIC LIBRARY</t>
  </si>
  <si>
    <t>0106</t>
  </si>
  <si>
    <t>DUNKIRK PUBLIC LIBRARY</t>
  </si>
  <si>
    <t>0015</t>
  </si>
  <si>
    <t>LEBANON PUBLIC LIBRARY</t>
  </si>
  <si>
    <t>0016</t>
  </si>
  <si>
    <t>THORNTOWN PUBLIC LIBRARY</t>
  </si>
  <si>
    <t>0296</t>
  </si>
  <si>
    <t>HUSSEY - MAYFIELD MEMORIAL LIBRARY</t>
  </si>
  <si>
    <t>0017</t>
  </si>
  <si>
    <t>BROWN COUNTY PUBLIC LIBRARY</t>
  </si>
  <si>
    <t>0018</t>
  </si>
  <si>
    <t>CAMDEN-JACKSON TWP PUBLIC LIBRARY</t>
  </si>
  <si>
    <t>0019</t>
  </si>
  <si>
    <t>DELPHI PUBLIC LIBRARY</t>
  </si>
  <si>
    <t>0020</t>
  </si>
  <si>
    <t>FLORA PUBLIC LIBRARY</t>
  </si>
  <si>
    <t>0021</t>
  </si>
  <si>
    <t>LOGANSPORT-CASS PUBLIC LIBRARY</t>
  </si>
  <si>
    <t>0022</t>
  </si>
  <si>
    <t>ROYAL CENTER PUBLIC LIBRARY</t>
  </si>
  <si>
    <t>0023</t>
  </si>
  <si>
    <t>WALTON PUBLIC LIBRARY</t>
  </si>
  <si>
    <t>0025</t>
  </si>
  <si>
    <t>JEFFERSONVILLE TOWNSHIP PUBLIC LIBRARY</t>
  </si>
  <si>
    <t>0287</t>
  </si>
  <si>
    <t>CHARLESTOWN-CLARK COUNTY CONTRACTUAL LIB</t>
  </si>
  <si>
    <t>0026</t>
  </si>
  <si>
    <t>BRAZIL PUBLIC LIBRARY</t>
  </si>
  <si>
    <t>0027</t>
  </si>
  <si>
    <t>COLFAX-PERRY TOWNSHIP PUBLIC LIBRARY</t>
  </si>
  <si>
    <t>0028</t>
  </si>
  <si>
    <t>FRANKFORT COMMUNITY PUBLIC LIBRARY</t>
  </si>
  <si>
    <t>0029</t>
  </si>
  <si>
    <t>KIRKLIN PUBLIC LIBRARY</t>
  </si>
  <si>
    <t>0286</t>
  </si>
  <si>
    <t>CLINTON COUNTY CONTRACTUAL PUBLIC LIB</t>
  </si>
  <si>
    <t>0030</t>
  </si>
  <si>
    <t>CRAWFORD COUNTY PUBLIC LIBRARY</t>
  </si>
  <si>
    <t>0031</t>
  </si>
  <si>
    <t>ODON-WINKELPLECK PUBLIC LIBRARY</t>
  </si>
  <si>
    <t>0032</t>
  </si>
  <si>
    <t>WASHINGTON CARNEGIE PUBLIC LIBRARY</t>
  </si>
  <si>
    <t>0033</t>
  </si>
  <si>
    <t>AURORA PUBLIC LIBRARY</t>
  </si>
  <si>
    <t>0034</t>
  </si>
  <si>
    <t>LAWRENCEBURG PUBLIC LIBRARY</t>
  </si>
  <si>
    <t>0035</t>
  </si>
  <si>
    <t>GREENSBURG PUBLIC LIBRARY</t>
  </si>
  <si>
    <t>DECATUR COUNTY CONTRACTUAL LIBRARY</t>
  </si>
  <si>
    <t>0036</t>
  </si>
  <si>
    <t>AUBURN-ECKHART PUBLIC LIBRARY</t>
  </si>
  <si>
    <t>0037</t>
  </si>
  <si>
    <t>BUTLER CARNEGIE PUBLIC LIBRARY</t>
  </si>
  <si>
    <t>0038</t>
  </si>
  <si>
    <t>GARRETT PUBLIC LIBRARY</t>
  </si>
  <si>
    <t>0039</t>
  </si>
  <si>
    <t>WATERLOO PUBLIC LIBRARY</t>
  </si>
  <si>
    <t>0040</t>
  </si>
  <si>
    <t>MUNCIE PUBLIC LIBRARY</t>
  </si>
  <si>
    <t>0041</t>
  </si>
  <si>
    <t>YORKTOWN - MT PLEASANT LIBRARY</t>
  </si>
  <si>
    <t>HUNTINGBURG PUBLIC LIBRARY</t>
  </si>
  <si>
    <t>0042</t>
  </si>
  <si>
    <t>JASPER PUBLIC LIBRARY</t>
  </si>
  <si>
    <t>0043</t>
  </si>
  <si>
    <t>DUBOIS COUNTY CONTRACTUAL LIBRARY</t>
  </si>
  <si>
    <t>0044</t>
  </si>
  <si>
    <t>BRISTOL PUBLIC LIBRARY</t>
  </si>
  <si>
    <t>0045</t>
  </si>
  <si>
    <t>ELKHART PUBLIC LIBRARY</t>
  </si>
  <si>
    <t>0046</t>
  </si>
  <si>
    <t>GOSHEN PUBLIC LIBRARY</t>
  </si>
  <si>
    <t>0047</t>
  </si>
  <si>
    <t>NAPPANEE PUBLIC LIBRARY</t>
  </si>
  <si>
    <t>0048</t>
  </si>
  <si>
    <t>WAKARUSA-OLIVE TWP-HARRISON TWP PUB LIB</t>
  </si>
  <si>
    <t>0259</t>
  </si>
  <si>
    <t>MIDDLEBURY PUBLIC LIBRARY</t>
  </si>
  <si>
    <t>0049</t>
  </si>
  <si>
    <t>FAYETTE COUNTY PUBLIC LIBRARY</t>
  </si>
  <si>
    <t>0050</t>
  </si>
  <si>
    <t>NEW ALBANY-FLOYD COUNTY PUBLIC LIBRARY</t>
  </si>
  <si>
    <t>0052</t>
  </si>
  <si>
    <t>COVINGTON PUBLIC LIBRARY</t>
  </si>
  <si>
    <t>0271</t>
  </si>
  <si>
    <t>KINGMAN-MILLCREEK PUBLIC LIBRARY</t>
  </si>
  <si>
    <t>0300</t>
  </si>
  <si>
    <t>ATTICA PUBLIC LIBRARY</t>
  </si>
  <si>
    <t>0054</t>
  </si>
  <si>
    <t>FRANKLIN COUNTY PUBLIC LIBRARY DISTRICT</t>
  </si>
  <si>
    <t>0199</t>
  </si>
  <si>
    <t>BATESVILLE PUBLIC LIBRARY</t>
  </si>
  <si>
    <t>0055</t>
  </si>
  <si>
    <t>AKRON CARNEGIE PUBLIC LIBRARY</t>
  </si>
  <si>
    <t>0056</t>
  </si>
  <si>
    <t>KEWANNA PUBLIC LIBRARY</t>
  </si>
  <si>
    <t>0057</t>
  </si>
  <si>
    <t>FULTON COUNTY PUBLIC LIBRARY</t>
  </si>
  <si>
    <t>0059</t>
  </si>
  <si>
    <t>OAKLAND CITY-COLUMBIA TOWNSHIP PUB LIB</t>
  </si>
  <si>
    <t>0060</t>
  </si>
  <si>
    <t>OWENSVILLE CARNEGIE LIBRARY</t>
  </si>
  <si>
    <t>0273</t>
  </si>
  <si>
    <t>FORT BRANCH-JOHNSON TOWNSHIP LIBRARY</t>
  </si>
  <si>
    <t>0274</t>
  </si>
  <si>
    <t>PRINCETON-PATOKA TOWNSHIP PUBLIC LIBRARY</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</si>
  <si>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</si>
  <si>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</si>
  <si>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</si>
  <si>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</si>
  <si>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</si>
  <si>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</si>
  <si>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</si>
  <si>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</si>
  <si>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</si>
  <si>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</si>
  <si>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</si>
  <si>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</si>
  <si>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</si>
  <si>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BARTON-REES-POGUE MEMORIAL LIBRARY</t>
  </si>
  <si>
    <t>0070</t>
  </si>
  <si>
    <t>VAN BUREN PUBLIC LIBRARY</t>
  </si>
  <si>
    <t>0152</t>
  </si>
  <si>
    <t>CONVERSE PUBLIC LIBRARY</t>
  </si>
  <si>
    <t>0072</t>
  </si>
  <si>
    <t>JASONVILLE PUBLIC LIBRARY</t>
  </si>
  <si>
    <t>0073</t>
  </si>
  <si>
    <t>LINTON PUBLIC LIBRARY</t>
  </si>
  <si>
    <t>0074</t>
  </si>
  <si>
    <t>WORTHINGTON PUBLIC LIBRARY</t>
  </si>
  <si>
    <t>0291</t>
  </si>
  <si>
    <t>BLOOMFIELD-EASTERN GREENE COUNTY PUB LIB</t>
  </si>
  <si>
    <t>0075</t>
  </si>
  <si>
    <t>HAMILTON NORTH PUBLIC LIBRARY</t>
  </si>
  <si>
    <t>0076</t>
  </si>
  <si>
    <t>CARMEL-CLAY PUBLIC LIBRARY</t>
  </si>
  <si>
    <t>0077</t>
  </si>
  <si>
    <t>HAMILTON EAST PUBLIC LIBRARY</t>
  </si>
  <si>
    <t>0078</t>
  </si>
  <si>
    <t>SHERIDAN PUBLIC LIBRARY</t>
  </si>
  <si>
    <t>0079</t>
  </si>
  <si>
    <t>WESTFIELD PUBLIC LIBRARY</t>
  </si>
  <si>
    <t>0080</t>
  </si>
  <si>
    <t>FORTVILLE PUBLIC LIBRARY</t>
  </si>
  <si>
    <t>0081</t>
  </si>
  <si>
    <t>HANCOCK COUNTY PUBLIC LIBRARY</t>
  </si>
  <si>
    <t>0082</t>
  </si>
  <si>
    <t>HARRISON COUNTY PUBLIC LIBRARY</t>
  </si>
  <si>
    <t>0083</t>
  </si>
  <si>
    <t>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</si>
  <si>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</si>
  <si>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</si>
  <si>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</si>
  <si>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</si>
  <si>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</si>
  <si>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</si>
  <si>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</si>
  <si>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</si>
  <si>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</si>
  <si>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</si>
  <si>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0089</t>
  </si>
  <si>
    <t>KNIGHTSTOWN PUBLIC LIBRARY</t>
  </si>
  <si>
    <t>0090</t>
  </si>
  <si>
    <t>MIDDLETOWN-FALL CREEK TWP PUBLIC LIBRARY</t>
  </si>
  <si>
    <t>0091</t>
  </si>
  <si>
    <t>SPICELAND PUBLIC LIBRARY</t>
  </si>
  <si>
    <t>0293</t>
  </si>
  <si>
    <t>NEW CASTLE-HENRY COUNTY PUBLIC LIBRARY</t>
  </si>
  <si>
    <t>0094</t>
  </si>
  <si>
    <t>GREENTOWN PUBLIC LIBRARY</t>
  </si>
  <si>
    <t>0282</t>
  </si>
  <si>
    <t>KOKOMO-HOWARD COUNTY PUBLIC LIBRARY</t>
  </si>
  <si>
    <t>0096</t>
  </si>
  <si>
    <t>ANDREWS PUBLIC LIBRARY</t>
  </si>
  <si>
    <t>0098</t>
  </si>
  <si>
    <t>ROANOKE PUBLIC LIBRARY</t>
  </si>
  <si>
    <t>0099</t>
  </si>
  <si>
    <t>WARREN PUBLIC LIBRARY</t>
  </si>
  <si>
    <t>0302</t>
  </si>
  <si>
    <t>HUNTINGTON LIBRARY</t>
  </si>
  <si>
    <t>0100</t>
  </si>
  <si>
    <t>BROWNSTOWN PUBLIC LIBRARY</t>
  </si>
  <si>
    <t>0289</t>
  </si>
  <si>
    <t>JACKSON COUNTY PUBLIC LIBRARY</t>
  </si>
  <si>
    <t>0103</t>
  </si>
  <si>
    <t>REMINGTON PUBLIC LIBRARY</t>
  </si>
  <si>
    <t>0266</t>
  </si>
  <si>
    <t>JASPER COUNTY PUBLIC LIBRARY</t>
  </si>
  <si>
    <t>0107</t>
  </si>
  <si>
    <t>PENN TOWNSHIP PUBLIC LIBRARY</t>
  </si>
  <si>
    <t>0267</t>
  </si>
  <si>
    <t>JAY COUNTY PUBLIC LIBRARY</t>
  </si>
  <si>
    <t>0109</t>
  </si>
  <si>
    <t>JEFFERSON COUNTY PUBLIC LIBRARY</t>
  </si>
  <si>
    <t>0110</t>
  </si>
  <si>
    <t>JENNINGS COUNTY PUBLIC LIBRARY</t>
  </si>
  <si>
    <t>0112</t>
  </si>
  <si>
    <t>GREENWOOD PUBLIC LIBRARY</t>
  </si>
  <si>
    <t>0113</t>
  </si>
  <si>
    <t>JOHNSON COUNTY PUBLIC LIBRARY</t>
  </si>
  <si>
    <t>0114</t>
  </si>
  <si>
    <t>BICKNELL PUBLIC LIBRARY</t>
  </si>
  <si>
    <t>0116</t>
  </si>
  <si>
    <t>KNOX COUNTY PUBLIC LIBRARY</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</si>
  <si>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</si>
  <si>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</si>
  <si>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</si>
  <si>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</si>
  <si>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</si>
  <si>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</si>
  <si>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</si>
  <si>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</si>
  <si>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</si>
  <si>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</si>
  <si>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</si>
  <si>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</si>
  <si>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0122</t>
  </si>
  <si>
    <t>LAGRANGE COUNTY PUBLIC LIBRARY</t>
  </si>
  <si>
    <t>0124</t>
  </si>
  <si>
    <t>EAST CHICAGO PUBLIC LIBRARY</t>
  </si>
  <si>
    <t>0125</t>
  </si>
  <si>
    <t>GARY PUBLIC LIBRARY</t>
  </si>
  <si>
    <t>0126</t>
  </si>
  <si>
    <t>HAMMOND PUBLIC LIBRARY</t>
  </si>
  <si>
    <t>0127</t>
  </si>
  <si>
    <t>LOWELL PUBLIC LIBRARY</t>
  </si>
  <si>
    <t>0128</t>
  </si>
  <si>
    <t>WHITING PUBLIC LIBRARY</t>
  </si>
  <si>
    <t>0129</t>
  </si>
  <si>
    <t>LAKE COUNTY PUBLIC LIBRARY</t>
  </si>
  <si>
    <t>0276</t>
  </si>
  <si>
    <t>CROWN POINT COMMUNITY PUBLIC LIBRARY</t>
  </si>
  <si>
    <t>0130</t>
  </si>
  <si>
    <t>MICHIGAN CITY PUBLIC LIBRARY</t>
  </si>
  <si>
    <t>0131</t>
  </si>
  <si>
    <t>WANATAH PUBLIC LIBRARY</t>
  </si>
  <si>
    <t>0132</t>
  </si>
  <si>
    <t>WESTVILLE PUBLIC LIBRARY</t>
  </si>
  <si>
    <t>0277</t>
  </si>
  <si>
    <t>LAPORTE COUNTY PUBLIC LIBRARY</t>
  </si>
  <si>
    <t>0281</t>
  </si>
  <si>
    <t>LACROSSE PUBLIC LIBRARY</t>
  </si>
  <si>
    <t>0135</t>
  </si>
  <si>
    <t>BEDFORD PUBLIC LIBRARY</t>
  </si>
  <si>
    <t>0136</t>
  </si>
  <si>
    <t>MITCHELL COMMUNITY PUBLIC LIBRARY</t>
  </si>
  <si>
    <t>0138</t>
  </si>
  <si>
    <t>ALEXANDRIA-MONROE PUBLIC LIBRARY</t>
  </si>
  <si>
    <t>0139</t>
  </si>
  <si>
    <t>ANDERSON-ANDERSON, STONEY CREEK UNION TO</t>
  </si>
  <si>
    <t>0141</t>
  </si>
  <si>
    <t>PENDLETON COMMUNITY PUBLIC LIBRARY</t>
  </si>
  <si>
    <t>0290</t>
  </si>
  <si>
    <t>NORTH MADISON COUNTY LIBRARY SYSTEM</t>
  </si>
  <si>
    <t>0143</t>
  </si>
  <si>
    <t>SPEEDWAY CITY PUBLIC LIBRARY</t>
  </si>
  <si>
    <t>0144</t>
  </si>
  <si>
    <t>INDIANAPOLIS-MARION COUNTY PUB LIBRARY</t>
  </si>
  <si>
    <t>0145</t>
  </si>
  <si>
    <t>ARGOS PUBLIC LIBRARY</t>
  </si>
  <si>
    <t>0146</t>
  </si>
  <si>
    <t>BOURBON PUBLIC LIBRARY</t>
  </si>
  <si>
    <t>0147</t>
  </si>
  <si>
    <t>BREMEN PUBLIC LIBRARY</t>
  </si>
  <si>
    <t>0148</t>
  </si>
  <si>
    <t>CULVER PUBLIC LIBRARY</t>
  </si>
  <si>
    <t>0149</t>
  </si>
  <si>
    <t>PLYMOUTH PUBLIC LIBRARY</t>
  </si>
  <si>
    <t>0150</t>
  </si>
  <si>
    <t>LOOGOOTEE PUBLIC LIBRARY</t>
  </si>
  <si>
    <t>0151</t>
  </si>
  <si>
    <t>SHOALS PUBLIC LIBRARY</t>
  </si>
  <si>
    <t>0153</t>
  </si>
  <si>
    <t>PERU PUBLIC LIBRARY</t>
  </si>
  <si>
    <t>0154</t>
  </si>
  <si>
    <t>MONROE COUNTY PUBLIC LIBRARY</t>
  </si>
  <si>
    <t>0155</t>
  </si>
  <si>
    <t>CRAWFORDSVILLE PUBLIC LIBRARY</t>
  </si>
  <si>
    <t>0156</t>
  </si>
  <si>
    <t>DARLINGTON PUBLIC LIBRARY</t>
  </si>
  <si>
    <t>0157</t>
  </si>
  <si>
    <t>LADOGA PUBLIC LIBRARY</t>
  </si>
  <si>
    <t>0158</t>
  </si>
  <si>
    <t>LINDEN PUBLIC LIBRARY</t>
  </si>
  <si>
    <t>0159</t>
  </si>
  <si>
    <t>WAVELAND PUBLIC LIBRARY</t>
  </si>
  <si>
    <t>0160</t>
  </si>
  <si>
    <t>MORGAN COUNTY PUBLIC LIBRARY</t>
  </si>
  <si>
    <t>0161</t>
  </si>
  <si>
    <t>MOORESVILLE PUBLIC LIBRARY</t>
  </si>
  <si>
    <t>0162</t>
  </si>
  <si>
    <t>BROOK PUBLIC LIBRARY</t>
  </si>
  <si>
    <t>0163</t>
  </si>
  <si>
    <t>GOODLAND PUBLIC LIBRARY</t>
  </si>
  <si>
    <t>0164</t>
  </si>
  <si>
    <t>KENTLAND PUBLIC LIBRARY</t>
  </si>
  <si>
    <t>0166</t>
  </si>
  <si>
    <t>NEWTON COUNTY PUBLIC LIBRARY</t>
  </si>
  <si>
    <t>0167</t>
  </si>
  <si>
    <t>KENDALLVILLE PUBLIC LIBRARY</t>
  </si>
  <si>
    <t>0168</t>
  </si>
  <si>
    <t>LIGONIER PUBLIC LIBRARY</t>
  </si>
  <si>
    <t>0169</t>
  </si>
  <si>
    <t>NOBLE COUNTY PUBLIC LIBRARY</t>
  </si>
  <si>
    <t>0170</t>
  </si>
  <si>
    <t>OHIO COUNTY PUBLIC LIBRARY</t>
  </si>
  <si>
    <t>0171</t>
  </si>
  <si>
    <t>ORLEANS PUBLIC LIBRARY</t>
  </si>
  <si>
    <t>0172</t>
  </si>
  <si>
    <t>PAOLI PUBLIC LIBRARY</t>
  </si>
  <si>
    <t>0173</t>
  </si>
  <si>
    <t>FRENCH LICK-MELTON PUBLIC LIBRARY</t>
  </si>
  <si>
    <t>0264</t>
  </si>
  <si>
    <t>SPENCER-OWEN COUNTY PUBLIC LIBRARY</t>
  </si>
  <si>
    <t>0176</t>
  </si>
  <si>
    <t>MONTEZUMA PUBLIC LIBRARY</t>
  </si>
  <si>
    <t>0292</t>
  </si>
  <si>
    <t>PARKE COUNTY PUBLIC LIBRARY</t>
  </si>
  <si>
    <t>0324</t>
  </si>
  <si>
    <t>PERRY COUNTY PUBLIC LIBRARY</t>
  </si>
  <si>
    <t>0288</t>
  </si>
  <si>
    <t>PIKE COUNTY PUBLIC LIBRARY</t>
  </si>
  <si>
    <t>0184</t>
  </si>
  <si>
    <t>WESTCHESTER PUBLIC LIBRARY</t>
  </si>
  <si>
    <t>0185</t>
  </si>
  <si>
    <t>PORTER COUNTY PUBLIC LIBRARY</t>
  </si>
  <si>
    <t>0187</t>
  </si>
  <si>
    <t>NEW HARMONY WORKINGMENS INSTITUTE</t>
  </si>
  <si>
    <t>0188</t>
  </si>
  <si>
    <t>POSEYVILLE CARNEGIE LIBRARY</t>
  </si>
  <si>
    <t>0269</t>
  </si>
  <si>
    <t>ALEXANDRIAN FREE PUBLIC LIBRARY</t>
  </si>
  <si>
    <t>0189</t>
  </si>
  <si>
    <t>FRANCESVILLE PUBLIC LIBRARY</t>
  </si>
  <si>
    <t>0190</t>
  </si>
  <si>
    <t>MONTEREY PUBLIC LIBRARY</t>
  </si>
  <si>
    <t>0191</t>
  </si>
  <si>
    <t>PULASKI COUNTY PUBLIC LIBRARY</t>
  </si>
  <si>
    <t>0192</t>
  </si>
  <si>
    <t>ROACHDALE PUBLIC LIBRARY</t>
  </si>
  <si>
    <t>0193</t>
  </si>
  <si>
    <t>PUTNAM COUNTY PUBLIC LIBRARY</t>
  </si>
  <si>
    <t>0194</t>
  </si>
  <si>
    <t>FARMLAND PUBLIC LIBRARY</t>
  </si>
  <si>
    <t>0195</t>
  </si>
  <si>
    <t>RIDGEVILLE PUBLIC LIBRARY</t>
  </si>
  <si>
    <t>0196</t>
  </si>
  <si>
    <t>UNION CITY PUBLIC LIBRARY</t>
  </si>
  <si>
    <t>0197</t>
  </si>
  <si>
    <t>WINCHESTER PUBLIC LIBRARY</t>
  </si>
  <si>
    <t>0198</t>
  </si>
  <si>
    <t>0200</t>
  </si>
  <si>
    <t>OSGOOD PUBLIC LIBRARY</t>
  </si>
  <si>
    <t>0201</t>
  </si>
  <si>
    <t>CARTHAGE-HENRY HENSLEY PUBLIC LIBRARY</t>
  </si>
  <si>
    <t>0202</t>
  </si>
  <si>
    <t>RUSHVILLE PUBLIC LIBRARY</t>
  </si>
  <si>
    <t>0203</t>
  </si>
  <si>
    <t>MISHAWAKA PUBLIC LIBRARY</t>
  </si>
  <si>
    <t>0204</t>
  </si>
  <si>
    <t>NEW CARLISLE PUBLIC LIBRARY</t>
  </si>
  <si>
    <t>0205</t>
  </si>
  <si>
    <t>WALKERTON PUBLIC LIBRARY</t>
  </si>
  <si>
    <t>0206</t>
  </si>
  <si>
    <t>ST. JOSEPH COUNTY PUBLIC LIBRARY</t>
  </si>
  <si>
    <t>0207</t>
  </si>
  <si>
    <t>SCOTT COUNTY PUBLIC LIBRARY</t>
  </si>
  <si>
    <t>0208</t>
  </si>
  <si>
    <t>SHELBY COUNTY PUBLIC LIBRARY</t>
  </si>
  <si>
    <t>0294</t>
  </si>
  <si>
    <t>SPENCER COUNTY PUBLIC LIBRARY</t>
  </si>
  <si>
    <t>0301</t>
  </si>
  <si>
    <t>LINCOLN HERITAGE PUBLIC LIBRARY</t>
  </si>
  <si>
    <t>0213</t>
  </si>
  <si>
    <t>NORTH JUDSON PUBLIC LIBRARY</t>
  </si>
  <si>
    <t>0214</t>
  </si>
  <si>
    <t>STARKE COUNTY PUBLIC LIBRARY</t>
  </si>
  <si>
    <t>0215</t>
  </si>
  <si>
    <t>CARNEGIE PUB LIB OF STEUBEN COUNTY</t>
  </si>
  <si>
    <t>0216</t>
  </si>
  <si>
    <t>FREMONT PUBLIC LIBRARY</t>
  </si>
  <si>
    <t>0217</t>
  </si>
  <si>
    <t>SULLIVAN COUNTY PUBLIC LIBRARY</t>
  </si>
  <si>
    <t>0218</t>
  </si>
  <si>
    <t>SWITZERLAND COUNTY PUBLIC LIBRARY</t>
  </si>
  <si>
    <t>0221</t>
  </si>
  <si>
    <t>WEST LAFAYETTE PUBLIC LIBRARY</t>
  </si>
  <si>
    <t>0280</t>
  </si>
  <si>
    <t>TIPPECANOE COUNTY PUBLIC LIBRARY</t>
  </si>
  <si>
    <t>0222</t>
  </si>
  <si>
    <t>TIPTON COUNTY PUBLIC LIBRARY</t>
  </si>
  <si>
    <t>0223</t>
  </si>
  <si>
    <t>UNION COUNTY PUBLIC LIBRARY</t>
  </si>
  <si>
    <t>0265</t>
  </si>
  <si>
    <t>EVANSVILLE-VANDERBURGH COUNTY PUBLIC LIB</t>
  </si>
  <si>
    <t>0227</t>
  </si>
  <si>
    <t>CLINTON PUBLIC LIBRARY</t>
  </si>
  <si>
    <t>0228</t>
  </si>
  <si>
    <t>VERMILLION COUNTY PUBLIC LIBRARY</t>
  </si>
  <si>
    <t>0229</t>
  </si>
  <si>
    <t>VIGO COUNTY PUBLIC LIBRARY</t>
  </si>
  <si>
    <t>0230</t>
  </si>
  <si>
    <t>NORTH MANCHESTER PUBLIC LIBRARY</t>
  </si>
  <si>
    <t>0231</t>
  </si>
  <si>
    <t>ROANN PUBLIC LIBRARY</t>
  </si>
  <si>
    <t>0232</t>
  </si>
  <si>
    <t>WABASH PUBLIC LIBRARY</t>
  </si>
  <si>
    <t>0233</t>
  </si>
  <si>
    <t>WEST LEBANON PUBLIC LIBRARY</t>
  </si>
  <si>
    <t>0234</t>
  </si>
  <si>
    <t>WILLIAMSPORT PUBLIC LIBRARY</t>
  </si>
  <si>
    <t>0235</t>
  </si>
  <si>
    <t>NEWBURGH CHANDLER PUBLIC LIBRARY</t>
  </si>
  <si>
    <t>0236</t>
  </si>
  <si>
    <t>BOONVILLE-WARRICK COUNTY PUBLIC LIBRARY</t>
  </si>
  <si>
    <t>0237</t>
  </si>
  <si>
    <t>SALEM PUBLIC LIBRARY</t>
  </si>
  <si>
    <t>0238</t>
  </si>
  <si>
    <t>CAMBRIDGE CITY PUBLIC LIBRARY</t>
  </si>
  <si>
    <t>0239</t>
  </si>
  <si>
    <t>CENTERVILLE PUBLIC LIBRARY</t>
  </si>
  <si>
    <t>0240</t>
  </si>
  <si>
    <t>DUBLIN PUBLIC LIBRARY</t>
  </si>
  <si>
    <t>0241</t>
  </si>
  <si>
    <t>HAGERSTOWN PUBLIC LIBRARY</t>
  </si>
  <si>
    <t>0242</t>
  </si>
  <si>
    <t>RICHMOND-MORRISSON-REEVES PUBLIC LIBRARY</t>
  </si>
  <si>
    <t>0243</t>
  </si>
  <si>
    <t>WAYNE COUNTY CONTRACTUAL LIBRARY</t>
  </si>
  <si>
    <t>0244</t>
  </si>
  <si>
    <t>WELLS COUNTY PUBLIC LIBRARY</t>
  </si>
  <si>
    <t>0245</t>
  </si>
  <si>
    <t>BROOKSTON PUBLIC LIBRARY</t>
  </si>
  <si>
    <t>0246</t>
  </si>
  <si>
    <t>MONON PUBLIC LIBRARY</t>
  </si>
  <si>
    <t>0247</t>
  </si>
  <si>
    <t>MONTICELLO PUBLIC LIBRARY</t>
  </si>
  <si>
    <t>0248</t>
  </si>
  <si>
    <t>WOLCOTT PUBLIC LIBRARY</t>
  </si>
  <si>
    <t>0249</t>
  </si>
  <si>
    <t>CHURUBUSCO PUBLIC LIBRARY</t>
  </si>
  <si>
    <t>0250</t>
  </si>
  <si>
    <t>PEABODY LIBRARY</t>
  </si>
  <si>
    <t>0251</t>
  </si>
  <si>
    <t>SOUTH WHITLEY COMMUNITY PUBLIC LIBRARY</t>
  </si>
  <si>
    <t>CERTD_APPROP_AMT</t>
  </si>
  <si>
    <t>REF DEBT POST09</t>
  </si>
  <si>
    <t>1230</t>
  </si>
  <si>
    <t>SPECIAL LIBRARY</t>
  </si>
  <si>
    <t>Unit</t>
  </si>
  <si>
    <t xml:space="preserve">Count </t>
  </si>
  <si>
    <t>CO</t>
  </si>
  <si>
    <t>UT</t>
  </si>
  <si>
    <t>UC</t>
  </si>
  <si>
    <t>CC Co</t>
  </si>
  <si>
    <t>CC Ind</t>
  </si>
  <si>
    <t>STATE OF INDIANA
INDIANA DEPARTMENT OF LOCAL GOVERNMENT FINANCE</t>
  </si>
  <si>
    <t>Pay 2024 Library Estimated Maximum Non-Binding Review Budget</t>
  </si>
  <si>
    <t>This worksheet is for informational purposes only and is not a final calculation.</t>
  </si>
  <si>
    <t>Step 1: Select Your Unit of Government</t>
  </si>
  <si>
    <t xml:space="preserve">    If you are having trouble, please make sure you have clicked "Enable Editing" at the top of this page.</t>
  </si>
  <si>
    <t>Calculation</t>
  </si>
  <si>
    <t>Step 2: Calculation Review</t>
  </si>
  <si>
    <t>Fund Name</t>
  </si>
  <si>
    <t>Certified Budget</t>
  </si>
  <si>
    <t>Proposed Budget</t>
  </si>
  <si>
    <t>Total Budgets</t>
  </si>
  <si>
    <t>Maximum Budget to Remain Non-Binding</t>
  </si>
  <si>
    <t>4950143-SPEEDWAY CITY PUBLIC LIBRARY</t>
  </si>
  <si>
    <t>4950144-INDIANAPOLIS-MARION COUNTY PUB LIBRARY</t>
  </si>
  <si>
    <t>4550128-WHITING PUBLIC LIBRARY</t>
  </si>
  <si>
    <t>Pursuant to Ind. Code § 6-1.1-17-20.3(a)(2), library boards may adopt budgets and levies for libraries that grow their budget by no more than the prior year budget multiplied by the maximum levy growth quotient minus 1, rounded down to the nearest dollar. Library boards intending to adopt their own budgets and levies are required to verify that the adopted budget is within the maximum permitted by law. Budgets adopted by library boards that are above the calculated maximum are invalid and will result in a continuation of the library’s prior year budget.  
Proposed budgets that are above the calculated maximum may be valid, but only if the budget is adopted by the library’s fiscal body pursuant to Ind. Code § 6-1.1-17-20.3.</t>
  </si>
  <si>
    <r>
      <rPr>
        <sz val="10"/>
        <color theme="0" tint="-0.499984740745262"/>
        <rFont val="Times New Roman"/>
        <family val="1"/>
      </rPr>
      <t xml:space="preserve">← </t>
    </r>
    <r>
      <rPr>
        <i/>
        <sz val="10"/>
        <color theme="0" tint="-0.499984740745262"/>
        <rFont val="Times New Roman"/>
        <family val="1"/>
      </rPr>
      <t>Click here and then click on
 the downward arrow to select your county. Repeat this to select your unit.</t>
    </r>
  </si>
  <si>
    <t>In the section below, review the calculation to determine the maximum non-binding review budget for the library, as outlined by Ind. Code § 6-1.1-17-20.3(a)(2).</t>
  </si>
  <si>
    <t>Times (x) Maximum Levy Growth Quotient</t>
  </si>
  <si>
    <t>Budget times (x) Maximum Levy Growth Quotient</t>
  </si>
  <si>
    <t>Minus (-) $1</t>
  </si>
  <si>
    <t>In the fields below, select county first and then the name of the unit of government.</t>
  </si>
  <si>
    <r>
      <t xml:space="preserve">In the section below, enter the proposed 2024 Budget </t>
    </r>
    <r>
      <rPr>
        <sz val="11"/>
        <color theme="1"/>
        <rFont val="Calibri"/>
        <family val="2"/>
      </rPr>
      <t>—</t>
    </r>
    <r>
      <rPr>
        <sz val="11"/>
        <color theme="1"/>
        <rFont val="Times New Roman"/>
        <family val="1"/>
      </rPr>
      <t xml:space="preserve"> by fund </t>
    </r>
    <r>
      <rPr>
        <sz val="11"/>
        <color theme="1"/>
        <rFont val="Calibri"/>
        <family val="2"/>
      </rPr>
      <t>—</t>
    </r>
    <r>
      <rPr>
        <sz val="11"/>
        <color theme="1"/>
        <rFont val="Times New Roman"/>
        <family val="1"/>
      </rPr>
      <t xml:space="preserve"> in the highlighted column.  If a new fund is needed, it can be added by clicking on "Click Here to Add a New Fund for 2024."</t>
    </r>
  </si>
  <si>
    <t>52-MIAMI COUNTY</t>
  </si>
  <si>
    <t>5250152-CONVERSE PUBLIC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</si>
</sst>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b/>
      <u/>
      <sz val="11"/>
      <color theme="1"/>
      <name val="Calibri"/>
      <family val="2"/>
      <scheme val="minor"/>
    </font>
    <font>
      <sz val="18"/>
      <color theme="1"/>
      <name val="Times New Roman"/>
      <family val="1"/>
    </font>
    <font>
      <sz val="11"/>
      <color theme="1"/>
      <name val="Times New Roman"/>
      <family val="1"/>
    </font>
    <font>
      <b/>
      <u/>
      <sz val="18"/>
      <color theme="1"/>
      <name val="Times New Roman"/>
      <family val="1"/>
    </font>
    <font>
      <b/>
      <sz val="11"/>
      <color theme="1"/>
      <name val="Times New Roman"/>
      <family val="1"/>
    </font>
    <font>
      <i/>
      <sz val="11"/>
      <color theme="1"/>
      <name val="Times New Roman"/>
      <family val="1"/>
    </font>
    <font>
      <b/>
      <u/>
      <sz val="14"/>
      <color theme="1"/>
      <name val="Times New Roman"/>
      <family val="1"/>
    </font>
    <font>
      <i/>
      <sz val="11"/>
      <color theme="0" tint="-0.499984740745262"/>
      <name val="Times New Roman"/>
      <family val="1"/>
    </font>
    <font>
      <b/>
      <sz val="11"/>
      <color rgb="FF00B050"/>
      <name val="Times New Roman"/>
      <family val="1"/>
    </font>
    <font>
      <sz val="11"/>
      <color theme="0"/>
      <name val="Times New Roman"/>
      <family val="1"/>
    </font>
    <font>
      <sz val="11"/>
      <color theme="1"/>
      <name val="Calibri"/>
      <family val="2"/>
    </font>
    <font>
      <i/>
      <sz val="10"/>
      <color theme="0" tint="-0.499984740745262"/>
      <name val="Times New Roman"/>
      <family val="1"/>
    </font>
    <font>
      <sz val="10"/>
      <color theme="0" tint="-0.499984740745262"/>
      <name val="Times New Roman"/>
      <family val="1"/>
    </font>
  </fonts>
  <fills count="7">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C8ECCC"/>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theme="1" tint="0.249977111117893"/>
      </left>
      <right/>
      <top style="thin">
        <color theme="1" tint="0.249977111117893"/>
      </top>
      <bottom style="thin">
        <color theme="1" tint="0.249977111117893"/>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4">
    <xf numFmtId="0" fontId="0" fillId="0" borderId="0"/>
    <xf numFmtId="44" fontId="1" fillId="0" borderId="0" applyFont="0" applyFill="0" applyBorder="0" applyAlignment="0" applyProtection="0"/>
    <xf numFmtId="0" fontId="4" fillId="0" borderId="0"/>
    <xf numFmtId="0" fontId="4" fillId="0" borderId="0"/>
  </cellStyleXfs>
  <cellXfs count="65">
    <xf numFmtId="0" fontId="0" fillId="0" borderId="0" xfId="0"/>
    <xf numFmtId="0" fontId="3" fillId="2" borderId="1" xfId="2" applyFont="1" applyFill="1" applyBorder="1" applyAlignment="1">
      <alignment horizontal="center"/>
    </xf>
    <xf numFmtId="0" fontId="3" fillId="0" borderId="2" xfId="2" applyFont="1" applyBorder="1"/>
    <xf numFmtId="0" fontId="3" fillId="0" borderId="2" xfId="2" applyFont="1" applyBorder="1" applyAlignment="1">
      <alignment horizontal="right"/>
    </xf>
    <xf numFmtId="0" fontId="2" fillId="0" borderId="0" xfId="0" applyFont="1"/>
    <xf numFmtId="0" fontId="5" fillId="0" borderId="0" xfId="0" applyFont="1"/>
    <xf numFmtId="0" fontId="3" fillId="2" borderId="1" xfId="3" applyFont="1" applyFill="1" applyBorder="1" applyAlignment="1">
      <alignment horizontal="center"/>
    </xf>
    <xf numFmtId="0" fontId="3" fillId="0" borderId="2" xfId="3" applyFont="1" applyBorder="1"/>
    <xf numFmtId="0" fontId="0" fillId="0" borderId="0" xfId="0" applyAlignment="1">
      <alignment wrapText="1"/>
    </xf>
    <xf numFmtId="0" fontId="0" fillId="0" borderId="0" xfId="0" quotePrefix="1"/>
    <xf numFmtId="0" fontId="0" fillId="4" borderId="0" xfId="0" quotePrefix="1" applyFill="1"/>
    <xf numFmtId="0" fontId="6" fillId="3" borderId="0" xfId="0" applyFont="1" applyFill="1"/>
    <xf numFmtId="0" fontId="7" fillId="3" borderId="0" xfId="0" applyFont="1" applyFill="1"/>
    <xf numFmtId="0" fontId="7" fillId="0" borderId="0" xfId="0" applyFont="1"/>
    <xf numFmtId="0" fontId="7" fillId="3" borderId="0" xfId="0" applyFont="1" applyFill="1" applyProtection="1">
      <protection locked="0"/>
    </xf>
    <xf numFmtId="0" fontId="7" fillId="0" borderId="0" xfId="0" applyFont="1" applyProtection="1">
      <protection locked="0"/>
    </xf>
    <xf numFmtId="0" fontId="9" fillId="3" borderId="0" xfId="0" applyFont="1" applyFill="1" applyAlignment="1">
      <alignment horizontal="left"/>
    </xf>
    <xf numFmtId="0" fontId="9" fillId="3" borderId="0" xfId="0" applyFont="1" applyFill="1"/>
    <xf numFmtId="0" fontId="7" fillId="3" borderId="0" xfId="0" applyFont="1" applyFill="1" applyAlignment="1" applyProtection="1">
      <alignment horizontal="left" vertical="top" wrapText="1"/>
      <protection locked="0"/>
    </xf>
    <xf numFmtId="0" fontId="7" fillId="3" borderId="0" xfId="0" applyFont="1" applyFill="1" applyAlignment="1" applyProtection="1">
      <alignment vertical="top"/>
      <protection locked="0"/>
    </xf>
    <xf numFmtId="0" fontId="9" fillId="3" borderId="0" xfId="0" applyFont="1" applyFill="1" applyProtection="1">
      <protection locked="0"/>
    </xf>
    <xf numFmtId="0" fontId="10" fillId="3" borderId="0" xfId="0" applyFont="1" applyFill="1" applyProtection="1">
      <protection locked="0"/>
    </xf>
    <xf numFmtId="0" fontId="11" fillId="3" borderId="0" xfId="0" applyFont="1" applyFill="1" applyProtection="1">
      <protection locked="0"/>
    </xf>
    <xf numFmtId="0" fontId="12" fillId="3" borderId="0" xfId="0" applyFont="1" applyFill="1" applyProtection="1">
      <protection locked="0"/>
    </xf>
    <xf numFmtId="0" fontId="7" fillId="3" borderId="3" xfId="0" applyFont="1" applyFill="1" applyBorder="1" applyProtection="1">
      <protection locked="0"/>
    </xf>
    <xf numFmtId="0" fontId="7" fillId="3" borderId="7" xfId="0" applyFont="1" applyFill="1" applyBorder="1" applyProtection="1">
      <protection locked="0"/>
    </xf>
    <xf numFmtId="164" fontId="7" fillId="3" borderId="9" xfId="0" applyNumberFormat="1" applyFont="1" applyFill="1" applyBorder="1" applyProtection="1">
      <protection locked="0"/>
    </xf>
    <xf numFmtId="0" fontId="7" fillId="3" borderId="10" xfId="0" applyFont="1" applyFill="1" applyBorder="1" applyProtection="1">
      <protection locked="0"/>
    </xf>
    <xf numFmtId="44" fontId="7" fillId="3" borderId="11" xfId="0" applyNumberFormat="1" applyFont="1" applyFill="1" applyBorder="1" applyProtection="1">
      <protection locked="0"/>
    </xf>
    <xf numFmtId="2" fontId="7" fillId="3" borderId="10" xfId="0" applyNumberFormat="1" applyFont="1" applyFill="1" applyBorder="1" applyProtection="1">
      <protection locked="0"/>
    </xf>
    <xf numFmtId="0" fontId="7" fillId="3" borderId="0" xfId="0" applyFont="1" applyFill="1" applyAlignment="1" applyProtection="1">
      <alignment horizontal="left" vertical="top"/>
      <protection locked="0"/>
    </xf>
    <xf numFmtId="0" fontId="9" fillId="5" borderId="24" xfId="0" applyFont="1" applyFill="1" applyBorder="1" applyAlignment="1">
      <alignment horizontal="center"/>
    </xf>
    <xf numFmtId="0" fontId="9" fillId="5" borderId="12" xfId="0" applyFont="1" applyFill="1" applyBorder="1" applyAlignment="1">
      <alignment horizontal="center" vertical="top" wrapText="1"/>
    </xf>
    <xf numFmtId="164" fontId="7" fillId="3" borderId="4" xfId="1" applyNumberFormat="1" applyFont="1" applyFill="1" applyBorder="1" applyProtection="1"/>
    <xf numFmtId="164" fontId="7" fillId="4" borderId="18" xfId="1" applyNumberFormat="1" applyFont="1" applyFill="1" applyBorder="1" applyProtection="1">
      <protection locked="0"/>
    </xf>
    <xf numFmtId="164" fontId="7" fillId="4" borderId="19" xfId="1" applyNumberFormat="1" applyFont="1" applyFill="1" applyBorder="1" applyProtection="1">
      <protection locked="0"/>
    </xf>
    <xf numFmtId="0" fontId="13" fillId="0" borderId="8" xfId="0" quotePrefix="1" applyFont="1" applyBorder="1"/>
    <xf numFmtId="0" fontId="13" fillId="4" borderId="21" xfId="0" quotePrefix="1" applyFont="1" applyFill="1" applyBorder="1" applyProtection="1">
      <protection locked="0"/>
    </xf>
    <xf numFmtId="164" fontId="9" fillId="3" borderId="14" xfId="0" applyNumberFormat="1" applyFont="1" applyFill="1" applyBorder="1"/>
    <xf numFmtId="164" fontId="9" fillId="3" borderId="15" xfId="0" applyNumberFormat="1" applyFont="1" applyFill="1" applyBorder="1"/>
    <xf numFmtId="0" fontId="7" fillId="3" borderId="0" xfId="0" applyFont="1" applyFill="1" applyAlignment="1">
      <alignment vertical="top" wrapText="1"/>
    </xf>
    <xf numFmtId="164" fontId="14" fillId="3" borderId="0" xfId="0" applyNumberFormat="1" applyFont="1" applyFill="1"/>
    <xf numFmtId="164" fontId="7" fillId="3" borderId="0" xfId="0" applyNumberFormat="1" applyFont="1" applyFill="1"/>
    <xf numFmtId="0" fontId="6" fillId="3" borderId="0" xfId="0" applyFont="1" applyFill="1" applyAlignment="1">
      <alignment wrapText="1"/>
    </xf>
    <xf numFmtId="164" fontId="9" fillId="6" borderId="12" xfId="0" applyNumberFormat="1" applyFont="1" applyFill="1" applyBorder="1" applyProtection="1">
      <protection locked="0"/>
    </xf>
    <xf numFmtId="0" fontId="7" fillId="4" borderId="5" xfId="0" applyFont="1" applyFill="1" applyBorder="1" applyAlignment="1" applyProtection="1">
      <alignment horizontal="left"/>
      <protection locked="0"/>
    </xf>
    <xf numFmtId="0" fontId="16" fillId="3" borderId="0" xfId="0" applyFont="1" applyFill="1" applyAlignment="1" applyProtection="1">
      <alignment horizontal="left" vertical="top" wrapText="1" indent="1"/>
      <protection locked="0"/>
    </xf>
    <xf numFmtId="0" fontId="9" fillId="3" borderId="0" xfId="0" applyFont="1" applyFill="1" applyAlignment="1">
      <alignment horizontal="left"/>
    </xf>
    <xf numFmtId="0" fontId="6" fillId="3" borderId="0" xfId="0" applyFont="1" applyFill="1" applyAlignment="1">
      <alignment horizontal="center" wrapText="1"/>
    </xf>
    <xf numFmtId="0" fontId="7" fillId="3" borderId="0" xfId="0" applyFont="1" applyFill="1" applyAlignment="1" applyProtection="1">
      <alignment horizontal="left"/>
      <protection locked="0"/>
    </xf>
    <xf numFmtId="0" fontId="7" fillId="3" borderId="25" xfId="0" applyFont="1" applyFill="1" applyBorder="1" applyAlignment="1" applyProtection="1">
      <alignment horizontal="left"/>
      <protection locked="0"/>
    </xf>
    <xf numFmtId="0" fontId="7" fillId="3" borderId="0" xfId="0" applyFont="1" applyFill="1" applyAlignment="1" applyProtection="1">
      <alignment horizontal="left" vertical="top"/>
      <protection locked="0"/>
    </xf>
    <xf numFmtId="0" fontId="7" fillId="3" borderId="25" xfId="0" applyFont="1" applyFill="1" applyBorder="1" applyAlignment="1" applyProtection="1">
      <alignment horizontal="left" vertical="top"/>
      <protection locked="0"/>
    </xf>
    <xf numFmtId="0" fontId="8" fillId="3" borderId="0" xfId="0" applyFont="1" applyFill="1" applyAlignment="1" applyProtection="1">
      <alignment horizontal="center"/>
      <protection locked="0"/>
    </xf>
    <xf numFmtId="0" fontId="7" fillId="3" borderId="0" xfId="0" applyFont="1" applyFill="1" applyAlignment="1" applyProtection="1">
      <alignment horizontal="left" wrapText="1"/>
      <protection locked="0"/>
    </xf>
    <xf numFmtId="0" fontId="9" fillId="5" borderId="16"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20" xfId="0" applyFont="1" applyFill="1" applyBorder="1" applyAlignment="1">
      <alignment horizontal="center" vertical="center"/>
    </xf>
    <xf numFmtId="0" fontId="9" fillId="5" borderId="23" xfId="0" applyFont="1" applyFill="1" applyBorder="1" applyAlignment="1">
      <alignment horizontal="center" vertical="center"/>
    </xf>
    <xf numFmtId="0" fontId="7" fillId="3" borderId="17" xfId="0" applyFont="1" applyFill="1" applyBorder="1" applyAlignment="1" applyProtection="1">
      <alignment horizontal="left"/>
      <protection locked="0"/>
    </xf>
    <xf numFmtId="0" fontId="7" fillId="3" borderId="6" xfId="0" applyFont="1" applyFill="1" applyBorder="1" applyAlignment="1" applyProtection="1">
      <alignment horizontal="left"/>
      <protection locked="0"/>
    </xf>
    <xf numFmtId="0" fontId="9" fillId="3" borderId="13" xfId="0" applyFont="1" applyFill="1" applyBorder="1" applyAlignment="1">
      <alignment horizontal="left"/>
    </xf>
    <xf numFmtId="0" fontId="9" fillId="3" borderId="14" xfId="0" applyFont="1" applyFill="1" applyBorder="1" applyAlignment="1">
      <alignment horizontal="left"/>
    </xf>
    <xf numFmtId="0" fontId="7" fillId="3" borderId="0" xfId="0" applyFont="1" applyFill="1" applyAlignment="1" applyProtection="1">
      <alignment horizontal="left" vertical="top" wrapText="1"/>
      <protection locked="0"/>
    </xf>
    <xf numFmtId="0" fontId="9" fillId="3" borderId="0" xfId="0" applyFont="1" applyFill="1" applyAlignment="1" applyProtection="1">
      <alignment horizontal="left"/>
      <protection locked="0"/>
    </xf>
  </cellXfs>
  <cellStyles count="4">
    <cellStyle name="Currency" xfId="1" builtinId="4"/>
    <cellStyle name="Normal" xfId="0" builtinId="0"/>
    <cellStyle name="Normal_Sheet1" xfId="2" xr:uid="{708BD53F-F66F-4E8F-9900-D2AE2CE5ED18}"/>
    <cellStyle name="Normal_Unit List" xfId="3" xr:uid="{D2F92AB0-BCE8-498C-9346-716E793A47AC}"/>
  </cellStyles>
  <dxfs count="10">
    <dxf>
      <font>
        <color rgb="FF9C0006"/>
      </font>
      <fill>
        <patternFill>
          <bgColor rgb="FFFFC7CE"/>
        </patternFill>
      </fill>
    </dxf>
    <dxf>
      <fill>
        <patternFill>
          <b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fill>
        <patternFill>
          <bgColor theme="0"/>
        </patternFill>
      </fill>
      <border>
        <left/>
        <right/>
        <top/>
        <bottom/>
        <vertical/>
        <horizontal/>
      </border>
    </dxf>
    <dxf>
      <fill>
        <patternFill>
          <bgColor theme="0"/>
        </patternFill>
      </fill>
    </dxf>
    <dxf>
      <fill>
        <patternFill>
          <bgColor rgb="FFFFFF00"/>
        </patternFill>
      </fill>
    </dxf>
    <dxf>
      <fill>
        <patternFill>
          <bgColor rgb="FFFF0000"/>
        </patternFill>
      </fill>
    </dxf>
  </dxfs>
  <tableStyles count="0" defaultTableStyle="TableStyleMedium2" defaultPivotStyle="PivotStyleLight16"/>
  <colors>
    <mruColors>
      <color rgb="FFC8ECCC"/>
      <color rgb="FF97FFCB"/>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6B79-7202-4CD3-81F1-443ADD1BDD88}">
  <dimension ref="A1:B6"/>
  <sheetViews>
    <sheetView workbookViewId="0">
      <selection activeCell="B30" sqref="B30:C30"/>
    </sheetView>
  </sheetViews>
  <sheetFormatPr defaultRowHeight="14.5" x14ac:dyDescent="0.35"/>
  <cols>
    <col min="2" max="3" width="138" customWidth="1"/>
  </cols>
  <sheetData>
    <row r="1" spans="1:2" x14ac:dyDescent="0.35">
      <c r="A1" t="s">
        <v>0</v>
      </c>
      <c r="B1">
        <v>2024</v>
      </c>
    </row>
    <row r="2" spans="1:2" x14ac:dyDescent="0.35">
      <c r="A2" t="s">
        <v>1</v>
      </c>
      <c r="B2">
        <v>1.04</v>
      </c>
    </row>
    <row r="4" spans="1:2" x14ac:dyDescent="0.35">
      <c r="A4" t="s">
        <v>2</v>
      </c>
    </row>
    <row r="5" spans="1:2" ht="72.5" x14ac:dyDescent="0.35">
      <c r="A5" t="s">
        <v>3</v>
      </c>
      <c r="B5" s="8" t="s">
        <v>4</v>
      </c>
    </row>
    <row r="6" spans="1:2" x14ac:dyDescent="0.35">
      <c r="A6"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E6D0-624A-48D4-8342-AC77BF0EE4C6}">
  <dimension ref="A1:G95"/>
  <sheetViews>
    <sheetView workbookViewId="0">
      <selection activeCell="G10" sqref="G10"/>
    </sheetView>
  </sheetViews>
  <sheetFormatPr defaultRowHeight="14.5" x14ac:dyDescent="0.35"/>
  <cols>
    <col min="1" max="1" width="9.81640625" bestFit="1" customWidth="1"/>
    <col min="2" max="2" width="23.26953125" bestFit="1" customWidth="1"/>
    <col min="3" max="3" width="26.1796875" bestFit="1" customWidth="1"/>
    <col min="5" max="5" width="9.453125" bestFit="1" customWidth="1"/>
    <col min="6" max="6" width="24.1796875" bestFit="1" customWidth="1"/>
    <col min="7" max="7" width="21" bestFit="1" customWidth="1"/>
    <col min="8" max="8" width="19.453125" bestFit="1" customWidth="1"/>
  </cols>
  <sheetData>
    <row r="1" spans="1:7" x14ac:dyDescent="0.35">
      <c r="A1" s="4"/>
      <c r="B1" s="4"/>
      <c r="E1" s="1" t="s">
        <v>6</v>
      </c>
      <c r="F1" s="1" t="s">
        <v>7</v>
      </c>
    </row>
    <row r="2" spans="1:7" x14ac:dyDescent="0.35">
      <c r="E2" s="2" t="s">
        <v>8</v>
      </c>
      <c r="F2" s="2" t="s">
        <v>9</v>
      </c>
      <c r="G2" t="str">
        <f>E2&amp;"-"&amp;F2</f>
        <v>0061-RAINY DAY</v>
      </c>
    </row>
    <row r="3" spans="1:7" x14ac:dyDescent="0.35">
      <c r="A3" s="5" t="s">
        <v>10</v>
      </c>
      <c r="B3" s="5" t="s">
        <v>11</v>
      </c>
      <c r="E3" s="2" t="s">
        <v>12</v>
      </c>
      <c r="F3" s="2" t="s">
        <v>13</v>
      </c>
      <c r="G3" t="str">
        <f t="shared" ref="G3:G7" si="0">E3&amp;"-"&amp;F3</f>
        <v>0101-GENERAL</v>
      </c>
    </row>
    <row r="4" spans="1:7" x14ac:dyDescent="0.35">
      <c r="A4" t="s">
        <v>14</v>
      </c>
      <c r="B4" t="s">
        <v>15</v>
      </c>
      <c r="C4" t="str">
        <f>A4&amp;"-"&amp;B4</f>
        <v>01-ADAMS COUNTY</v>
      </c>
      <c r="E4" s="2" t="s">
        <v>16</v>
      </c>
      <c r="F4" s="2" t="s">
        <v>17</v>
      </c>
      <c r="G4" t="str">
        <f t="shared" si="0"/>
        <v>2011-LIRF</v>
      </c>
    </row>
    <row r="5" spans="1:7" x14ac:dyDescent="0.35">
      <c r="A5" t="s">
        <v>18</v>
      </c>
      <c r="B5" t="s">
        <v>19</v>
      </c>
      <c r="C5" t="str">
        <f t="shared" ref="C5:C68" si="1">A5&amp;"-"&amp;B5</f>
        <v>02-ALLEN COUNTY</v>
      </c>
      <c r="E5" s="2" t="s">
        <v>20</v>
      </c>
      <c r="F5" s="2" t="s">
        <v>21</v>
      </c>
      <c r="G5" t="str">
        <f t="shared" si="0"/>
        <v>0180-DEBT SERVICE</v>
      </c>
    </row>
    <row r="6" spans="1:7" x14ac:dyDescent="0.35">
      <c r="A6" t="s">
        <v>22</v>
      </c>
      <c r="B6" t="s">
        <v>23</v>
      </c>
      <c r="C6" t="str">
        <f t="shared" si="1"/>
        <v>03-BARTHOLOMEW COUNTY</v>
      </c>
      <c r="E6" s="2" t="s">
        <v>24</v>
      </c>
      <c r="F6" s="2" t="s">
        <v>25</v>
      </c>
      <c r="G6" t="str">
        <f t="shared" si="0"/>
        <v>0283-L/R PAYMENT</v>
      </c>
    </row>
    <row r="7" spans="1:7" x14ac:dyDescent="0.35">
      <c r="A7" t="s">
        <v>26</v>
      </c>
      <c r="B7" t="s">
        <v>27</v>
      </c>
      <c r="C7" t="str">
        <f t="shared" si="1"/>
        <v>04-BENTON COUNTY</v>
      </c>
      <c r="E7" s="2" t="s">
        <v>28</v>
      </c>
      <c r="F7" s="2" t="s">
        <v>29</v>
      </c>
      <c r="G7" t="str">
        <f t="shared" si="0"/>
        <v>0181-DEBT PAYMENT</v>
      </c>
    </row>
    <row r="8" spans="1:7" x14ac:dyDescent="0.35">
      <c r="A8" t="s">
        <v>30</v>
      </c>
      <c r="B8" t="s">
        <v>31</v>
      </c>
      <c r="C8" t="str">
        <f t="shared" si="1"/>
        <v>05-BLACKFORD COUNTY</v>
      </c>
      <c r="E8" s="2" t="s">
        <v>32</v>
      </c>
      <c r="F8" s="2" t="s">
        <v>33</v>
      </c>
      <c r="G8" t="str">
        <f t="shared" ref="G8" si="2">E8&amp;"-"&amp;F8</f>
        <v>0182-BOND #2</v>
      </c>
    </row>
    <row r="9" spans="1:7" x14ac:dyDescent="0.35">
      <c r="A9" t="s">
        <v>34</v>
      </c>
      <c r="B9" t="s">
        <v>35</v>
      </c>
      <c r="C9" t="str">
        <f t="shared" si="1"/>
        <v>06-BOONE COUNTY</v>
      </c>
      <c r="E9" s="2"/>
      <c r="F9" s="2"/>
      <c r="G9" t="s">
        <v>36</v>
      </c>
    </row>
    <row r="10" spans="1:7" x14ac:dyDescent="0.35">
      <c r="A10" t="s">
        <v>37</v>
      </c>
      <c r="B10" t="s">
        <v>38</v>
      </c>
      <c r="C10" t="str">
        <f t="shared" si="1"/>
        <v>07-BROWN COUNTY</v>
      </c>
      <c r="E10" s="2"/>
      <c r="F10" s="2"/>
    </row>
    <row r="11" spans="1:7" x14ac:dyDescent="0.35">
      <c r="A11" t="s">
        <v>39</v>
      </c>
      <c r="B11" t="s">
        <v>40</v>
      </c>
      <c r="C11" t="str">
        <f t="shared" si="1"/>
        <v>08-CARROLL COUNTY</v>
      </c>
    </row>
    <row r="12" spans="1:7" x14ac:dyDescent="0.35">
      <c r="A12" t="s">
        <v>41</v>
      </c>
      <c r="B12" t="s">
        <v>42</v>
      </c>
      <c r="C12" t="str">
        <f t="shared" si="1"/>
        <v>09-CASS COUNTY</v>
      </c>
    </row>
    <row r="13" spans="1:7" x14ac:dyDescent="0.35">
      <c r="A13" t="s">
        <v>43</v>
      </c>
      <c r="B13" t="s">
        <v>44</v>
      </c>
      <c r="C13" t="str">
        <f t="shared" si="1"/>
        <v>10-CLARK COUNTY</v>
      </c>
    </row>
    <row r="14" spans="1:7" x14ac:dyDescent="0.35">
      <c r="A14" t="s">
        <v>45</v>
      </c>
      <c r="B14" t="s">
        <v>46</v>
      </c>
      <c r="C14" t="str">
        <f t="shared" si="1"/>
        <v>11-CLAY COUNTY</v>
      </c>
    </row>
    <row r="15" spans="1:7" x14ac:dyDescent="0.35">
      <c r="A15" t="s">
        <v>47</v>
      </c>
      <c r="B15" t="s">
        <v>48</v>
      </c>
      <c r="C15" t="str">
        <f t="shared" si="1"/>
        <v>12-CLINTON COUNTY</v>
      </c>
    </row>
    <row r="16" spans="1:7" x14ac:dyDescent="0.35">
      <c r="A16" t="s">
        <v>49</v>
      </c>
      <c r="B16" t="s">
        <v>50</v>
      </c>
      <c r="C16" t="str">
        <f t="shared" si="1"/>
        <v>13-CRAWFORD COUNTY</v>
      </c>
    </row>
    <row r="17" spans="1:3" x14ac:dyDescent="0.35">
      <c r="A17" t="s">
        <v>51</v>
      </c>
      <c r="B17" t="s">
        <v>52</v>
      </c>
      <c r="C17" t="str">
        <f t="shared" si="1"/>
        <v>14-DAVIESS COUNTY</v>
      </c>
    </row>
    <row r="18" spans="1:3" x14ac:dyDescent="0.35">
      <c r="A18" t="s">
        <v>53</v>
      </c>
      <c r="B18" t="s">
        <v>54</v>
      </c>
      <c r="C18" t="str">
        <f t="shared" si="1"/>
        <v>15-DEARBORN COUNTY</v>
      </c>
    </row>
    <row r="19" spans="1:3" x14ac:dyDescent="0.35">
      <c r="A19" t="s">
        <v>55</v>
      </c>
      <c r="B19" t="s">
        <v>56</v>
      </c>
      <c r="C19" t="str">
        <f t="shared" si="1"/>
        <v>16-DECATUR COUNTY</v>
      </c>
    </row>
    <row r="20" spans="1:3" x14ac:dyDescent="0.35">
      <c r="A20" t="s">
        <v>57</v>
      </c>
      <c r="B20" t="s">
        <v>58</v>
      </c>
      <c r="C20" t="str">
        <f t="shared" si="1"/>
        <v>17-DEKALB COUNTY</v>
      </c>
    </row>
    <row r="21" spans="1:3" x14ac:dyDescent="0.35">
      <c r="A21" t="s">
        <v>59</v>
      </c>
      <c r="B21" t="s">
        <v>60</v>
      </c>
      <c r="C21" t="str">
        <f t="shared" si="1"/>
        <v>18-DELAWARE COUNTY</v>
      </c>
    </row>
    <row r="22" spans="1:3" x14ac:dyDescent="0.35">
      <c r="A22" t="s">
        <v>61</v>
      </c>
      <c r="B22" t="s">
        <v>62</v>
      </c>
      <c r="C22" t="str">
        <f t="shared" si="1"/>
        <v>19-DUBOIS COUNTY</v>
      </c>
    </row>
    <row r="23" spans="1:3" x14ac:dyDescent="0.35">
      <c r="A23" t="s">
        <v>63</v>
      </c>
      <c r="B23" t="s">
        <v>64</v>
      </c>
      <c r="C23" t="str">
        <f t="shared" si="1"/>
        <v>20-ELKHART COUNTY</v>
      </c>
    </row>
    <row r="24" spans="1:3" x14ac:dyDescent="0.35">
      <c r="A24" t="s">
        <v>65</v>
      </c>
      <c r="B24" t="s">
        <v>66</v>
      </c>
      <c r="C24" t="str">
        <f t="shared" si="1"/>
        <v>21-FAYETTE COUNTY</v>
      </c>
    </row>
    <row r="25" spans="1:3" x14ac:dyDescent="0.35">
      <c r="A25" t="s">
        <v>67</v>
      </c>
      <c r="B25" t="s">
        <v>68</v>
      </c>
      <c r="C25" t="str">
        <f t="shared" si="1"/>
        <v>22-FLOYD COUNTY</v>
      </c>
    </row>
    <row r="26" spans="1:3" x14ac:dyDescent="0.35">
      <c r="A26" t="s">
        <v>69</v>
      </c>
      <c r="B26" t="s">
        <v>70</v>
      </c>
      <c r="C26" t="str">
        <f t="shared" si="1"/>
        <v>23-FOUNTAIN COUNTY</v>
      </c>
    </row>
    <row r="27" spans="1:3" x14ac:dyDescent="0.35">
      <c r="A27" t="s">
        <v>71</v>
      </c>
      <c r="B27" t="s">
        <v>72</v>
      </c>
      <c r="C27" t="str">
        <f t="shared" si="1"/>
        <v>24-FRANKLIN COUNTY</v>
      </c>
    </row>
    <row r="28" spans="1:3" x14ac:dyDescent="0.35">
      <c r="A28" t="s">
        <v>73</v>
      </c>
      <c r="B28" t="s">
        <v>74</v>
      </c>
      <c r="C28" t="str">
        <f t="shared" si="1"/>
        <v>25-FULTON COUNTY</v>
      </c>
    </row>
    <row r="29" spans="1:3" x14ac:dyDescent="0.35">
      <c r="A29" t="s">
        <v>75</v>
      </c>
      <c r="B29" t="s">
        <v>76</v>
      </c>
      <c r="C29" t="str">
        <f t="shared" si="1"/>
        <v>26-GIBSON COUNTY</v>
      </c>
    </row>
    <row r="30" spans="1:3" x14ac:dyDescent="0.35">
      <c r="A30" t="s">
        <v>77</v>
      </c>
      <c r="B30" t="s">
        <v>78</v>
      </c>
      <c r="C30" t="str">
        <f t="shared" si="1"/>
        <v>27-GRANT COUNTY</v>
      </c>
    </row>
    <row r="31" spans="1:3" x14ac:dyDescent="0.35">
      <c r="A31" t="s">
        <v>79</v>
      </c>
      <c r="B31" t="s">
        <v>80</v>
      </c>
      <c r="C31" t="str">
        <f t="shared" si="1"/>
        <v>28-GREENE COUNTY</v>
      </c>
    </row>
    <row r="32" spans="1:3" x14ac:dyDescent="0.35">
      <c r="A32" t="s">
        <v>81</v>
      </c>
      <c r="B32" t="s">
        <v>82</v>
      </c>
      <c r="C32" t="str">
        <f t="shared" si="1"/>
        <v>29-HAMILTON COUNTY</v>
      </c>
    </row>
    <row r="33" spans="1:3" x14ac:dyDescent="0.35">
      <c r="A33" t="s">
        <v>83</v>
      </c>
      <c r="B33" t="s">
        <v>84</v>
      </c>
      <c r="C33" t="str">
        <f t="shared" si="1"/>
        <v>30-HANCOCK COUNTY</v>
      </c>
    </row>
    <row r="34" spans="1:3" x14ac:dyDescent="0.35">
      <c r="A34" t="s">
        <v>85</v>
      </c>
      <c r="B34" t="s">
        <v>86</v>
      </c>
      <c r="C34" t="str">
        <f t="shared" si="1"/>
        <v>31-HARRISON COUNTY</v>
      </c>
    </row>
    <row r="35" spans="1:3" x14ac:dyDescent="0.35">
      <c r="A35" t="s">
        <v>87</v>
      </c>
      <c r="B35" t="s">
        <v>88</v>
      </c>
      <c r="C35" t="str">
        <f t="shared" si="1"/>
        <v>32-HENDRICKS COUNTY</v>
      </c>
    </row>
    <row r="36" spans="1:3" x14ac:dyDescent="0.35">
      <c r="A36" t="s">
        <v>89</v>
      </c>
      <c r="B36" t="s">
        <v>90</v>
      </c>
      <c r="C36" t="str">
        <f t="shared" si="1"/>
        <v>33-HENRY COUNTY</v>
      </c>
    </row>
    <row r="37" spans="1:3" x14ac:dyDescent="0.35">
      <c r="A37" t="s">
        <v>91</v>
      </c>
      <c r="B37" t="s">
        <v>92</v>
      </c>
      <c r="C37" t="str">
        <f t="shared" si="1"/>
        <v>34-HOWARD COUNTY</v>
      </c>
    </row>
    <row r="38" spans="1:3" x14ac:dyDescent="0.35">
      <c r="A38" t="s">
        <v>93</v>
      </c>
      <c r="B38" t="s">
        <v>94</v>
      </c>
      <c r="C38" t="str">
        <f t="shared" si="1"/>
        <v>35-HUNTINGTON COUNTY</v>
      </c>
    </row>
    <row r="39" spans="1:3" x14ac:dyDescent="0.35">
      <c r="A39" t="s">
        <v>95</v>
      </c>
      <c r="B39" t="s">
        <v>96</v>
      </c>
      <c r="C39" t="str">
        <f t="shared" si="1"/>
        <v>36-JACKSON COUNTY</v>
      </c>
    </row>
    <row r="40" spans="1:3" x14ac:dyDescent="0.35">
      <c r="A40" t="s">
        <v>97</v>
      </c>
      <c r="B40" t="s">
        <v>98</v>
      </c>
      <c r="C40" t="str">
        <f t="shared" si="1"/>
        <v>37-JASPER COUNTY</v>
      </c>
    </row>
    <row r="41" spans="1:3" x14ac:dyDescent="0.35">
      <c r="A41" t="s">
        <v>99</v>
      </c>
      <c r="B41" t="s">
        <v>100</v>
      </c>
      <c r="C41" t="str">
        <f t="shared" si="1"/>
        <v>38-JAY COUNTY</v>
      </c>
    </row>
    <row r="42" spans="1:3" x14ac:dyDescent="0.35">
      <c r="A42" t="s">
        <v>101</v>
      </c>
      <c r="B42" t="s">
        <v>102</v>
      </c>
      <c r="C42" t="str">
        <f t="shared" si="1"/>
        <v>39-JEFFERSON COUNTY</v>
      </c>
    </row>
    <row r="43" spans="1:3" x14ac:dyDescent="0.35">
      <c r="A43" t="s">
        <v>103</v>
      </c>
      <c r="B43" t="s">
        <v>104</v>
      </c>
      <c r="C43" t="str">
        <f t="shared" si="1"/>
        <v>40-JENNINGS COUNTY</v>
      </c>
    </row>
    <row r="44" spans="1:3" x14ac:dyDescent="0.35">
      <c r="A44" t="s">
        <v>105</v>
      </c>
      <c r="B44" t="s">
        <v>106</v>
      </c>
      <c r="C44" t="str">
        <f t="shared" si="1"/>
        <v>41-JOHNSON COUNTY</v>
      </c>
    </row>
    <row r="45" spans="1:3" x14ac:dyDescent="0.35">
      <c r="A45" t="s">
        <v>107</v>
      </c>
      <c r="B45" t="s">
        <v>108</v>
      </c>
      <c r="C45" t="str">
        <f t="shared" si="1"/>
        <v>42-KNOX COUNTY</v>
      </c>
    </row>
    <row r="46" spans="1:3" x14ac:dyDescent="0.35">
      <c r="A46" t="s">
        <v>109</v>
      </c>
      <c r="B46" t="s">
        <v>110</v>
      </c>
      <c r="C46" t="str">
        <f t="shared" si="1"/>
        <v>43-KOSCIUSKO COUNTY</v>
      </c>
    </row>
    <row r="47" spans="1:3" x14ac:dyDescent="0.35">
      <c r="A47" t="s">
        <v>111</v>
      </c>
      <c r="B47" t="s">
        <v>112</v>
      </c>
      <c r="C47" t="str">
        <f t="shared" si="1"/>
        <v>44-LAGRANGE COUNTY</v>
      </c>
    </row>
    <row r="48" spans="1:3" x14ac:dyDescent="0.35">
      <c r="A48" t="s">
        <v>113</v>
      </c>
      <c r="B48" t="s">
        <v>114</v>
      </c>
      <c r="C48" t="str">
        <f t="shared" si="1"/>
        <v>45-LAKE COUNTY</v>
      </c>
    </row>
    <row r="49" spans="1:3" x14ac:dyDescent="0.35">
      <c r="A49" t="s">
        <v>115</v>
      </c>
      <c r="B49" t="s">
        <v>116</v>
      </c>
      <c r="C49" t="str">
        <f t="shared" si="1"/>
        <v>46-LAPORTE COUNTY</v>
      </c>
    </row>
    <row r="50" spans="1:3" x14ac:dyDescent="0.35">
      <c r="A50" t="s">
        <v>117</v>
      </c>
      <c r="B50" t="s">
        <v>118</v>
      </c>
      <c r="C50" t="str">
        <f t="shared" si="1"/>
        <v>47-LAWRENCE COUNTY</v>
      </c>
    </row>
    <row r="51" spans="1:3" x14ac:dyDescent="0.35">
      <c r="A51" t="s">
        <v>119</v>
      </c>
      <c r="B51" t="s">
        <v>120</v>
      </c>
      <c r="C51" t="str">
        <f t="shared" si="1"/>
        <v>48-MADISON COUNTY</v>
      </c>
    </row>
    <row r="52" spans="1:3" x14ac:dyDescent="0.35">
      <c r="A52" t="s">
        <v>121</v>
      </c>
      <c r="B52" t="s">
        <v>122</v>
      </c>
      <c r="C52" t="str">
        <f t="shared" si="1"/>
        <v>49-MARION COUNTY</v>
      </c>
    </row>
    <row r="53" spans="1:3" x14ac:dyDescent="0.35">
      <c r="A53" t="s">
        <v>123</v>
      </c>
      <c r="B53" t="s">
        <v>124</v>
      </c>
      <c r="C53" t="str">
        <f t="shared" si="1"/>
        <v>50-MARSHALL COUNTY</v>
      </c>
    </row>
    <row r="54" spans="1:3" x14ac:dyDescent="0.35">
      <c r="A54" t="s">
        <v>125</v>
      </c>
      <c r="B54" t="s">
        <v>126</v>
      </c>
      <c r="C54" t="str">
        <f t="shared" si="1"/>
        <v>51-MARTIN COUNTY</v>
      </c>
    </row>
    <row r="55" spans="1:3" x14ac:dyDescent="0.35">
      <c r="A55" t="s">
        <v>127</v>
      </c>
      <c r="B55" t="s">
        <v>128</v>
      </c>
      <c r="C55" t="str">
        <f t="shared" si="1"/>
        <v>52-MIAMI COUNTY</v>
      </c>
    </row>
    <row r="56" spans="1:3" x14ac:dyDescent="0.35">
      <c r="A56" t="s">
        <v>129</v>
      </c>
      <c r="B56" t="s">
        <v>130</v>
      </c>
      <c r="C56" t="str">
        <f t="shared" si="1"/>
        <v>53-MONROE COUNTY</v>
      </c>
    </row>
    <row r="57" spans="1:3" x14ac:dyDescent="0.35">
      <c r="A57" t="s">
        <v>131</v>
      </c>
      <c r="B57" t="s">
        <v>132</v>
      </c>
      <c r="C57" t="str">
        <f t="shared" si="1"/>
        <v>54-MONTGOMERY COUNTY</v>
      </c>
    </row>
    <row r="58" spans="1:3" x14ac:dyDescent="0.35">
      <c r="A58" t="s">
        <v>133</v>
      </c>
      <c r="B58" t="s">
        <v>134</v>
      </c>
      <c r="C58" t="str">
        <f t="shared" si="1"/>
        <v>55-MORGAN COUNTY</v>
      </c>
    </row>
    <row r="59" spans="1:3" x14ac:dyDescent="0.35">
      <c r="A59" t="s">
        <v>135</v>
      </c>
      <c r="B59" t="s">
        <v>136</v>
      </c>
      <c r="C59" t="str">
        <f t="shared" si="1"/>
        <v>56-NEWTON COUNTY</v>
      </c>
    </row>
    <row r="60" spans="1:3" x14ac:dyDescent="0.35">
      <c r="A60" t="s">
        <v>137</v>
      </c>
      <c r="B60" t="s">
        <v>138</v>
      </c>
      <c r="C60" t="str">
        <f t="shared" si="1"/>
        <v>57-NOBLE COUNTY</v>
      </c>
    </row>
    <row r="61" spans="1:3" x14ac:dyDescent="0.35">
      <c r="A61" t="s">
        <v>139</v>
      </c>
      <c r="B61" t="s">
        <v>140</v>
      </c>
      <c r="C61" t="str">
        <f t="shared" si="1"/>
        <v>58-OHIO COUNTY</v>
      </c>
    </row>
    <row r="62" spans="1:3" x14ac:dyDescent="0.35">
      <c r="A62" t="s">
        <v>141</v>
      </c>
      <c r="B62" t="s">
        <v>142</v>
      </c>
      <c r="C62" t="str">
        <f t="shared" si="1"/>
        <v>59-ORANGE COUNTY</v>
      </c>
    </row>
    <row r="63" spans="1:3" x14ac:dyDescent="0.35">
      <c r="A63" t="s">
        <v>143</v>
      </c>
      <c r="B63" t="s">
        <v>144</v>
      </c>
      <c r="C63" t="str">
        <f t="shared" si="1"/>
        <v>60-OWEN COUNTY</v>
      </c>
    </row>
    <row r="64" spans="1:3" x14ac:dyDescent="0.35">
      <c r="A64" t="s">
        <v>145</v>
      </c>
      <c r="B64" t="s">
        <v>146</v>
      </c>
      <c r="C64" t="str">
        <f t="shared" si="1"/>
        <v>61-PARKE COUNTY</v>
      </c>
    </row>
    <row r="65" spans="1:3" x14ac:dyDescent="0.35">
      <c r="A65" t="s">
        <v>147</v>
      </c>
      <c r="B65" t="s">
        <v>148</v>
      </c>
      <c r="C65" t="str">
        <f t="shared" si="1"/>
        <v>62-PERRY COUNTY</v>
      </c>
    </row>
    <row r="66" spans="1:3" x14ac:dyDescent="0.35">
      <c r="A66" t="s">
        <v>149</v>
      </c>
      <c r="B66" t="s">
        <v>150</v>
      </c>
      <c r="C66" t="str">
        <f t="shared" si="1"/>
        <v>63-PIKE COUNTY</v>
      </c>
    </row>
    <row r="67" spans="1:3" x14ac:dyDescent="0.35">
      <c r="A67" t="s">
        <v>151</v>
      </c>
      <c r="B67" t="s">
        <v>152</v>
      </c>
      <c r="C67" t="str">
        <f t="shared" si="1"/>
        <v>64-PORTER COUNTY</v>
      </c>
    </row>
    <row r="68" spans="1:3" x14ac:dyDescent="0.35">
      <c r="A68" t="s">
        <v>153</v>
      </c>
      <c r="B68" t="s">
        <v>154</v>
      </c>
      <c r="C68" t="str">
        <f t="shared" si="1"/>
        <v>65-POSEY COUNTY</v>
      </c>
    </row>
    <row r="69" spans="1:3" x14ac:dyDescent="0.35">
      <c r="A69" t="s">
        <v>155</v>
      </c>
      <c r="B69" t="s">
        <v>156</v>
      </c>
      <c r="C69" t="str">
        <f t="shared" ref="C69:C95" si="3">A69&amp;"-"&amp;B69</f>
        <v>66-PULASKI COUNTY</v>
      </c>
    </row>
    <row r="70" spans="1:3" x14ac:dyDescent="0.35">
      <c r="A70" t="s">
        <v>157</v>
      </c>
      <c r="B70" t="s">
        <v>158</v>
      </c>
      <c r="C70" t="str">
        <f t="shared" si="3"/>
        <v>67-PUTNAM COUNTY</v>
      </c>
    </row>
    <row r="71" spans="1:3" x14ac:dyDescent="0.35">
      <c r="A71" t="s">
        <v>159</v>
      </c>
      <c r="B71" t="s">
        <v>160</v>
      </c>
      <c r="C71" t="str">
        <f t="shared" si="3"/>
        <v>68-RANDOLPH COUNTY</v>
      </c>
    </row>
    <row r="72" spans="1:3" x14ac:dyDescent="0.35">
      <c r="A72" t="s">
        <v>161</v>
      </c>
      <c r="B72" t="s">
        <v>162</v>
      </c>
      <c r="C72" t="str">
        <f t="shared" si="3"/>
        <v>69-RIPLEY COUNTY</v>
      </c>
    </row>
    <row r="73" spans="1:3" x14ac:dyDescent="0.35">
      <c r="A73" t="s">
        <v>163</v>
      </c>
      <c r="B73" t="s">
        <v>164</v>
      </c>
      <c r="C73" t="str">
        <f t="shared" si="3"/>
        <v>70-RUSH COUNTY</v>
      </c>
    </row>
    <row r="74" spans="1:3" x14ac:dyDescent="0.35">
      <c r="A74" t="s">
        <v>165</v>
      </c>
      <c r="B74" t="s">
        <v>166</v>
      </c>
      <c r="C74" t="str">
        <f t="shared" si="3"/>
        <v>71-ST. JOSEPH COUNTY</v>
      </c>
    </row>
    <row r="75" spans="1:3" x14ac:dyDescent="0.35">
      <c r="A75" t="s">
        <v>167</v>
      </c>
      <c r="B75" t="s">
        <v>168</v>
      </c>
      <c r="C75" t="str">
        <f t="shared" si="3"/>
        <v>72-SCOTT COUNTY</v>
      </c>
    </row>
    <row r="76" spans="1:3" x14ac:dyDescent="0.35">
      <c r="A76" t="s">
        <v>169</v>
      </c>
      <c r="B76" t="s">
        <v>170</v>
      </c>
      <c r="C76" t="str">
        <f t="shared" si="3"/>
        <v>73-SHELBY COUNTY</v>
      </c>
    </row>
    <row r="77" spans="1:3" x14ac:dyDescent="0.35">
      <c r="A77" t="s">
        <v>171</v>
      </c>
      <c r="B77" t="s">
        <v>172</v>
      </c>
      <c r="C77" t="str">
        <f t="shared" si="3"/>
        <v>74-SPENCER COUNTY</v>
      </c>
    </row>
    <row r="78" spans="1:3" x14ac:dyDescent="0.35">
      <c r="A78" t="s">
        <v>173</v>
      </c>
      <c r="B78" t="s">
        <v>174</v>
      </c>
      <c r="C78" t="str">
        <f t="shared" si="3"/>
        <v>75-STARKE COUNTY</v>
      </c>
    </row>
    <row r="79" spans="1:3" x14ac:dyDescent="0.35">
      <c r="A79" t="s">
        <v>175</v>
      </c>
      <c r="B79" t="s">
        <v>176</v>
      </c>
      <c r="C79" t="str">
        <f t="shared" si="3"/>
        <v>76-STEUBEN COUNTY</v>
      </c>
    </row>
    <row r="80" spans="1:3" x14ac:dyDescent="0.35">
      <c r="A80" t="s">
        <v>177</v>
      </c>
      <c r="B80" t="s">
        <v>178</v>
      </c>
      <c r="C80" t="str">
        <f t="shared" si="3"/>
        <v>77-SULLIVAN COUNTY</v>
      </c>
    </row>
    <row r="81" spans="1:3" x14ac:dyDescent="0.35">
      <c r="A81" t="s">
        <v>179</v>
      </c>
      <c r="B81" t="s">
        <v>180</v>
      </c>
      <c r="C81" t="str">
        <f t="shared" si="3"/>
        <v>78-SWITZERLAND COUNTY</v>
      </c>
    </row>
    <row r="82" spans="1:3" x14ac:dyDescent="0.35">
      <c r="A82" t="s">
        <v>181</v>
      </c>
      <c r="B82" t="s">
        <v>182</v>
      </c>
      <c r="C82" t="str">
        <f t="shared" si="3"/>
        <v>79-TIPPECANOE COUNTY</v>
      </c>
    </row>
    <row r="83" spans="1:3" x14ac:dyDescent="0.35">
      <c r="A83" t="s">
        <v>183</v>
      </c>
      <c r="B83" t="s">
        <v>184</v>
      </c>
      <c r="C83" t="str">
        <f t="shared" si="3"/>
        <v>80-TIPTON COUNTY</v>
      </c>
    </row>
    <row r="84" spans="1:3" x14ac:dyDescent="0.35">
      <c r="A84" t="s">
        <v>185</v>
      </c>
      <c r="B84" t="s">
        <v>186</v>
      </c>
      <c r="C84" t="str">
        <f t="shared" si="3"/>
        <v>81-UNION COUNTY</v>
      </c>
    </row>
    <row r="85" spans="1:3" x14ac:dyDescent="0.35">
      <c r="A85" t="s">
        <v>187</v>
      </c>
      <c r="B85" t="s">
        <v>188</v>
      </c>
      <c r="C85" t="str">
        <f t="shared" si="3"/>
        <v>82-VANDERBURGH COUNTY</v>
      </c>
    </row>
    <row r="86" spans="1:3" x14ac:dyDescent="0.35">
      <c r="A86" t="s">
        <v>189</v>
      </c>
      <c r="B86" t="s">
        <v>190</v>
      </c>
      <c r="C86" t="str">
        <f t="shared" si="3"/>
        <v>83-VERMILLION COUNTY</v>
      </c>
    </row>
    <row r="87" spans="1:3" x14ac:dyDescent="0.35">
      <c r="A87" t="s">
        <v>191</v>
      </c>
      <c r="B87" t="s">
        <v>192</v>
      </c>
      <c r="C87" t="str">
        <f t="shared" si="3"/>
        <v>84-VIGO COUNTY</v>
      </c>
    </row>
    <row r="88" spans="1:3" x14ac:dyDescent="0.35">
      <c r="A88" t="s">
        <v>193</v>
      </c>
      <c r="B88" t="s">
        <v>194</v>
      </c>
      <c r="C88" t="str">
        <f t="shared" si="3"/>
        <v>85-WABASH COUNTY</v>
      </c>
    </row>
    <row r="89" spans="1:3" x14ac:dyDescent="0.35">
      <c r="A89" t="s">
        <v>195</v>
      </c>
      <c r="B89" t="s">
        <v>196</v>
      </c>
      <c r="C89" t="str">
        <f t="shared" si="3"/>
        <v>86-WARREN COUNTY</v>
      </c>
    </row>
    <row r="90" spans="1:3" x14ac:dyDescent="0.35">
      <c r="A90" t="s">
        <v>197</v>
      </c>
      <c r="B90" t="s">
        <v>198</v>
      </c>
      <c r="C90" t="str">
        <f t="shared" si="3"/>
        <v>87-WARRICK COUNTY</v>
      </c>
    </row>
    <row r="91" spans="1:3" x14ac:dyDescent="0.35">
      <c r="A91" t="s">
        <v>199</v>
      </c>
      <c r="B91" t="s">
        <v>200</v>
      </c>
      <c r="C91" t="str">
        <f t="shared" si="3"/>
        <v>88-WASHINGTON COUNTY</v>
      </c>
    </row>
    <row r="92" spans="1:3" x14ac:dyDescent="0.35">
      <c r="A92" t="s">
        <v>201</v>
      </c>
      <c r="B92" t="s">
        <v>202</v>
      </c>
      <c r="C92" t="str">
        <f t="shared" si="3"/>
        <v>89-WAYNE COUNTY</v>
      </c>
    </row>
    <row r="93" spans="1:3" x14ac:dyDescent="0.35">
      <c r="A93" t="s">
        <v>203</v>
      </c>
      <c r="B93" t="s">
        <v>204</v>
      </c>
      <c r="C93" t="str">
        <f t="shared" si="3"/>
        <v>90-WELLS COUNTY</v>
      </c>
    </row>
    <row r="94" spans="1:3" x14ac:dyDescent="0.35">
      <c r="A94" t="s">
        <v>205</v>
      </c>
      <c r="B94" t="s">
        <v>206</v>
      </c>
      <c r="C94" t="str">
        <f t="shared" si="3"/>
        <v>91-WHITE COUNTY</v>
      </c>
    </row>
    <row r="95" spans="1:3" x14ac:dyDescent="0.35">
      <c r="A95" t="s">
        <v>207</v>
      </c>
      <c r="B95" t="s">
        <v>208</v>
      </c>
      <c r="C95" t="str">
        <f t="shared" si="3"/>
        <v>92-WHITLEY COUNTY</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9FF9-B39B-486D-ADF1-E85DB7A6C138}">
  <dimension ref="A1:G245"/>
  <sheetViews>
    <sheetView workbookViewId="0">
      <selection activeCell="H1" sqref="H1:I1048576"/>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46" bestFit="1" customWidth="1"/>
    <col min="6" max="6" width="15.81640625" bestFit="1" customWidth="1"/>
    <col min="7" max="7" width="18" bestFit="1" customWidth="1"/>
  </cols>
  <sheetData>
    <row r="1" spans="1:7" x14ac:dyDescent="0.35">
      <c r="A1" s="6" t="s">
        <v>209</v>
      </c>
      <c r="B1" s="6" t="s">
        <v>210</v>
      </c>
      <c r="C1" s="6" t="s">
        <v>211</v>
      </c>
      <c r="D1" s="6" t="s">
        <v>212</v>
      </c>
      <c r="E1" s="6" t="s">
        <v>213</v>
      </c>
      <c r="F1" s="6" t="s">
        <v>214</v>
      </c>
      <c r="G1" s="6" t="s">
        <v>215</v>
      </c>
    </row>
    <row r="2" spans="1:7" x14ac:dyDescent="0.35">
      <c r="A2" s="7" t="s">
        <v>216</v>
      </c>
      <c r="B2" s="7" t="s">
        <v>14</v>
      </c>
      <c r="C2" s="7" t="s">
        <v>217</v>
      </c>
      <c r="D2" s="7" t="s">
        <v>218</v>
      </c>
      <c r="E2" s="7" t="s">
        <v>219</v>
      </c>
      <c r="F2" s="7" t="s">
        <v>220</v>
      </c>
      <c r="G2" s="7" t="s">
        <v>221</v>
      </c>
    </row>
    <row r="3" spans="1:7" x14ac:dyDescent="0.35">
      <c r="A3" s="7" t="s">
        <v>216</v>
      </c>
      <c r="B3" s="7" t="s">
        <v>14</v>
      </c>
      <c r="C3" s="7" t="s">
        <v>217</v>
      </c>
      <c r="D3" s="7" t="s">
        <v>222</v>
      </c>
      <c r="E3" s="7" t="s">
        <v>223</v>
      </c>
      <c r="F3" s="7" t="s">
        <v>220</v>
      </c>
      <c r="G3" s="7" t="s">
        <v>221</v>
      </c>
    </row>
    <row r="4" spans="1:7" x14ac:dyDescent="0.35">
      <c r="A4" s="7" t="s">
        <v>216</v>
      </c>
      <c r="B4" s="7" t="s">
        <v>18</v>
      </c>
      <c r="C4" s="7" t="s">
        <v>217</v>
      </c>
      <c r="D4" s="7" t="s">
        <v>224</v>
      </c>
      <c r="E4" s="7" t="s">
        <v>225</v>
      </c>
      <c r="F4" s="7" t="s">
        <v>220</v>
      </c>
      <c r="G4" s="7" t="s">
        <v>221</v>
      </c>
    </row>
    <row r="5" spans="1:7" x14ac:dyDescent="0.35">
      <c r="A5" s="7" t="s">
        <v>216</v>
      </c>
      <c r="B5" s="7" t="s">
        <v>22</v>
      </c>
      <c r="C5" s="7" t="s">
        <v>217</v>
      </c>
      <c r="D5" s="7" t="s">
        <v>226</v>
      </c>
      <c r="E5" s="7" t="s">
        <v>227</v>
      </c>
      <c r="F5" s="7" t="s">
        <v>220</v>
      </c>
      <c r="G5" s="7" t="s">
        <v>221</v>
      </c>
    </row>
    <row r="6" spans="1:7" x14ac:dyDescent="0.35">
      <c r="A6" s="7" t="s">
        <v>216</v>
      </c>
      <c r="B6" s="7" t="s">
        <v>22</v>
      </c>
      <c r="C6" s="7" t="s">
        <v>217</v>
      </c>
      <c r="D6" s="7" t="s">
        <v>228</v>
      </c>
      <c r="E6" s="7" t="s">
        <v>229</v>
      </c>
      <c r="F6" s="7" t="s">
        <v>105</v>
      </c>
      <c r="G6" s="7" t="s">
        <v>230</v>
      </c>
    </row>
    <row r="7" spans="1:7" x14ac:dyDescent="0.35">
      <c r="A7" s="7" t="s">
        <v>216</v>
      </c>
      <c r="B7" s="7" t="s">
        <v>26</v>
      </c>
      <c r="C7" s="7" t="s">
        <v>217</v>
      </c>
      <c r="D7" s="7" t="s">
        <v>231</v>
      </c>
      <c r="E7" s="7" t="s">
        <v>232</v>
      </c>
      <c r="F7" s="7" t="s">
        <v>220</v>
      </c>
      <c r="G7" s="7" t="s">
        <v>221</v>
      </c>
    </row>
    <row r="8" spans="1:7" x14ac:dyDescent="0.35">
      <c r="A8" s="7" t="s">
        <v>216</v>
      </c>
      <c r="B8" s="7" t="s">
        <v>26</v>
      </c>
      <c r="C8" s="7" t="s">
        <v>217</v>
      </c>
      <c r="D8" s="7" t="s">
        <v>233</v>
      </c>
      <c r="E8" s="7" t="s">
        <v>234</v>
      </c>
      <c r="F8" s="7" t="s">
        <v>220</v>
      </c>
      <c r="G8" s="7" t="s">
        <v>221</v>
      </c>
    </row>
    <row r="9" spans="1:7" x14ac:dyDescent="0.35">
      <c r="A9" s="7" t="s">
        <v>216</v>
      </c>
      <c r="B9" s="7" t="s">
        <v>26</v>
      </c>
      <c r="C9" s="7" t="s">
        <v>217</v>
      </c>
      <c r="D9" s="7" t="s">
        <v>235</v>
      </c>
      <c r="E9" s="7" t="s">
        <v>236</v>
      </c>
      <c r="F9" s="7" t="s">
        <v>26</v>
      </c>
      <c r="G9" s="7" t="s">
        <v>230</v>
      </c>
    </row>
    <row r="10" spans="1:7" x14ac:dyDescent="0.35">
      <c r="A10" s="7" t="s">
        <v>216</v>
      </c>
      <c r="B10" s="7" t="s">
        <v>26</v>
      </c>
      <c r="C10" s="7" t="s">
        <v>217</v>
      </c>
      <c r="D10" s="7" t="s">
        <v>237</v>
      </c>
      <c r="E10" s="7" t="s">
        <v>238</v>
      </c>
      <c r="F10" s="7" t="s">
        <v>220</v>
      </c>
      <c r="G10" s="7" t="s">
        <v>221</v>
      </c>
    </row>
    <row r="11" spans="1:7" x14ac:dyDescent="0.35">
      <c r="A11" s="7" t="s">
        <v>216</v>
      </c>
      <c r="B11" s="7" t="s">
        <v>26</v>
      </c>
      <c r="C11" s="7" t="s">
        <v>217</v>
      </c>
      <c r="D11" s="7" t="s">
        <v>239</v>
      </c>
      <c r="E11" s="7" t="s">
        <v>240</v>
      </c>
      <c r="F11" s="7" t="s">
        <v>220</v>
      </c>
      <c r="G11" s="7" t="s">
        <v>221</v>
      </c>
    </row>
    <row r="12" spans="1:7" x14ac:dyDescent="0.35">
      <c r="A12" s="7" t="s">
        <v>216</v>
      </c>
      <c r="B12" s="7" t="s">
        <v>26</v>
      </c>
      <c r="C12" s="7" t="s">
        <v>217</v>
      </c>
      <c r="D12" s="7" t="s">
        <v>241</v>
      </c>
      <c r="E12" s="7" t="s">
        <v>242</v>
      </c>
      <c r="F12" s="7" t="s">
        <v>220</v>
      </c>
      <c r="G12" s="7" t="s">
        <v>221</v>
      </c>
    </row>
    <row r="13" spans="1:7" x14ac:dyDescent="0.35">
      <c r="A13" s="7" t="s">
        <v>216</v>
      </c>
      <c r="B13" s="7" t="s">
        <v>30</v>
      </c>
      <c r="C13" s="7" t="s">
        <v>217</v>
      </c>
      <c r="D13" s="7" t="s">
        <v>243</v>
      </c>
      <c r="E13" s="7" t="s">
        <v>244</v>
      </c>
      <c r="F13" s="7" t="s">
        <v>220</v>
      </c>
      <c r="G13" s="7" t="s">
        <v>221</v>
      </c>
    </row>
    <row r="14" spans="1:7" x14ac:dyDescent="0.35">
      <c r="A14" s="7" t="s">
        <v>216</v>
      </c>
      <c r="B14" s="7" t="s">
        <v>30</v>
      </c>
      <c r="C14" s="7" t="s">
        <v>217</v>
      </c>
      <c r="D14" s="7" t="s">
        <v>245</v>
      </c>
      <c r="E14" s="7" t="s">
        <v>246</v>
      </c>
      <c r="F14" s="7" t="s">
        <v>220</v>
      </c>
      <c r="G14" s="7" t="s">
        <v>221</v>
      </c>
    </row>
    <row r="15" spans="1:7" x14ac:dyDescent="0.35">
      <c r="A15" s="7" t="s">
        <v>216</v>
      </c>
      <c r="B15" s="7" t="s">
        <v>30</v>
      </c>
      <c r="C15" s="7" t="s">
        <v>217</v>
      </c>
      <c r="D15" s="7" t="s">
        <v>247</v>
      </c>
      <c r="E15" s="7" t="s">
        <v>248</v>
      </c>
      <c r="F15" s="7" t="s">
        <v>99</v>
      </c>
      <c r="G15" s="7" t="s">
        <v>230</v>
      </c>
    </row>
    <row r="16" spans="1:7" x14ac:dyDescent="0.35">
      <c r="A16" s="7" t="s">
        <v>216</v>
      </c>
      <c r="B16" s="7" t="s">
        <v>34</v>
      </c>
      <c r="C16" s="7" t="s">
        <v>217</v>
      </c>
      <c r="D16" s="7" t="s">
        <v>249</v>
      </c>
      <c r="E16" s="7" t="s">
        <v>250</v>
      </c>
      <c r="F16" s="7" t="s">
        <v>220</v>
      </c>
      <c r="G16" s="7" t="s">
        <v>221</v>
      </c>
    </row>
    <row r="17" spans="1:7" x14ac:dyDescent="0.35">
      <c r="A17" s="7" t="s">
        <v>216</v>
      </c>
      <c r="B17" s="7" t="s">
        <v>34</v>
      </c>
      <c r="C17" s="7" t="s">
        <v>217</v>
      </c>
      <c r="D17" s="7" t="s">
        <v>251</v>
      </c>
      <c r="E17" s="7" t="s">
        <v>252</v>
      </c>
      <c r="F17" s="7" t="s">
        <v>220</v>
      </c>
      <c r="G17" s="7" t="s">
        <v>221</v>
      </c>
    </row>
    <row r="18" spans="1:7" x14ac:dyDescent="0.35">
      <c r="A18" s="7" t="s">
        <v>216</v>
      </c>
      <c r="B18" s="7" t="s">
        <v>34</v>
      </c>
      <c r="C18" s="7" t="s">
        <v>217</v>
      </c>
      <c r="D18" s="7" t="s">
        <v>253</v>
      </c>
      <c r="E18" s="7" t="s">
        <v>254</v>
      </c>
      <c r="F18" s="7" t="s">
        <v>220</v>
      </c>
      <c r="G18" s="7" t="s">
        <v>221</v>
      </c>
    </row>
    <row r="19" spans="1:7" x14ac:dyDescent="0.35">
      <c r="A19" s="7" t="s">
        <v>216</v>
      </c>
      <c r="B19" s="7" t="s">
        <v>37</v>
      </c>
      <c r="C19" s="7" t="s">
        <v>217</v>
      </c>
      <c r="D19" s="7" t="s">
        <v>255</v>
      </c>
      <c r="E19" s="7" t="s">
        <v>256</v>
      </c>
      <c r="F19" s="7" t="s">
        <v>220</v>
      </c>
      <c r="G19" s="7" t="s">
        <v>221</v>
      </c>
    </row>
    <row r="20" spans="1:7" x14ac:dyDescent="0.35">
      <c r="A20" s="7" t="s">
        <v>216</v>
      </c>
      <c r="B20" s="7" t="s">
        <v>39</v>
      </c>
      <c r="C20" s="7" t="s">
        <v>217</v>
      </c>
      <c r="D20" s="7" t="s">
        <v>257</v>
      </c>
      <c r="E20" s="7" t="s">
        <v>258</v>
      </c>
      <c r="F20" s="7" t="s">
        <v>220</v>
      </c>
      <c r="G20" s="7" t="s">
        <v>221</v>
      </c>
    </row>
    <row r="21" spans="1:7" x14ac:dyDescent="0.35">
      <c r="A21" s="7" t="s">
        <v>216</v>
      </c>
      <c r="B21" s="7" t="s">
        <v>39</v>
      </c>
      <c r="C21" s="7" t="s">
        <v>217</v>
      </c>
      <c r="D21" s="7" t="s">
        <v>259</v>
      </c>
      <c r="E21" s="7" t="s">
        <v>260</v>
      </c>
      <c r="F21" s="7" t="s">
        <v>220</v>
      </c>
      <c r="G21" s="7" t="s">
        <v>221</v>
      </c>
    </row>
    <row r="22" spans="1:7" x14ac:dyDescent="0.35">
      <c r="A22" s="7" t="s">
        <v>216</v>
      </c>
      <c r="B22" s="7" t="s">
        <v>39</v>
      </c>
      <c r="C22" s="7" t="s">
        <v>217</v>
      </c>
      <c r="D22" s="7" t="s">
        <v>261</v>
      </c>
      <c r="E22" s="7" t="s">
        <v>262</v>
      </c>
      <c r="F22" s="7" t="s">
        <v>220</v>
      </c>
      <c r="G22" s="7" t="s">
        <v>221</v>
      </c>
    </row>
    <row r="23" spans="1:7" x14ac:dyDescent="0.35">
      <c r="A23" s="7" t="s">
        <v>216</v>
      </c>
      <c r="B23" s="7" t="s">
        <v>41</v>
      </c>
      <c r="C23" s="7" t="s">
        <v>217</v>
      </c>
      <c r="D23" s="7" t="s">
        <v>263</v>
      </c>
      <c r="E23" s="7" t="s">
        <v>264</v>
      </c>
      <c r="F23" s="7" t="s">
        <v>220</v>
      </c>
      <c r="G23" s="7" t="s">
        <v>221</v>
      </c>
    </row>
    <row r="24" spans="1:7" x14ac:dyDescent="0.35">
      <c r="A24" s="7" t="s">
        <v>216</v>
      </c>
      <c r="B24" s="7" t="s">
        <v>41</v>
      </c>
      <c r="C24" s="7" t="s">
        <v>217</v>
      </c>
      <c r="D24" s="7" t="s">
        <v>265</v>
      </c>
      <c r="E24" s="7" t="s">
        <v>266</v>
      </c>
      <c r="F24" s="7" t="s">
        <v>220</v>
      </c>
      <c r="G24" s="7" t="s">
        <v>221</v>
      </c>
    </row>
    <row r="25" spans="1:7" x14ac:dyDescent="0.35">
      <c r="A25" s="7" t="s">
        <v>216</v>
      </c>
      <c r="B25" s="7" t="s">
        <v>41</v>
      </c>
      <c r="C25" s="7" t="s">
        <v>217</v>
      </c>
      <c r="D25" s="7" t="s">
        <v>267</v>
      </c>
      <c r="E25" s="7" t="s">
        <v>268</v>
      </c>
      <c r="F25" s="7" t="s">
        <v>220</v>
      </c>
      <c r="G25" s="7" t="s">
        <v>221</v>
      </c>
    </row>
    <row r="26" spans="1:7" x14ac:dyDescent="0.35">
      <c r="A26" s="7" t="s">
        <v>216</v>
      </c>
      <c r="B26" s="7" t="s">
        <v>43</v>
      </c>
      <c r="C26" s="7" t="s">
        <v>217</v>
      </c>
      <c r="D26" s="7" t="s">
        <v>269</v>
      </c>
      <c r="E26" s="7" t="s">
        <v>270</v>
      </c>
      <c r="F26" s="7" t="s">
        <v>220</v>
      </c>
      <c r="G26" s="7" t="s">
        <v>221</v>
      </c>
    </row>
    <row r="27" spans="1:7" x14ac:dyDescent="0.35">
      <c r="A27" s="7" t="s">
        <v>216</v>
      </c>
      <c r="B27" s="7" t="s">
        <v>43</v>
      </c>
      <c r="C27" s="7" t="s">
        <v>217</v>
      </c>
      <c r="D27" s="7" t="s">
        <v>271</v>
      </c>
      <c r="E27" s="7" t="s">
        <v>272</v>
      </c>
      <c r="F27" s="7" t="s">
        <v>220</v>
      </c>
      <c r="G27" s="7" t="s">
        <v>221</v>
      </c>
    </row>
    <row r="28" spans="1:7" x14ac:dyDescent="0.35">
      <c r="A28" s="7" t="s">
        <v>216</v>
      </c>
      <c r="B28" s="7" t="s">
        <v>45</v>
      </c>
      <c r="C28" s="7" t="s">
        <v>217</v>
      </c>
      <c r="D28" s="7" t="s">
        <v>273</v>
      </c>
      <c r="E28" s="7" t="s">
        <v>274</v>
      </c>
      <c r="F28" s="7" t="s">
        <v>220</v>
      </c>
      <c r="G28" s="7" t="s">
        <v>221</v>
      </c>
    </row>
    <row r="29" spans="1:7" x14ac:dyDescent="0.35">
      <c r="A29" s="7" t="s">
        <v>216</v>
      </c>
      <c r="B29" s="7" t="s">
        <v>47</v>
      </c>
      <c r="C29" s="7" t="s">
        <v>217</v>
      </c>
      <c r="D29" s="7" t="s">
        <v>275</v>
      </c>
      <c r="E29" s="7" t="s">
        <v>276</v>
      </c>
      <c r="F29" s="7" t="s">
        <v>220</v>
      </c>
      <c r="G29" s="7" t="s">
        <v>221</v>
      </c>
    </row>
    <row r="30" spans="1:7" x14ac:dyDescent="0.35">
      <c r="A30" s="7" t="s">
        <v>216</v>
      </c>
      <c r="B30" s="7" t="s">
        <v>47</v>
      </c>
      <c r="C30" s="7" t="s">
        <v>217</v>
      </c>
      <c r="D30" s="7" t="s">
        <v>277</v>
      </c>
      <c r="E30" s="7" t="s">
        <v>278</v>
      </c>
      <c r="F30" s="7" t="s">
        <v>220</v>
      </c>
      <c r="G30" s="7" t="s">
        <v>221</v>
      </c>
    </row>
    <row r="31" spans="1:7" x14ac:dyDescent="0.35">
      <c r="A31" s="7" t="s">
        <v>216</v>
      </c>
      <c r="B31" s="7" t="s">
        <v>47</v>
      </c>
      <c r="C31" s="7" t="s">
        <v>217</v>
      </c>
      <c r="D31" s="7" t="s">
        <v>279</v>
      </c>
      <c r="E31" s="7" t="s">
        <v>280</v>
      </c>
      <c r="F31" s="7" t="s">
        <v>220</v>
      </c>
      <c r="G31" s="7" t="s">
        <v>221</v>
      </c>
    </row>
    <row r="32" spans="1:7" x14ac:dyDescent="0.35">
      <c r="A32" s="7" t="s">
        <v>216</v>
      </c>
      <c r="B32" s="7" t="s">
        <v>47</v>
      </c>
      <c r="C32" s="7" t="s">
        <v>217</v>
      </c>
      <c r="D32" s="7" t="s">
        <v>281</v>
      </c>
      <c r="E32" s="7" t="s">
        <v>282</v>
      </c>
      <c r="F32" s="7" t="s">
        <v>220</v>
      </c>
      <c r="G32" s="7" t="s">
        <v>221</v>
      </c>
    </row>
    <row r="33" spans="1:7" x14ac:dyDescent="0.35">
      <c r="A33" s="7" t="s">
        <v>216</v>
      </c>
      <c r="B33" s="7" t="s">
        <v>49</v>
      </c>
      <c r="C33" s="7" t="s">
        <v>217</v>
      </c>
      <c r="D33" s="7" t="s">
        <v>283</v>
      </c>
      <c r="E33" s="7" t="s">
        <v>284</v>
      </c>
      <c r="F33" s="7" t="s">
        <v>220</v>
      </c>
      <c r="G33" s="7" t="s">
        <v>221</v>
      </c>
    </row>
    <row r="34" spans="1:7" x14ac:dyDescent="0.35">
      <c r="A34" s="7" t="s">
        <v>216</v>
      </c>
      <c r="B34" s="7" t="s">
        <v>51</v>
      </c>
      <c r="C34" s="7" t="s">
        <v>217</v>
      </c>
      <c r="D34" s="7" t="s">
        <v>285</v>
      </c>
      <c r="E34" s="7" t="s">
        <v>286</v>
      </c>
      <c r="F34" s="7" t="s">
        <v>220</v>
      </c>
      <c r="G34" s="7" t="s">
        <v>221</v>
      </c>
    </row>
    <row r="35" spans="1:7" x14ac:dyDescent="0.35">
      <c r="A35" s="7" t="s">
        <v>216</v>
      </c>
      <c r="B35" s="7" t="s">
        <v>51</v>
      </c>
      <c r="C35" s="7" t="s">
        <v>217</v>
      </c>
      <c r="D35" s="7" t="s">
        <v>287</v>
      </c>
      <c r="E35" s="7" t="s">
        <v>288</v>
      </c>
      <c r="F35" s="7" t="s">
        <v>220</v>
      </c>
      <c r="G35" s="7" t="s">
        <v>221</v>
      </c>
    </row>
    <row r="36" spans="1:7" x14ac:dyDescent="0.35">
      <c r="A36" s="7" t="s">
        <v>216</v>
      </c>
      <c r="B36" s="7" t="s">
        <v>53</v>
      </c>
      <c r="C36" s="7" t="s">
        <v>217</v>
      </c>
      <c r="D36" s="7" t="s">
        <v>289</v>
      </c>
      <c r="E36" s="7" t="s">
        <v>290</v>
      </c>
      <c r="F36" s="7" t="s">
        <v>220</v>
      </c>
      <c r="G36" s="7" t="s">
        <v>221</v>
      </c>
    </row>
    <row r="37" spans="1:7" x14ac:dyDescent="0.35">
      <c r="A37" s="7" t="s">
        <v>216</v>
      </c>
      <c r="B37" s="7" t="s">
        <v>53</v>
      </c>
      <c r="C37" s="7" t="s">
        <v>217</v>
      </c>
      <c r="D37" s="7" t="s">
        <v>291</v>
      </c>
      <c r="E37" s="7" t="s">
        <v>292</v>
      </c>
      <c r="F37" s="7" t="s">
        <v>220</v>
      </c>
      <c r="G37" s="7" t="s">
        <v>221</v>
      </c>
    </row>
    <row r="38" spans="1:7" x14ac:dyDescent="0.35">
      <c r="A38" s="7" t="s">
        <v>216</v>
      </c>
      <c r="B38" s="7" t="s">
        <v>55</v>
      </c>
      <c r="C38" s="7" t="s">
        <v>217</v>
      </c>
      <c r="D38" s="7" t="s">
        <v>293</v>
      </c>
      <c r="E38" s="7" t="s">
        <v>294</v>
      </c>
      <c r="F38" s="7" t="s">
        <v>220</v>
      </c>
      <c r="G38" s="7" t="s">
        <v>221</v>
      </c>
    </row>
    <row r="39" spans="1:7" x14ac:dyDescent="0.35">
      <c r="A39" s="7" t="s">
        <v>216</v>
      </c>
      <c r="B39" s="7" t="s">
        <v>55</v>
      </c>
      <c r="C39" s="7" t="s">
        <v>217</v>
      </c>
      <c r="D39" s="7" t="s">
        <v>24</v>
      </c>
      <c r="E39" s="7" t="s">
        <v>295</v>
      </c>
      <c r="F39" s="7" t="s">
        <v>220</v>
      </c>
      <c r="G39" s="7" t="s">
        <v>221</v>
      </c>
    </row>
    <row r="40" spans="1:7" x14ac:dyDescent="0.35">
      <c r="A40" s="7" t="s">
        <v>216</v>
      </c>
      <c r="B40" s="7" t="s">
        <v>57</v>
      </c>
      <c r="C40" s="7" t="s">
        <v>217</v>
      </c>
      <c r="D40" s="7" t="s">
        <v>296</v>
      </c>
      <c r="E40" s="7" t="s">
        <v>297</v>
      </c>
      <c r="F40" s="7" t="s">
        <v>220</v>
      </c>
      <c r="G40" s="7" t="s">
        <v>221</v>
      </c>
    </row>
    <row r="41" spans="1:7" x14ac:dyDescent="0.35">
      <c r="A41" s="7" t="s">
        <v>216</v>
      </c>
      <c r="B41" s="7" t="s">
        <v>57</v>
      </c>
      <c r="C41" s="7" t="s">
        <v>217</v>
      </c>
      <c r="D41" s="7" t="s">
        <v>298</v>
      </c>
      <c r="E41" s="7" t="s">
        <v>299</v>
      </c>
      <c r="F41" s="7" t="s">
        <v>220</v>
      </c>
      <c r="G41" s="7" t="s">
        <v>221</v>
      </c>
    </row>
    <row r="42" spans="1:7" x14ac:dyDescent="0.35">
      <c r="A42" s="7" t="s">
        <v>216</v>
      </c>
      <c r="B42" s="7" t="s">
        <v>57</v>
      </c>
      <c r="C42" s="7" t="s">
        <v>217</v>
      </c>
      <c r="D42" s="7" t="s">
        <v>300</v>
      </c>
      <c r="E42" s="7" t="s">
        <v>301</v>
      </c>
      <c r="F42" s="7" t="s">
        <v>220</v>
      </c>
      <c r="G42" s="7" t="s">
        <v>221</v>
      </c>
    </row>
    <row r="43" spans="1:7" x14ac:dyDescent="0.35">
      <c r="A43" s="7" t="s">
        <v>216</v>
      </c>
      <c r="B43" s="7" t="s">
        <v>57</v>
      </c>
      <c r="C43" s="7" t="s">
        <v>217</v>
      </c>
      <c r="D43" s="7" t="s">
        <v>302</v>
      </c>
      <c r="E43" s="7" t="s">
        <v>303</v>
      </c>
      <c r="F43" s="7" t="s">
        <v>220</v>
      </c>
      <c r="G43" s="7" t="s">
        <v>221</v>
      </c>
    </row>
    <row r="44" spans="1:7" x14ac:dyDescent="0.35">
      <c r="A44" s="7" t="s">
        <v>216</v>
      </c>
      <c r="B44" s="7" t="s">
        <v>59</v>
      </c>
      <c r="C44" s="7" t="s">
        <v>217</v>
      </c>
      <c r="D44" s="7" t="s">
        <v>304</v>
      </c>
      <c r="E44" s="7" t="s">
        <v>305</v>
      </c>
      <c r="F44" s="7" t="s">
        <v>220</v>
      </c>
      <c r="G44" s="7" t="s">
        <v>221</v>
      </c>
    </row>
    <row r="45" spans="1:7" x14ac:dyDescent="0.35">
      <c r="A45" s="7" t="s">
        <v>216</v>
      </c>
      <c r="B45" s="7" t="s">
        <v>59</v>
      </c>
      <c r="C45" s="7" t="s">
        <v>217</v>
      </c>
      <c r="D45" s="7" t="s">
        <v>306</v>
      </c>
      <c r="E45" s="7" t="s">
        <v>307</v>
      </c>
      <c r="F45" s="7" t="s">
        <v>220</v>
      </c>
      <c r="G45" s="7" t="s">
        <v>221</v>
      </c>
    </row>
    <row r="46" spans="1:7" x14ac:dyDescent="0.35">
      <c r="A46" s="7" t="s">
        <v>216</v>
      </c>
      <c r="B46" s="7" t="s">
        <v>61</v>
      </c>
      <c r="C46" s="7" t="s">
        <v>217</v>
      </c>
      <c r="D46" s="7" t="s">
        <v>306</v>
      </c>
      <c r="E46" s="7" t="s">
        <v>308</v>
      </c>
      <c r="F46" s="7" t="s">
        <v>220</v>
      </c>
      <c r="G46" s="7" t="s">
        <v>221</v>
      </c>
    </row>
    <row r="47" spans="1:7" x14ac:dyDescent="0.35">
      <c r="A47" s="7" t="s">
        <v>216</v>
      </c>
      <c r="B47" s="7" t="s">
        <v>61</v>
      </c>
      <c r="C47" s="7" t="s">
        <v>217</v>
      </c>
      <c r="D47" s="7" t="s">
        <v>309</v>
      </c>
      <c r="E47" s="7" t="s">
        <v>310</v>
      </c>
      <c r="F47" s="7" t="s">
        <v>220</v>
      </c>
      <c r="G47" s="7" t="s">
        <v>221</v>
      </c>
    </row>
    <row r="48" spans="1:7" x14ac:dyDescent="0.35">
      <c r="A48" s="7" t="s">
        <v>216</v>
      </c>
      <c r="B48" s="7" t="s">
        <v>61</v>
      </c>
      <c r="C48" s="7" t="s">
        <v>217</v>
      </c>
      <c r="D48" s="7" t="s">
        <v>311</v>
      </c>
      <c r="E48" s="7" t="s">
        <v>312</v>
      </c>
      <c r="F48" s="7" t="s">
        <v>220</v>
      </c>
      <c r="G48" s="7" t="s">
        <v>221</v>
      </c>
    </row>
    <row r="49" spans="1:7" x14ac:dyDescent="0.35">
      <c r="A49" s="7" t="s">
        <v>216</v>
      </c>
      <c r="B49" s="7" t="s">
        <v>63</v>
      </c>
      <c r="C49" s="7" t="s">
        <v>217</v>
      </c>
      <c r="D49" s="7" t="s">
        <v>313</v>
      </c>
      <c r="E49" s="7" t="s">
        <v>314</v>
      </c>
      <c r="F49" s="7" t="s">
        <v>220</v>
      </c>
      <c r="G49" s="7" t="s">
        <v>221</v>
      </c>
    </row>
    <row r="50" spans="1:7" x14ac:dyDescent="0.35">
      <c r="A50" s="7" t="s">
        <v>216</v>
      </c>
      <c r="B50" s="7" t="s">
        <v>63</v>
      </c>
      <c r="C50" s="7" t="s">
        <v>217</v>
      </c>
      <c r="D50" s="7" t="s">
        <v>315</v>
      </c>
      <c r="E50" s="7" t="s">
        <v>316</v>
      </c>
      <c r="F50" s="7" t="s">
        <v>220</v>
      </c>
      <c r="G50" s="7" t="s">
        <v>221</v>
      </c>
    </row>
    <row r="51" spans="1:7" x14ac:dyDescent="0.35">
      <c r="A51" s="7" t="s">
        <v>216</v>
      </c>
      <c r="B51" s="7" t="s">
        <v>63</v>
      </c>
      <c r="C51" s="7" t="s">
        <v>217</v>
      </c>
      <c r="D51" s="7" t="s">
        <v>317</v>
      </c>
      <c r="E51" s="7" t="s">
        <v>318</v>
      </c>
      <c r="F51" s="7" t="s">
        <v>220</v>
      </c>
      <c r="G51" s="7" t="s">
        <v>221</v>
      </c>
    </row>
    <row r="52" spans="1:7" x14ac:dyDescent="0.35">
      <c r="A52" s="7" t="s">
        <v>216</v>
      </c>
      <c r="B52" s="7" t="s">
        <v>63</v>
      </c>
      <c r="C52" s="7" t="s">
        <v>217</v>
      </c>
      <c r="D52" s="7" t="s">
        <v>319</v>
      </c>
      <c r="E52" s="7" t="s">
        <v>320</v>
      </c>
      <c r="F52" s="7" t="s">
        <v>63</v>
      </c>
      <c r="G52" s="7" t="s">
        <v>230</v>
      </c>
    </row>
    <row r="53" spans="1:7" x14ac:dyDescent="0.35">
      <c r="A53" s="7" t="s">
        <v>216</v>
      </c>
      <c r="B53" s="7" t="s">
        <v>63</v>
      </c>
      <c r="C53" s="7" t="s">
        <v>217</v>
      </c>
      <c r="D53" s="7" t="s">
        <v>321</v>
      </c>
      <c r="E53" s="7" t="s">
        <v>322</v>
      </c>
      <c r="F53" s="7" t="s">
        <v>220</v>
      </c>
      <c r="G53" s="7" t="s">
        <v>221</v>
      </c>
    </row>
    <row r="54" spans="1:7" x14ac:dyDescent="0.35">
      <c r="A54" s="7" t="s">
        <v>216</v>
      </c>
      <c r="B54" s="7" t="s">
        <v>63</v>
      </c>
      <c r="C54" s="7" t="s">
        <v>217</v>
      </c>
      <c r="D54" s="7" t="s">
        <v>323</v>
      </c>
      <c r="E54" s="7" t="s">
        <v>324</v>
      </c>
      <c r="F54" s="7" t="s">
        <v>220</v>
      </c>
      <c r="G54" s="7" t="s">
        <v>221</v>
      </c>
    </row>
    <row r="55" spans="1:7" x14ac:dyDescent="0.35">
      <c r="A55" s="7" t="s">
        <v>216</v>
      </c>
      <c r="B55" s="7" t="s">
        <v>65</v>
      </c>
      <c r="C55" s="7" t="s">
        <v>217</v>
      </c>
      <c r="D55" s="7" t="s">
        <v>325</v>
      </c>
      <c r="E55" s="7" t="s">
        <v>326</v>
      </c>
      <c r="F55" s="7" t="s">
        <v>220</v>
      </c>
      <c r="G55" s="7" t="s">
        <v>221</v>
      </c>
    </row>
    <row r="56" spans="1:7" x14ac:dyDescent="0.35">
      <c r="A56" s="7" t="s">
        <v>216</v>
      </c>
      <c r="B56" s="7" t="s">
        <v>67</v>
      </c>
      <c r="C56" s="7" t="s">
        <v>217</v>
      </c>
      <c r="D56" s="7" t="s">
        <v>327</v>
      </c>
      <c r="E56" s="7" t="s">
        <v>328</v>
      </c>
      <c r="F56" s="7" t="s">
        <v>220</v>
      </c>
      <c r="G56" s="7" t="s">
        <v>221</v>
      </c>
    </row>
    <row r="57" spans="1:7" x14ac:dyDescent="0.35">
      <c r="A57" s="7" t="s">
        <v>216</v>
      </c>
      <c r="B57" s="7" t="s">
        <v>69</v>
      </c>
      <c r="C57" s="7" t="s">
        <v>217</v>
      </c>
      <c r="D57" s="7" t="s">
        <v>329</v>
      </c>
      <c r="E57" s="7" t="s">
        <v>330</v>
      </c>
      <c r="F57" s="7" t="s">
        <v>220</v>
      </c>
      <c r="G57" s="7" t="s">
        <v>221</v>
      </c>
    </row>
    <row r="58" spans="1:7" x14ac:dyDescent="0.35">
      <c r="A58" s="7" t="s">
        <v>216</v>
      </c>
      <c r="B58" s="7" t="s">
        <v>69</v>
      </c>
      <c r="C58" s="7" t="s">
        <v>217</v>
      </c>
      <c r="D58" s="7" t="s">
        <v>331</v>
      </c>
      <c r="E58" s="7" t="s">
        <v>332</v>
      </c>
      <c r="F58" s="7" t="s">
        <v>220</v>
      </c>
      <c r="G58" s="7" t="s">
        <v>221</v>
      </c>
    </row>
    <row r="59" spans="1:7" x14ac:dyDescent="0.35">
      <c r="A59" s="7" t="s">
        <v>216</v>
      </c>
      <c r="B59" s="7" t="s">
        <v>69</v>
      </c>
      <c r="C59" s="7" t="s">
        <v>217</v>
      </c>
      <c r="D59" s="7" t="s">
        <v>333</v>
      </c>
      <c r="E59" s="7" t="s">
        <v>334</v>
      </c>
      <c r="F59" s="7" t="s">
        <v>220</v>
      </c>
      <c r="G59" s="7" t="s">
        <v>221</v>
      </c>
    </row>
    <row r="60" spans="1:7" x14ac:dyDescent="0.35">
      <c r="A60" s="7" t="s">
        <v>216</v>
      </c>
      <c r="B60" s="7" t="s">
        <v>71</v>
      </c>
      <c r="C60" s="7" t="s">
        <v>217</v>
      </c>
      <c r="D60" s="7" t="s">
        <v>335</v>
      </c>
      <c r="E60" s="7" t="s">
        <v>336</v>
      </c>
      <c r="F60" s="7" t="s">
        <v>220</v>
      </c>
      <c r="G60" s="7" t="s">
        <v>221</v>
      </c>
    </row>
    <row r="61" spans="1:7" x14ac:dyDescent="0.35">
      <c r="A61" s="7" t="s">
        <v>216</v>
      </c>
      <c r="B61" s="7" t="s">
        <v>71</v>
      </c>
      <c r="C61" s="7" t="s">
        <v>217</v>
      </c>
      <c r="D61" s="7" t="s">
        <v>337</v>
      </c>
      <c r="E61" s="7" t="s">
        <v>338</v>
      </c>
      <c r="F61" s="7" t="s">
        <v>161</v>
      </c>
      <c r="G61" s="7" t="s">
        <v>230</v>
      </c>
    </row>
    <row r="62" spans="1:7" x14ac:dyDescent="0.35">
      <c r="A62" s="7" t="s">
        <v>216</v>
      </c>
      <c r="B62" s="7" t="s">
        <v>73</v>
      </c>
      <c r="C62" s="7" t="s">
        <v>217</v>
      </c>
      <c r="D62" s="7" t="s">
        <v>339</v>
      </c>
      <c r="E62" s="7" t="s">
        <v>340</v>
      </c>
      <c r="F62" s="7" t="s">
        <v>220</v>
      </c>
      <c r="G62" s="7" t="s">
        <v>221</v>
      </c>
    </row>
    <row r="63" spans="1:7" x14ac:dyDescent="0.35">
      <c r="A63" s="7" t="s">
        <v>216</v>
      </c>
      <c r="B63" s="7" t="s">
        <v>73</v>
      </c>
      <c r="C63" s="7" t="s">
        <v>217</v>
      </c>
      <c r="D63" s="7" t="s">
        <v>341</v>
      </c>
      <c r="E63" s="7" t="s">
        <v>342</v>
      </c>
      <c r="F63" s="7" t="s">
        <v>220</v>
      </c>
      <c r="G63" s="7" t="s">
        <v>221</v>
      </c>
    </row>
    <row r="64" spans="1:7" x14ac:dyDescent="0.35">
      <c r="A64" s="7" t="s">
        <v>216</v>
      </c>
      <c r="B64" s="7" t="s">
        <v>73</v>
      </c>
      <c r="C64" s="7" t="s">
        <v>217</v>
      </c>
      <c r="D64" s="7" t="s">
        <v>343</v>
      </c>
      <c r="E64" s="7" t="s">
        <v>344</v>
      </c>
      <c r="F64" s="7" t="s">
        <v>220</v>
      </c>
      <c r="G64" s="7" t="s">
        <v>221</v>
      </c>
    </row>
    <row r="65" spans="1:7" x14ac:dyDescent="0.35">
      <c r="A65" s="7" t="s">
        <v>216</v>
      </c>
      <c r="B65" s="7" t="s">
        <v>75</v>
      </c>
      <c r="C65" s="7" t="s">
        <v>217</v>
      </c>
      <c r="D65" s="7" t="s">
        <v>345</v>
      </c>
      <c r="E65" s="7" t="s">
        <v>346</v>
      </c>
      <c r="F65" s="7" t="s">
        <v>220</v>
      </c>
      <c r="G65" s="7" t="s">
        <v>221</v>
      </c>
    </row>
    <row r="66" spans="1:7" x14ac:dyDescent="0.35">
      <c r="A66" s="7" t="s">
        <v>216</v>
      </c>
      <c r="B66" s="7" t="s">
        <v>75</v>
      </c>
      <c r="C66" s="7" t="s">
        <v>217</v>
      </c>
      <c r="D66" s="7" t="s">
        <v>347</v>
      </c>
      <c r="E66" s="7" t="s">
        <v>348</v>
      </c>
      <c r="F66" s="7" t="s">
        <v>220</v>
      </c>
      <c r="G66" s="7" t="s">
        <v>221</v>
      </c>
    </row>
    <row r="67" spans="1:7" x14ac:dyDescent="0.35">
      <c r="A67" s="7" t="s">
        <v>216</v>
      </c>
      <c r="B67" s="7" t="s">
        <v>75</v>
      </c>
      <c r="C67" s="7" t="s">
        <v>217</v>
      </c>
      <c r="D67" s="7" t="s">
        <v>349</v>
      </c>
      <c r="E67" s="7" t="s">
        <v>350</v>
      </c>
      <c r="F67" s="7" t="s">
        <v>220</v>
      </c>
      <c r="G67" s="7" t="s">
        <v>221</v>
      </c>
    </row>
    <row r="68" spans="1:7" x14ac:dyDescent="0.35">
      <c r="A68" s="7" t="s">
        <v>216</v>
      </c>
      <c r="B68" s="7" t="s">
        <v>75</v>
      </c>
      <c r="C68" s="7" t="s">
        <v>217</v>
      </c>
      <c r="D68" s="7" t="s">
        <v>351</v>
      </c>
      <c r="E68" s="7" t="s">
        <v>352</v>
      </c>
      <c r="F68" s="7" t="s">
        <v>220</v>
      </c>
      <c r="G68" s="7" t="s">
        <v>221</v>
      </c>
    </row>
    <row r="69" spans="1:7" x14ac:dyDescent="0.35">
      <c r="A69" s="7" t="s">
        <v>216</v>
      </c>
      <c r="B69" s="7" t="s">
        <v>77</v>
      </c>
      <c r="C69" s="7" t="s">
        <v>217</v>
      </c>
      <c r="D69" s="7" t="s">
        <v>353</v>
      </c>
      <c r="E69" s="7" t="s">
        <v>354</v>
      </c>
      <c r="F69" s="7" t="s">
        <v>220</v>
      </c>
      <c r="G69" s="7" t="s">
        <v>221</v>
      </c>
    </row>
    <row r="70" spans="1:7" x14ac:dyDescent="0.35">
      <c r="A70" s="7" t="s">
        <v>216</v>
      </c>
      <c r="B70" s="7" t="s">
        <v>77</v>
      </c>
      <c r="C70" s="7" t="s">
        <v>217</v>
      </c>
      <c r="D70" s="7" t="s">
        <v>355</v>
      </c>
      <c r="E70" s="7" t="s">
        <v>356</v>
      </c>
      <c r="F70" s="7" t="s">
        <v>220</v>
      </c>
      <c r="G70" s="7" t="s">
        <v>221</v>
      </c>
    </row>
    <row r="71" spans="1:7" x14ac:dyDescent="0.35">
      <c r="A71" s="7" t="s">
        <v>216</v>
      </c>
      <c r="B71" s="7" t="s">
        <v>77</v>
      </c>
      <c r="C71" s="7" t="s">
        <v>217</v>
      </c>
      <c r="D71" s="7" t="s">
        <v>357</v>
      </c>
      <c r="E71" s="7" t="s">
        <v>358</v>
      </c>
      <c r="F71" s="7" t="s">
        <v>220</v>
      </c>
      <c r="G71" s="7" t="s">
        <v>221</v>
      </c>
    </row>
    <row r="72" spans="1:7" x14ac:dyDescent="0.35">
      <c r="A72" s="7" t="s">
        <v>216</v>
      </c>
      <c r="B72" s="7" t="s">
        <v>77</v>
      </c>
      <c r="C72" s="7" t="s">
        <v>217</v>
      </c>
      <c r="D72" s="7" t="s">
        <v>359</v>
      </c>
      <c r="E72" s="7" t="s">
        <v>360</v>
      </c>
      <c r="F72" s="7" t="s">
        <v>220</v>
      </c>
      <c r="G72" s="7" t="s">
        <v>221</v>
      </c>
    </row>
    <row r="73" spans="1:7" x14ac:dyDescent="0.35">
      <c r="A73" s="7" t="s">
        <v>216</v>
      </c>
      <c r="B73" s="7" t="s">
        <v>77</v>
      </c>
      <c r="C73" s="7" t="s">
        <v>217</v>
      </c>
      <c r="D73" s="7" t="s">
        <v>361</v>
      </c>
      <c r="E73" s="7" t="s">
        <v>362</v>
      </c>
      <c r="F73" s="7" t="s">
        <v>220</v>
      </c>
      <c r="G73" s="7" t="s">
        <v>221</v>
      </c>
    </row>
    <row r="74" spans="1:7" x14ac:dyDescent="0.35">
      <c r="A74" s="7" t="s">
        <v>216</v>
      </c>
      <c r="B74" s="7" t="s">
        <v>77</v>
      </c>
      <c r="C74" s="7" t="s">
        <v>217</v>
      </c>
      <c r="D74" s="7" t="s">
        <v>363</v>
      </c>
      <c r="E74" s="7" t="s">
        <v>364</v>
      </c>
      <c r="F74" s="7" t="s">
        <v>220</v>
      </c>
      <c r="G74" s="7" t="s">
        <v>221</v>
      </c>
    </row>
    <row r="75" spans="1:7" x14ac:dyDescent="0.35">
      <c r="A75" s="7" t="s">
        <v>216</v>
      </c>
      <c r="B75" s="7" t="s">
        <v>77</v>
      </c>
      <c r="C75" s="7" t="s">
        <v>217</v>
      </c>
      <c r="D75" s="7" t="s">
        <v>365</v>
      </c>
      <c r="E75" s="7" t="s">
        <v>366</v>
      </c>
      <c r="F75" s="7" t="s">
        <v>220</v>
      </c>
      <c r="G75" s="7" t="s">
        <v>221</v>
      </c>
    </row>
    <row r="76" spans="1:7" x14ac:dyDescent="0.35">
      <c r="A76" s="7" t="s">
        <v>216</v>
      </c>
      <c r="B76" s="7" t="s">
        <v>77</v>
      </c>
      <c r="C76" s="7" t="s">
        <v>217</v>
      </c>
      <c r="D76" s="7" t="s">
        <v>367</v>
      </c>
      <c r="E76" s="7" t="s">
        <v>368</v>
      </c>
      <c r="F76" s="7" t="s">
        <v>220</v>
      </c>
      <c r="G76" s="7" t="s">
        <v>221</v>
      </c>
    </row>
    <row r="77" spans="1:7" x14ac:dyDescent="0.35">
      <c r="A77" s="7" t="s">
        <v>216</v>
      </c>
      <c r="B77" s="7" t="s">
        <v>77</v>
      </c>
      <c r="C77" s="7" t="s">
        <v>217</v>
      </c>
      <c r="D77" s="7" t="s">
        <v>369</v>
      </c>
      <c r="E77" s="7" t="s">
        <v>370</v>
      </c>
      <c r="F77" s="7" t="s">
        <v>127</v>
      </c>
      <c r="G77" s="7" t="s">
        <v>230</v>
      </c>
    </row>
    <row r="78" spans="1:7" x14ac:dyDescent="0.35">
      <c r="A78" s="7" t="s">
        <v>216</v>
      </c>
      <c r="B78" s="7" t="s">
        <v>79</v>
      </c>
      <c r="C78" s="7" t="s">
        <v>217</v>
      </c>
      <c r="D78" s="7" t="s">
        <v>371</v>
      </c>
      <c r="E78" s="7" t="s">
        <v>372</v>
      </c>
      <c r="F78" s="7" t="s">
        <v>220</v>
      </c>
      <c r="G78" s="7" t="s">
        <v>221</v>
      </c>
    </row>
    <row r="79" spans="1:7" x14ac:dyDescent="0.35">
      <c r="A79" s="7" t="s">
        <v>216</v>
      </c>
      <c r="B79" s="7" t="s">
        <v>79</v>
      </c>
      <c r="C79" s="7" t="s">
        <v>217</v>
      </c>
      <c r="D79" s="7" t="s">
        <v>373</v>
      </c>
      <c r="E79" s="7" t="s">
        <v>374</v>
      </c>
      <c r="F79" s="7" t="s">
        <v>220</v>
      </c>
      <c r="G79" s="7" t="s">
        <v>221</v>
      </c>
    </row>
    <row r="80" spans="1:7" x14ac:dyDescent="0.35">
      <c r="A80" s="7" t="s">
        <v>216</v>
      </c>
      <c r="B80" s="7" t="s">
        <v>79</v>
      </c>
      <c r="C80" s="7" t="s">
        <v>217</v>
      </c>
      <c r="D80" s="7" t="s">
        <v>375</v>
      </c>
      <c r="E80" s="7" t="s">
        <v>376</v>
      </c>
      <c r="F80" s="7" t="s">
        <v>220</v>
      </c>
      <c r="G80" s="7" t="s">
        <v>221</v>
      </c>
    </row>
    <row r="81" spans="1:7" x14ac:dyDescent="0.35">
      <c r="A81" s="7" t="s">
        <v>216</v>
      </c>
      <c r="B81" s="7" t="s">
        <v>79</v>
      </c>
      <c r="C81" s="7" t="s">
        <v>217</v>
      </c>
      <c r="D81" s="7" t="s">
        <v>377</v>
      </c>
      <c r="E81" s="7" t="s">
        <v>378</v>
      </c>
      <c r="F81" s="7" t="s">
        <v>220</v>
      </c>
      <c r="G81" s="7" t="s">
        <v>221</v>
      </c>
    </row>
    <row r="82" spans="1:7" x14ac:dyDescent="0.35">
      <c r="A82" s="7" t="s">
        <v>216</v>
      </c>
      <c r="B82" s="7" t="s">
        <v>81</v>
      </c>
      <c r="C82" s="7" t="s">
        <v>217</v>
      </c>
      <c r="D82" s="7" t="s">
        <v>379</v>
      </c>
      <c r="E82" s="7" t="s">
        <v>380</v>
      </c>
      <c r="F82" s="7" t="s">
        <v>220</v>
      </c>
      <c r="G82" s="7" t="s">
        <v>221</v>
      </c>
    </row>
    <row r="83" spans="1:7" x14ac:dyDescent="0.35">
      <c r="A83" s="7" t="s">
        <v>216</v>
      </c>
      <c r="B83" s="7" t="s">
        <v>81</v>
      </c>
      <c r="C83" s="7" t="s">
        <v>217</v>
      </c>
      <c r="D83" s="7" t="s">
        <v>381</v>
      </c>
      <c r="E83" s="7" t="s">
        <v>382</v>
      </c>
      <c r="F83" s="7" t="s">
        <v>220</v>
      </c>
      <c r="G83" s="7" t="s">
        <v>221</v>
      </c>
    </row>
    <row r="84" spans="1:7" x14ac:dyDescent="0.35">
      <c r="A84" s="7" t="s">
        <v>216</v>
      </c>
      <c r="B84" s="7" t="s">
        <v>81</v>
      </c>
      <c r="C84" s="7" t="s">
        <v>217</v>
      </c>
      <c r="D84" s="7" t="s">
        <v>383</v>
      </c>
      <c r="E84" s="7" t="s">
        <v>384</v>
      </c>
      <c r="F84" s="7" t="s">
        <v>220</v>
      </c>
      <c r="G84" s="7" t="s">
        <v>221</v>
      </c>
    </row>
    <row r="85" spans="1:7" x14ac:dyDescent="0.35">
      <c r="A85" s="7" t="s">
        <v>216</v>
      </c>
      <c r="B85" s="7" t="s">
        <v>81</v>
      </c>
      <c r="C85" s="7" t="s">
        <v>217</v>
      </c>
      <c r="D85" s="7" t="s">
        <v>385</v>
      </c>
      <c r="E85" s="7" t="s">
        <v>386</v>
      </c>
      <c r="F85" s="7" t="s">
        <v>220</v>
      </c>
      <c r="G85" s="7" t="s">
        <v>221</v>
      </c>
    </row>
    <row r="86" spans="1:7" x14ac:dyDescent="0.35">
      <c r="A86" s="7" t="s">
        <v>216</v>
      </c>
      <c r="B86" s="7" t="s">
        <v>81</v>
      </c>
      <c r="C86" s="7" t="s">
        <v>217</v>
      </c>
      <c r="D86" s="7" t="s">
        <v>387</v>
      </c>
      <c r="E86" s="7" t="s">
        <v>388</v>
      </c>
      <c r="F86" s="7" t="s">
        <v>220</v>
      </c>
      <c r="G86" s="7" t="s">
        <v>221</v>
      </c>
    </row>
    <row r="87" spans="1:7" x14ac:dyDescent="0.35">
      <c r="A87" s="7" t="s">
        <v>216</v>
      </c>
      <c r="B87" s="7" t="s">
        <v>83</v>
      </c>
      <c r="C87" s="7" t="s">
        <v>217</v>
      </c>
      <c r="D87" s="7" t="s">
        <v>389</v>
      </c>
      <c r="E87" s="7" t="s">
        <v>390</v>
      </c>
      <c r="F87" s="7" t="s">
        <v>220</v>
      </c>
      <c r="G87" s="7" t="s">
        <v>221</v>
      </c>
    </row>
    <row r="88" spans="1:7" x14ac:dyDescent="0.35">
      <c r="A88" s="7" t="s">
        <v>216</v>
      </c>
      <c r="B88" s="7" t="s">
        <v>83</v>
      </c>
      <c r="C88" s="7" t="s">
        <v>217</v>
      </c>
      <c r="D88" s="7" t="s">
        <v>391</v>
      </c>
      <c r="E88" s="7" t="s">
        <v>392</v>
      </c>
      <c r="F88" s="7" t="s">
        <v>220</v>
      </c>
      <c r="G88" s="7" t="s">
        <v>221</v>
      </c>
    </row>
    <row r="89" spans="1:7" x14ac:dyDescent="0.35">
      <c r="A89" s="7" t="s">
        <v>216</v>
      </c>
      <c r="B89" s="7" t="s">
        <v>85</v>
      </c>
      <c r="C89" s="7" t="s">
        <v>217</v>
      </c>
      <c r="D89" s="7" t="s">
        <v>393</v>
      </c>
      <c r="E89" s="7" t="s">
        <v>394</v>
      </c>
      <c r="F89" s="7" t="s">
        <v>220</v>
      </c>
      <c r="G89" s="7" t="s">
        <v>221</v>
      </c>
    </row>
    <row r="90" spans="1:7" x14ac:dyDescent="0.35">
      <c r="A90" s="7" t="s">
        <v>216</v>
      </c>
      <c r="B90" s="7" t="s">
        <v>87</v>
      </c>
      <c r="C90" s="7" t="s">
        <v>217</v>
      </c>
      <c r="D90" s="7" t="s">
        <v>395</v>
      </c>
      <c r="E90" s="7" t="s">
        <v>396</v>
      </c>
      <c r="F90" s="7" t="s">
        <v>220</v>
      </c>
      <c r="G90" s="7" t="s">
        <v>221</v>
      </c>
    </row>
    <row r="91" spans="1:7" x14ac:dyDescent="0.35">
      <c r="A91" s="7" t="s">
        <v>216</v>
      </c>
      <c r="B91" s="7" t="s">
        <v>87</v>
      </c>
      <c r="C91" s="7" t="s">
        <v>217</v>
      </c>
      <c r="D91" s="7" t="s">
        <v>397</v>
      </c>
      <c r="E91" s="7" t="s">
        <v>398</v>
      </c>
      <c r="F91" s="7" t="s">
        <v>220</v>
      </c>
      <c r="G91" s="7" t="s">
        <v>221</v>
      </c>
    </row>
    <row r="92" spans="1:7" x14ac:dyDescent="0.35">
      <c r="A92" s="7" t="s">
        <v>216</v>
      </c>
      <c r="B92" s="7" t="s">
        <v>87</v>
      </c>
      <c r="C92" s="7" t="s">
        <v>217</v>
      </c>
      <c r="D92" s="7" t="s">
        <v>399</v>
      </c>
      <c r="E92" s="7" t="s">
        <v>400</v>
      </c>
      <c r="F92" s="7" t="s">
        <v>220</v>
      </c>
      <c r="G92" s="7" t="s">
        <v>221</v>
      </c>
    </row>
    <row r="93" spans="1:7" x14ac:dyDescent="0.35">
      <c r="A93" s="7" t="s">
        <v>216</v>
      </c>
      <c r="B93" s="7" t="s">
        <v>87</v>
      </c>
      <c r="C93" s="7" t="s">
        <v>217</v>
      </c>
      <c r="D93" s="7" t="s">
        <v>401</v>
      </c>
      <c r="E93" s="7" t="s">
        <v>402</v>
      </c>
      <c r="F93" s="7" t="s">
        <v>220</v>
      </c>
      <c r="G93" s="7" t="s">
        <v>221</v>
      </c>
    </row>
    <row r="94" spans="1:7" x14ac:dyDescent="0.35">
      <c r="A94" s="7" t="s">
        <v>216</v>
      </c>
      <c r="B94" s="7" t="s">
        <v>87</v>
      </c>
      <c r="C94" s="7" t="s">
        <v>217</v>
      </c>
      <c r="D94" s="7" t="s">
        <v>403</v>
      </c>
      <c r="E94" s="7" t="s">
        <v>404</v>
      </c>
      <c r="F94" s="7" t="s">
        <v>220</v>
      </c>
      <c r="G94" s="7" t="s">
        <v>221</v>
      </c>
    </row>
    <row r="95" spans="1:7" x14ac:dyDescent="0.35">
      <c r="A95" s="7" t="s">
        <v>216</v>
      </c>
      <c r="B95" s="7" t="s">
        <v>87</v>
      </c>
      <c r="C95" s="7" t="s">
        <v>217</v>
      </c>
      <c r="D95" s="7" t="s">
        <v>405</v>
      </c>
      <c r="E95" s="7" t="s">
        <v>406</v>
      </c>
      <c r="F95" s="7" t="s">
        <v>220</v>
      </c>
      <c r="G95" s="7" t="s">
        <v>221</v>
      </c>
    </row>
    <row r="96" spans="1:7" x14ac:dyDescent="0.35">
      <c r="A96" s="7" t="s">
        <v>216</v>
      </c>
      <c r="B96" s="7" t="s">
        <v>89</v>
      </c>
      <c r="C96" s="7" t="s">
        <v>217</v>
      </c>
      <c r="D96" s="7" t="s">
        <v>407</v>
      </c>
      <c r="E96" s="7" t="s">
        <v>408</v>
      </c>
      <c r="F96" s="7" t="s">
        <v>220</v>
      </c>
      <c r="G96" s="7" t="s">
        <v>221</v>
      </c>
    </row>
    <row r="97" spans="1:7" x14ac:dyDescent="0.35">
      <c r="A97" s="7" t="s">
        <v>216</v>
      </c>
      <c r="B97" s="7" t="s">
        <v>89</v>
      </c>
      <c r="C97" s="7" t="s">
        <v>217</v>
      </c>
      <c r="D97" s="7" t="s">
        <v>409</v>
      </c>
      <c r="E97" s="7" t="s">
        <v>410</v>
      </c>
      <c r="F97" s="7" t="s">
        <v>220</v>
      </c>
      <c r="G97" s="7" t="s">
        <v>221</v>
      </c>
    </row>
    <row r="98" spans="1:7" x14ac:dyDescent="0.35">
      <c r="A98" s="7" t="s">
        <v>216</v>
      </c>
      <c r="B98" s="7" t="s">
        <v>89</v>
      </c>
      <c r="C98" s="7" t="s">
        <v>217</v>
      </c>
      <c r="D98" s="7" t="s">
        <v>411</v>
      </c>
      <c r="E98" s="7" t="s">
        <v>412</v>
      </c>
      <c r="F98" s="7" t="s">
        <v>220</v>
      </c>
      <c r="G98" s="7" t="s">
        <v>221</v>
      </c>
    </row>
    <row r="99" spans="1:7" x14ac:dyDescent="0.35">
      <c r="A99" s="7" t="s">
        <v>216</v>
      </c>
      <c r="B99" s="7" t="s">
        <v>89</v>
      </c>
      <c r="C99" s="7" t="s">
        <v>217</v>
      </c>
      <c r="D99" s="7" t="s">
        <v>413</v>
      </c>
      <c r="E99" s="7" t="s">
        <v>414</v>
      </c>
      <c r="F99" s="7" t="s">
        <v>220</v>
      </c>
      <c r="G99" s="7" t="s">
        <v>221</v>
      </c>
    </row>
    <row r="100" spans="1:7" x14ac:dyDescent="0.35">
      <c r="A100" s="7" t="s">
        <v>216</v>
      </c>
      <c r="B100" s="7" t="s">
        <v>91</v>
      </c>
      <c r="C100" s="7" t="s">
        <v>217</v>
      </c>
      <c r="D100" s="7" t="s">
        <v>415</v>
      </c>
      <c r="E100" s="7" t="s">
        <v>416</v>
      </c>
      <c r="F100" s="7" t="s">
        <v>220</v>
      </c>
      <c r="G100" s="7" t="s">
        <v>221</v>
      </c>
    </row>
    <row r="101" spans="1:7" x14ac:dyDescent="0.35">
      <c r="A101" s="7" t="s">
        <v>216</v>
      </c>
      <c r="B101" s="7" t="s">
        <v>91</v>
      </c>
      <c r="C101" s="7" t="s">
        <v>217</v>
      </c>
      <c r="D101" s="7" t="s">
        <v>417</v>
      </c>
      <c r="E101" s="7" t="s">
        <v>418</v>
      </c>
      <c r="F101" s="7" t="s">
        <v>220</v>
      </c>
      <c r="G101" s="7" t="s">
        <v>221</v>
      </c>
    </row>
    <row r="102" spans="1:7" x14ac:dyDescent="0.35">
      <c r="A102" s="7" t="s">
        <v>216</v>
      </c>
      <c r="B102" s="7" t="s">
        <v>93</v>
      </c>
      <c r="C102" s="7" t="s">
        <v>217</v>
      </c>
      <c r="D102" s="7" t="s">
        <v>419</v>
      </c>
      <c r="E102" s="7" t="s">
        <v>420</v>
      </c>
      <c r="F102" s="7" t="s">
        <v>220</v>
      </c>
      <c r="G102" s="7" t="s">
        <v>221</v>
      </c>
    </row>
    <row r="103" spans="1:7" x14ac:dyDescent="0.35">
      <c r="A103" s="7" t="s">
        <v>216</v>
      </c>
      <c r="B103" s="7" t="s">
        <v>93</v>
      </c>
      <c r="C103" s="7" t="s">
        <v>217</v>
      </c>
      <c r="D103" s="7" t="s">
        <v>421</v>
      </c>
      <c r="E103" s="7" t="s">
        <v>422</v>
      </c>
      <c r="F103" s="7" t="s">
        <v>220</v>
      </c>
      <c r="G103" s="7" t="s">
        <v>221</v>
      </c>
    </row>
    <row r="104" spans="1:7" x14ac:dyDescent="0.35">
      <c r="A104" s="7" t="s">
        <v>216</v>
      </c>
      <c r="B104" s="7" t="s">
        <v>93</v>
      </c>
      <c r="C104" s="7" t="s">
        <v>217</v>
      </c>
      <c r="D104" s="7" t="s">
        <v>423</v>
      </c>
      <c r="E104" s="7" t="s">
        <v>424</v>
      </c>
      <c r="F104" s="7" t="s">
        <v>220</v>
      </c>
      <c r="G104" s="7" t="s">
        <v>221</v>
      </c>
    </row>
    <row r="105" spans="1:7" x14ac:dyDescent="0.35">
      <c r="A105" s="7" t="s">
        <v>216</v>
      </c>
      <c r="B105" s="7" t="s">
        <v>93</v>
      </c>
      <c r="C105" s="7" t="s">
        <v>217</v>
      </c>
      <c r="D105" s="7" t="s">
        <v>425</v>
      </c>
      <c r="E105" s="7" t="s">
        <v>426</v>
      </c>
      <c r="F105" s="7" t="s">
        <v>93</v>
      </c>
      <c r="G105" s="7" t="s">
        <v>230</v>
      </c>
    </row>
    <row r="106" spans="1:7" x14ac:dyDescent="0.35">
      <c r="A106" s="7" t="s">
        <v>216</v>
      </c>
      <c r="B106" s="7" t="s">
        <v>95</v>
      </c>
      <c r="C106" s="7" t="s">
        <v>217</v>
      </c>
      <c r="D106" s="7" t="s">
        <v>427</v>
      </c>
      <c r="E106" s="7" t="s">
        <v>428</v>
      </c>
      <c r="F106" s="7" t="s">
        <v>220</v>
      </c>
      <c r="G106" s="7" t="s">
        <v>221</v>
      </c>
    </row>
    <row r="107" spans="1:7" x14ac:dyDescent="0.35">
      <c r="A107" s="7" t="s">
        <v>216</v>
      </c>
      <c r="B107" s="7" t="s">
        <v>95</v>
      </c>
      <c r="C107" s="7" t="s">
        <v>217</v>
      </c>
      <c r="D107" s="7" t="s">
        <v>429</v>
      </c>
      <c r="E107" s="7" t="s">
        <v>430</v>
      </c>
      <c r="F107" s="7" t="s">
        <v>220</v>
      </c>
      <c r="G107" s="7" t="s">
        <v>221</v>
      </c>
    </row>
    <row r="108" spans="1:7" x14ac:dyDescent="0.35">
      <c r="A108" s="7" t="s">
        <v>216</v>
      </c>
      <c r="B108" s="7" t="s">
        <v>97</v>
      </c>
      <c r="C108" s="7" t="s">
        <v>217</v>
      </c>
      <c r="D108" s="7" t="s">
        <v>431</v>
      </c>
      <c r="E108" s="7" t="s">
        <v>432</v>
      </c>
      <c r="F108" s="7" t="s">
        <v>220</v>
      </c>
      <c r="G108" s="7" t="s">
        <v>221</v>
      </c>
    </row>
    <row r="109" spans="1:7" x14ac:dyDescent="0.35">
      <c r="A109" s="7" t="s">
        <v>216</v>
      </c>
      <c r="B109" s="7" t="s">
        <v>97</v>
      </c>
      <c r="C109" s="7" t="s">
        <v>217</v>
      </c>
      <c r="D109" s="7" t="s">
        <v>433</v>
      </c>
      <c r="E109" s="7" t="s">
        <v>434</v>
      </c>
      <c r="F109" s="7" t="s">
        <v>220</v>
      </c>
      <c r="G109" s="7" t="s">
        <v>221</v>
      </c>
    </row>
    <row r="110" spans="1:7" x14ac:dyDescent="0.35">
      <c r="A110" s="7" t="s">
        <v>216</v>
      </c>
      <c r="B110" s="7" t="s">
        <v>99</v>
      </c>
      <c r="C110" s="7" t="s">
        <v>217</v>
      </c>
      <c r="D110" s="7" t="s">
        <v>247</v>
      </c>
      <c r="E110" s="7" t="s">
        <v>248</v>
      </c>
      <c r="F110" s="7" t="s">
        <v>99</v>
      </c>
      <c r="G110" s="7" t="s">
        <v>230</v>
      </c>
    </row>
    <row r="111" spans="1:7" x14ac:dyDescent="0.35">
      <c r="A111" s="7" t="s">
        <v>216</v>
      </c>
      <c r="B111" s="7" t="s">
        <v>99</v>
      </c>
      <c r="C111" s="7" t="s">
        <v>217</v>
      </c>
      <c r="D111" s="7" t="s">
        <v>435</v>
      </c>
      <c r="E111" s="7" t="s">
        <v>436</v>
      </c>
      <c r="F111" s="7" t="s">
        <v>220</v>
      </c>
      <c r="G111" s="7" t="s">
        <v>221</v>
      </c>
    </row>
    <row r="112" spans="1:7" x14ac:dyDescent="0.35">
      <c r="A112" s="7" t="s">
        <v>216</v>
      </c>
      <c r="B112" s="7" t="s">
        <v>99</v>
      </c>
      <c r="C112" s="7" t="s">
        <v>217</v>
      </c>
      <c r="D112" s="7" t="s">
        <v>437</v>
      </c>
      <c r="E112" s="7" t="s">
        <v>438</v>
      </c>
      <c r="F112" s="7" t="s">
        <v>220</v>
      </c>
      <c r="G112" s="7" t="s">
        <v>221</v>
      </c>
    </row>
    <row r="113" spans="1:7" x14ac:dyDescent="0.35">
      <c r="A113" s="7" t="s">
        <v>216</v>
      </c>
      <c r="B113" s="7" t="s">
        <v>101</v>
      </c>
      <c r="C113" s="7" t="s">
        <v>217</v>
      </c>
      <c r="D113" s="7" t="s">
        <v>439</v>
      </c>
      <c r="E113" s="7" t="s">
        <v>440</v>
      </c>
      <c r="F113" s="7" t="s">
        <v>220</v>
      </c>
      <c r="G113" s="7" t="s">
        <v>221</v>
      </c>
    </row>
    <row r="114" spans="1:7" x14ac:dyDescent="0.35">
      <c r="A114" s="7" t="s">
        <v>216</v>
      </c>
      <c r="B114" s="7" t="s">
        <v>103</v>
      </c>
      <c r="C114" s="7" t="s">
        <v>217</v>
      </c>
      <c r="D114" s="7" t="s">
        <v>441</v>
      </c>
      <c r="E114" s="7" t="s">
        <v>442</v>
      </c>
      <c r="F114" s="7" t="s">
        <v>220</v>
      </c>
      <c r="G114" s="7" t="s">
        <v>221</v>
      </c>
    </row>
    <row r="115" spans="1:7" x14ac:dyDescent="0.35">
      <c r="A115" s="7" t="s">
        <v>216</v>
      </c>
      <c r="B115" s="7" t="s">
        <v>105</v>
      </c>
      <c r="C115" s="7" t="s">
        <v>217</v>
      </c>
      <c r="D115" s="7" t="s">
        <v>228</v>
      </c>
      <c r="E115" s="7" t="s">
        <v>229</v>
      </c>
      <c r="F115" s="7" t="s">
        <v>105</v>
      </c>
      <c r="G115" s="7" t="s">
        <v>230</v>
      </c>
    </row>
    <row r="116" spans="1:7" x14ac:dyDescent="0.35">
      <c r="A116" s="7" t="s">
        <v>216</v>
      </c>
      <c r="B116" s="7" t="s">
        <v>105</v>
      </c>
      <c r="C116" s="7" t="s">
        <v>217</v>
      </c>
      <c r="D116" s="7" t="s">
        <v>443</v>
      </c>
      <c r="E116" s="7" t="s">
        <v>444</v>
      </c>
      <c r="F116" s="7" t="s">
        <v>220</v>
      </c>
      <c r="G116" s="7" t="s">
        <v>221</v>
      </c>
    </row>
    <row r="117" spans="1:7" x14ac:dyDescent="0.35">
      <c r="A117" s="7" t="s">
        <v>216</v>
      </c>
      <c r="B117" s="7" t="s">
        <v>105</v>
      </c>
      <c r="C117" s="7" t="s">
        <v>217</v>
      </c>
      <c r="D117" s="7" t="s">
        <v>445</v>
      </c>
      <c r="E117" s="7" t="s">
        <v>446</v>
      </c>
      <c r="F117" s="7" t="s">
        <v>220</v>
      </c>
      <c r="G117" s="7" t="s">
        <v>221</v>
      </c>
    </row>
    <row r="118" spans="1:7" x14ac:dyDescent="0.35">
      <c r="A118" s="7" t="s">
        <v>216</v>
      </c>
      <c r="B118" s="7" t="s">
        <v>107</v>
      </c>
      <c r="C118" s="7" t="s">
        <v>217</v>
      </c>
      <c r="D118" s="7" t="s">
        <v>447</v>
      </c>
      <c r="E118" s="7" t="s">
        <v>448</v>
      </c>
      <c r="F118" s="7" t="s">
        <v>220</v>
      </c>
      <c r="G118" s="7" t="s">
        <v>221</v>
      </c>
    </row>
    <row r="119" spans="1:7" x14ac:dyDescent="0.35">
      <c r="A119" s="7" t="s">
        <v>216</v>
      </c>
      <c r="B119" s="7" t="s">
        <v>107</v>
      </c>
      <c r="C119" s="7" t="s">
        <v>217</v>
      </c>
      <c r="D119" s="7" t="s">
        <v>449</v>
      </c>
      <c r="E119" s="7" t="s">
        <v>450</v>
      </c>
      <c r="F119" s="7" t="s">
        <v>220</v>
      </c>
      <c r="G119" s="7" t="s">
        <v>221</v>
      </c>
    </row>
    <row r="120" spans="1:7" x14ac:dyDescent="0.35">
      <c r="A120" s="7" t="s">
        <v>216</v>
      </c>
      <c r="B120" s="7" t="s">
        <v>109</v>
      </c>
      <c r="C120" s="7" t="s">
        <v>217</v>
      </c>
      <c r="D120" s="7" t="s">
        <v>319</v>
      </c>
      <c r="E120" s="7" t="s">
        <v>320</v>
      </c>
      <c r="F120" s="7" t="s">
        <v>63</v>
      </c>
      <c r="G120" s="7" t="s">
        <v>230</v>
      </c>
    </row>
    <row r="121" spans="1:7" x14ac:dyDescent="0.35">
      <c r="A121" s="7" t="s">
        <v>216</v>
      </c>
      <c r="B121" s="7" t="s">
        <v>109</v>
      </c>
      <c r="C121" s="7" t="s">
        <v>217</v>
      </c>
      <c r="D121" s="7" t="s">
        <v>451</v>
      </c>
      <c r="E121" s="7" t="s">
        <v>452</v>
      </c>
      <c r="F121" s="7" t="s">
        <v>220</v>
      </c>
      <c r="G121" s="7" t="s">
        <v>221</v>
      </c>
    </row>
    <row r="122" spans="1:7" x14ac:dyDescent="0.35">
      <c r="A122" s="7" t="s">
        <v>216</v>
      </c>
      <c r="B122" s="7" t="s">
        <v>109</v>
      </c>
      <c r="C122" s="7" t="s">
        <v>217</v>
      </c>
      <c r="D122" s="7" t="s">
        <v>453</v>
      </c>
      <c r="E122" s="7" t="s">
        <v>454</v>
      </c>
      <c r="F122" s="7" t="s">
        <v>220</v>
      </c>
      <c r="G122" s="7" t="s">
        <v>221</v>
      </c>
    </row>
    <row r="123" spans="1:7" x14ac:dyDescent="0.35">
      <c r="A123" s="7" t="s">
        <v>216</v>
      </c>
      <c r="B123" s="7" t="s">
        <v>109</v>
      </c>
      <c r="C123" s="7" t="s">
        <v>217</v>
      </c>
      <c r="D123" s="7" t="s">
        <v>455</v>
      </c>
      <c r="E123" s="7" t="s">
        <v>456</v>
      </c>
      <c r="F123" s="7" t="s">
        <v>220</v>
      </c>
      <c r="G123" s="7" t="s">
        <v>221</v>
      </c>
    </row>
    <row r="124" spans="1:7" x14ac:dyDescent="0.35">
      <c r="A124" s="7" t="s">
        <v>216</v>
      </c>
      <c r="B124" s="7" t="s">
        <v>109</v>
      </c>
      <c r="C124" s="7" t="s">
        <v>217</v>
      </c>
      <c r="D124" s="7" t="s">
        <v>457</v>
      </c>
      <c r="E124" s="7" t="s">
        <v>458</v>
      </c>
      <c r="F124" s="7" t="s">
        <v>220</v>
      </c>
      <c r="G124" s="7" t="s">
        <v>221</v>
      </c>
    </row>
    <row r="125" spans="1:7" x14ac:dyDescent="0.35">
      <c r="A125" s="7" t="s">
        <v>216</v>
      </c>
      <c r="B125" s="7" t="s">
        <v>109</v>
      </c>
      <c r="C125" s="7" t="s">
        <v>217</v>
      </c>
      <c r="D125" s="7" t="s">
        <v>459</v>
      </c>
      <c r="E125" s="7" t="s">
        <v>460</v>
      </c>
      <c r="F125" s="7" t="s">
        <v>220</v>
      </c>
      <c r="G125" s="7" t="s">
        <v>221</v>
      </c>
    </row>
    <row r="126" spans="1:7" x14ac:dyDescent="0.35">
      <c r="A126" s="7" t="s">
        <v>216</v>
      </c>
      <c r="B126" s="7" t="s">
        <v>109</v>
      </c>
      <c r="C126" s="7" t="s">
        <v>217</v>
      </c>
      <c r="D126" s="7" t="s">
        <v>461</v>
      </c>
      <c r="E126" s="7" t="s">
        <v>462</v>
      </c>
      <c r="F126" s="7" t="s">
        <v>220</v>
      </c>
      <c r="G126" s="7" t="s">
        <v>221</v>
      </c>
    </row>
    <row r="127" spans="1:7" x14ac:dyDescent="0.35">
      <c r="A127" s="7" t="s">
        <v>216</v>
      </c>
      <c r="B127" s="7" t="s">
        <v>111</v>
      </c>
      <c r="C127" s="7" t="s">
        <v>217</v>
      </c>
      <c r="D127" s="7" t="s">
        <v>463</v>
      </c>
      <c r="E127" s="7" t="s">
        <v>464</v>
      </c>
      <c r="F127" s="7" t="s">
        <v>220</v>
      </c>
      <c r="G127" s="7" t="s">
        <v>221</v>
      </c>
    </row>
    <row r="128" spans="1:7" x14ac:dyDescent="0.35">
      <c r="A128" s="7" t="s">
        <v>216</v>
      </c>
      <c r="B128" s="7" t="s">
        <v>113</v>
      </c>
      <c r="C128" s="7" t="s">
        <v>217</v>
      </c>
      <c r="D128" s="7" t="s">
        <v>465</v>
      </c>
      <c r="E128" s="7" t="s">
        <v>466</v>
      </c>
      <c r="F128" s="7" t="s">
        <v>220</v>
      </c>
      <c r="G128" s="7" t="s">
        <v>221</v>
      </c>
    </row>
    <row r="129" spans="1:7" x14ac:dyDescent="0.35">
      <c r="A129" s="7" t="s">
        <v>216</v>
      </c>
      <c r="B129" s="7" t="s">
        <v>113</v>
      </c>
      <c r="C129" s="7" t="s">
        <v>217</v>
      </c>
      <c r="D129" s="7" t="s">
        <v>467</v>
      </c>
      <c r="E129" s="7" t="s">
        <v>468</v>
      </c>
      <c r="F129" s="7" t="s">
        <v>220</v>
      </c>
      <c r="G129" s="7" t="s">
        <v>221</v>
      </c>
    </row>
    <row r="130" spans="1:7" x14ac:dyDescent="0.35">
      <c r="A130" s="7" t="s">
        <v>216</v>
      </c>
      <c r="B130" s="7" t="s">
        <v>113</v>
      </c>
      <c r="C130" s="7" t="s">
        <v>217</v>
      </c>
      <c r="D130" s="7" t="s">
        <v>469</v>
      </c>
      <c r="E130" s="7" t="s">
        <v>470</v>
      </c>
      <c r="F130" s="7" t="s">
        <v>220</v>
      </c>
      <c r="G130" s="7" t="s">
        <v>221</v>
      </c>
    </row>
    <row r="131" spans="1:7" x14ac:dyDescent="0.35">
      <c r="A131" s="7" t="s">
        <v>216</v>
      </c>
      <c r="B131" s="7" t="s">
        <v>113</v>
      </c>
      <c r="C131" s="7" t="s">
        <v>217</v>
      </c>
      <c r="D131" s="7" t="s">
        <v>471</v>
      </c>
      <c r="E131" s="7" t="s">
        <v>472</v>
      </c>
      <c r="F131" s="7" t="s">
        <v>220</v>
      </c>
      <c r="G131" s="7" t="s">
        <v>221</v>
      </c>
    </row>
    <row r="132" spans="1:7" x14ac:dyDescent="0.35">
      <c r="A132" s="7" t="s">
        <v>216</v>
      </c>
      <c r="B132" s="7" t="s">
        <v>113</v>
      </c>
      <c r="C132" s="7" t="s">
        <v>217</v>
      </c>
      <c r="D132" s="7" t="s">
        <v>473</v>
      </c>
      <c r="E132" s="7" t="s">
        <v>474</v>
      </c>
      <c r="F132" s="7" t="s">
        <v>220</v>
      </c>
      <c r="G132" s="7" t="s">
        <v>221</v>
      </c>
    </row>
    <row r="133" spans="1:7" x14ac:dyDescent="0.35">
      <c r="A133" s="7" t="s">
        <v>216</v>
      </c>
      <c r="B133" s="7" t="s">
        <v>113</v>
      </c>
      <c r="C133" s="7" t="s">
        <v>217</v>
      </c>
      <c r="D133" s="7" t="s">
        <v>475</v>
      </c>
      <c r="E133" s="7" t="s">
        <v>476</v>
      </c>
      <c r="F133" s="7" t="s">
        <v>220</v>
      </c>
      <c r="G133" s="7" t="s">
        <v>221</v>
      </c>
    </row>
    <row r="134" spans="1:7" x14ac:dyDescent="0.35">
      <c r="A134" s="7" t="s">
        <v>216</v>
      </c>
      <c r="B134" s="7" t="s">
        <v>113</v>
      </c>
      <c r="C134" s="7" t="s">
        <v>217</v>
      </c>
      <c r="D134" s="7" t="s">
        <v>477</v>
      </c>
      <c r="E134" s="7" t="s">
        <v>478</v>
      </c>
      <c r="F134" s="7" t="s">
        <v>220</v>
      </c>
      <c r="G134" s="7" t="s">
        <v>221</v>
      </c>
    </row>
    <row r="135" spans="1:7" x14ac:dyDescent="0.35">
      <c r="A135" s="7" t="s">
        <v>216</v>
      </c>
      <c r="B135" s="7" t="s">
        <v>115</v>
      </c>
      <c r="C135" s="7" t="s">
        <v>217</v>
      </c>
      <c r="D135" s="7" t="s">
        <v>479</v>
      </c>
      <c r="E135" s="7" t="s">
        <v>480</v>
      </c>
      <c r="F135" s="7" t="s">
        <v>220</v>
      </c>
      <c r="G135" s="7" t="s">
        <v>221</v>
      </c>
    </row>
    <row r="136" spans="1:7" x14ac:dyDescent="0.35">
      <c r="A136" s="7" t="s">
        <v>216</v>
      </c>
      <c r="B136" s="7" t="s">
        <v>115</v>
      </c>
      <c r="C136" s="7" t="s">
        <v>217</v>
      </c>
      <c r="D136" s="7" t="s">
        <v>481</v>
      </c>
      <c r="E136" s="7" t="s">
        <v>482</v>
      </c>
      <c r="F136" s="7" t="s">
        <v>220</v>
      </c>
      <c r="G136" s="7" t="s">
        <v>221</v>
      </c>
    </row>
    <row r="137" spans="1:7" x14ac:dyDescent="0.35">
      <c r="A137" s="7" t="s">
        <v>216</v>
      </c>
      <c r="B137" s="7" t="s">
        <v>115</v>
      </c>
      <c r="C137" s="7" t="s">
        <v>217</v>
      </c>
      <c r="D137" s="7" t="s">
        <v>483</v>
      </c>
      <c r="E137" s="7" t="s">
        <v>484</v>
      </c>
      <c r="F137" s="7" t="s">
        <v>220</v>
      </c>
      <c r="G137" s="7" t="s">
        <v>221</v>
      </c>
    </row>
    <row r="138" spans="1:7" x14ac:dyDescent="0.35">
      <c r="A138" s="7" t="s">
        <v>216</v>
      </c>
      <c r="B138" s="7" t="s">
        <v>115</v>
      </c>
      <c r="C138" s="7" t="s">
        <v>217</v>
      </c>
      <c r="D138" s="7" t="s">
        <v>485</v>
      </c>
      <c r="E138" s="7" t="s">
        <v>486</v>
      </c>
      <c r="F138" s="7" t="s">
        <v>220</v>
      </c>
      <c r="G138" s="7" t="s">
        <v>221</v>
      </c>
    </row>
    <row r="139" spans="1:7" x14ac:dyDescent="0.35">
      <c r="A139" s="7" t="s">
        <v>216</v>
      </c>
      <c r="B139" s="7" t="s">
        <v>115</v>
      </c>
      <c r="C139" s="7" t="s">
        <v>217</v>
      </c>
      <c r="D139" s="7" t="s">
        <v>487</v>
      </c>
      <c r="E139" s="7" t="s">
        <v>488</v>
      </c>
      <c r="F139" s="7" t="s">
        <v>220</v>
      </c>
      <c r="G139" s="7" t="s">
        <v>221</v>
      </c>
    </row>
    <row r="140" spans="1:7" x14ac:dyDescent="0.35">
      <c r="A140" s="7" t="s">
        <v>216</v>
      </c>
      <c r="B140" s="7" t="s">
        <v>117</v>
      </c>
      <c r="C140" s="7" t="s">
        <v>217</v>
      </c>
      <c r="D140" s="7" t="s">
        <v>489</v>
      </c>
      <c r="E140" s="7" t="s">
        <v>490</v>
      </c>
      <c r="F140" s="7" t="s">
        <v>220</v>
      </c>
      <c r="G140" s="7" t="s">
        <v>221</v>
      </c>
    </row>
    <row r="141" spans="1:7" x14ac:dyDescent="0.35">
      <c r="A141" s="7" t="s">
        <v>216</v>
      </c>
      <c r="B141" s="7" t="s">
        <v>117</v>
      </c>
      <c r="C141" s="7" t="s">
        <v>217</v>
      </c>
      <c r="D141" s="7" t="s">
        <v>491</v>
      </c>
      <c r="E141" s="7" t="s">
        <v>492</v>
      </c>
      <c r="F141" s="7" t="s">
        <v>220</v>
      </c>
      <c r="G141" s="7" t="s">
        <v>221</v>
      </c>
    </row>
    <row r="142" spans="1:7" x14ac:dyDescent="0.35">
      <c r="A142" s="7" t="s">
        <v>216</v>
      </c>
      <c r="B142" s="7" t="s">
        <v>119</v>
      </c>
      <c r="C142" s="7" t="s">
        <v>217</v>
      </c>
      <c r="D142" s="7" t="s">
        <v>493</v>
      </c>
      <c r="E142" s="7" t="s">
        <v>494</v>
      </c>
      <c r="F142" s="7" t="s">
        <v>220</v>
      </c>
      <c r="G142" s="7" t="s">
        <v>221</v>
      </c>
    </row>
    <row r="143" spans="1:7" x14ac:dyDescent="0.35">
      <c r="A143" s="7" t="s">
        <v>216</v>
      </c>
      <c r="B143" s="7" t="s">
        <v>119</v>
      </c>
      <c r="C143" s="7" t="s">
        <v>217</v>
      </c>
      <c r="D143" s="7" t="s">
        <v>495</v>
      </c>
      <c r="E143" s="7" t="s">
        <v>496</v>
      </c>
      <c r="F143" s="7" t="s">
        <v>220</v>
      </c>
      <c r="G143" s="7" t="s">
        <v>221</v>
      </c>
    </row>
    <row r="144" spans="1:7" x14ac:dyDescent="0.35">
      <c r="A144" s="7" t="s">
        <v>216</v>
      </c>
      <c r="B144" s="7" t="s">
        <v>119</v>
      </c>
      <c r="C144" s="7" t="s">
        <v>217</v>
      </c>
      <c r="D144" s="7" t="s">
        <v>497</v>
      </c>
      <c r="E144" s="7" t="s">
        <v>498</v>
      </c>
      <c r="F144" s="7" t="s">
        <v>220</v>
      </c>
      <c r="G144" s="7" t="s">
        <v>221</v>
      </c>
    </row>
    <row r="145" spans="1:7" x14ac:dyDescent="0.35">
      <c r="A145" s="7" t="s">
        <v>216</v>
      </c>
      <c r="B145" s="7" t="s">
        <v>119</v>
      </c>
      <c r="C145" s="7" t="s">
        <v>217</v>
      </c>
      <c r="D145" s="7" t="s">
        <v>499</v>
      </c>
      <c r="E145" s="7" t="s">
        <v>500</v>
      </c>
      <c r="F145" s="7" t="s">
        <v>220</v>
      </c>
      <c r="G145" s="7" t="s">
        <v>221</v>
      </c>
    </row>
    <row r="146" spans="1:7" x14ac:dyDescent="0.35">
      <c r="A146" s="7" t="s">
        <v>216</v>
      </c>
      <c r="B146" s="7" t="s">
        <v>121</v>
      </c>
      <c r="C146" s="7" t="s">
        <v>217</v>
      </c>
      <c r="D146" s="7" t="s">
        <v>501</v>
      </c>
      <c r="E146" s="7" t="s">
        <v>502</v>
      </c>
      <c r="F146" s="7" t="s">
        <v>220</v>
      </c>
      <c r="G146" s="7" t="s">
        <v>221</v>
      </c>
    </row>
    <row r="147" spans="1:7" x14ac:dyDescent="0.35">
      <c r="A147" s="7" t="s">
        <v>216</v>
      </c>
      <c r="B147" s="7" t="s">
        <v>121</v>
      </c>
      <c r="C147" s="7" t="s">
        <v>217</v>
      </c>
      <c r="D147" s="7" t="s">
        <v>503</v>
      </c>
      <c r="E147" s="7" t="s">
        <v>504</v>
      </c>
      <c r="F147" s="7" t="s">
        <v>220</v>
      </c>
      <c r="G147" s="7" t="s">
        <v>221</v>
      </c>
    </row>
    <row r="148" spans="1:7" x14ac:dyDescent="0.35">
      <c r="A148" s="7" t="s">
        <v>216</v>
      </c>
      <c r="B148" s="7" t="s">
        <v>123</v>
      </c>
      <c r="C148" s="7" t="s">
        <v>217</v>
      </c>
      <c r="D148" s="7" t="s">
        <v>505</v>
      </c>
      <c r="E148" s="7" t="s">
        <v>506</v>
      </c>
      <c r="F148" s="7" t="s">
        <v>220</v>
      </c>
      <c r="G148" s="7" t="s">
        <v>221</v>
      </c>
    </row>
    <row r="149" spans="1:7" x14ac:dyDescent="0.35">
      <c r="A149" s="7" t="s">
        <v>216</v>
      </c>
      <c r="B149" s="7" t="s">
        <v>123</v>
      </c>
      <c r="C149" s="7" t="s">
        <v>217</v>
      </c>
      <c r="D149" s="7" t="s">
        <v>507</v>
      </c>
      <c r="E149" s="7" t="s">
        <v>508</v>
      </c>
      <c r="F149" s="7" t="s">
        <v>220</v>
      </c>
      <c r="G149" s="7" t="s">
        <v>221</v>
      </c>
    </row>
    <row r="150" spans="1:7" x14ac:dyDescent="0.35">
      <c r="A150" s="7" t="s">
        <v>216</v>
      </c>
      <c r="B150" s="7" t="s">
        <v>123</v>
      </c>
      <c r="C150" s="7" t="s">
        <v>217</v>
      </c>
      <c r="D150" s="7" t="s">
        <v>509</v>
      </c>
      <c r="E150" s="7" t="s">
        <v>510</v>
      </c>
      <c r="F150" s="7" t="s">
        <v>220</v>
      </c>
      <c r="G150" s="7" t="s">
        <v>221</v>
      </c>
    </row>
    <row r="151" spans="1:7" x14ac:dyDescent="0.35">
      <c r="A151" s="7" t="s">
        <v>216</v>
      </c>
      <c r="B151" s="7" t="s">
        <v>123</v>
      </c>
      <c r="C151" s="7" t="s">
        <v>217</v>
      </c>
      <c r="D151" s="7" t="s">
        <v>511</v>
      </c>
      <c r="E151" s="7" t="s">
        <v>512</v>
      </c>
      <c r="F151" s="7" t="s">
        <v>220</v>
      </c>
      <c r="G151" s="7" t="s">
        <v>221</v>
      </c>
    </row>
    <row r="152" spans="1:7" x14ac:dyDescent="0.35">
      <c r="A152" s="7" t="s">
        <v>216</v>
      </c>
      <c r="B152" s="7" t="s">
        <v>123</v>
      </c>
      <c r="C152" s="7" t="s">
        <v>217</v>
      </c>
      <c r="D152" s="7" t="s">
        <v>513</v>
      </c>
      <c r="E152" s="7" t="s">
        <v>514</v>
      </c>
      <c r="F152" s="7" t="s">
        <v>220</v>
      </c>
      <c r="G152" s="7" t="s">
        <v>221</v>
      </c>
    </row>
    <row r="153" spans="1:7" x14ac:dyDescent="0.35">
      <c r="A153" s="7" t="s">
        <v>216</v>
      </c>
      <c r="B153" s="7" t="s">
        <v>125</v>
      </c>
      <c r="C153" s="7" t="s">
        <v>217</v>
      </c>
      <c r="D153" s="7" t="s">
        <v>515</v>
      </c>
      <c r="E153" s="7" t="s">
        <v>516</v>
      </c>
      <c r="F153" s="7" t="s">
        <v>220</v>
      </c>
      <c r="G153" s="7" t="s">
        <v>221</v>
      </c>
    </row>
    <row r="154" spans="1:7" x14ac:dyDescent="0.35">
      <c r="A154" s="7" t="s">
        <v>216</v>
      </c>
      <c r="B154" s="7" t="s">
        <v>125</v>
      </c>
      <c r="C154" s="7" t="s">
        <v>217</v>
      </c>
      <c r="D154" s="7" t="s">
        <v>517</v>
      </c>
      <c r="E154" s="7" t="s">
        <v>518</v>
      </c>
      <c r="F154" s="7" t="s">
        <v>220</v>
      </c>
      <c r="G154" s="7" t="s">
        <v>221</v>
      </c>
    </row>
    <row r="155" spans="1:7" x14ac:dyDescent="0.35">
      <c r="A155" s="7" t="s">
        <v>216</v>
      </c>
      <c r="B155" s="7" t="s">
        <v>127</v>
      </c>
      <c r="C155" s="7" t="s">
        <v>217</v>
      </c>
      <c r="D155" s="7" t="s">
        <v>369</v>
      </c>
      <c r="E155" s="7" t="s">
        <v>370</v>
      </c>
      <c r="F155" s="7" t="s">
        <v>127</v>
      </c>
      <c r="G155" s="7" t="s">
        <v>230</v>
      </c>
    </row>
    <row r="156" spans="1:7" x14ac:dyDescent="0.35">
      <c r="A156" s="7" t="s">
        <v>216</v>
      </c>
      <c r="B156" s="7" t="s">
        <v>127</v>
      </c>
      <c r="C156" s="7" t="s">
        <v>217</v>
      </c>
      <c r="D156" s="7" t="s">
        <v>519</v>
      </c>
      <c r="E156" s="7" t="s">
        <v>520</v>
      </c>
      <c r="F156" s="7" t="s">
        <v>220</v>
      </c>
      <c r="G156" s="7" t="s">
        <v>221</v>
      </c>
    </row>
    <row r="157" spans="1:7" x14ac:dyDescent="0.35">
      <c r="A157" s="7" t="s">
        <v>216</v>
      </c>
      <c r="B157" s="7" t="s">
        <v>129</v>
      </c>
      <c r="C157" s="7" t="s">
        <v>217</v>
      </c>
      <c r="D157" s="7" t="s">
        <v>521</v>
      </c>
      <c r="E157" s="7" t="s">
        <v>522</v>
      </c>
      <c r="F157" s="7" t="s">
        <v>220</v>
      </c>
      <c r="G157" s="7" t="s">
        <v>221</v>
      </c>
    </row>
    <row r="158" spans="1:7" x14ac:dyDescent="0.35">
      <c r="A158" s="7" t="s">
        <v>216</v>
      </c>
      <c r="B158" s="7" t="s">
        <v>131</v>
      </c>
      <c r="C158" s="7" t="s">
        <v>217</v>
      </c>
      <c r="D158" s="7" t="s">
        <v>523</v>
      </c>
      <c r="E158" s="7" t="s">
        <v>524</v>
      </c>
      <c r="F158" s="7" t="s">
        <v>220</v>
      </c>
      <c r="G158" s="7" t="s">
        <v>221</v>
      </c>
    </row>
    <row r="159" spans="1:7" x14ac:dyDescent="0.35">
      <c r="A159" s="7" t="s">
        <v>216</v>
      </c>
      <c r="B159" s="7" t="s">
        <v>131</v>
      </c>
      <c r="C159" s="7" t="s">
        <v>217</v>
      </c>
      <c r="D159" s="7" t="s">
        <v>525</v>
      </c>
      <c r="E159" s="7" t="s">
        <v>526</v>
      </c>
      <c r="F159" s="7" t="s">
        <v>220</v>
      </c>
      <c r="G159" s="7" t="s">
        <v>221</v>
      </c>
    </row>
    <row r="160" spans="1:7" x14ac:dyDescent="0.35">
      <c r="A160" s="7" t="s">
        <v>216</v>
      </c>
      <c r="B160" s="7" t="s">
        <v>131</v>
      </c>
      <c r="C160" s="7" t="s">
        <v>217</v>
      </c>
      <c r="D160" s="7" t="s">
        <v>527</v>
      </c>
      <c r="E160" s="7" t="s">
        <v>528</v>
      </c>
      <c r="F160" s="7" t="s">
        <v>220</v>
      </c>
      <c r="G160" s="7" t="s">
        <v>221</v>
      </c>
    </row>
    <row r="161" spans="1:7" x14ac:dyDescent="0.35">
      <c r="A161" s="7" t="s">
        <v>216</v>
      </c>
      <c r="B161" s="7" t="s">
        <v>131</v>
      </c>
      <c r="C161" s="7" t="s">
        <v>217</v>
      </c>
      <c r="D161" s="7" t="s">
        <v>529</v>
      </c>
      <c r="E161" s="7" t="s">
        <v>530</v>
      </c>
      <c r="F161" s="7" t="s">
        <v>220</v>
      </c>
      <c r="G161" s="7" t="s">
        <v>221</v>
      </c>
    </row>
    <row r="162" spans="1:7" x14ac:dyDescent="0.35">
      <c r="A162" s="7" t="s">
        <v>216</v>
      </c>
      <c r="B162" s="7" t="s">
        <v>131</v>
      </c>
      <c r="C162" s="7" t="s">
        <v>217</v>
      </c>
      <c r="D162" s="7" t="s">
        <v>531</v>
      </c>
      <c r="E162" s="7" t="s">
        <v>532</v>
      </c>
      <c r="F162" s="7" t="s">
        <v>220</v>
      </c>
      <c r="G162" s="7" t="s">
        <v>221</v>
      </c>
    </row>
    <row r="163" spans="1:7" x14ac:dyDescent="0.35">
      <c r="A163" s="7" t="s">
        <v>216</v>
      </c>
      <c r="B163" s="7" t="s">
        <v>133</v>
      </c>
      <c r="C163" s="7" t="s">
        <v>217</v>
      </c>
      <c r="D163" s="7" t="s">
        <v>533</v>
      </c>
      <c r="E163" s="7" t="s">
        <v>534</v>
      </c>
      <c r="F163" s="7" t="s">
        <v>220</v>
      </c>
      <c r="G163" s="7" t="s">
        <v>221</v>
      </c>
    </row>
    <row r="164" spans="1:7" x14ac:dyDescent="0.35">
      <c r="A164" s="7" t="s">
        <v>216</v>
      </c>
      <c r="B164" s="7" t="s">
        <v>133</v>
      </c>
      <c r="C164" s="7" t="s">
        <v>217</v>
      </c>
      <c r="D164" s="7" t="s">
        <v>535</v>
      </c>
      <c r="E164" s="7" t="s">
        <v>536</v>
      </c>
      <c r="F164" s="7" t="s">
        <v>220</v>
      </c>
      <c r="G164" s="7" t="s">
        <v>221</v>
      </c>
    </row>
    <row r="165" spans="1:7" x14ac:dyDescent="0.35">
      <c r="A165" s="7" t="s">
        <v>216</v>
      </c>
      <c r="B165" s="7" t="s">
        <v>135</v>
      </c>
      <c r="C165" s="7" t="s">
        <v>217</v>
      </c>
      <c r="D165" s="7" t="s">
        <v>537</v>
      </c>
      <c r="E165" s="7" t="s">
        <v>538</v>
      </c>
      <c r="F165" s="7" t="s">
        <v>220</v>
      </c>
      <c r="G165" s="7" t="s">
        <v>221</v>
      </c>
    </row>
    <row r="166" spans="1:7" x14ac:dyDescent="0.35">
      <c r="A166" s="7" t="s">
        <v>216</v>
      </c>
      <c r="B166" s="7" t="s">
        <v>135</v>
      </c>
      <c r="C166" s="7" t="s">
        <v>217</v>
      </c>
      <c r="D166" s="7" t="s">
        <v>539</v>
      </c>
      <c r="E166" s="7" t="s">
        <v>540</v>
      </c>
      <c r="F166" s="7" t="s">
        <v>220</v>
      </c>
      <c r="G166" s="7" t="s">
        <v>221</v>
      </c>
    </row>
    <row r="167" spans="1:7" x14ac:dyDescent="0.35">
      <c r="A167" s="7" t="s">
        <v>216</v>
      </c>
      <c r="B167" s="7" t="s">
        <v>135</v>
      </c>
      <c r="C167" s="7" t="s">
        <v>217</v>
      </c>
      <c r="D167" s="7" t="s">
        <v>541</v>
      </c>
      <c r="E167" s="7" t="s">
        <v>542</v>
      </c>
      <c r="F167" s="7" t="s">
        <v>220</v>
      </c>
      <c r="G167" s="7" t="s">
        <v>221</v>
      </c>
    </row>
    <row r="168" spans="1:7" x14ac:dyDescent="0.35">
      <c r="A168" s="7" t="s">
        <v>216</v>
      </c>
      <c r="B168" s="7" t="s">
        <v>135</v>
      </c>
      <c r="C168" s="7" t="s">
        <v>217</v>
      </c>
      <c r="D168" s="7" t="s">
        <v>543</v>
      </c>
      <c r="E168" s="7" t="s">
        <v>544</v>
      </c>
      <c r="F168" s="7" t="s">
        <v>220</v>
      </c>
      <c r="G168" s="7" t="s">
        <v>221</v>
      </c>
    </row>
    <row r="169" spans="1:7" x14ac:dyDescent="0.35">
      <c r="A169" s="7" t="s">
        <v>216</v>
      </c>
      <c r="B169" s="7" t="s">
        <v>137</v>
      </c>
      <c r="C169" s="7" t="s">
        <v>217</v>
      </c>
      <c r="D169" s="7" t="s">
        <v>545</v>
      </c>
      <c r="E169" s="7" t="s">
        <v>546</v>
      </c>
      <c r="F169" s="7" t="s">
        <v>220</v>
      </c>
      <c r="G169" s="7" t="s">
        <v>221</v>
      </c>
    </row>
    <row r="170" spans="1:7" x14ac:dyDescent="0.35">
      <c r="A170" s="7" t="s">
        <v>216</v>
      </c>
      <c r="B170" s="7" t="s">
        <v>137</v>
      </c>
      <c r="C170" s="7" t="s">
        <v>217</v>
      </c>
      <c r="D170" s="7" t="s">
        <v>547</v>
      </c>
      <c r="E170" s="7" t="s">
        <v>548</v>
      </c>
      <c r="F170" s="7" t="s">
        <v>220</v>
      </c>
      <c r="G170" s="7" t="s">
        <v>221</v>
      </c>
    </row>
    <row r="171" spans="1:7" x14ac:dyDescent="0.35">
      <c r="A171" s="7" t="s">
        <v>216</v>
      </c>
      <c r="B171" s="7" t="s">
        <v>137</v>
      </c>
      <c r="C171" s="7" t="s">
        <v>217</v>
      </c>
      <c r="D171" s="7" t="s">
        <v>549</v>
      </c>
      <c r="E171" s="7" t="s">
        <v>550</v>
      </c>
      <c r="F171" s="7" t="s">
        <v>220</v>
      </c>
      <c r="G171" s="7" t="s">
        <v>221</v>
      </c>
    </row>
    <row r="172" spans="1:7" x14ac:dyDescent="0.35">
      <c r="A172" s="7" t="s">
        <v>216</v>
      </c>
      <c r="B172" s="7" t="s">
        <v>139</v>
      </c>
      <c r="C172" s="7" t="s">
        <v>217</v>
      </c>
      <c r="D172" s="7" t="s">
        <v>551</v>
      </c>
      <c r="E172" s="7" t="s">
        <v>552</v>
      </c>
      <c r="F172" s="7" t="s">
        <v>220</v>
      </c>
      <c r="G172" s="7" t="s">
        <v>221</v>
      </c>
    </row>
    <row r="173" spans="1:7" x14ac:dyDescent="0.35">
      <c r="A173" s="7" t="s">
        <v>216</v>
      </c>
      <c r="B173" s="7" t="s">
        <v>141</v>
      </c>
      <c r="C173" s="7" t="s">
        <v>217</v>
      </c>
      <c r="D173" s="7" t="s">
        <v>553</v>
      </c>
      <c r="E173" s="7" t="s">
        <v>554</v>
      </c>
      <c r="F173" s="7" t="s">
        <v>220</v>
      </c>
      <c r="G173" s="7" t="s">
        <v>221</v>
      </c>
    </row>
    <row r="174" spans="1:7" x14ac:dyDescent="0.35">
      <c r="A174" s="7" t="s">
        <v>216</v>
      </c>
      <c r="B174" s="7" t="s">
        <v>141</v>
      </c>
      <c r="C174" s="7" t="s">
        <v>217</v>
      </c>
      <c r="D174" s="7" t="s">
        <v>555</v>
      </c>
      <c r="E174" s="7" t="s">
        <v>556</v>
      </c>
      <c r="F174" s="7" t="s">
        <v>220</v>
      </c>
      <c r="G174" s="7" t="s">
        <v>221</v>
      </c>
    </row>
    <row r="175" spans="1:7" x14ac:dyDescent="0.35">
      <c r="A175" s="7" t="s">
        <v>216</v>
      </c>
      <c r="B175" s="7" t="s">
        <v>141</v>
      </c>
      <c r="C175" s="7" t="s">
        <v>217</v>
      </c>
      <c r="D175" s="7" t="s">
        <v>557</v>
      </c>
      <c r="E175" s="7" t="s">
        <v>558</v>
      </c>
      <c r="F175" s="7" t="s">
        <v>220</v>
      </c>
      <c r="G175" s="7" t="s">
        <v>221</v>
      </c>
    </row>
    <row r="176" spans="1:7" x14ac:dyDescent="0.35">
      <c r="A176" s="7" t="s">
        <v>216</v>
      </c>
      <c r="B176" s="7" t="s">
        <v>143</v>
      </c>
      <c r="C176" s="7" t="s">
        <v>217</v>
      </c>
      <c r="D176" s="7" t="s">
        <v>559</v>
      </c>
      <c r="E176" s="7" t="s">
        <v>560</v>
      </c>
      <c r="F176" s="7" t="s">
        <v>220</v>
      </c>
      <c r="G176" s="7" t="s">
        <v>221</v>
      </c>
    </row>
    <row r="177" spans="1:7" x14ac:dyDescent="0.35">
      <c r="A177" s="7" t="s">
        <v>216</v>
      </c>
      <c r="B177" s="7" t="s">
        <v>145</v>
      </c>
      <c r="C177" s="7" t="s">
        <v>217</v>
      </c>
      <c r="D177" s="7" t="s">
        <v>561</v>
      </c>
      <c r="E177" s="7" t="s">
        <v>562</v>
      </c>
      <c r="F177" s="7" t="s">
        <v>220</v>
      </c>
      <c r="G177" s="7" t="s">
        <v>221</v>
      </c>
    </row>
    <row r="178" spans="1:7" x14ac:dyDescent="0.35">
      <c r="A178" s="7" t="s">
        <v>216</v>
      </c>
      <c r="B178" s="7" t="s">
        <v>145</v>
      </c>
      <c r="C178" s="7" t="s">
        <v>217</v>
      </c>
      <c r="D178" s="7" t="s">
        <v>563</v>
      </c>
      <c r="E178" s="7" t="s">
        <v>564</v>
      </c>
      <c r="F178" s="7" t="s">
        <v>220</v>
      </c>
      <c r="G178" s="7" t="s">
        <v>221</v>
      </c>
    </row>
    <row r="179" spans="1:7" x14ac:dyDescent="0.35">
      <c r="A179" s="7" t="s">
        <v>216</v>
      </c>
      <c r="B179" s="7" t="s">
        <v>147</v>
      </c>
      <c r="C179" s="7" t="s">
        <v>217</v>
      </c>
      <c r="D179" s="7" t="s">
        <v>565</v>
      </c>
      <c r="E179" s="7" t="s">
        <v>566</v>
      </c>
      <c r="F179" s="7" t="s">
        <v>220</v>
      </c>
      <c r="G179" s="7" t="s">
        <v>221</v>
      </c>
    </row>
    <row r="180" spans="1:7" x14ac:dyDescent="0.35">
      <c r="A180" s="7" t="s">
        <v>216</v>
      </c>
      <c r="B180" s="7" t="s">
        <v>149</v>
      </c>
      <c r="C180" s="7" t="s">
        <v>217</v>
      </c>
      <c r="D180" s="7" t="s">
        <v>567</v>
      </c>
      <c r="E180" s="7" t="s">
        <v>568</v>
      </c>
      <c r="F180" s="7" t="s">
        <v>220</v>
      </c>
      <c r="G180" s="7" t="s">
        <v>221</v>
      </c>
    </row>
    <row r="181" spans="1:7" x14ac:dyDescent="0.35">
      <c r="A181" s="7" t="s">
        <v>216</v>
      </c>
      <c r="B181" s="7" t="s">
        <v>151</v>
      </c>
      <c r="C181" s="7" t="s">
        <v>217</v>
      </c>
      <c r="D181" s="7" t="s">
        <v>569</v>
      </c>
      <c r="E181" s="7" t="s">
        <v>570</v>
      </c>
      <c r="F181" s="7" t="s">
        <v>220</v>
      </c>
      <c r="G181" s="7" t="s">
        <v>221</v>
      </c>
    </row>
    <row r="182" spans="1:7" x14ac:dyDescent="0.35">
      <c r="A182" s="7" t="s">
        <v>216</v>
      </c>
      <c r="B182" s="7" t="s">
        <v>151</v>
      </c>
      <c r="C182" s="7" t="s">
        <v>217</v>
      </c>
      <c r="D182" s="7" t="s">
        <v>571</v>
      </c>
      <c r="E182" s="7" t="s">
        <v>572</v>
      </c>
      <c r="F182" s="7" t="s">
        <v>220</v>
      </c>
      <c r="G182" s="7" t="s">
        <v>221</v>
      </c>
    </row>
    <row r="183" spans="1:7" x14ac:dyDescent="0.35">
      <c r="A183" s="7" t="s">
        <v>216</v>
      </c>
      <c r="B183" s="7" t="s">
        <v>153</v>
      </c>
      <c r="C183" s="7" t="s">
        <v>217</v>
      </c>
      <c r="D183" s="7" t="s">
        <v>573</v>
      </c>
      <c r="E183" s="7" t="s">
        <v>574</v>
      </c>
      <c r="F183" s="7" t="s">
        <v>220</v>
      </c>
      <c r="G183" s="7" t="s">
        <v>221</v>
      </c>
    </row>
    <row r="184" spans="1:7" x14ac:dyDescent="0.35">
      <c r="A184" s="7" t="s">
        <v>216</v>
      </c>
      <c r="B184" s="7" t="s">
        <v>153</v>
      </c>
      <c r="C184" s="7" t="s">
        <v>217</v>
      </c>
      <c r="D184" s="7" t="s">
        <v>575</v>
      </c>
      <c r="E184" s="7" t="s">
        <v>576</v>
      </c>
      <c r="F184" s="7" t="s">
        <v>220</v>
      </c>
      <c r="G184" s="7" t="s">
        <v>221</v>
      </c>
    </row>
    <row r="185" spans="1:7" x14ac:dyDescent="0.35">
      <c r="A185" s="7" t="s">
        <v>216</v>
      </c>
      <c r="B185" s="7" t="s">
        <v>153</v>
      </c>
      <c r="C185" s="7" t="s">
        <v>217</v>
      </c>
      <c r="D185" s="7" t="s">
        <v>577</v>
      </c>
      <c r="E185" s="7" t="s">
        <v>578</v>
      </c>
      <c r="F185" s="7" t="s">
        <v>220</v>
      </c>
      <c r="G185" s="7" t="s">
        <v>221</v>
      </c>
    </row>
    <row r="186" spans="1:7" x14ac:dyDescent="0.35">
      <c r="A186" s="7" t="s">
        <v>216</v>
      </c>
      <c r="B186" s="7" t="s">
        <v>155</v>
      </c>
      <c r="C186" s="7" t="s">
        <v>217</v>
      </c>
      <c r="D186" s="7" t="s">
        <v>579</v>
      </c>
      <c r="E186" s="7" t="s">
        <v>580</v>
      </c>
      <c r="F186" s="7" t="s">
        <v>220</v>
      </c>
      <c r="G186" s="7" t="s">
        <v>221</v>
      </c>
    </row>
    <row r="187" spans="1:7" x14ac:dyDescent="0.35">
      <c r="A187" s="7" t="s">
        <v>216</v>
      </c>
      <c r="B187" s="7" t="s">
        <v>155</v>
      </c>
      <c r="C187" s="7" t="s">
        <v>217</v>
      </c>
      <c r="D187" s="7" t="s">
        <v>581</v>
      </c>
      <c r="E187" s="7" t="s">
        <v>582</v>
      </c>
      <c r="F187" s="7" t="s">
        <v>220</v>
      </c>
      <c r="G187" s="7" t="s">
        <v>221</v>
      </c>
    </row>
    <row r="188" spans="1:7" x14ac:dyDescent="0.35">
      <c r="A188" s="7" t="s">
        <v>216</v>
      </c>
      <c r="B188" s="7" t="s">
        <v>155</v>
      </c>
      <c r="C188" s="7" t="s">
        <v>217</v>
      </c>
      <c r="D188" s="7" t="s">
        <v>583</v>
      </c>
      <c r="E188" s="7" t="s">
        <v>584</v>
      </c>
      <c r="F188" s="7" t="s">
        <v>220</v>
      </c>
      <c r="G188" s="7" t="s">
        <v>221</v>
      </c>
    </row>
    <row r="189" spans="1:7" x14ac:dyDescent="0.35">
      <c r="A189" s="7" t="s">
        <v>216</v>
      </c>
      <c r="B189" s="7" t="s">
        <v>157</v>
      </c>
      <c r="C189" s="7" t="s">
        <v>217</v>
      </c>
      <c r="D189" s="7" t="s">
        <v>585</v>
      </c>
      <c r="E189" s="7" t="s">
        <v>586</v>
      </c>
      <c r="F189" s="7" t="s">
        <v>220</v>
      </c>
      <c r="G189" s="7" t="s">
        <v>221</v>
      </c>
    </row>
    <row r="190" spans="1:7" x14ac:dyDescent="0.35">
      <c r="A190" s="7" t="s">
        <v>216</v>
      </c>
      <c r="B190" s="7" t="s">
        <v>157</v>
      </c>
      <c r="C190" s="7" t="s">
        <v>217</v>
      </c>
      <c r="D190" s="7" t="s">
        <v>587</v>
      </c>
      <c r="E190" s="7" t="s">
        <v>588</v>
      </c>
      <c r="F190" s="7" t="s">
        <v>220</v>
      </c>
      <c r="G190" s="7" t="s">
        <v>221</v>
      </c>
    </row>
    <row r="191" spans="1:7" x14ac:dyDescent="0.35">
      <c r="A191" s="7" t="s">
        <v>216</v>
      </c>
      <c r="B191" s="7" t="s">
        <v>159</v>
      </c>
      <c r="C191" s="7" t="s">
        <v>217</v>
      </c>
      <c r="D191" s="7" t="s">
        <v>589</v>
      </c>
      <c r="E191" s="7" t="s">
        <v>590</v>
      </c>
      <c r="F191" s="7" t="s">
        <v>220</v>
      </c>
      <c r="G191" s="7" t="s">
        <v>221</v>
      </c>
    </row>
    <row r="192" spans="1:7" x14ac:dyDescent="0.35">
      <c r="A192" s="7" t="s">
        <v>216</v>
      </c>
      <c r="B192" s="7" t="s">
        <v>159</v>
      </c>
      <c r="C192" s="7" t="s">
        <v>217</v>
      </c>
      <c r="D192" s="7" t="s">
        <v>591</v>
      </c>
      <c r="E192" s="7" t="s">
        <v>592</v>
      </c>
      <c r="F192" s="7" t="s">
        <v>220</v>
      </c>
      <c r="G192" s="7" t="s">
        <v>221</v>
      </c>
    </row>
    <row r="193" spans="1:7" x14ac:dyDescent="0.35">
      <c r="A193" s="7" t="s">
        <v>216</v>
      </c>
      <c r="B193" s="7" t="s">
        <v>159</v>
      </c>
      <c r="C193" s="7" t="s">
        <v>217</v>
      </c>
      <c r="D193" s="7" t="s">
        <v>593</v>
      </c>
      <c r="E193" s="7" t="s">
        <v>594</v>
      </c>
      <c r="F193" s="7" t="s">
        <v>220</v>
      </c>
      <c r="G193" s="7" t="s">
        <v>221</v>
      </c>
    </row>
    <row r="194" spans="1:7" x14ac:dyDescent="0.35">
      <c r="A194" s="7" t="s">
        <v>216</v>
      </c>
      <c r="B194" s="7" t="s">
        <v>159</v>
      </c>
      <c r="C194" s="7" t="s">
        <v>217</v>
      </c>
      <c r="D194" s="7" t="s">
        <v>595</v>
      </c>
      <c r="E194" s="7" t="s">
        <v>596</v>
      </c>
      <c r="F194" s="7" t="s">
        <v>220</v>
      </c>
      <c r="G194" s="7" t="s">
        <v>221</v>
      </c>
    </row>
    <row r="195" spans="1:7" x14ac:dyDescent="0.35">
      <c r="A195" s="7" t="s">
        <v>216</v>
      </c>
      <c r="B195" s="7" t="s">
        <v>159</v>
      </c>
      <c r="C195" s="7" t="s">
        <v>217</v>
      </c>
      <c r="D195" s="7" t="s">
        <v>597</v>
      </c>
      <c r="E195" s="7" t="s">
        <v>396</v>
      </c>
      <c r="F195" s="7" t="s">
        <v>220</v>
      </c>
      <c r="G195" s="7" t="s">
        <v>221</v>
      </c>
    </row>
    <row r="196" spans="1:7" x14ac:dyDescent="0.35">
      <c r="A196" s="7" t="s">
        <v>216</v>
      </c>
      <c r="B196" s="7" t="s">
        <v>161</v>
      </c>
      <c r="C196" s="7" t="s">
        <v>217</v>
      </c>
      <c r="D196" s="7" t="s">
        <v>337</v>
      </c>
      <c r="E196" s="7" t="s">
        <v>338</v>
      </c>
      <c r="F196" s="7" t="s">
        <v>161</v>
      </c>
      <c r="G196" s="7" t="s">
        <v>230</v>
      </c>
    </row>
    <row r="197" spans="1:7" x14ac:dyDescent="0.35">
      <c r="A197" s="7" t="s">
        <v>216</v>
      </c>
      <c r="B197" s="7" t="s">
        <v>161</v>
      </c>
      <c r="C197" s="7" t="s">
        <v>217</v>
      </c>
      <c r="D197" s="7" t="s">
        <v>598</v>
      </c>
      <c r="E197" s="7" t="s">
        <v>599</v>
      </c>
      <c r="F197" s="7" t="s">
        <v>220</v>
      </c>
      <c r="G197" s="7" t="s">
        <v>221</v>
      </c>
    </row>
    <row r="198" spans="1:7" x14ac:dyDescent="0.35">
      <c r="A198" s="7" t="s">
        <v>216</v>
      </c>
      <c r="B198" s="7" t="s">
        <v>163</v>
      </c>
      <c r="C198" s="7" t="s">
        <v>217</v>
      </c>
      <c r="D198" s="7" t="s">
        <v>600</v>
      </c>
      <c r="E198" s="7" t="s">
        <v>601</v>
      </c>
      <c r="F198" s="7" t="s">
        <v>220</v>
      </c>
      <c r="G198" s="7" t="s">
        <v>221</v>
      </c>
    </row>
    <row r="199" spans="1:7" x14ac:dyDescent="0.35">
      <c r="A199" s="7" t="s">
        <v>216</v>
      </c>
      <c r="B199" s="7" t="s">
        <v>163</v>
      </c>
      <c r="C199" s="7" t="s">
        <v>217</v>
      </c>
      <c r="D199" s="7" t="s">
        <v>602</v>
      </c>
      <c r="E199" s="7" t="s">
        <v>603</v>
      </c>
      <c r="F199" s="7" t="s">
        <v>220</v>
      </c>
      <c r="G199" s="7" t="s">
        <v>221</v>
      </c>
    </row>
    <row r="200" spans="1:7" x14ac:dyDescent="0.35">
      <c r="A200" s="7" t="s">
        <v>216</v>
      </c>
      <c r="B200" s="7" t="s">
        <v>165</v>
      </c>
      <c r="C200" s="7" t="s">
        <v>217</v>
      </c>
      <c r="D200" s="7" t="s">
        <v>604</v>
      </c>
      <c r="E200" s="7" t="s">
        <v>605</v>
      </c>
      <c r="F200" s="7" t="s">
        <v>220</v>
      </c>
      <c r="G200" s="7" t="s">
        <v>221</v>
      </c>
    </row>
    <row r="201" spans="1:7" x14ac:dyDescent="0.35">
      <c r="A201" s="7" t="s">
        <v>216</v>
      </c>
      <c r="B201" s="7" t="s">
        <v>165</v>
      </c>
      <c r="C201" s="7" t="s">
        <v>217</v>
      </c>
      <c r="D201" s="7" t="s">
        <v>606</v>
      </c>
      <c r="E201" s="7" t="s">
        <v>607</v>
      </c>
      <c r="F201" s="7" t="s">
        <v>220</v>
      </c>
      <c r="G201" s="7" t="s">
        <v>221</v>
      </c>
    </row>
    <row r="202" spans="1:7" x14ac:dyDescent="0.35">
      <c r="A202" s="7" t="s">
        <v>216</v>
      </c>
      <c r="B202" s="7" t="s">
        <v>165</v>
      </c>
      <c r="C202" s="7" t="s">
        <v>217</v>
      </c>
      <c r="D202" s="7" t="s">
        <v>608</v>
      </c>
      <c r="E202" s="7" t="s">
        <v>609</v>
      </c>
      <c r="F202" s="7" t="s">
        <v>220</v>
      </c>
      <c r="G202" s="7" t="s">
        <v>221</v>
      </c>
    </row>
    <row r="203" spans="1:7" x14ac:dyDescent="0.35">
      <c r="A203" s="7" t="s">
        <v>216</v>
      </c>
      <c r="B203" s="7" t="s">
        <v>165</v>
      </c>
      <c r="C203" s="7" t="s">
        <v>217</v>
      </c>
      <c r="D203" s="7" t="s">
        <v>610</v>
      </c>
      <c r="E203" s="7" t="s">
        <v>611</v>
      </c>
      <c r="F203" s="7" t="s">
        <v>220</v>
      </c>
      <c r="G203" s="7" t="s">
        <v>221</v>
      </c>
    </row>
    <row r="204" spans="1:7" x14ac:dyDescent="0.35">
      <c r="A204" s="7" t="s">
        <v>216</v>
      </c>
      <c r="B204" s="7" t="s">
        <v>167</v>
      </c>
      <c r="C204" s="7" t="s">
        <v>217</v>
      </c>
      <c r="D204" s="7" t="s">
        <v>612</v>
      </c>
      <c r="E204" s="7" t="s">
        <v>613</v>
      </c>
      <c r="F204" s="7" t="s">
        <v>220</v>
      </c>
      <c r="G204" s="7" t="s">
        <v>221</v>
      </c>
    </row>
    <row r="205" spans="1:7" x14ac:dyDescent="0.35">
      <c r="A205" s="7" t="s">
        <v>216</v>
      </c>
      <c r="B205" s="7" t="s">
        <v>169</v>
      </c>
      <c r="C205" s="7" t="s">
        <v>217</v>
      </c>
      <c r="D205" s="7" t="s">
        <v>614</v>
      </c>
      <c r="E205" s="7" t="s">
        <v>615</v>
      </c>
      <c r="F205" s="7" t="s">
        <v>220</v>
      </c>
      <c r="G205" s="7" t="s">
        <v>221</v>
      </c>
    </row>
    <row r="206" spans="1:7" x14ac:dyDescent="0.35">
      <c r="A206" s="7" t="s">
        <v>216</v>
      </c>
      <c r="B206" s="7" t="s">
        <v>171</v>
      </c>
      <c r="C206" s="7" t="s">
        <v>217</v>
      </c>
      <c r="D206" s="7" t="s">
        <v>616</v>
      </c>
      <c r="E206" s="7" t="s">
        <v>617</v>
      </c>
      <c r="F206" s="7" t="s">
        <v>220</v>
      </c>
      <c r="G206" s="7" t="s">
        <v>221</v>
      </c>
    </row>
    <row r="207" spans="1:7" x14ac:dyDescent="0.35">
      <c r="A207" s="7" t="s">
        <v>216</v>
      </c>
      <c r="B207" s="7" t="s">
        <v>171</v>
      </c>
      <c r="C207" s="7" t="s">
        <v>217</v>
      </c>
      <c r="D207" s="7" t="s">
        <v>618</v>
      </c>
      <c r="E207" s="7" t="s">
        <v>619</v>
      </c>
      <c r="F207" s="7" t="s">
        <v>220</v>
      </c>
      <c r="G207" s="7" t="s">
        <v>221</v>
      </c>
    </row>
    <row r="208" spans="1:7" x14ac:dyDescent="0.35">
      <c r="A208" s="7" t="s">
        <v>216</v>
      </c>
      <c r="B208" s="7" t="s">
        <v>173</v>
      </c>
      <c r="C208" s="7" t="s">
        <v>217</v>
      </c>
      <c r="D208" s="7" t="s">
        <v>620</v>
      </c>
      <c r="E208" s="7" t="s">
        <v>621</v>
      </c>
      <c r="F208" s="7" t="s">
        <v>220</v>
      </c>
      <c r="G208" s="7" t="s">
        <v>221</v>
      </c>
    </row>
    <row r="209" spans="1:7" x14ac:dyDescent="0.35">
      <c r="A209" s="7" t="s">
        <v>216</v>
      </c>
      <c r="B209" s="7" t="s">
        <v>173</v>
      </c>
      <c r="C209" s="7" t="s">
        <v>217</v>
      </c>
      <c r="D209" s="7" t="s">
        <v>622</v>
      </c>
      <c r="E209" s="7" t="s">
        <v>623</v>
      </c>
      <c r="F209" s="7" t="s">
        <v>220</v>
      </c>
      <c r="G209" s="7" t="s">
        <v>221</v>
      </c>
    </row>
    <row r="210" spans="1:7" x14ac:dyDescent="0.35">
      <c r="A210" s="7" t="s">
        <v>216</v>
      </c>
      <c r="B210" s="7" t="s">
        <v>175</v>
      </c>
      <c r="C210" s="7" t="s">
        <v>217</v>
      </c>
      <c r="D210" s="7" t="s">
        <v>624</v>
      </c>
      <c r="E210" s="7" t="s">
        <v>625</v>
      </c>
      <c r="F210" s="7" t="s">
        <v>220</v>
      </c>
      <c r="G210" s="7" t="s">
        <v>221</v>
      </c>
    </row>
    <row r="211" spans="1:7" x14ac:dyDescent="0.35">
      <c r="A211" s="7" t="s">
        <v>216</v>
      </c>
      <c r="B211" s="7" t="s">
        <v>175</v>
      </c>
      <c r="C211" s="7" t="s">
        <v>217</v>
      </c>
      <c r="D211" s="7" t="s">
        <v>626</v>
      </c>
      <c r="E211" s="7" t="s">
        <v>627</v>
      </c>
      <c r="F211" s="7" t="s">
        <v>220</v>
      </c>
      <c r="G211" s="7" t="s">
        <v>221</v>
      </c>
    </row>
    <row r="212" spans="1:7" x14ac:dyDescent="0.35">
      <c r="A212" s="7" t="s">
        <v>216</v>
      </c>
      <c r="B212" s="7" t="s">
        <v>177</v>
      </c>
      <c r="C212" s="7" t="s">
        <v>217</v>
      </c>
      <c r="D212" s="7" t="s">
        <v>628</v>
      </c>
      <c r="E212" s="7" t="s">
        <v>629</v>
      </c>
      <c r="F212" s="7" t="s">
        <v>220</v>
      </c>
      <c r="G212" s="7" t="s">
        <v>221</v>
      </c>
    </row>
    <row r="213" spans="1:7" x14ac:dyDescent="0.35">
      <c r="A213" s="7" t="s">
        <v>216</v>
      </c>
      <c r="B213" s="7" t="s">
        <v>179</v>
      </c>
      <c r="C213" s="7" t="s">
        <v>217</v>
      </c>
      <c r="D213" s="7" t="s">
        <v>630</v>
      </c>
      <c r="E213" s="7" t="s">
        <v>631</v>
      </c>
      <c r="F213" s="7" t="s">
        <v>220</v>
      </c>
      <c r="G213" s="7" t="s">
        <v>221</v>
      </c>
    </row>
    <row r="214" spans="1:7" x14ac:dyDescent="0.35">
      <c r="A214" s="7" t="s">
        <v>216</v>
      </c>
      <c r="B214" s="7" t="s">
        <v>181</v>
      </c>
      <c r="C214" s="7" t="s">
        <v>217</v>
      </c>
      <c r="D214" s="7" t="s">
        <v>235</v>
      </c>
      <c r="E214" s="7" t="s">
        <v>236</v>
      </c>
      <c r="F214" s="7" t="s">
        <v>26</v>
      </c>
      <c r="G214" s="7" t="s">
        <v>230</v>
      </c>
    </row>
    <row r="215" spans="1:7" x14ac:dyDescent="0.35">
      <c r="A215" s="7" t="s">
        <v>216</v>
      </c>
      <c r="B215" s="7" t="s">
        <v>181</v>
      </c>
      <c r="C215" s="7" t="s">
        <v>217</v>
      </c>
      <c r="D215" s="7" t="s">
        <v>632</v>
      </c>
      <c r="E215" s="7" t="s">
        <v>633</v>
      </c>
      <c r="F215" s="7" t="s">
        <v>220</v>
      </c>
      <c r="G215" s="7" t="s">
        <v>221</v>
      </c>
    </row>
    <row r="216" spans="1:7" x14ac:dyDescent="0.35">
      <c r="A216" s="7" t="s">
        <v>216</v>
      </c>
      <c r="B216" s="7" t="s">
        <v>181</v>
      </c>
      <c r="C216" s="7" t="s">
        <v>217</v>
      </c>
      <c r="D216" s="7" t="s">
        <v>634</v>
      </c>
      <c r="E216" s="7" t="s">
        <v>635</v>
      </c>
      <c r="F216" s="7" t="s">
        <v>220</v>
      </c>
      <c r="G216" s="7" t="s">
        <v>221</v>
      </c>
    </row>
    <row r="217" spans="1:7" x14ac:dyDescent="0.35">
      <c r="A217" s="7" t="s">
        <v>216</v>
      </c>
      <c r="B217" s="7" t="s">
        <v>183</v>
      </c>
      <c r="C217" s="7" t="s">
        <v>217</v>
      </c>
      <c r="D217" s="7" t="s">
        <v>636</v>
      </c>
      <c r="E217" s="7" t="s">
        <v>637</v>
      </c>
      <c r="F217" s="7" t="s">
        <v>220</v>
      </c>
      <c r="G217" s="7" t="s">
        <v>221</v>
      </c>
    </row>
    <row r="218" spans="1:7" x14ac:dyDescent="0.35">
      <c r="A218" s="7" t="s">
        <v>216</v>
      </c>
      <c r="B218" s="7" t="s">
        <v>185</v>
      </c>
      <c r="C218" s="7" t="s">
        <v>217</v>
      </c>
      <c r="D218" s="7" t="s">
        <v>638</v>
      </c>
      <c r="E218" s="7" t="s">
        <v>639</v>
      </c>
      <c r="F218" s="7" t="s">
        <v>220</v>
      </c>
      <c r="G218" s="7" t="s">
        <v>221</v>
      </c>
    </row>
    <row r="219" spans="1:7" x14ac:dyDescent="0.35">
      <c r="A219" s="7" t="s">
        <v>216</v>
      </c>
      <c r="B219" s="7" t="s">
        <v>187</v>
      </c>
      <c r="C219" s="7" t="s">
        <v>217</v>
      </c>
      <c r="D219" s="7" t="s">
        <v>640</v>
      </c>
      <c r="E219" s="7" t="s">
        <v>641</v>
      </c>
      <c r="F219" s="7" t="s">
        <v>220</v>
      </c>
      <c r="G219" s="7" t="s">
        <v>221</v>
      </c>
    </row>
    <row r="220" spans="1:7" x14ac:dyDescent="0.35">
      <c r="A220" s="7" t="s">
        <v>216</v>
      </c>
      <c r="B220" s="7" t="s">
        <v>189</v>
      </c>
      <c r="C220" s="7" t="s">
        <v>217</v>
      </c>
      <c r="D220" s="7" t="s">
        <v>642</v>
      </c>
      <c r="E220" s="7" t="s">
        <v>643</v>
      </c>
      <c r="F220" s="7" t="s">
        <v>220</v>
      </c>
      <c r="G220" s="7" t="s">
        <v>221</v>
      </c>
    </row>
    <row r="221" spans="1:7" x14ac:dyDescent="0.35">
      <c r="A221" s="7" t="s">
        <v>216</v>
      </c>
      <c r="B221" s="7" t="s">
        <v>189</v>
      </c>
      <c r="C221" s="7" t="s">
        <v>217</v>
      </c>
      <c r="D221" s="7" t="s">
        <v>644</v>
      </c>
      <c r="E221" s="7" t="s">
        <v>645</v>
      </c>
      <c r="F221" s="7" t="s">
        <v>220</v>
      </c>
      <c r="G221" s="7" t="s">
        <v>221</v>
      </c>
    </row>
    <row r="222" spans="1:7" x14ac:dyDescent="0.35">
      <c r="A222" s="7" t="s">
        <v>216</v>
      </c>
      <c r="B222" s="7" t="s">
        <v>191</v>
      </c>
      <c r="C222" s="7" t="s">
        <v>217</v>
      </c>
      <c r="D222" s="7" t="s">
        <v>646</v>
      </c>
      <c r="E222" s="7" t="s">
        <v>647</v>
      </c>
      <c r="F222" s="7" t="s">
        <v>220</v>
      </c>
      <c r="G222" s="7" t="s">
        <v>221</v>
      </c>
    </row>
    <row r="223" spans="1:7" x14ac:dyDescent="0.35">
      <c r="A223" s="7" t="s">
        <v>216</v>
      </c>
      <c r="B223" s="7" t="s">
        <v>193</v>
      </c>
      <c r="C223" s="7" t="s">
        <v>217</v>
      </c>
      <c r="D223" s="7" t="s">
        <v>648</v>
      </c>
      <c r="E223" s="7" t="s">
        <v>649</v>
      </c>
      <c r="F223" s="7" t="s">
        <v>220</v>
      </c>
      <c r="G223" s="7" t="s">
        <v>221</v>
      </c>
    </row>
    <row r="224" spans="1:7" x14ac:dyDescent="0.35">
      <c r="A224" s="7" t="s">
        <v>216</v>
      </c>
      <c r="B224" s="7" t="s">
        <v>193</v>
      </c>
      <c r="C224" s="7" t="s">
        <v>217</v>
      </c>
      <c r="D224" s="7" t="s">
        <v>650</v>
      </c>
      <c r="E224" s="7" t="s">
        <v>651</v>
      </c>
      <c r="F224" s="7" t="s">
        <v>220</v>
      </c>
      <c r="G224" s="7" t="s">
        <v>221</v>
      </c>
    </row>
    <row r="225" spans="1:7" x14ac:dyDescent="0.35">
      <c r="A225" s="7" t="s">
        <v>216</v>
      </c>
      <c r="B225" s="7" t="s">
        <v>193</v>
      </c>
      <c r="C225" s="7" t="s">
        <v>217</v>
      </c>
      <c r="D225" s="7" t="s">
        <v>652</v>
      </c>
      <c r="E225" s="7" t="s">
        <v>653</v>
      </c>
      <c r="F225" s="7" t="s">
        <v>220</v>
      </c>
      <c r="G225" s="7" t="s">
        <v>221</v>
      </c>
    </row>
    <row r="226" spans="1:7" x14ac:dyDescent="0.35">
      <c r="A226" s="7" t="s">
        <v>216</v>
      </c>
      <c r="B226" s="7" t="s">
        <v>195</v>
      </c>
      <c r="C226" s="7" t="s">
        <v>217</v>
      </c>
      <c r="D226" s="7" t="s">
        <v>654</v>
      </c>
      <c r="E226" s="7" t="s">
        <v>655</v>
      </c>
      <c r="F226" s="7" t="s">
        <v>220</v>
      </c>
      <c r="G226" s="7" t="s">
        <v>221</v>
      </c>
    </row>
    <row r="227" spans="1:7" x14ac:dyDescent="0.35">
      <c r="A227" s="7" t="s">
        <v>216</v>
      </c>
      <c r="B227" s="7" t="s">
        <v>195</v>
      </c>
      <c r="C227" s="7" t="s">
        <v>217</v>
      </c>
      <c r="D227" s="7" t="s">
        <v>656</v>
      </c>
      <c r="E227" s="7" t="s">
        <v>657</v>
      </c>
      <c r="F227" s="7" t="s">
        <v>220</v>
      </c>
      <c r="G227" s="7" t="s">
        <v>221</v>
      </c>
    </row>
    <row r="228" spans="1:7" x14ac:dyDescent="0.35">
      <c r="A228" s="7" t="s">
        <v>216</v>
      </c>
      <c r="B228" s="7" t="s">
        <v>197</v>
      </c>
      <c r="C228" s="7" t="s">
        <v>217</v>
      </c>
      <c r="D228" s="7" t="s">
        <v>658</v>
      </c>
      <c r="E228" s="7" t="s">
        <v>659</v>
      </c>
      <c r="F228" s="7" t="s">
        <v>220</v>
      </c>
      <c r="G228" s="7" t="s">
        <v>221</v>
      </c>
    </row>
    <row r="229" spans="1:7" x14ac:dyDescent="0.35">
      <c r="A229" s="7" t="s">
        <v>216</v>
      </c>
      <c r="B229" s="7" t="s">
        <v>197</v>
      </c>
      <c r="C229" s="7" t="s">
        <v>217</v>
      </c>
      <c r="D229" s="7" t="s">
        <v>660</v>
      </c>
      <c r="E229" s="7" t="s">
        <v>661</v>
      </c>
      <c r="F229" s="7" t="s">
        <v>220</v>
      </c>
      <c r="G229" s="7" t="s">
        <v>221</v>
      </c>
    </row>
    <row r="230" spans="1:7" x14ac:dyDescent="0.35">
      <c r="A230" s="7" t="s">
        <v>216</v>
      </c>
      <c r="B230" s="7" t="s">
        <v>199</v>
      </c>
      <c r="C230" s="7" t="s">
        <v>217</v>
      </c>
      <c r="D230" s="7" t="s">
        <v>662</v>
      </c>
      <c r="E230" s="7" t="s">
        <v>663</v>
      </c>
      <c r="F230" s="7" t="s">
        <v>220</v>
      </c>
      <c r="G230" s="7" t="s">
        <v>221</v>
      </c>
    </row>
    <row r="231" spans="1:7" x14ac:dyDescent="0.35">
      <c r="A231" s="7" t="s">
        <v>216</v>
      </c>
      <c r="B231" s="7" t="s">
        <v>201</v>
      </c>
      <c r="C231" s="7" t="s">
        <v>217</v>
      </c>
      <c r="D231" s="7" t="s">
        <v>664</v>
      </c>
      <c r="E231" s="7" t="s">
        <v>665</v>
      </c>
      <c r="F231" s="7" t="s">
        <v>220</v>
      </c>
      <c r="G231" s="7" t="s">
        <v>221</v>
      </c>
    </row>
    <row r="232" spans="1:7" x14ac:dyDescent="0.35">
      <c r="A232" s="7" t="s">
        <v>216</v>
      </c>
      <c r="B232" s="7" t="s">
        <v>201</v>
      </c>
      <c r="C232" s="7" t="s">
        <v>217</v>
      </c>
      <c r="D232" s="7" t="s">
        <v>666</v>
      </c>
      <c r="E232" s="7" t="s">
        <v>667</v>
      </c>
      <c r="F232" s="7" t="s">
        <v>220</v>
      </c>
      <c r="G232" s="7" t="s">
        <v>221</v>
      </c>
    </row>
    <row r="233" spans="1:7" x14ac:dyDescent="0.35">
      <c r="A233" s="7" t="s">
        <v>216</v>
      </c>
      <c r="B233" s="7" t="s">
        <v>201</v>
      </c>
      <c r="C233" s="7" t="s">
        <v>217</v>
      </c>
      <c r="D233" s="7" t="s">
        <v>668</v>
      </c>
      <c r="E233" s="7" t="s">
        <v>669</v>
      </c>
      <c r="F233" s="7" t="s">
        <v>220</v>
      </c>
      <c r="G233" s="7" t="s">
        <v>221</v>
      </c>
    </row>
    <row r="234" spans="1:7" x14ac:dyDescent="0.35">
      <c r="A234" s="7" t="s">
        <v>216</v>
      </c>
      <c r="B234" s="7" t="s">
        <v>201</v>
      </c>
      <c r="C234" s="7" t="s">
        <v>217</v>
      </c>
      <c r="D234" s="7" t="s">
        <v>670</v>
      </c>
      <c r="E234" s="7" t="s">
        <v>671</v>
      </c>
      <c r="F234" s="7" t="s">
        <v>220</v>
      </c>
      <c r="G234" s="7" t="s">
        <v>221</v>
      </c>
    </row>
    <row r="235" spans="1:7" x14ac:dyDescent="0.35">
      <c r="A235" s="7" t="s">
        <v>216</v>
      </c>
      <c r="B235" s="7" t="s">
        <v>201</v>
      </c>
      <c r="C235" s="7" t="s">
        <v>217</v>
      </c>
      <c r="D235" s="7" t="s">
        <v>672</v>
      </c>
      <c r="E235" s="7" t="s">
        <v>673</v>
      </c>
      <c r="F235" s="7" t="s">
        <v>220</v>
      </c>
      <c r="G235" s="7" t="s">
        <v>221</v>
      </c>
    </row>
    <row r="236" spans="1:7" x14ac:dyDescent="0.35">
      <c r="A236" s="7" t="s">
        <v>216</v>
      </c>
      <c r="B236" s="7" t="s">
        <v>201</v>
      </c>
      <c r="C236" s="7" t="s">
        <v>217</v>
      </c>
      <c r="D236" s="7" t="s">
        <v>674</v>
      </c>
      <c r="E236" s="7" t="s">
        <v>675</v>
      </c>
      <c r="F236" s="7" t="s">
        <v>220</v>
      </c>
      <c r="G236" s="7" t="s">
        <v>221</v>
      </c>
    </row>
    <row r="237" spans="1:7" x14ac:dyDescent="0.35">
      <c r="A237" s="7" t="s">
        <v>216</v>
      </c>
      <c r="B237" s="7" t="s">
        <v>203</v>
      </c>
      <c r="C237" s="7" t="s">
        <v>217</v>
      </c>
      <c r="D237" s="7" t="s">
        <v>676</v>
      </c>
      <c r="E237" s="7" t="s">
        <v>677</v>
      </c>
      <c r="F237" s="7" t="s">
        <v>220</v>
      </c>
      <c r="G237" s="7" t="s">
        <v>221</v>
      </c>
    </row>
    <row r="238" spans="1:7" x14ac:dyDescent="0.35">
      <c r="A238" s="7" t="s">
        <v>216</v>
      </c>
      <c r="B238" s="7" t="s">
        <v>203</v>
      </c>
      <c r="C238" s="7" t="s">
        <v>217</v>
      </c>
      <c r="D238" s="7" t="s">
        <v>425</v>
      </c>
      <c r="E238" s="7" t="s">
        <v>426</v>
      </c>
      <c r="F238" s="7" t="s">
        <v>93</v>
      </c>
      <c r="G238" s="7" t="s">
        <v>230</v>
      </c>
    </row>
    <row r="239" spans="1:7" x14ac:dyDescent="0.35">
      <c r="A239" s="7" t="s">
        <v>216</v>
      </c>
      <c r="B239" s="7" t="s">
        <v>205</v>
      </c>
      <c r="C239" s="7" t="s">
        <v>217</v>
      </c>
      <c r="D239" s="7" t="s">
        <v>678</v>
      </c>
      <c r="E239" s="7" t="s">
        <v>679</v>
      </c>
      <c r="F239" s="7" t="s">
        <v>220</v>
      </c>
      <c r="G239" s="7" t="s">
        <v>221</v>
      </c>
    </row>
    <row r="240" spans="1:7" x14ac:dyDescent="0.35">
      <c r="A240" s="7" t="s">
        <v>216</v>
      </c>
      <c r="B240" s="7" t="s">
        <v>205</v>
      </c>
      <c r="C240" s="7" t="s">
        <v>217</v>
      </c>
      <c r="D240" s="7" t="s">
        <v>680</v>
      </c>
      <c r="E240" s="7" t="s">
        <v>681</v>
      </c>
      <c r="F240" s="7" t="s">
        <v>220</v>
      </c>
      <c r="G240" s="7" t="s">
        <v>221</v>
      </c>
    </row>
    <row r="241" spans="1:7" x14ac:dyDescent="0.35">
      <c r="A241" s="7" t="s">
        <v>216</v>
      </c>
      <c r="B241" s="7" t="s">
        <v>205</v>
      </c>
      <c r="C241" s="7" t="s">
        <v>217</v>
      </c>
      <c r="D241" s="7" t="s">
        <v>682</v>
      </c>
      <c r="E241" s="7" t="s">
        <v>683</v>
      </c>
      <c r="F241" s="7" t="s">
        <v>220</v>
      </c>
      <c r="G241" s="7" t="s">
        <v>221</v>
      </c>
    </row>
    <row r="242" spans="1:7" x14ac:dyDescent="0.35">
      <c r="A242" s="7" t="s">
        <v>216</v>
      </c>
      <c r="B242" s="7" t="s">
        <v>205</v>
      </c>
      <c r="C242" s="7" t="s">
        <v>217</v>
      </c>
      <c r="D242" s="7" t="s">
        <v>684</v>
      </c>
      <c r="E242" s="7" t="s">
        <v>685</v>
      </c>
      <c r="F242" s="7" t="s">
        <v>220</v>
      </c>
      <c r="G242" s="7" t="s">
        <v>221</v>
      </c>
    </row>
    <row r="243" spans="1:7" x14ac:dyDescent="0.35">
      <c r="A243" s="7" t="s">
        <v>216</v>
      </c>
      <c r="B243" s="7" t="s">
        <v>207</v>
      </c>
      <c r="C243" s="7" t="s">
        <v>217</v>
      </c>
      <c r="D243" s="7" t="s">
        <v>686</v>
      </c>
      <c r="E243" s="7" t="s">
        <v>687</v>
      </c>
      <c r="F243" s="7" t="s">
        <v>220</v>
      </c>
      <c r="G243" s="7" t="s">
        <v>221</v>
      </c>
    </row>
    <row r="244" spans="1:7" x14ac:dyDescent="0.35">
      <c r="A244" s="7" t="s">
        <v>216</v>
      </c>
      <c r="B244" s="7" t="s">
        <v>207</v>
      </c>
      <c r="C244" s="7" t="s">
        <v>217</v>
      </c>
      <c r="D244" s="7" t="s">
        <v>688</v>
      </c>
      <c r="E244" s="7" t="s">
        <v>689</v>
      </c>
      <c r="F244" s="7" t="s">
        <v>220</v>
      </c>
      <c r="G244" s="7" t="s">
        <v>221</v>
      </c>
    </row>
    <row r="245" spans="1:7" x14ac:dyDescent="0.35">
      <c r="A245" s="7" t="s">
        <v>216</v>
      </c>
      <c r="B245" s="7" t="s">
        <v>207</v>
      </c>
      <c r="C245" s="7" t="s">
        <v>217</v>
      </c>
      <c r="D245" s="7" t="s">
        <v>690</v>
      </c>
      <c r="E245" s="7" t="s">
        <v>691</v>
      </c>
      <c r="F245" s="7" t="s">
        <v>220</v>
      </c>
      <c r="G245" s="7" t="s">
        <v>221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1799-77C9-42F8-B468-7C7299EBC6AA}">
  <dimension ref="A1:O564"/>
  <sheetViews>
    <sheetView workbookViewId="0">
      <selection activeCell="H1" sqref="H1:I1048576"/>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46" bestFit="1" customWidth="1"/>
    <col min="6" max="6" width="9.453125" bestFit="1" customWidth="1"/>
    <col min="7" max="7" width="24.1796875" bestFit="1" customWidth="1"/>
    <col min="8" max="8" width="20.1796875" bestFit="1" customWidth="1"/>
    <col min="9" max="9" width="15.81640625" bestFit="1" customWidth="1"/>
    <col min="10" max="10" width="18" bestFit="1" customWidth="1"/>
  </cols>
  <sheetData>
    <row r="1" spans="1:15" x14ac:dyDescent="0.35">
      <c r="A1" s="1" t="s">
        <v>209</v>
      </c>
      <c r="B1" s="1" t="s">
        <v>210</v>
      </c>
      <c r="C1" s="1" t="s">
        <v>211</v>
      </c>
      <c r="D1" s="1" t="s">
        <v>212</v>
      </c>
      <c r="E1" s="1" t="s">
        <v>213</v>
      </c>
      <c r="F1" s="1" t="s">
        <v>6</v>
      </c>
      <c r="G1" s="1" t="s">
        <v>7</v>
      </c>
      <c r="H1" s="1" t="s">
        <v>692</v>
      </c>
      <c r="I1" s="1" t="s">
        <v>214</v>
      </c>
      <c r="J1" s="1" t="s">
        <v>215</v>
      </c>
      <c r="N1" t="s">
        <v>6</v>
      </c>
      <c r="O1" t="s">
        <v>7</v>
      </c>
    </row>
    <row r="2" spans="1:15" x14ac:dyDescent="0.35">
      <c r="A2" s="2" t="s">
        <v>216</v>
      </c>
      <c r="B2" s="2" t="s">
        <v>14</v>
      </c>
      <c r="C2" s="2" t="s">
        <v>217</v>
      </c>
      <c r="D2" s="2" t="s">
        <v>218</v>
      </c>
      <c r="E2" s="2" t="s">
        <v>219</v>
      </c>
      <c r="F2" s="2" t="s">
        <v>8</v>
      </c>
      <c r="G2" s="2" t="s">
        <v>9</v>
      </c>
      <c r="H2" s="3">
        <v>63000</v>
      </c>
      <c r="I2" s="2" t="s">
        <v>220</v>
      </c>
      <c r="J2" s="2" t="s">
        <v>221</v>
      </c>
      <c r="N2" t="s">
        <v>8</v>
      </c>
      <c r="O2" t="s">
        <v>9</v>
      </c>
    </row>
    <row r="3" spans="1:15" x14ac:dyDescent="0.35">
      <c r="A3" s="2" t="s">
        <v>216</v>
      </c>
      <c r="B3" s="2" t="s">
        <v>14</v>
      </c>
      <c r="C3" s="2" t="s">
        <v>217</v>
      </c>
      <c r="D3" s="2" t="s">
        <v>218</v>
      </c>
      <c r="E3" s="2" t="s">
        <v>219</v>
      </c>
      <c r="F3" s="2" t="s">
        <v>12</v>
      </c>
      <c r="G3" s="2" t="s">
        <v>13</v>
      </c>
      <c r="H3" s="3">
        <v>542800</v>
      </c>
      <c r="I3" s="2" t="s">
        <v>220</v>
      </c>
      <c r="J3" s="2" t="s">
        <v>221</v>
      </c>
      <c r="N3" t="s">
        <v>12</v>
      </c>
      <c r="O3" t="s">
        <v>13</v>
      </c>
    </row>
    <row r="4" spans="1:15" x14ac:dyDescent="0.35">
      <c r="A4" s="2" t="s">
        <v>216</v>
      </c>
      <c r="B4" s="2" t="s">
        <v>14</v>
      </c>
      <c r="C4" s="2" t="s">
        <v>217</v>
      </c>
      <c r="D4" s="2" t="s">
        <v>218</v>
      </c>
      <c r="E4" s="2" t="s">
        <v>219</v>
      </c>
      <c r="F4" s="2" t="s">
        <v>16</v>
      </c>
      <c r="G4" s="2" t="s">
        <v>17</v>
      </c>
      <c r="H4" s="3">
        <v>60000</v>
      </c>
      <c r="I4" s="2" t="s">
        <v>220</v>
      </c>
      <c r="J4" s="2" t="s">
        <v>221</v>
      </c>
      <c r="N4" t="s">
        <v>16</v>
      </c>
      <c r="O4" t="s">
        <v>17</v>
      </c>
    </row>
    <row r="5" spans="1:15" x14ac:dyDescent="0.35">
      <c r="A5" s="2" t="s">
        <v>216</v>
      </c>
      <c r="B5" s="2" t="s">
        <v>14</v>
      </c>
      <c r="C5" s="2" t="s">
        <v>217</v>
      </c>
      <c r="D5" s="2" t="s">
        <v>222</v>
      </c>
      <c r="E5" s="2" t="s">
        <v>223</v>
      </c>
      <c r="F5" s="2" t="s">
        <v>8</v>
      </c>
      <c r="G5" s="2" t="s">
        <v>9</v>
      </c>
      <c r="H5" s="3">
        <v>10000</v>
      </c>
      <c r="I5" s="2" t="s">
        <v>220</v>
      </c>
      <c r="J5" s="2" t="s">
        <v>221</v>
      </c>
      <c r="N5" t="s">
        <v>20</v>
      </c>
      <c r="O5" t="s">
        <v>21</v>
      </c>
    </row>
    <row r="6" spans="1:15" x14ac:dyDescent="0.35">
      <c r="A6" s="2" t="s">
        <v>216</v>
      </c>
      <c r="B6" s="2" t="s">
        <v>14</v>
      </c>
      <c r="C6" s="2" t="s">
        <v>217</v>
      </c>
      <c r="D6" s="2" t="s">
        <v>222</v>
      </c>
      <c r="E6" s="2" t="s">
        <v>223</v>
      </c>
      <c r="F6" s="2" t="s">
        <v>12</v>
      </c>
      <c r="G6" s="2" t="s">
        <v>13</v>
      </c>
      <c r="H6" s="3">
        <v>1234885</v>
      </c>
      <c r="I6" s="2" t="s">
        <v>220</v>
      </c>
      <c r="J6" s="2" t="s">
        <v>221</v>
      </c>
      <c r="N6" t="s">
        <v>24</v>
      </c>
      <c r="O6" t="s">
        <v>25</v>
      </c>
    </row>
    <row r="7" spans="1:15" x14ac:dyDescent="0.35">
      <c r="A7" s="2" t="s">
        <v>216</v>
      </c>
      <c r="B7" s="2" t="s">
        <v>14</v>
      </c>
      <c r="C7" s="2" t="s">
        <v>217</v>
      </c>
      <c r="D7" s="2" t="s">
        <v>222</v>
      </c>
      <c r="E7" s="2" t="s">
        <v>223</v>
      </c>
      <c r="F7" s="2" t="s">
        <v>16</v>
      </c>
      <c r="G7" s="2" t="s">
        <v>17</v>
      </c>
      <c r="H7" s="3">
        <v>60000</v>
      </c>
      <c r="I7" s="2" t="s">
        <v>220</v>
      </c>
      <c r="J7" s="2" t="s">
        <v>221</v>
      </c>
      <c r="N7" t="s">
        <v>28</v>
      </c>
      <c r="O7" t="s">
        <v>29</v>
      </c>
    </row>
    <row r="8" spans="1:15" x14ac:dyDescent="0.35">
      <c r="A8" s="2" t="s">
        <v>216</v>
      </c>
      <c r="B8" s="2" t="s">
        <v>18</v>
      </c>
      <c r="C8" s="2" t="s">
        <v>217</v>
      </c>
      <c r="D8" s="2" t="s">
        <v>224</v>
      </c>
      <c r="E8" s="2" t="s">
        <v>225</v>
      </c>
      <c r="F8" s="2" t="s">
        <v>12</v>
      </c>
      <c r="G8" s="2" t="s">
        <v>13</v>
      </c>
      <c r="H8" s="3">
        <v>37023941</v>
      </c>
      <c r="I8" s="2" t="s">
        <v>220</v>
      </c>
      <c r="J8" s="2" t="s">
        <v>221</v>
      </c>
      <c r="N8" t="s">
        <v>271</v>
      </c>
      <c r="O8" t="s">
        <v>693</v>
      </c>
    </row>
    <row r="9" spans="1:15" x14ac:dyDescent="0.35">
      <c r="A9" s="2" t="s">
        <v>216</v>
      </c>
      <c r="B9" s="2" t="s">
        <v>22</v>
      </c>
      <c r="C9" s="2" t="s">
        <v>217</v>
      </c>
      <c r="D9" s="2" t="s">
        <v>226</v>
      </c>
      <c r="E9" s="2" t="s">
        <v>227</v>
      </c>
      <c r="F9" s="2" t="s">
        <v>8</v>
      </c>
      <c r="G9" s="2" t="s">
        <v>9</v>
      </c>
      <c r="H9" s="3">
        <v>226893</v>
      </c>
      <c r="I9" s="2" t="s">
        <v>220</v>
      </c>
      <c r="J9" s="2" t="s">
        <v>221</v>
      </c>
      <c r="N9" t="s">
        <v>32</v>
      </c>
      <c r="O9" t="s">
        <v>33</v>
      </c>
    </row>
    <row r="10" spans="1:15" x14ac:dyDescent="0.35">
      <c r="A10" s="2" t="s">
        <v>216</v>
      </c>
      <c r="B10" s="2" t="s">
        <v>22</v>
      </c>
      <c r="C10" s="2" t="s">
        <v>217</v>
      </c>
      <c r="D10" s="2" t="s">
        <v>226</v>
      </c>
      <c r="E10" s="2" t="s">
        <v>227</v>
      </c>
      <c r="F10" s="2" t="s">
        <v>12</v>
      </c>
      <c r="G10" s="2" t="s">
        <v>13</v>
      </c>
      <c r="H10" s="3">
        <v>4844797</v>
      </c>
      <c r="I10" s="2" t="s">
        <v>220</v>
      </c>
      <c r="J10" s="2" t="s">
        <v>221</v>
      </c>
      <c r="N10" t="s">
        <v>694</v>
      </c>
      <c r="O10" t="s">
        <v>695</v>
      </c>
    </row>
    <row r="11" spans="1:15" x14ac:dyDescent="0.35">
      <c r="A11" s="2" t="s">
        <v>216</v>
      </c>
      <c r="B11" s="2" t="s">
        <v>22</v>
      </c>
      <c r="C11" s="2" t="s">
        <v>217</v>
      </c>
      <c r="D11" s="2" t="s">
        <v>226</v>
      </c>
      <c r="E11" s="2" t="s">
        <v>227</v>
      </c>
      <c r="F11" s="2" t="s">
        <v>16</v>
      </c>
      <c r="G11" s="2" t="s">
        <v>17</v>
      </c>
      <c r="H11" s="3">
        <v>200000</v>
      </c>
      <c r="I11" s="2" t="s">
        <v>220</v>
      </c>
      <c r="J11" s="2" t="s">
        <v>221</v>
      </c>
    </row>
    <row r="12" spans="1:15" x14ac:dyDescent="0.35">
      <c r="A12" s="2" t="s">
        <v>216</v>
      </c>
      <c r="B12" s="2" t="s">
        <v>22</v>
      </c>
      <c r="C12" s="2" t="s">
        <v>217</v>
      </c>
      <c r="D12" s="2" t="s">
        <v>228</v>
      </c>
      <c r="E12" s="2" t="s">
        <v>229</v>
      </c>
      <c r="F12" s="2" t="s">
        <v>12</v>
      </c>
      <c r="G12" s="2" t="s">
        <v>13</v>
      </c>
      <c r="H12" s="3">
        <v>0</v>
      </c>
      <c r="I12" s="2" t="s">
        <v>105</v>
      </c>
      <c r="J12" s="2" t="s">
        <v>230</v>
      </c>
    </row>
    <row r="13" spans="1:15" x14ac:dyDescent="0.35">
      <c r="A13" s="2" t="s">
        <v>216</v>
      </c>
      <c r="B13" s="2" t="s">
        <v>26</v>
      </c>
      <c r="C13" s="2" t="s">
        <v>217</v>
      </c>
      <c r="D13" s="2" t="s">
        <v>231</v>
      </c>
      <c r="E13" s="2" t="s">
        <v>232</v>
      </c>
      <c r="F13" s="2" t="s">
        <v>12</v>
      </c>
      <c r="G13" s="2" t="s">
        <v>13</v>
      </c>
      <c r="H13" s="3">
        <v>170167</v>
      </c>
      <c r="I13" s="2" t="s">
        <v>220</v>
      </c>
      <c r="J13" s="2" t="s">
        <v>221</v>
      </c>
    </row>
    <row r="14" spans="1:15" x14ac:dyDescent="0.35">
      <c r="A14" s="2" t="s">
        <v>216</v>
      </c>
      <c r="B14" s="2" t="s">
        <v>26</v>
      </c>
      <c r="C14" s="2" t="s">
        <v>217</v>
      </c>
      <c r="D14" s="2" t="s">
        <v>233</v>
      </c>
      <c r="E14" s="2" t="s">
        <v>234</v>
      </c>
      <c r="F14" s="2" t="s">
        <v>8</v>
      </c>
      <c r="G14" s="2" t="s">
        <v>9</v>
      </c>
      <c r="H14" s="3">
        <v>7000</v>
      </c>
      <c r="I14" s="2" t="s">
        <v>220</v>
      </c>
      <c r="J14" s="2" t="s">
        <v>221</v>
      </c>
    </row>
    <row r="15" spans="1:15" x14ac:dyDescent="0.35">
      <c r="A15" s="2" t="s">
        <v>216</v>
      </c>
      <c r="B15" s="2" t="s">
        <v>26</v>
      </c>
      <c r="C15" s="2" t="s">
        <v>217</v>
      </c>
      <c r="D15" s="2" t="s">
        <v>233</v>
      </c>
      <c r="E15" s="2" t="s">
        <v>234</v>
      </c>
      <c r="F15" s="2" t="s">
        <v>12</v>
      </c>
      <c r="G15" s="2" t="s">
        <v>13</v>
      </c>
      <c r="H15" s="3">
        <v>58676</v>
      </c>
      <c r="I15" s="2" t="s">
        <v>220</v>
      </c>
      <c r="J15" s="2" t="s">
        <v>221</v>
      </c>
    </row>
    <row r="16" spans="1:15" x14ac:dyDescent="0.35">
      <c r="A16" s="2" t="s">
        <v>216</v>
      </c>
      <c r="B16" s="2" t="s">
        <v>26</v>
      </c>
      <c r="C16" s="2" t="s">
        <v>217</v>
      </c>
      <c r="D16" s="2" t="s">
        <v>233</v>
      </c>
      <c r="E16" s="2" t="s">
        <v>234</v>
      </c>
      <c r="F16" s="2" t="s">
        <v>16</v>
      </c>
      <c r="G16" s="2" t="s">
        <v>17</v>
      </c>
      <c r="H16" s="3">
        <v>0</v>
      </c>
      <c r="I16" s="2" t="s">
        <v>220</v>
      </c>
      <c r="J16" s="2" t="s">
        <v>221</v>
      </c>
    </row>
    <row r="17" spans="1:10" x14ac:dyDescent="0.35">
      <c r="A17" s="2" t="s">
        <v>216</v>
      </c>
      <c r="B17" s="2" t="s">
        <v>26</v>
      </c>
      <c r="C17" s="2" t="s">
        <v>217</v>
      </c>
      <c r="D17" s="2" t="s">
        <v>235</v>
      </c>
      <c r="E17" s="2" t="s">
        <v>236</v>
      </c>
      <c r="F17" s="2" t="s">
        <v>8</v>
      </c>
      <c r="G17" s="2" t="s">
        <v>9</v>
      </c>
      <c r="H17" s="3">
        <v>6000</v>
      </c>
      <c r="I17" s="2" t="s">
        <v>26</v>
      </c>
      <c r="J17" s="2" t="s">
        <v>230</v>
      </c>
    </row>
    <row r="18" spans="1:10" x14ac:dyDescent="0.35">
      <c r="A18" s="2" t="s">
        <v>216</v>
      </c>
      <c r="B18" s="2" t="s">
        <v>26</v>
      </c>
      <c r="C18" s="2" t="s">
        <v>217</v>
      </c>
      <c r="D18" s="2" t="s">
        <v>235</v>
      </c>
      <c r="E18" s="2" t="s">
        <v>236</v>
      </c>
      <c r="F18" s="2" t="s">
        <v>12</v>
      </c>
      <c r="G18" s="2" t="s">
        <v>13</v>
      </c>
      <c r="H18" s="3">
        <v>153714</v>
      </c>
      <c r="I18" s="2" t="s">
        <v>26</v>
      </c>
      <c r="J18" s="2" t="s">
        <v>230</v>
      </c>
    </row>
    <row r="19" spans="1:10" x14ac:dyDescent="0.35">
      <c r="A19" s="2" t="s">
        <v>216</v>
      </c>
      <c r="B19" s="2" t="s">
        <v>26</v>
      </c>
      <c r="C19" s="2" t="s">
        <v>217</v>
      </c>
      <c r="D19" s="2" t="s">
        <v>235</v>
      </c>
      <c r="E19" s="2" t="s">
        <v>236</v>
      </c>
      <c r="F19" s="2" t="s">
        <v>20</v>
      </c>
      <c r="G19" s="2" t="s">
        <v>21</v>
      </c>
      <c r="H19" s="3">
        <v>113000</v>
      </c>
      <c r="I19" s="2" t="s">
        <v>26</v>
      </c>
      <c r="J19" s="2" t="s">
        <v>230</v>
      </c>
    </row>
    <row r="20" spans="1:10" x14ac:dyDescent="0.35">
      <c r="A20" s="2" t="s">
        <v>216</v>
      </c>
      <c r="B20" s="2" t="s">
        <v>26</v>
      </c>
      <c r="C20" s="2" t="s">
        <v>217</v>
      </c>
      <c r="D20" s="2" t="s">
        <v>235</v>
      </c>
      <c r="E20" s="2" t="s">
        <v>236</v>
      </c>
      <c r="F20" s="2" t="s">
        <v>16</v>
      </c>
      <c r="G20" s="2" t="s">
        <v>17</v>
      </c>
      <c r="H20" s="3">
        <v>10000</v>
      </c>
      <c r="I20" s="2" t="s">
        <v>26</v>
      </c>
      <c r="J20" s="2" t="s">
        <v>230</v>
      </c>
    </row>
    <row r="21" spans="1:10" x14ac:dyDescent="0.35">
      <c r="A21" s="2" t="s">
        <v>216</v>
      </c>
      <c r="B21" s="2" t="s">
        <v>26</v>
      </c>
      <c r="C21" s="2" t="s">
        <v>217</v>
      </c>
      <c r="D21" s="2" t="s">
        <v>237</v>
      </c>
      <c r="E21" s="2" t="s">
        <v>238</v>
      </c>
      <c r="F21" s="2" t="s">
        <v>8</v>
      </c>
      <c r="G21" s="2" t="s">
        <v>9</v>
      </c>
      <c r="H21" s="3">
        <v>900</v>
      </c>
      <c r="I21" s="2" t="s">
        <v>220</v>
      </c>
      <c r="J21" s="2" t="s">
        <v>221</v>
      </c>
    </row>
    <row r="22" spans="1:10" x14ac:dyDescent="0.35">
      <c r="A22" s="2" t="s">
        <v>216</v>
      </c>
      <c r="B22" s="2" t="s">
        <v>26</v>
      </c>
      <c r="C22" s="2" t="s">
        <v>217</v>
      </c>
      <c r="D22" s="2" t="s">
        <v>237</v>
      </c>
      <c r="E22" s="2" t="s">
        <v>238</v>
      </c>
      <c r="F22" s="2" t="s">
        <v>12</v>
      </c>
      <c r="G22" s="2" t="s">
        <v>13</v>
      </c>
      <c r="H22" s="3">
        <v>219168</v>
      </c>
      <c r="I22" s="2" t="s">
        <v>220</v>
      </c>
      <c r="J22" s="2" t="s">
        <v>221</v>
      </c>
    </row>
    <row r="23" spans="1:10" x14ac:dyDescent="0.35">
      <c r="A23" s="2" t="s">
        <v>216</v>
      </c>
      <c r="B23" s="2" t="s">
        <v>26</v>
      </c>
      <c r="C23" s="2" t="s">
        <v>217</v>
      </c>
      <c r="D23" s="2" t="s">
        <v>237</v>
      </c>
      <c r="E23" s="2" t="s">
        <v>238</v>
      </c>
      <c r="F23" s="2" t="s">
        <v>16</v>
      </c>
      <c r="G23" s="2" t="s">
        <v>17</v>
      </c>
      <c r="H23" s="3">
        <v>8000</v>
      </c>
      <c r="I23" s="2" t="s">
        <v>220</v>
      </c>
      <c r="J23" s="2" t="s">
        <v>221</v>
      </c>
    </row>
    <row r="24" spans="1:10" x14ac:dyDescent="0.35">
      <c r="A24" s="2" t="s">
        <v>216</v>
      </c>
      <c r="B24" s="2" t="s">
        <v>26</v>
      </c>
      <c r="C24" s="2" t="s">
        <v>217</v>
      </c>
      <c r="D24" s="2" t="s">
        <v>239</v>
      </c>
      <c r="E24" s="2" t="s">
        <v>240</v>
      </c>
      <c r="F24" s="2" t="s">
        <v>8</v>
      </c>
      <c r="G24" s="2" t="s">
        <v>9</v>
      </c>
      <c r="H24" s="3">
        <v>10000</v>
      </c>
      <c r="I24" s="2" t="s">
        <v>220</v>
      </c>
      <c r="J24" s="2" t="s">
        <v>221</v>
      </c>
    </row>
    <row r="25" spans="1:10" x14ac:dyDescent="0.35">
      <c r="A25" s="2" t="s">
        <v>216</v>
      </c>
      <c r="B25" s="2" t="s">
        <v>26</v>
      </c>
      <c r="C25" s="2" t="s">
        <v>217</v>
      </c>
      <c r="D25" s="2" t="s">
        <v>239</v>
      </c>
      <c r="E25" s="2" t="s">
        <v>240</v>
      </c>
      <c r="F25" s="2" t="s">
        <v>12</v>
      </c>
      <c r="G25" s="2" t="s">
        <v>13</v>
      </c>
      <c r="H25" s="3">
        <v>357000</v>
      </c>
      <c r="I25" s="2" t="s">
        <v>220</v>
      </c>
      <c r="J25" s="2" t="s">
        <v>221</v>
      </c>
    </row>
    <row r="26" spans="1:10" x14ac:dyDescent="0.35">
      <c r="A26" s="2" t="s">
        <v>216</v>
      </c>
      <c r="B26" s="2" t="s">
        <v>26</v>
      </c>
      <c r="C26" s="2" t="s">
        <v>217</v>
      </c>
      <c r="D26" s="2" t="s">
        <v>239</v>
      </c>
      <c r="E26" s="2" t="s">
        <v>240</v>
      </c>
      <c r="F26" s="2" t="s">
        <v>16</v>
      </c>
      <c r="G26" s="2" t="s">
        <v>17</v>
      </c>
      <c r="H26" s="3">
        <v>20000</v>
      </c>
      <c r="I26" s="2" t="s">
        <v>220</v>
      </c>
      <c r="J26" s="2" t="s">
        <v>221</v>
      </c>
    </row>
    <row r="27" spans="1:10" x14ac:dyDescent="0.35">
      <c r="A27" s="2" t="s">
        <v>216</v>
      </c>
      <c r="B27" s="2" t="s">
        <v>26</v>
      </c>
      <c r="C27" s="2" t="s">
        <v>217</v>
      </c>
      <c r="D27" s="2" t="s">
        <v>241</v>
      </c>
      <c r="E27" s="2" t="s">
        <v>242</v>
      </c>
      <c r="F27" s="2" t="s">
        <v>12</v>
      </c>
      <c r="G27" s="2" t="s">
        <v>13</v>
      </c>
      <c r="H27" s="3">
        <v>23240</v>
      </c>
      <c r="I27" s="2" t="s">
        <v>220</v>
      </c>
      <c r="J27" s="2" t="s">
        <v>221</v>
      </c>
    </row>
    <row r="28" spans="1:10" x14ac:dyDescent="0.35">
      <c r="A28" s="2" t="s">
        <v>216</v>
      </c>
      <c r="B28" s="2" t="s">
        <v>30</v>
      </c>
      <c r="C28" s="2" t="s">
        <v>217</v>
      </c>
      <c r="D28" s="2" t="s">
        <v>243</v>
      </c>
      <c r="E28" s="2" t="s">
        <v>244</v>
      </c>
      <c r="F28" s="2" t="s">
        <v>12</v>
      </c>
      <c r="G28" s="2" t="s">
        <v>13</v>
      </c>
      <c r="H28" s="3">
        <v>471192</v>
      </c>
      <c r="I28" s="2" t="s">
        <v>220</v>
      </c>
      <c r="J28" s="2" t="s">
        <v>221</v>
      </c>
    </row>
    <row r="29" spans="1:10" x14ac:dyDescent="0.35">
      <c r="A29" s="2" t="s">
        <v>216</v>
      </c>
      <c r="B29" s="2" t="s">
        <v>30</v>
      </c>
      <c r="C29" s="2" t="s">
        <v>217</v>
      </c>
      <c r="D29" s="2" t="s">
        <v>243</v>
      </c>
      <c r="E29" s="2" t="s">
        <v>244</v>
      </c>
      <c r="F29" s="2" t="s">
        <v>20</v>
      </c>
      <c r="G29" s="2" t="s">
        <v>21</v>
      </c>
      <c r="H29" s="3">
        <v>107307</v>
      </c>
      <c r="I29" s="2" t="s">
        <v>220</v>
      </c>
      <c r="J29" s="2" t="s">
        <v>221</v>
      </c>
    </row>
    <row r="30" spans="1:10" x14ac:dyDescent="0.35">
      <c r="A30" s="2" t="s">
        <v>216</v>
      </c>
      <c r="B30" s="2" t="s">
        <v>30</v>
      </c>
      <c r="C30" s="2" t="s">
        <v>217</v>
      </c>
      <c r="D30" s="2" t="s">
        <v>243</v>
      </c>
      <c r="E30" s="2" t="s">
        <v>244</v>
      </c>
      <c r="F30" s="2" t="s">
        <v>16</v>
      </c>
      <c r="G30" s="2" t="s">
        <v>17</v>
      </c>
      <c r="H30" s="3">
        <v>0</v>
      </c>
      <c r="I30" s="2" t="s">
        <v>220</v>
      </c>
      <c r="J30" s="2" t="s">
        <v>221</v>
      </c>
    </row>
    <row r="31" spans="1:10" x14ac:dyDescent="0.35">
      <c r="A31" s="2" t="s">
        <v>216</v>
      </c>
      <c r="B31" s="2" t="s">
        <v>30</v>
      </c>
      <c r="C31" s="2" t="s">
        <v>217</v>
      </c>
      <c r="D31" s="2" t="s">
        <v>245</v>
      </c>
      <c r="E31" s="2" t="s">
        <v>246</v>
      </c>
      <c r="F31" s="2" t="s">
        <v>12</v>
      </c>
      <c r="G31" s="2" t="s">
        <v>13</v>
      </c>
      <c r="H31" s="3">
        <v>159980</v>
      </c>
      <c r="I31" s="2" t="s">
        <v>220</v>
      </c>
      <c r="J31" s="2" t="s">
        <v>221</v>
      </c>
    </row>
    <row r="32" spans="1:10" x14ac:dyDescent="0.35">
      <c r="A32" s="2" t="s">
        <v>216</v>
      </c>
      <c r="B32" s="2" t="s">
        <v>30</v>
      </c>
      <c r="C32" s="2" t="s">
        <v>217</v>
      </c>
      <c r="D32" s="2" t="s">
        <v>245</v>
      </c>
      <c r="E32" s="2" t="s">
        <v>246</v>
      </c>
      <c r="F32" s="2" t="s">
        <v>16</v>
      </c>
      <c r="G32" s="2" t="s">
        <v>17</v>
      </c>
      <c r="H32" s="3">
        <v>0</v>
      </c>
      <c r="I32" s="2" t="s">
        <v>220</v>
      </c>
      <c r="J32" s="2" t="s">
        <v>221</v>
      </c>
    </row>
    <row r="33" spans="1:10" x14ac:dyDescent="0.35">
      <c r="A33" s="2" t="s">
        <v>216</v>
      </c>
      <c r="B33" s="2" t="s">
        <v>30</v>
      </c>
      <c r="C33" s="2" t="s">
        <v>217</v>
      </c>
      <c r="D33" s="2" t="s">
        <v>247</v>
      </c>
      <c r="E33" s="2" t="s">
        <v>248</v>
      </c>
      <c r="F33" s="2" t="s">
        <v>12</v>
      </c>
      <c r="G33" s="2" t="s">
        <v>13</v>
      </c>
      <c r="H33" s="3">
        <v>0</v>
      </c>
      <c r="I33" s="2" t="s">
        <v>99</v>
      </c>
      <c r="J33" s="2" t="s">
        <v>230</v>
      </c>
    </row>
    <row r="34" spans="1:10" x14ac:dyDescent="0.35">
      <c r="A34" s="2" t="s">
        <v>216</v>
      </c>
      <c r="B34" s="2" t="s">
        <v>34</v>
      </c>
      <c r="C34" s="2" t="s">
        <v>217</v>
      </c>
      <c r="D34" s="2" t="s">
        <v>249</v>
      </c>
      <c r="E34" s="2" t="s">
        <v>250</v>
      </c>
      <c r="F34" s="2" t="s">
        <v>12</v>
      </c>
      <c r="G34" s="2" t="s">
        <v>13</v>
      </c>
      <c r="H34" s="3">
        <v>2068957</v>
      </c>
      <c r="I34" s="2" t="s">
        <v>220</v>
      </c>
      <c r="J34" s="2" t="s">
        <v>221</v>
      </c>
    </row>
    <row r="35" spans="1:10" x14ac:dyDescent="0.35">
      <c r="A35" s="2" t="s">
        <v>216</v>
      </c>
      <c r="B35" s="2" t="s">
        <v>34</v>
      </c>
      <c r="C35" s="2" t="s">
        <v>217</v>
      </c>
      <c r="D35" s="2" t="s">
        <v>249</v>
      </c>
      <c r="E35" s="2" t="s">
        <v>250</v>
      </c>
      <c r="F35" s="2" t="s">
        <v>24</v>
      </c>
      <c r="G35" s="2" t="s">
        <v>25</v>
      </c>
      <c r="H35" s="3">
        <v>684861</v>
      </c>
      <c r="I35" s="2" t="s">
        <v>220</v>
      </c>
      <c r="J35" s="2" t="s">
        <v>221</v>
      </c>
    </row>
    <row r="36" spans="1:10" x14ac:dyDescent="0.35">
      <c r="A36" s="2" t="s">
        <v>216</v>
      </c>
      <c r="B36" s="2" t="s">
        <v>34</v>
      </c>
      <c r="C36" s="2" t="s">
        <v>217</v>
      </c>
      <c r="D36" s="2" t="s">
        <v>251</v>
      </c>
      <c r="E36" s="2" t="s">
        <v>252</v>
      </c>
      <c r="F36" s="2" t="s">
        <v>8</v>
      </c>
      <c r="G36" s="2" t="s">
        <v>9</v>
      </c>
      <c r="H36" s="3">
        <v>125000</v>
      </c>
      <c r="I36" s="2" t="s">
        <v>220</v>
      </c>
      <c r="J36" s="2" t="s">
        <v>221</v>
      </c>
    </row>
    <row r="37" spans="1:10" x14ac:dyDescent="0.35">
      <c r="A37" s="2" t="s">
        <v>216</v>
      </c>
      <c r="B37" s="2" t="s">
        <v>34</v>
      </c>
      <c r="C37" s="2" t="s">
        <v>217</v>
      </c>
      <c r="D37" s="2" t="s">
        <v>251</v>
      </c>
      <c r="E37" s="2" t="s">
        <v>252</v>
      </c>
      <c r="F37" s="2" t="s">
        <v>12</v>
      </c>
      <c r="G37" s="2" t="s">
        <v>13</v>
      </c>
      <c r="H37" s="3">
        <v>815364</v>
      </c>
      <c r="I37" s="2" t="s">
        <v>220</v>
      </c>
      <c r="J37" s="2" t="s">
        <v>221</v>
      </c>
    </row>
    <row r="38" spans="1:10" x14ac:dyDescent="0.35">
      <c r="A38" s="2" t="s">
        <v>216</v>
      </c>
      <c r="B38" s="2" t="s">
        <v>34</v>
      </c>
      <c r="C38" s="2" t="s">
        <v>217</v>
      </c>
      <c r="D38" s="2" t="s">
        <v>253</v>
      </c>
      <c r="E38" s="2" t="s">
        <v>254</v>
      </c>
      <c r="F38" s="2" t="s">
        <v>8</v>
      </c>
      <c r="G38" s="2" t="s">
        <v>9</v>
      </c>
      <c r="H38" s="3">
        <v>53792</v>
      </c>
      <c r="I38" s="2" t="s">
        <v>220</v>
      </c>
      <c r="J38" s="2" t="s">
        <v>221</v>
      </c>
    </row>
    <row r="39" spans="1:10" x14ac:dyDescent="0.35">
      <c r="A39" s="2" t="s">
        <v>216</v>
      </c>
      <c r="B39" s="2" t="s">
        <v>34</v>
      </c>
      <c r="C39" s="2" t="s">
        <v>217</v>
      </c>
      <c r="D39" s="2" t="s">
        <v>253</v>
      </c>
      <c r="E39" s="2" t="s">
        <v>254</v>
      </c>
      <c r="F39" s="2" t="s">
        <v>12</v>
      </c>
      <c r="G39" s="2" t="s">
        <v>13</v>
      </c>
      <c r="H39" s="3">
        <v>3826256</v>
      </c>
      <c r="I39" s="2" t="s">
        <v>220</v>
      </c>
      <c r="J39" s="2" t="s">
        <v>221</v>
      </c>
    </row>
    <row r="40" spans="1:10" x14ac:dyDescent="0.35">
      <c r="A40" s="2" t="s">
        <v>216</v>
      </c>
      <c r="B40" s="2" t="s">
        <v>34</v>
      </c>
      <c r="C40" s="2" t="s">
        <v>217</v>
      </c>
      <c r="D40" s="2" t="s">
        <v>253</v>
      </c>
      <c r="E40" s="2" t="s">
        <v>254</v>
      </c>
      <c r="F40" s="2" t="s">
        <v>20</v>
      </c>
      <c r="G40" s="2" t="s">
        <v>21</v>
      </c>
      <c r="H40" s="3">
        <v>301484</v>
      </c>
      <c r="I40" s="2" t="s">
        <v>220</v>
      </c>
      <c r="J40" s="2" t="s">
        <v>221</v>
      </c>
    </row>
    <row r="41" spans="1:10" x14ac:dyDescent="0.35">
      <c r="A41" s="2" t="s">
        <v>216</v>
      </c>
      <c r="B41" s="2" t="s">
        <v>34</v>
      </c>
      <c r="C41" s="2" t="s">
        <v>217</v>
      </c>
      <c r="D41" s="2" t="s">
        <v>253</v>
      </c>
      <c r="E41" s="2" t="s">
        <v>254</v>
      </c>
      <c r="F41" s="2" t="s">
        <v>24</v>
      </c>
      <c r="G41" s="2" t="s">
        <v>25</v>
      </c>
      <c r="H41" s="3">
        <v>332000</v>
      </c>
      <c r="I41" s="2" t="s">
        <v>220</v>
      </c>
      <c r="J41" s="2" t="s">
        <v>221</v>
      </c>
    </row>
    <row r="42" spans="1:10" x14ac:dyDescent="0.35">
      <c r="A42" s="2" t="s">
        <v>216</v>
      </c>
      <c r="B42" s="2" t="s">
        <v>34</v>
      </c>
      <c r="C42" s="2" t="s">
        <v>217</v>
      </c>
      <c r="D42" s="2" t="s">
        <v>253</v>
      </c>
      <c r="E42" s="2" t="s">
        <v>254</v>
      </c>
      <c r="F42" s="2" t="s">
        <v>16</v>
      </c>
      <c r="G42" s="2" t="s">
        <v>17</v>
      </c>
      <c r="H42" s="3">
        <v>20500</v>
      </c>
      <c r="I42" s="2" t="s">
        <v>220</v>
      </c>
      <c r="J42" s="2" t="s">
        <v>221</v>
      </c>
    </row>
    <row r="43" spans="1:10" x14ac:dyDescent="0.35">
      <c r="A43" s="2" t="s">
        <v>216</v>
      </c>
      <c r="B43" s="2" t="s">
        <v>37</v>
      </c>
      <c r="C43" s="2" t="s">
        <v>217</v>
      </c>
      <c r="D43" s="2" t="s">
        <v>255</v>
      </c>
      <c r="E43" s="2" t="s">
        <v>256</v>
      </c>
      <c r="F43" s="2" t="s">
        <v>12</v>
      </c>
      <c r="G43" s="2" t="s">
        <v>13</v>
      </c>
      <c r="H43" s="3">
        <v>745845</v>
      </c>
      <c r="I43" s="2" t="s">
        <v>220</v>
      </c>
      <c r="J43" s="2" t="s">
        <v>221</v>
      </c>
    </row>
    <row r="44" spans="1:10" x14ac:dyDescent="0.35">
      <c r="A44" s="2" t="s">
        <v>216</v>
      </c>
      <c r="B44" s="2" t="s">
        <v>37</v>
      </c>
      <c r="C44" s="2" t="s">
        <v>217</v>
      </c>
      <c r="D44" s="2" t="s">
        <v>255</v>
      </c>
      <c r="E44" s="2" t="s">
        <v>256</v>
      </c>
      <c r="F44" s="2" t="s">
        <v>16</v>
      </c>
      <c r="G44" s="2" t="s">
        <v>17</v>
      </c>
      <c r="H44" s="3">
        <v>194473</v>
      </c>
      <c r="I44" s="2" t="s">
        <v>220</v>
      </c>
      <c r="J44" s="2" t="s">
        <v>221</v>
      </c>
    </row>
    <row r="45" spans="1:10" x14ac:dyDescent="0.35">
      <c r="A45" s="2" t="s">
        <v>216</v>
      </c>
      <c r="B45" s="2" t="s">
        <v>39</v>
      </c>
      <c r="C45" s="2" t="s">
        <v>217</v>
      </c>
      <c r="D45" s="2" t="s">
        <v>257</v>
      </c>
      <c r="E45" s="2" t="s">
        <v>258</v>
      </c>
      <c r="F45" s="2" t="s">
        <v>8</v>
      </c>
      <c r="G45" s="2" t="s">
        <v>9</v>
      </c>
      <c r="H45" s="3">
        <v>6000</v>
      </c>
      <c r="I45" s="2" t="s">
        <v>220</v>
      </c>
      <c r="J45" s="2" t="s">
        <v>221</v>
      </c>
    </row>
    <row r="46" spans="1:10" x14ac:dyDescent="0.35">
      <c r="A46" s="2" t="s">
        <v>216</v>
      </c>
      <c r="B46" s="2" t="s">
        <v>39</v>
      </c>
      <c r="C46" s="2" t="s">
        <v>217</v>
      </c>
      <c r="D46" s="2" t="s">
        <v>257</v>
      </c>
      <c r="E46" s="2" t="s">
        <v>258</v>
      </c>
      <c r="F46" s="2" t="s">
        <v>12</v>
      </c>
      <c r="G46" s="2" t="s">
        <v>13</v>
      </c>
      <c r="H46" s="3">
        <v>85920</v>
      </c>
      <c r="I46" s="2" t="s">
        <v>220</v>
      </c>
      <c r="J46" s="2" t="s">
        <v>221</v>
      </c>
    </row>
    <row r="47" spans="1:10" x14ac:dyDescent="0.35">
      <c r="A47" s="2" t="s">
        <v>216</v>
      </c>
      <c r="B47" s="2" t="s">
        <v>39</v>
      </c>
      <c r="C47" s="2" t="s">
        <v>217</v>
      </c>
      <c r="D47" s="2" t="s">
        <v>257</v>
      </c>
      <c r="E47" s="2" t="s">
        <v>258</v>
      </c>
      <c r="F47" s="2" t="s">
        <v>16</v>
      </c>
      <c r="G47" s="2" t="s">
        <v>17</v>
      </c>
      <c r="H47" s="3">
        <v>500</v>
      </c>
      <c r="I47" s="2" t="s">
        <v>220</v>
      </c>
      <c r="J47" s="2" t="s">
        <v>221</v>
      </c>
    </row>
    <row r="48" spans="1:10" x14ac:dyDescent="0.35">
      <c r="A48" s="2" t="s">
        <v>216</v>
      </c>
      <c r="B48" s="2" t="s">
        <v>39</v>
      </c>
      <c r="C48" s="2" t="s">
        <v>217</v>
      </c>
      <c r="D48" s="2" t="s">
        <v>259</v>
      </c>
      <c r="E48" s="2" t="s">
        <v>260</v>
      </c>
      <c r="F48" s="2" t="s">
        <v>12</v>
      </c>
      <c r="G48" s="2" t="s">
        <v>13</v>
      </c>
      <c r="H48" s="3">
        <v>1048840</v>
      </c>
      <c r="I48" s="2" t="s">
        <v>220</v>
      </c>
      <c r="J48" s="2" t="s">
        <v>221</v>
      </c>
    </row>
    <row r="49" spans="1:10" x14ac:dyDescent="0.35">
      <c r="A49" s="2" t="s">
        <v>216</v>
      </c>
      <c r="B49" s="2" t="s">
        <v>39</v>
      </c>
      <c r="C49" s="2" t="s">
        <v>217</v>
      </c>
      <c r="D49" s="2" t="s">
        <v>259</v>
      </c>
      <c r="E49" s="2" t="s">
        <v>260</v>
      </c>
      <c r="F49" s="2" t="s">
        <v>16</v>
      </c>
      <c r="G49" s="2" t="s">
        <v>17</v>
      </c>
      <c r="H49" s="3">
        <v>58878</v>
      </c>
      <c r="I49" s="2" t="s">
        <v>220</v>
      </c>
      <c r="J49" s="2" t="s">
        <v>221</v>
      </c>
    </row>
    <row r="50" spans="1:10" x14ac:dyDescent="0.35">
      <c r="A50" s="2" t="s">
        <v>216</v>
      </c>
      <c r="B50" s="2" t="s">
        <v>39</v>
      </c>
      <c r="C50" s="2" t="s">
        <v>217</v>
      </c>
      <c r="D50" s="2" t="s">
        <v>261</v>
      </c>
      <c r="E50" s="2" t="s">
        <v>262</v>
      </c>
      <c r="F50" s="2" t="s">
        <v>12</v>
      </c>
      <c r="G50" s="2" t="s">
        <v>13</v>
      </c>
      <c r="H50" s="3">
        <v>255506</v>
      </c>
      <c r="I50" s="2" t="s">
        <v>220</v>
      </c>
      <c r="J50" s="2" t="s">
        <v>221</v>
      </c>
    </row>
    <row r="51" spans="1:10" x14ac:dyDescent="0.35">
      <c r="A51" s="2" t="s">
        <v>216</v>
      </c>
      <c r="B51" s="2" t="s">
        <v>39</v>
      </c>
      <c r="C51" s="2" t="s">
        <v>217</v>
      </c>
      <c r="D51" s="2" t="s">
        <v>261</v>
      </c>
      <c r="E51" s="2" t="s">
        <v>262</v>
      </c>
      <c r="F51" s="2" t="s">
        <v>20</v>
      </c>
      <c r="G51" s="2" t="s">
        <v>21</v>
      </c>
      <c r="H51" s="3">
        <v>133850</v>
      </c>
      <c r="I51" s="2" t="s">
        <v>220</v>
      </c>
      <c r="J51" s="2" t="s">
        <v>221</v>
      </c>
    </row>
    <row r="52" spans="1:10" x14ac:dyDescent="0.35">
      <c r="A52" s="2" t="s">
        <v>216</v>
      </c>
      <c r="B52" s="2" t="s">
        <v>41</v>
      </c>
      <c r="C52" s="2" t="s">
        <v>217</v>
      </c>
      <c r="D52" s="2" t="s">
        <v>263</v>
      </c>
      <c r="E52" s="2" t="s">
        <v>264</v>
      </c>
      <c r="F52" s="2" t="s">
        <v>12</v>
      </c>
      <c r="G52" s="2" t="s">
        <v>13</v>
      </c>
      <c r="H52" s="3">
        <v>2256080</v>
      </c>
      <c r="I52" s="2" t="s">
        <v>220</v>
      </c>
      <c r="J52" s="2" t="s">
        <v>221</v>
      </c>
    </row>
    <row r="53" spans="1:10" x14ac:dyDescent="0.35">
      <c r="A53" s="2" t="s">
        <v>216</v>
      </c>
      <c r="B53" s="2" t="s">
        <v>41</v>
      </c>
      <c r="C53" s="2" t="s">
        <v>217</v>
      </c>
      <c r="D53" s="2" t="s">
        <v>263</v>
      </c>
      <c r="E53" s="2" t="s">
        <v>264</v>
      </c>
      <c r="F53" s="2" t="s">
        <v>16</v>
      </c>
      <c r="G53" s="2" t="s">
        <v>17</v>
      </c>
      <c r="H53" s="3">
        <v>216723</v>
      </c>
      <c r="I53" s="2" t="s">
        <v>220</v>
      </c>
      <c r="J53" s="2" t="s">
        <v>221</v>
      </c>
    </row>
    <row r="54" spans="1:10" x14ac:dyDescent="0.35">
      <c r="A54" s="2" t="s">
        <v>216</v>
      </c>
      <c r="B54" s="2" t="s">
        <v>41</v>
      </c>
      <c r="C54" s="2" t="s">
        <v>217</v>
      </c>
      <c r="D54" s="2" t="s">
        <v>265</v>
      </c>
      <c r="E54" s="2" t="s">
        <v>266</v>
      </c>
      <c r="F54" s="2" t="s">
        <v>12</v>
      </c>
      <c r="G54" s="2" t="s">
        <v>13</v>
      </c>
      <c r="H54" s="3">
        <v>86500</v>
      </c>
      <c r="I54" s="2" t="s">
        <v>220</v>
      </c>
      <c r="J54" s="2" t="s">
        <v>221</v>
      </c>
    </row>
    <row r="55" spans="1:10" x14ac:dyDescent="0.35">
      <c r="A55" s="2" t="s">
        <v>216</v>
      </c>
      <c r="B55" s="2" t="s">
        <v>41</v>
      </c>
      <c r="C55" s="2" t="s">
        <v>217</v>
      </c>
      <c r="D55" s="2" t="s">
        <v>267</v>
      </c>
      <c r="E55" s="2" t="s">
        <v>268</v>
      </c>
      <c r="F55" s="2" t="s">
        <v>12</v>
      </c>
      <c r="G55" s="2" t="s">
        <v>13</v>
      </c>
      <c r="H55" s="3">
        <v>182397</v>
      </c>
      <c r="I55" s="2" t="s">
        <v>220</v>
      </c>
      <c r="J55" s="2" t="s">
        <v>221</v>
      </c>
    </row>
    <row r="56" spans="1:10" x14ac:dyDescent="0.35">
      <c r="A56" s="2" t="s">
        <v>216</v>
      </c>
      <c r="B56" s="2" t="s">
        <v>41</v>
      </c>
      <c r="C56" s="2" t="s">
        <v>217</v>
      </c>
      <c r="D56" s="2" t="s">
        <v>267</v>
      </c>
      <c r="E56" s="2" t="s">
        <v>268</v>
      </c>
      <c r="F56" s="2" t="s">
        <v>20</v>
      </c>
      <c r="G56" s="2" t="s">
        <v>21</v>
      </c>
      <c r="H56" s="3">
        <v>91350</v>
      </c>
      <c r="I56" s="2" t="s">
        <v>220</v>
      </c>
      <c r="J56" s="2" t="s">
        <v>221</v>
      </c>
    </row>
    <row r="57" spans="1:10" x14ac:dyDescent="0.35">
      <c r="A57" s="2" t="s">
        <v>216</v>
      </c>
      <c r="B57" s="2" t="s">
        <v>43</v>
      </c>
      <c r="C57" s="2" t="s">
        <v>217</v>
      </c>
      <c r="D57" s="2" t="s">
        <v>269</v>
      </c>
      <c r="E57" s="2" t="s">
        <v>270</v>
      </c>
      <c r="F57" s="2" t="s">
        <v>8</v>
      </c>
      <c r="G57" s="2" t="s">
        <v>9</v>
      </c>
      <c r="H57" s="3">
        <v>75000</v>
      </c>
      <c r="I57" s="2" t="s">
        <v>220</v>
      </c>
      <c r="J57" s="2" t="s">
        <v>221</v>
      </c>
    </row>
    <row r="58" spans="1:10" x14ac:dyDescent="0.35">
      <c r="A58" s="2" t="s">
        <v>216</v>
      </c>
      <c r="B58" s="2" t="s">
        <v>43</v>
      </c>
      <c r="C58" s="2" t="s">
        <v>217</v>
      </c>
      <c r="D58" s="2" t="s">
        <v>269</v>
      </c>
      <c r="E58" s="2" t="s">
        <v>270</v>
      </c>
      <c r="F58" s="2" t="s">
        <v>12</v>
      </c>
      <c r="G58" s="2" t="s">
        <v>13</v>
      </c>
      <c r="H58" s="3">
        <v>2844346</v>
      </c>
      <c r="I58" s="2" t="s">
        <v>220</v>
      </c>
      <c r="J58" s="2" t="s">
        <v>221</v>
      </c>
    </row>
    <row r="59" spans="1:10" x14ac:dyDescent="0.35">
      <c r="A59" s="2" t="s">
        <v>216</v>
      </c>
      <c r="B59" s="2" t="s">
        <v>43</v>
      </c>
      <c r="C59" s="2" t="s">
        <v>217</v>
      </c>
      <c r="D59" s="2" t="s">
        <v>269</v>
      </c>
      <c r="E59" s="2" t="s">
        <v>270</v>
      </c>
      <c r="F59" s="2" t="s">
        <v>28</v>
      </c>
      <c r="G59" s="2" t="s">
        <v>29</v>
      </c>
      <c r="H59" s="3">
        <v>481713</v>
      </c>
      <c r="I59" s="2" t="s">
        <v>220</v>
      </c>
      <c r="J59" s="2" t="s">
        <v>221</v>
      </c>
    </row>
    <row r="60" spans="1:10" x14ac:dyDescent="0.35">
      <c r="A60" s="2" t="s">
        <v>216</v>
      </c>
      <c r="B60" s="2" t="s">
        <v>43</v>
      </c>
      <c r="C60" s="2" t="s">
        <v>217</v>
      </c>
      <c r="D60" s="2" t="s">
        <v>271</v>
      </c>
      <c r="E60" s="2" t="s">
        <v>272</v>
      </c>
      <c r="F60" s="2" t="s">
        <v>8</v>
      </c>
      <c r="G60" s="2" t="s">
        <v>9</v>
      </c>
      <c r="H60" s="3">
        <v>180000</v>
      </c>
      <c r="I60" s="2" t="s">
        <v>220</v>
      </c>
      <c r="J60" s="2" t="s">
        <v>221</v>
      </c>
    </row>
    <row r="61" spans="1:10" x14ac:dyDescent="0.35">
      <c r="A61" s="2" t="s">
        <v>216</v>
      </c>
      <c r="B61" s="2" t="s">
        <v>43</v>
      </c>
      <c r="C61" s="2" t="s">
        <v>217</v>
      </c>
      <c r="D61" s="2" t="s">
        <v>271</v>
      </c>
      <c r="E61" s="2" t="s">
        <v>272</v>
      </c>
      <c r="F61" s="2" t="s">
        <v>12</v>
      </c>
      <c r="G61" s="2" t="s">
        <v>13</v>
      </c>
      <c r="H61" s="3">
        <v>2307275</v>
      </c>
      <c r="I61" s="2" t="s">
        <v>220</v>
      </c>
      <c r="J61" s="2" t="s">
        <v>221</v>
      </c>
    </row>
    <row r="62" spans="1:10" x14ac:dyDescent="0.35">
      <c r="A62" s="2" t="s">
        <v>216</v>
      </c>
      <c r="B62" s="2" t="s">
        <v>45</v>
      </c>
      <c r="C62" s="2" t="s">
        <v>217</v>
      </c>
      <c r="D62" s="2" t="s">
        <v>273</v>
      </c>
      <c r="E62" s="2" t="s">
        <v>274</v>
      </c>
      <c r="F62" s="2" t="s">
        <v>8</v>
      </c>
      <c r="G62" s="2" t="s">
        <v>9</v>
      </c>
      <c r="H62" s="3">
        <v>57000</v>
      </c>
      <c r="I62" s="2" t="s">
        <v>220</v>
      </c>
      <c r="J62" s="2" t="s">
        <v>221</v>
      </c>
    </row>
    <row r="63" spans="1:10" x14ac:dyDescent="0.35">
      <c r="A63" s="2" t="s">
        <v>216</v>
      </c>
      <c r="B63" s="2" t="s">
        <v>45</v>
      </c>
      <c r="C63" s="2" t="s">
        <v>217</v>
      </c>
      <c r="D63" s="2" t="s">
        <v>273</v>
      </c>
      <c r="E63" s="2" t="s">
        <v>274</v>
      </c>
      <c r="F63" s="2" t="s">
        <v>12</v>
      </c>
      <c r="G63" s="2" t="s">
        <v>13</v>
      </c>
      <c r="H63" s="3">
        <v>666730</v>
      </c>
      <c r="I63" s="2" t="s">
        <v>220</v>
      </c>
      <c r="J63" s="2" t="s">
        <v>221</v>
      </c>
    </row>
    <row r="64" spans="1:10" x14ac:dyDescent="0.35">
      <c r="A64" s="2" t="s">
        <v>216</v>
      </c>
      <c r="B64" s="2" t="s">
        <v>45</v>
      </c>
      <c r="C64" s="2" t="s">
        <v>217</v>
      </c>
      <c r="D64" s="2" t="s">
        <v>273</v>
      </c>
      <c r="E64" s="2" t="s">
        <v>274</v>
      </c>
      <c r="F64" s="2" t="s">
        <v>20</v>
      </c>
      <c r="G64" s="2" t="s">
        <v>21</v>
      </c>
      <c r="H64" s="3">
        <v>127186</v>
      </c>
      <c r="I64" s="2" t="s">
        <v>220</v>
      </c>
      <c r="J64" s="2" t="s">
        <v>221</v>
      </c>
    </row>
    <row r="65" spans="1:10" x14ac:dyDescent="0.35">
      <c r="A65" s="2" t="s">
        <v>216</v>
      </c>
      <c r="B65" s="2" t="s">
        <v>47</v>
      </c>
      <c r="C65" s="2" t="s">
        <v>217</v>
      </c>
      <c r="D65" s="2" t="s">
        <v>275</v>
      </c>
      <c r="E65" s="2" t="s">
        <v>276</v>
      </c>
      <c r="F65" s="2" t="s">
        <v>8</v>
      </c>
      <c r="G65" s="2" t="s">
        <v>9</v>
      </c>
      <c r="H65" s="3">
        <v>11700</v>
      </c>
      <c r="I65" s="2" t="s">
        <v>220</v>
      </c>
      <c r="J65" s="2" t="s">
        <v>221</v>
      </c>
    </row>
    <row r="66" spans="1:10" x14ac:dyDescent="0.35">
      <c r="A66" s="2" t="s">
        <v>216</v>
      </c>
      <c r="B66" s="2" t="s">
        <v>47</v>
      </c>
      <c r="C66" s="2" t="s">
        <v>217</v>
      </c>
      <c r="D66" s="2" t="s">
        <v>275</v>
      </c>
      <c r="E66" s="2" t="s">
        <v>276</v>
      </c>
      <c r="F66" s="2" t="s">
        <v>12</v>
      </c>
      <c r="G66" s="2" t="s">
        <v>13</v>
      </c>
      <c r="H66" s="3">
        <v>175820</v>
      </c>
      <c r="I66" s="2" t="s">
        <v>220</v>
      </c>
      <c r="J66" s="2" t="s">
        <v>221</v>
      </c>
    </row>
    <row r="67" spans="1:10" x14ac:dyDescent="0.35">
      <c r="A67" s="2" t="s">
        <v>216</v>
      </c>
      <c r="B67" s="2" t="s">
        <v>47</v>
      </c>
      <c r="C67" s="2" t="s">
        <v>217</v>
      </c>
      <c r="D67" s="2" t="s">
        <v>275</v>
      </c>
      <c r="E67" s="2" t="s">
        <v>276</v>
      </c>
      <c r="F67" s="2" t="s">
        <v>24</v>
      </c>
      <c r="G67" s="2" t="s">
        <v>25</v>
      </c>
      <c r="H67" s="3">
        <v>86000</v>
      </c>
      <c r="I67" s="2" t="s">
        <v>220</v>
      </c>
      <c r="J67" s="2" t="s">
        <v>221</v>
      </c>
    </row>
    <row r="68" spans="1:10" x14ac:dyDescent="0.35">
      <c r="A68" s="2" t="s">
        <v>216</v>
      </c>
      <c r="B68" s="2" t="s">
        <v>47</v>
      </c>
      <c r="C68" s="2" t="s">
        <v>217</v>
      </c>
      <c r="D68" s="2" t="s">
        <v>277</v>
      </c>
      <c r="E68" s="2" t="s">
        <v>278</v>
      </c>
      <c r="F68" s="2" t="s">
        <v>12</v>
      </c>
      <c r="G68" s="2" t="s">
        <v>13</v>
      </c>
      <c r="H68" s="3">
        <v>2756365</v>
      </c>
      <c r="I68" s="2" t="s">
        <v>220</v>
      </c>
      <c r="J68" s="2" t="s">
        <v>221</v>
      </c>
    </row>
    <row r="69" spans="1:10" x14ac:dyDescent="0.35">
      <c r="A69" s="2" t="s">
        <v>216</v>
      </c>
      <c r="B69" s="2" t="s">
        <v>47</v>
      </c>
      <c r="C69" s="2" t="s">
        <v>217</v>
      </c>
      <c r="D69" s="2" t="s">
        <v>279</v>
      </c>
      <c r="E69" s="2" t="s">
        <v>280</v>
      </c>
      <c r="F69" s="2" t="s">
        <v>8</v>
      </c>
      <c r="G69" s="2" t="s">
        <v>9</v>
      </c>
      <c r="H69" s="3">
        <v>10000</v>
      </c>
      <c r="I69" s="2" t="s">
        <v>220</v>
      </c>
      <c r="J69" s="2" t="s">
        <v>221</v>
      </c>
    </row>
    <row r="70" spans="1:10" x14ac:dyDescent="0.35">
      <c r="A70" s="2" t="s">
        <v>216</v>
      </c>
      <c r="B70" s="2" t="s">
        <v>47</v>
      </c>
      <c r="C70" s="2" t="s">
        <v>217</v>
      </c>
      <c r="D70" s="2" t="s">
        <v>279</v>
      </c>
      <c r="E70" s="2" t="s">
        <v>280</v>
      </c>
      <c r="F70" s="2" t="s">
        <v>12</v>
      </c>
      <c r="G70" s="2" t="s">
        <v>13</v>
      </c>
      <c r="H70" s="3">
        <v>186663</v>
      </c>
      <c r="I70" s="2" t="s">
        <v>220</v>
      </c>
      <c r="J70" s="2" t="s">
        <v>221</v>
      </c>
    </row>
    <row r="71" spans="1:10" x14ac:dyDescent="0.35">
      <c r="A71" s="2" t="s">
        <v>216</v>
      </c>
      <c r="B71" s="2" t="s">
        <v>47</v>
      </c>
      <c r="C71" s="2" t="s">
        <v>217</v>
      </c>
      <c r="D71" s="2" t="s">
        <v>279</v>
      </c>
      <c r="E71" s="2" t="s">
        <v>280</v>
      </c>
      <c r="F71" s="2" t="s">
        <v>24</v>
      </c>
      <c r="G71" s="2" t="s">
        <v>25</v>
      </c>
      <c r="H71" s="3">
        <v>64025</v>
      </c>
      <c r="I71" s="2" t="s">
        <v>220</v>
      </c>
      <c r="J71" s="2" t="s">
        <v>221</v>
      </c>
    </row>
    <row r="72" spans="1:10" x14ac:dyDescent="0.35">
      <c r="A72" s="2" t="s">
        <v>216</v>
      </c>
      <c r="B72" s="2" t="s">
        <v>47</v>
      </c>
      <c r="C72" s="2" t="s">
        <v>217</v>
      </c>
      <c r="D72" s="2" t="s">
        <v>281</v>
      </c>
      <c r="E72" s="2" t="s">
        <v>282</v>
      </c>
      <c r="F72" s="2" t="s">
        <v>12</v>
      </c>
      <c r="G72" s="2" t="s">
        <v>13</v>
      </c>
      <c r="H72" s="3">
        <v>1143549</v>
      </c>
      <c r="I72" s="2" t="s">
        <v>220</v>
      </c>
      <c r="J72" s="2" t="s">
        <v>221</v>
      </c>
    </row>
    <row r="73" spans="1:10" x14ac:dyDescent="0.35">
      <c r="A73" s="2" t="s">
        <v>216</v>
      </c>
      <c r="B73" s="2" t="s">
        <v>49</v>
      </c>
      <c r="C73" s="2" t="s">
        <v>217</v>
      </c>
      <c r="D73" s="2" t="s">
        <v>283</v>
      </c>
      <c r="E73" s="2" t="s">
        <v>284</v>
      </c>
      <c r="F73" s="2" t="s">
        <v>8</v>
      </c>
      <c r="G73" s="2" t="s">
        <v>9</v>
      </c>
      <c r="H73" s="3">
        <v>8040</v>
      </c>
      <c r="I73" s="2" t="s">
        <v>220</v>
      </c>
      <c r="J73" s="2" t="s">
        <v>221</v>
      </c>
    </row>
    <row r="74" spans="1:10" x14ac:dyDescent="0.35">
      <c r="A74" s="2" t="s">
        <v>216</v>
      </c>
      <c r="B74" s="2" t="s">
        <v>49</v>
      </c>
      <c r="C74" s="2" t="s">
        <v>217</v>
      </c>
      <c r="D74" s="2" t="s">
        <v>283</v>
      </c>
      <c r="E74" s="2" t="s">
        <v>284</v>
      </c>
      <c r="F74" s="2" t="s">
        <v>12</v>
      </c>
      <c r="G74" s="2" t="s">
        <v>13</v>
      </c>
      <c r="H74" s="3">
        <v>337200</v>
      </c>
      <c r="I74" s="2" t="s">
        <v>220</v>
      </c>
      <c r="J74" s="2" t="s">
        <v>221</v>
      </c>
    </row>
    <row r="75" spans="1:10" x14ac:dyDescent="0.35">
      <c r="A75" s="2" t="s">
        <v>216</v>
      </c>
      <c r="B75" s="2" t="s">
        <v>49</v>
      </c>
      <c r="C75" s="2" t="s">
        <v>217</v>
      </c>
      <c r="D75" s="2" t="s">
        <v>283</v>
      </c>
      <c r="E75" s="2" t="s">
        <v>284</v>
      </c>
      <c r="F75" s="2" t="s">
        <v>16</v>
      </c>
      <c r="G75" s="2" t="s">
        <v>17</v>
      </c>
      <c r="H75" s="3">
        <v>0</v>
      </c>
      <c r="I75" s="2" t="s">
        <v>220</v>
      </c>
      <c r="J75" s="2" t="s">
        <v>221</v>
      </c>
    </row>
    <row r="76" spans="1:10" x14ac:dyDescent="0.35">
      <c r="A76" s="2" t="s">
        <v>216</v>
      </c>
      <c r="B76" s="2" t="s">
        <v>51</v>
      </c>
      <c r="C76" s="2" t="s">
        <v>217</v>
      </c>
      <c r="D76" s="2" t="s">
        <v>285</v>
      </c>
      <c r="E76" s="2" t="s">
        <v>286</v>
      </c>
      <c r="F76" s="2" t="s">
        <v>12</v>
      </c>
      <c r="G76" s="2" t="s">
        <v>13</v>
      </c>
      <c r="H76" s="3">
        <v>85299</v>
      </c>
      <c r="I76" s="2" t="s">
        <v>220</v>
      </c>
      <c r="J76" s="2" t="s">
        <v>221</v>
      </c>
    </row>
    <row r="77" spans="1:10" x14ac:dyDescent="0.35">
      <c r="A77" s="2" t="s">
        <v>216</v>
      </c>
      <c r="B77" s="2" t="s">
        <v>51</v>
      </c>
      <c r="C77" s="2" t="s">
        <v>217</v>
      </c>
      <c r="D77" s="2" t="s">
        <v>287</v>
      </c>
      <c r="E77" s="2" t="s">
        <v>288</v>
      </c>
      <c r="F77" s="2" t="s">
        <v>8</v>
      </c>
      <c r="G77" s="2" t="s">
        <v>9</v>
      </c>
      <c r="H77" s="3">
        <v>50000</v>
      </c>
      <c r="I77" s="2" t="s">
        <v>220</v>
      </c>
      <c r="J77" s="2" t="s">
        <v>221</v>
      </c>
    </row>
    <row r="78" spans="1:10" x14ac:dyDescent="0.35">
      <c r="A78" s="2" t="s">
        <v>216</v>
      </c>
      <c r="B78" s="2" t="s">
        <v>51</v>
      </c>
      <c r="C78" s="2" t="s">
        <v>217</v>
      </c>
      <c r="D78" s="2" t="s">
        <v>287</v>
      </c>
      <c r="E78" s="2" t="s">
        <v>288</v>
      </c>
      <c r="F78" s="2" t="s">
        <v>12</v>
      </c>
      <c r="G78" s="2" t="s">
        <v>13</v>
      </c>
      <c r="H78" s="3">
        <v>512153</v>
      </c>
      <c r="I78" s="2" t="s">
        <v>220</v>
      </c>
      <c r="J78" s="2" t="s">
        <v>221</v>
      </c>
    </row>
    <row r="79" spans="1:10" x14ac:dyDescent="0.35">
      <c r="A79" s="2" t="s">
        <v>216</v>
      </c>
      <c r="B79" s="2" t="s">
        <v>51</v>
      </c>
      <c r="C79" s="2" t="s">
        <v>217</v>
      </c>
      <c r="D79" s="2" t="s">
        <v>287</v>
      </c>
      <c r="E79" s="2" t="s">
        <v>288</v>
      </c>
      <c r="F79" s="2" t="s">
        <v>16</v>
      </c>
      <c r="G79" s="2" t="s">
        <v>17</v>
      </c>
      <c r="H79" s="3">
        <v>15000</v>
      </c>
      <c r="I79" s="2" t="s">
        <v>220</v>
      </c>
      <c r="J79" s="2" t="s">
        <v>221</v>
      </c>
    </row>
    <row r="80" spans="1:10" x14ac:dyDescent="0.35">
      <c r="A80" s="2" t="s">
        <v>216</v>
      </c>
      <c r="B80" s="2" t="s">
        <v>53</v>
      </c>
      <c r="C80" s="2" t="s">
        <v>217</v>
      </c>
      <c r="D80" s="2" t="s">
        <v>289</v>
      </c>
      <c r="E80" s="2" t="s">
        <v>290</v>
      </c>
      <c r="F80" s="2" t="s">
        <v>8</v>
      </c>
      <c r="G80" s="2" t="s">
        <v>9</v>
      </c>
      <c r="H80" s="3">
        <v>0</v>
      </c>
      <c r="I80" s="2" t="s">
        <v>220</v>
      </c>
      <c r="J80" s="2" t="s">
        <v>221</v>
      </c>
    </row>
    <row r="81" spans="1:10" x14ac:dyDescent="0.35">
      <c r="A81" s="2" t="s">
        <v>216</v>
      </c>
      <c r="B81" s="2" t="s">
        <v>53</v>
      </c>
      <c r="C81" s="2" t="s">
        <v>217</v>
      </c>
      <c r="D81" s="2" t="s">
        <v>289</v>
      </c>
      <c r="E81" s="2" t="s">
        <v>290</v>
      </c>
      <c r="F81" s="2" t="s">
        <v>12</v>
      </c>
      <c r="G81" s="2" t="s">
        <v>13</v>
      </c>
      <c r="H81" s="3">
        <v>1483085</v>
      </c>
      <c r="I81" s="2" t="s">
        <v>220</v>
      </c>
      <c r="J81" s="2" t="s">
        <v>221</v>
      </c>
    </row>
    <row r="82" spans="1:10" x14ac:dyDescent="0.35">
      <c r="A82" s="2" t="s">
        <v>216</v>
      </c>
      <c r="B82" s="2" t="s">
        <v>53</v>
      </c>
      <c r="C82" s="2" t="s">
        <v>217</v>
      </c>
      <c r="D82" s="2" t="s">
        <v>289</v>
      </c>
      <c r="E82" s="2" t="s">
        <v>290</v>
      </c>
      <c r="F82" s="2" t="s">
        <v>16</v>
      </c>
      <c r="G82" s="2" t="s">
        <v>17</v>
      </c>
      <c r="H82" s="3">
        <v>100000</v>
      </c>
      <c r="I82" s="2" t="s">
        <v>220</v>
      </c>
      <c r="J82" s="2" t="s">
        <v>221</v>
      </c>
    </row>
    <row r="83" spans="1:10" x14ac:dyDescent="0.35">
      <c r="A83" s="2" t="s">
        <v>216</v>
      </c>
      <c r="B83" s="2" t="s">
        <v>53</v>
      </c>
      <c r="C83" s="2" t="s">
        <v>217</v>
      </c>
      <c r="D83" s="2" t="s">
        <v>291</v>
      </c>
      <c r="E83" s="2" t="s">
        <v>292</v>
      </c>
      <c r="F83" s="2" t="s">
        <v>8</v>
      </c>
      <c r="G83" s="2" t="s">
        <v>9</v>
      </c>
      <c r="H83" s="3">
        <v>125000</v>
      </c>
      <c r="I83" s="2" t="s">
        <v>220</v>
      </c>
      <c r="J83" s="2" t="s">
        <v>221</v>
      </c>
    </row>
    <row r="84" spans="1:10" x14ac:dyDescent="0.35">
      <c r="A84" s="2" t="s">
        <v>216</v>
      </c>
      <c r="B84" s="2" t="s">
        <v>53</v>
      </c>
      <c r="C84" s="2" t="s">
        <v>217</v>
      </c>
      <c r="D84" s="2" t="s">
        <v>291</v>
      </c>
      <c r="E84" s="2" t="s">
        <v>292</v>
      </c>
      <c r="F84" s="2" t="s">
        <v>12</v>
      </c>
      <c r="G84" s="2" t="s">
        <v>13</v>
      </c>
      <c r="H84" s="3">
        <v>2410241</v>
      </c>
      <c r="I84" s="2" t="s">
        <v>220</v>
      </c>
      <c r="J84" s="2" t="s">
        <v>221</v>
      </c>
    </row>
    <row r="85" spans="1:10" x14ac:dyDescent="0.35">
      <c r="A85" s="2" t="s">
        <v>216</v>
      </c>
      <c r="B85" s="2" t="s">
        <v>53</v>
      </c>
      <c r="C85" s="2" t="s">
        <v>217</v>
      </c>
      <c r="D85" s="2" t="s">
        <v>291</v>
      </c>
      <c r="E85" s="2" t="s">
        <v>292</v>
      </c>
      <c r="F85" s="2" t="s">
        <v>16</v>
      </c>
      <c r="G85" s="2" t="s">
        <v>17</v>
      </c>
      <c r="H85" s="3">
        <v>102725</v>
      </c>
      <c r="I85" s="2" t="s">
        <v>220</v>
      </c>
      <c r="J85" s="2" t="s">
        <v>221</v>
      </c>
    </row>
    <row r="86" spans="1:10" x14ac:dyDescent="0.35">
      <c r="A86" s="2" t="s">
        <v>216</v>
      </c>
      <c r="B86" s="2" t="s">
        <v>55</v>
      </c>
      <c r="C86" s="2" t="s">
        <v>217</v>
      </c>
      <c r="D86" s="2" t="s">
        <v>293</v>
      </c>
      <c r="E86" s="2" t="s">
        <v>294</v>
      </c>
      <c r="F86" s="2" t="s">
        <v>8</v>
      </c>
      <c r="G86" s="2" t="s">
        <v>9</v>
      </c>
      <c r="H86" s="3">
        <v>150000</v>
      </c>
      <c r="I86" s="2" t="s">
        <v>220</v>
      </c>
      <c r="J86" s="2" t="s">
        <v>221</v>
      </c>
    </row>
    <row r="87" spans="1:10" x14ac:dyDescent="0.35">
      <c r="A87" s="2" t="s">
        <v>216</v>
      </c>
      <c r="B87" s="2" t="s">
        <v>55</v>
      </c>
      <c r="C87" s="2" t="s">
        <v>217</v>
      </c>
      <c r="D87" s="2" t="s">
        <v>293</v>
      </c>
      <c r="E87" s="2" t="s">
        <v>294</v>
      </c>
      <c r="F87" s="2" t="s">
        <v>12</v>
      </c>
      <c r="G87" s="2" t="s">
        <v>13</v>
      </c>
      <c r="H87" s="3">
        <v>1275591</v>
      </c>
      <c r="I87" s="2" t="s">
        <v>220</v>
      </c>
      <c r="J87" s="2" t="s">
        <v>221</v>
      </c>
    </row>
    <row r="88" spans="1:10" x14ac:dyDescent="0.35">
      <c r="A88" s="2" t="s">
        <v>216</v>
      </c>
      <c r="B88" s="2" t="s">
        <v>55</v>
      </c>
      <c r="C88" s="2" t="s">
        <v>217</v>
      </c>
      <c r="D88" s="2" t="s">
        <v>293</v>
      </c>
      <c r="E88" s="2" t="s">
        <v>294</v>
      </c>
      <c r="F88" s="2" t="s">
        <v>20</v>
      </c>
      <c r="G88" s="2" t="s">
        <v>21</v>
      </c>
      <c r="H88" s="3">
        <v>121083</v>
      </c>
      <c r="I88" s="2" t="s">
        <v>220</v>
      </c>
      <c r="J88" s="2" t="s">
        <v>221</v>
      </c>
    </row>
    <row r="89" spans="1:10" x14ac:dyDescent="0.35">
      <c r="A89" s="2" t="s">
        <v>216</v>
      </c>
      <c r="B89" s="2" t="s">
        <v>55</v>
      </c>
      <c r="C89" s="2" t="s">
        <v>217</v>
      </c>
      <c r="D89" s="2" t="s">
        <v>293</v>
      </c>
      <c r="E89" s="2" t="s">
        <v>294</v>
      </c>
      <c r="F89" s="2" t="s">
        <v>16</v>
      </c>
      <c r="G89" s="2" t="s">
        <v>17</v>
      </c>
      <c r="H89" s="3">
        <v>135000</v>
      </c>
      <c r="I89" s="2" t="s">
        <v>220</v>
      </c>
      <c r="J89" s="2" t="s">
        <v>221</v>
      </c>
    </row>
    <row r="90" spans="1:10" x14ac:dyDescent="0.35">
      <c r="A90" s="2" t="s">
        <v>216</v>
      </c>
      <c r="B90" s="2" t="s">
        <v>55</v>
      </c>
      <c r="C90" s="2" t="s">
        <v>217</v>
      </c>
      <c r="D90" s="2" t="s">
        <v>24</v>
      </c>
      <c r="E90" s="2" t="s">
        <v>295</v>
      </c>
      <c r="F90" s="2" t="s">
        <v>12</v>
      </c>
      <c r="G90" s="2" t="s">
        <v>13</v>
      </c>
      <c r="H90" s="3">
        <v>519839</v>
      </c>
      <c r="I90" s="2" t="s">
        <v>220</v>
      </c>
      <c r="J90" s="2" t="s">
        <v>221</v>
      </c>
    </row>
    <row r="91" spans="1:10" x14ac:dyDescent="0.35">
      <c r="A91" s="2" t="s">
        <v>216</v>
      </c>
      <c r="B91" s="2" t="s">
        <v>57</v>
      </c>
      <c r="C91" s="2" t="s">
        <v>217</v>
      </c>
      <c r="D91" s="2" t="s">
        <v>296</v>
      </c>
      <c r="E91" s="2" t="s">
        <v>297</v>
      </c>
      <c r="F91" s="2" t="s">
        <v>12</v>
      </c>
      <c r="G91" s="2" t="s">
        <v>13</v>
      </c>
      <c r="H91" s="3">
        <v>1644453</v>
      </c>
      <c r="I91" s="2" t="s">
        <v>220</v>
      </c>
      <c r="J91" s="2" t="s">
        <v>221</v>
      </c>
    </row>
    <row r="92" spans="1:10" x14ac:dyDescent="0.35">
      <c r="A92" s="2" t="s">
        <v>216</v>
      </c>
      <c r="B92" s="2" t="s">
        <v>57</v>
      </c>
      <c r="C92" s="2" t="s">
        <v>217</v>
      </c>
      <c r="D92" s="2" t="s">
        <v>298</v>
      </c>
      <c r="E92" s="2" t="s">
        <v>299</v>
      </c>
      <c r="F92" s="2" t="s">
        <v>8</v>
      </c>
      <c r="G92" s="2" t="s">
        <v>9</v>
      </c>
      <c r="H92" s="3">
        <v>1000</v>
      </c>
      <c r="I92" s="2" t="s">
        <v>220</v>
      </c>
      <c r="J92" s="2" t="s">
        <v>221</v>
      </c>
    </row>
    <row r="93" spans="1:10" x14ac:dyDescent="0.35">
      <c r="A93" s="2" t="s">
        <v>216</v>
      </c>
      <c r="B93" s="2" t="s">
        <v>57</v>
      </c>
      <c r="C93" s="2" t="s">
        <v>217</v>
      </c>
      <c r="D93" s="2" t="s">
        <v>298</v>
      </c>
      <c r="E93" s="2" t="s">
        <v>299</v>
      </c>
      <c r="F93" s="2" t="s">
        <v>12</v>
      </c>
      <c r="G93" s="2" t="s">
        <v>13</v>
      </c>
      <c r="H93" s="3">
        <v>396365</v>
      </c>
      <c r="I93" s="2" t="s">
        <v>220</v>
      </c>
      <c r="J93" s="2" t="s">
        <v>221</v>
      </c>
    </row>
    <row r="94" spans="1:10" x14ac:dyDescent="0.35">
      <c r="A94" s="2" t="s">
        <v>216</v>
      </c>
      <c r="B94" s="2" t="s">
        <v>57</v>
      </c>
      <c r="C94" s="2" t="s">
        <v>217</v>
      </c>
      <c r="D94" s="2" t="s">
        <v>300</v>
      </c>
      <c r="E94" s="2" t="s">
        <v>301</v>
      </c>
      <c r="F94" s="2" t="s">
        <v>8</v>
      </c>
      <c r="G94" s="2" t="s">
        <v>9</v>
      </c>
      <c r="H94" s="3">
        <v>87015</v>
      </c>
      <c r="I94" s="2" t="s">
        <v>220</v>
      </c>
      <c r="J94" s="2" t="s">
        <v>221</v>
      </c>
    </row>
    <row r="95" spans="1:10" x14ac:dyDescent="0.35">
      <c r="A95" s="2" t="s">
        <v>216</v>
      </c>
      <c r="B95" s="2" t="s">
        <v>57</v>
      </c>
      <c r="C95" s="2" t="s">
        <v>217</v>
      </c>
      <c r="D95" s="2" t="s">
        <v>300</v>
      </c>
      <c r="E95" s="2" t="s">
        <v>301</v>
      </c>
      <c r="F95" s="2" t="s">
        <v>12</v>
      </c>
      <c r="G95" s="2" t="s">
        <v>13</v>
      </c>
      <c r="H95" s="3">
        <v>1166517</v>
      </c>
      <c r="I95" s="2" t="s">
        <v>220</v>
      </c>
      <c r="J95" s="2" t="s">
        <v>221</v>
      </c>
    </row>
    <row r="96" spans="1:10" x14ac:dyDescent="0.35">
      <c r="A96" s="2" t="s">
        <v>216</v>
      </c>
      <c r="B96" s="2" t="s">
        <v>57</v>
      </c>
      <c r="C96" s="2" t="s">
        <v>217</v>
      </c>
      <c r="D96" s="2" t="s">
        <v>300</v>
      </c>
      <c r="E96" s="2" t="s">
        <v>301</v>
      </c>
      <c r="F96" s="2" t="s">
        <v>20</v>
      </c>
      <c r="G96" s="2" t="s">
        <v>21</v>
      </c>
      <c r="H96" s="3">
        <v>155735</v>
      </c>
      <c r="I96" s="2" t="s">
        <v>220</v>
      </c>
      <c r="J96" s="2" t="s">
        <v>221</v>
      </c>
    </row>
    <row r="97" spans="1:10" x14ac:dyDescent="0.35">
      <c r="A97" s="2" t="s">
        <v>216</v>
      </c>
      <c r="B97" s="2" t="s">
        <v>57</v>
      </c>
      <c r="C97" s="2" t="s">
        <v>217</v>
      </c>
      <c r="D97" s="2" t="s">
        <v>300</v>
      </c>
      <c r="E97" s="2" t="s">
        <v>301</v>
      </c>
      <c r="F97" s="2" t="s">
        <v>16</v>
      </c>
      <c r="G97" s="2" t="s">
        <v>17</v>
      </c>
      <c r="H97" s="3">
        <v>102711</v>
      </c>
      <c r="I97" s="2" t="s">
        <v>220</v>
      </c>
      <c r="J97" s="2" t="s">
        <v>221</v>
      </c>
    </row>
    <row r="98" spans="1:10" x14ac:dyDescent="0.35">
      <c r="A98" s="2" t="s">
        <v>216</v>
      </c>
      <c r="B98" s="2" t="s">
        <v>57</v>
      </c>
      <c r="C98" s="2" t="s">
        <v>217</v>
      </c>
      <c r="D98" s="2" t="s">
        <v>302</v>
      </c>
      <c r="E98" s="2" t="s">
        <v>303</v>
      </c>
      <c r="F98" s="2" t="s">
        <v>12</v>
      </c>
      <c r="G98" s="2" t="s">
        <v>13</v>
      </c>
      <c r="H98" s="3">
        <v>478349</v>
      </c>
      <c r="I98" s="2" t="s">
        <v>220</v>
      </c>
      <c r="J98" s="2" t="s">
        <v>221</v>
      </c>
    </row>
    <row r="99" spans="1:10" x14ac:dyDescent="0.35">
      <c r="A99" s="2" t="s">
        <v>216</v>
      </c>
      <c r="B99" s="2" t="s">
        <v>57</v>
      </c>
      <c r="C99" s="2" t="s">
        <v>217</v>
      </c>
      <c r="D99" s="2" t="s">
        <v>302</v>
      </c>
      <c r="E99" s="2" t="s">
        <v>303</v>
      </c>
      <c r="F99" s="2" t="s">
        <v>20</v>
      </c>
      <c r="G99" s="2" t="s">
        <v>21</v>
      </c>
      <c r="H99" s="3">
        <v>56738</v>
      </c>
      <c r="I99" s="2" t="s">
        <v>220</v>
      </c>
      <c r="J99" s="2" t="s">
        <v>221</v>
      </c>
    </row>
    <row r="100" spans="1:10" x14ac:dyDescent="0.35">
      <c r="A100" s="2" t="s">
        <v>216</v>
      </c>
      <c r="B100" s="2" t="s">
        <v>59</v>
      </c>
      <c r="C100" s="2" t="s">
        <v>217</v>
      </c>
      <c r="D100" s="2" t="s">
        <v>304</v>
      </c>
      <c r="E100" s="2" t="s">
        <v>305</v>
      </c>
      <c r="F100" s="2" t="s">
        <v>12</v>
      </c>
      <c r="G100" s="2" t="s">
        <v>13</v>
      </c>
      <c r="H100" s="3">
        <v>6933377</v>
      </c>
      <c r="I100" s="2" t="s">
        <v>220</v>
      </c>
      <c r="J100" s="2" t="s">
        <v>221</v>
      </c>
    </row>
    <row r="101" spans="1:10" x14ac:dyDescent="0.35">
      <c r="A101" s="2" t="s">
        <v>216</v>
      </c>
      <c r="B101" s="2" t="s">
        <v>59</v>
      </c>
      <c r="C101" s="2" t="s">
        <v>217</v>
      </c>
      <c r="D101" s="2" t="s">
        <v>306</v>
      </c>
      <c r="E101" s="2" t="s">
        <v>307</v>
      </c>
      <c r="F101" s="2" t="s">
        <v>12</v>
      </c>
      <c r="G101" s="2" t="s">
        <v>13</v>
      </c>
      <c r="H101" s="3">
        <v>849350</v>
      </c>
      <c r="I101" s="2" t="s">
        <v>220</v>
      </c>
      <c r="J101" s="2" t="s">
        <v>221</v>
      </c>
    </row>
    <row r="102" spans="1:10" x14ac:dyDescent="0.35">
      <c r="A102" s="2" t="s">
        <v>216</v>
      </c>
      <c r="B102" s="2" t="s">
        <v>59</v>
      </c>
      <c r="C102" s="2" t="s">
        <v>217</v>
      </c>
      <c r="D102" s="2" t="s">
        <v>306</v>
      </c>
      <c r="E102" s="2" t="s">
        <v>307</v>
      </c>
      <c r="F102" s="2" t="s">
        <v>20</v>
      </c>
      <c r="G102" s="2" t="s">
        <v>21</v>
      </c>
      <c r="H102" s="3">
        <v>164913</v>
      </c>
      <c r="I102" s="2" t="s">
        <v>220</v>
      </c>
      <c r="J102" s="2" t="s">
        <v>221</v>
      </c>
    </row>
    <row r="103" spans="1:10" x14ac:dyDescent="0.35">
      <c r="A103" s="2" t="s">
        <v>216</v>
      </c>
      <c r="B103" s="2" t="s">
        <v>59</v>
      </c>
      <c r="C103" s="2" t="s">
        <v>217</v>
      </c>
      <c r="D103" s="2" t="s">
        <v>306</v>
      </c>
      <c r="E103" s="2" t="s">
        <v>307</v>
      </c>
      <c r="F103" s="2" t="s">
        <v>16</v>
      </c>
      <c r="G103" s="2" t="s">
        <v>17</v>
      </c>
      <c r="H103" s="3">
        <v>42469</v>
      </c>
      <c r="I103" s="2" t="s">
        <v>220</v>
      </c>
      <c r="J103" s="2" t="s">
        <v>221</v>
      </c>
    </row>
    <row r="104" spans="1:10" x14ac:dyDescent="0.35">
      <c r="A104" s="2" t="s">
        <v>216</v>
      </c>
      <c r="B104" s="2" t="s">
        <v>61</v>
      </c>
      <c r="C104" s="2" t="s">
        <v>217</v>
      </c>
      <c r="D104" s="2" t="s">
        <v>306</v>
      </c>
      <c r="E104" s="2" t="s">
        <v>308</v>
      </c>
      <c r="F104" s="2" t="s">
        <v>12</v>
      </c>
      <c r="G104" s="2" t="s">
        <v>13</v>
      </c>
      <c r="H104" s="3">
        <v>691656</v>
      </c>
      <c r="I104" s="2" t="s">
        <v>220</v>
      </c>
      <c r="J104" s="2" t="s">
        <v>221</v>
      </c>
    </row>
    <row r="105" spans="1:10" x14ac:dyDescent="0.35">
      <c r="A105" s="2" t="s">
        <v>216</v>
      </c>
      <c r="B105" s="2" t="s">
        <v>61</v>
      </c>
      <c r="C105" s="2" t="s">
        <v>217</v>
      </c>
      <c r="D105" s="2" t="s">
        <v>306</v>
      </c>
      <c r="E105" s="2" t="s">
        <v>308</v>
      </c>
      <c r="F105" s="2" t="s">
        <v>16</v>
      </c>
      <c r="G105" s="2" t="s">
        <v>17</v>
      </c>
      <c r="H105" s="3">
        <v>30000</v>
      </c>
      <c r="I105" s="2" t="s">
        <v>220</v>
      </c>
      <c r="J105" s="2" t="s">
        <v>221</v>
      </c>
    </row>
    <row r="106" spans="1:10" x14ac:dyDescent="0.35">
      <c r="A106" s="2" t="s">
        <v>216</v>
      </c>
      <c r="B106" s="2" t="s">
        <v>61</v>
      </c>
      <c r="C106" s="2" t="s">
        <v>217</v>
      </c>
      <c r="D106" s="2" t="s">
        <v>309</v>
      </c>
      <c r="E106" s="2" t="s">
        <v>310</v>
      </c>
      <c r="F106" s="2" t="s">
        <v>8</v>
      </c>
      <c r="G106" s="2" t="s">
        <v>9</v>
      </c>
      <c r="H106" s="3">
        <v>75000</v>
      </c>
      <c r="I106" s="2" t="s">
        <v>220</v>
      </c>
      <c r="J106" s="2" t="s">
        <v>221</v>
      </c>
    </row>
    <row r="107" spans="1:10" x14ac:dyDescent="0.35">
      <c r="A107" s="2" t="s">
        <v>216</v>
      </c>
      <c r="B107" s="2" t="s">
        <v>61</v>
      </c>
      <c r="C107" s="2" t="s">
        <v>217</v>
      </c>
      <c r="D107" s="2" t="s">
        <v>309</v>
      </c>
      <c r="E107" s="2" t="s">
        <v>310</v>
      </c>
      <c r="F107" s="2" t="s">
        <v>12</v>
      </c>
      <c r="G107" s="2" t="s">
        <v>13</v>
      </c>
      <c r="H107" s="3">
        <v>1429501</v>
      </c>
      <c r="I107" s="2" t="s">
        <v>220</v>
      </c>
      <c r="J107" s="2" t="s">
        <v>221</v>
      </c>
    </row>
    <row r="108" spans="1:10" x14ac:dyDescent="0.35">
      <c r="A108" s="2" t="s">
        <v>216</v>
      </c>
      <c r="B108" s="2" t="s">
        <v>61</v>
      </c>
      <c r="C108" s="2" t="s">
        <v>217</v>
      </c>
      <c r="D108" s="2" t="s">
        <v>309</v>
      </c>
      <c r="E108" s="2" t="s">
        <v>310</v>
      </c>
      <c r="F108" s="2" t="s">
        <v>271</v>
      </c>
      <c r="G108" s="2" t="s">
        <v>693</v>
      </c>
      <c r="H108" s="3">
        <v>569000</v>
      </c>
      <c r="I108" s="2" t="s">
        <v>220</v>
      </c>
      <c r="J108" s="2" t="s">
        <v>221</v>
      </c>
    </row>
    <row r="109" spans="1:10" x14ac:dyDescent="0.35">
      <c r="A109" s="2" t="s">
        <v>216</v>
      </c>
      <c r="B109" s="2" t="s">
        <v>61</v>
      </c>
      <c r="C109" s="2" t="s">
        <v>217</v>
      </c>
      <c r="D109" s="2" t="s">
        <v>309</v>
      </c>
      <c r="E109" s="2" t="s">
        <v>310</v>
      </c>
      <c r="F109" s="2" t="s">
        <v>16</v>
      </c>
      <c r="G109" s="2" t="s">
        <v>17</v>
      </c>
      <c r="H109" s="3">
        <v>25000</v>
      </c>
      <c r="I109" s="2" t="s">
        <v>220</v>
      </c>
      <c r="J109" s="2" t="s">
        <v>221</v>
      </c>
    </row>
    <row r="110" spans="1:10" x14ac:dyDescent="0.35">
      <c r="A110" s="2" t="s">
        <v>216</v>
      </c>
      <c r="B110" s="2" t="s">
        <v>61</v>
      </c>
      <c r="C110" s="2" t="s">
        <v>217</v>
      </c>
      <c r="D110" s="2" t="s">
        <v>311</v>
      </c>
      <c r="E110" s="2" t="s">
        <v>312</v>
      </c>
      <c r="F110" s="2" t="s">
        <v>12</v>
      </c>
      <c r="G110" s="2" t="s">
        <v>13</v>
      </c>
      <c r="H110" s="3">
        <v>950153</v>
      </c>
      <c r="I110" s="2" t="s">
        <v>220</v>
      </c>
      <c r="J110" s="2" t="s">
        <v>221</v>
      </c>
    </row>
    <row r="111" spans="1:10" x14ac:dyDescent="0.35">
      <c r="A111" s="2" t="s">
        <v>216</v>
      </c>
      <c r="B111" s="2" t="s">
        <v>61</v>
      </c>
      <c r="C111" s="2" t="s">
        <v>217</v>
      </c>
      <c r="D111" s="2" t="s">
        <v>311</v>
      </c>
      <c r="E111" s="2" t="s">
        <v>312</v>
      </c>
      <c r="F111" s="2" t="s">
        <v>32</v>
      </c>
      <c r="G111" s="2" t="s">
        <v>33</v>
      </c>
      <c r="H111" s="3">
        <v>345950</v>
      </c>
      <c r="I111" s="2" t="s">
        <v>220</v>
      </c>
      <c r="J111" s="2" t="s">
        <v>221</v>
      </c>
    </row>
    <row r="112" spans="1:10" x14ac:dyDescent="0.35">
      <c r="A112" s="2" t="s">
        <v>216</v>
      </c>
      <c r="B112" s="2" t="s">
        <v>61</v>
      </c>
      <c r="C112" s="2" t="s">
        <v>217</v>
      </c>
      <c r="D112" s="2" t="s">
        <v>311</v>
      </c>
      <c r="E112" s="2" t="s">
        <v>312</v>
      </c>
      <c r="F112" s="2" t="s">
        <v>16</v>
      </c>
      <c r="G112" s="2" t="s">
        <v>17</v>
      </c>
      <c r="H112" s="3">
        <v>75000</v>
      </c>
      <c r="I112" s="2" t="s">
        <v>220</v>
      </c>
      <c r="J112" s="2" t="s">
        <v>221</v>
      </c>
    </row>
    <row r="113" spans="1:10" x14ac:dyDescent="0.35">
      <c r="A113" s="2" t="s">
        <v>216</v>
      </c>
      <c r="B113" s="2" t="s">
        <v>63</v>
      </c>
      <c r="C113" s="2" t="s">
        <v>217</v>
      </c>
      <c r="D113" s="2" t="s">
        <v>313</v>
      </c>
      <c r="E113" s="2" t="s">
        <v>314</v>
      </c>
      <c r="F113" s="2" t="s">
        <v>8</v>
      </c>
      <c r="G113" s="2" t="s">
        <v>9</v>
      </c>
      <c r="H113" s="3">
        <v>2100</v>
      </c>
      <c r="I113" s="2" t="s">
        <v>220</v>
      </c>
      <c r="J113" s="2" t="s">
        <v>221</v>
      </c>
    </row>
    <row r="114" spans="1:10" x14ac:dyDescent="0.35">
      <c r="A114" s="2" t="s">
        <v>216</v>
      </c>
      <c r="B114" s="2" t="s">
        <v>63</v>
      </c>
      <c r="C114" s="2" t="s">
        <v>217</v>
      </c>
      <c r="D114" s="2" t="s">
        <v>313</v>
      </c>
      <c r="E114" s="2" t="s">
        <v>314</v>
      </c>
      <c r="F114" s="2" t="s">
        <v>12</v>
      </c>
      <c r="G114" s="2" t="s">
        <v>13</v>
      </c>
      <c r="H114" s="3">
        <v>435755</v>
      </c>
      <c r="I114" s="2" t="s">
        <v>220</v>
      </c>
      <c r="J114" s="2" t="s">
        <v>221</v>
      </c>
    </row>
    <row r="115" spans="1:10" x14ac:dyDescent="0.35">
      <c r="A115" s="2" t="s">
        <v>216</v>
      </c>
      <c r="B115" s="2" t="s">
        <v>63</v>
      </c>
      <c r="C115" s="2" t="s">
        <v>217</v>
      </c>
      <c r="D115" s="2" t="s">
        <v>315</v>
      </c>
      <c r="E115" s="2" t="s">
        <v>316</v>
      </c>
      <c r="F115" s="2" t="s">
        <v>12</v>
      </c>
      <c r="G115" s="2" t="s">
        <v>13</v>
      </c>
      <c r="H115" s="3">
        <v>8687000</v>
      </c>
      <c r="I115" s="2" t="s">
        <v>220</v>
      </c>
      <c r="J115" s="2" t="s">
        <v>221</v>
      </c>
    </row>
    <row r="116" spans="1:10" x14ac:dyDescent="0.35">
      <c r="A116" s="2" t="s">
        <v>216</v>
      </c>
      <c r="B116" s="2" t="s">
        <v>63</v>
      </c>
      <c r="C116" s="2" t="s">
        <v>217</v>
      </c>
      <c r="D116" s="2" t="s">
        <v>315</v>
      </c>
      <c r="E116" s="2" t="s">
        <v>316</v>
      </c>
      <c r="F116" s="2" t="s">
        <v>20</v>
      </c>
      <c r="G116" s="2" t="s">
        <v>21</v>
      </c>
      <c r="H116" s="3">
        <v>472413</v>
      </c>
      <c r="I116" s="2" t="s">
        <v>220</v>
      </c>
      <c r="J116" s="2" t="s">
        <v>221</v>
      </c>
    </row>
    <row r="117" spans="1:10" x14ac:dyDescent="0.35">
      <c r="A117" s="2" t="s">
        <v>216</v>
      </c>
      <c r="B117" s="2" t="s">
        <v>63</v>
      </c>
      <c r="C117" s="2" t="s">
        <v>217</v>
      </c>
      <c r="D117" s="2" t="s">
        <v>315</v>
      </c>
      <c r="E117" s="2" t="s">
        <v>316</v>
      </c>
      <c r="F117" s="2" t="s">
        <v>16</v>
      </c>
      <c r="G117" s="2" t="s">
        <v>17</v>
      </c>
      <c r="H117" s="3">
        <v>0</v>
      </c>
      <c r="I117" s="2" t="s">
        <v>220</v>
      </c>
      <c r="J117" s="2" t="s">
        <v>221</v>
      </c>
    </row>
    <row r="118" spans="1:10" x14ac:dyDescent="0.35">
      <c r="A118" s="2" t="s">
        <v>216</v>
      </c>
      <c r="B118" s="2" t="s">
        <v>63</v>
      </c>
      <c r="C118" s="2" t="s">
        <v>217</v>
      </c>
      <c r="D118" s="2" t="s">
        <v>317</v>
      </c>
      <c r="E118" s="2" t="s">
        <v>318</v>
      </c>
      <c r="F118" s="2" t="s">
        <v>8</v>
      </c>
      <c r="G118" s="2" t="s">
        <v>9</v>
      </c>
      <c r="H118" s="3">
        <v>351812</v>
      </c>
      <c r="I118" s="2" t="s">
        <v>220</v>
      </c>
      <c r="J118" s="2" t="s">
        <v>221</v>
      </c>
    </row>
    <row r="119" spans="1:10" x14ac:dyDescent="0.35">
      <c r="A119" s="2" t="s">
        <v>216</v>
      </c>
      <c r="B119" s="2" t="s">
        <v>63</v>
      </c>
      <c r="C119" s="2" t="s">
        <v>217</v>
      </c>
      <c r="D119" s="2" t="s">
        <v>317</v>
      </c>
      <c r="E119" s="2" t="s">
        <v>318</v>
      </c>
      <c r="F119" s="2" t="s">
        <v>12</v>
      </c>
      <c r="G119" s="2" t="s">
        <v>13</v>
      </c>
      <c r="H119" s="3">
        <v>2948198</v>
      </c>
      <c r="I119" s="2" t="s">
        <v>220</v>
      </c>
      <c r="J119" s="2" t="s">
        <v>221</v>
      </c>
    </row>
    <row r="120" spans="1:10" x14ac:dyDescent="0.35">
      <c r="A120" s="2" t="s">
        <v>216</v>
      </c>
      <c r="B120" s="2" t="s">
        <v>63</v>
      </c>
      <c r="C120" s="2" t="s">
        <v>217</v>
      </c>
      <c r="D120" s="2" t="s">
        <v>317</v>
      </c>
      <c r="E120" s="2" t="s">
        <v>318</v>
      </c>
      <c r="F120" s="2" t="s">
        <v>16</v>
      </c>
      <c r="G120" s="2" t="s">
        <v>17</v>
      </c>
      <c r="H120" s="3">
        <v>344099</v>
      </c>
      <c r="I120" s="2" t="s">
        <v>220</v>
      </c>
      <c r="J120" s="2" t="s">
        <v>221</v>
      </c>
    </row>
    <row r="121" spans="1:10" x14ac:dyDescent="0.35">
      <c r="A121" s="2" t="s">
        <v>216</v>
      </c>
      <c r="B121" s="2" t="s">
        <v>63</v>
      </c>
      <c r="C121" s="2" t="s">
        <v>217</v>
      </c>
      <c r="D121" s="2" t="s">
        <v>319</v>
      </c>
      <c r="E121" s="2" t="s">
        <v>320</v>
      </c>
      <c r="F121" s="2" t="s">
        <v>8</v>
      </c>
      <c r="G121" s="2" t="s">
        <v>9</v>
      </c>
      <c r="H121" s="3">
        <v>228888</v>
      </c>
      <c r="I121" s="2" t="s">
        <v>63</v>
      </c>
      <c r="J121" s="2" t="s">
        <v>230</v>
      </c>
    </row>
    <row r="122" spans="1:10" x14ac:dyDescent="0.35">
      <c r="A122" s="2" t="s">
        <v>216</v>
      </c>
      <c r="B122" s="2" t="s">
        <v>63</v>
      </c>
      <c r="C122" s="2" t="s">
        <v>217</v>
      </c>
      <c r="D122" s="2" t="s">
        <v>319</v>
      </c>
      <c r="E122" s="2" t="s">
        <v>320</v>
      </c>
      <c r="F122" s="2" t="s">
        <v>12</v>
      </c>
      <c r="G122" s="2" t="s">
        <v>13</v>
      </c>
      <c r="H122" s="3">
        <v>1833675</v>
      </c>
      <c r="I122" s="2" t="s">
        <v>63</v>
      </c>
      <c r="J122" s="2" t="s">
        <v>230</v>
      </c>
    </row>
    <row r="123" spans="1:10" x14ac:dyDescent="0.35">
      <c r="A123" s="2" t="s">
        <v>216</v>
      </c>
      <c r="B123" s="2" t="s">
        <v>63</v>
      </c>
      <c r="C123" s="2" t="s">
        <v>217</v>
      </c>
      <c r="D123" s="2" t="s">
        <v>319</v>
      </c>
      <c r="E123" s="2" t="s">
        <v>320</v>
      </c>
      <c r="F123" s="2" t="s">
        <v>16</v>
      </c>
      <c r="G123" s="2" t="s">
        <v>17</v>
      </c>
      <c r="H123" s="3">
        <v>195000</v>
      </c>
      <c r="I123" s="2" t="s">
        <v>63</v>
      </c>
      <c r="J123" s="2" t="s">
        <v>230</v>
      </c>
    </row>
    <row r="124" spans="1:10" x14ac:dyDescent="0.35">
      <c r="A124" s="2" t="s">
        <v>216</v>
      </c>
      <c r="B124" s="2" t="s">
        <v>63</v>
      </c>
      <c r="C124" s="2" t="s">
        <v>217</v>
      </c>
      <c r="D124" s="2" t="s">
        <v>321</v>
      </c>
      <c r="E124" s="2" t="s">
        <v>322</v>
      </c>
      <c r="F124" s="2" t="s">
        <v>8</v>
      </c>
      <c r="G124" s="2" t="s">
        <v>9</v>
      </c>
      <c r="H124" s="3">
        <v>10000</v>
      </c>
      <c r="I124" s="2" t="s">
        <v>220</v>
      </c>
      <c r="J124" s="2" t="s">
        <v>221</v>
      </c>
    </row>
    <row r="125" spans="1:10" x14ac:dyDescent="0.35">
      <c r="A125" s="2" t="s">
        <v>216</v>
      </c>
      <c r="B125" s="2" t="s">
        <v>63</v>
      </c>
      <c r="C125" s="2" t="s">
        <v>217</v>
      </c>
      <c r="D125" s="2" t="s">
        <v>321</v>
      </c>
      <c r="E125" s="2" t="s">
        <v>322</v>
      </c>
      <c r="F125" s="2" t="s">
        <v>12</v>
      </c>
      <c r="G125" s="2" t="s">
        <v>13</v>
      </c>
      <c r="H125" s="3">
        <v>753737</v>
      </c>
      <c r="I125" s="2" t="s">
        <v>220</v>
      </c>
      <c r="J125" s="2" t="s">
        <v>221</v>
      </c>
    </row>
    <row r="126" spans="1:10" x14ac:dyDescent="0.35">
      <c r="A126" s="2" t="s">
        <v>216</v>
      </c>
      <c r="B126" s="2" t="s">
        <v>63</v>
      </c>
      <c r="C126" s="2" t="s">
        <v>217</v>
      </c>
      <c r="D126" s="2" t="s">
        <v>321</v>
      </c>
      <c r="E126" s="2" t="s">
        <v>322</v>
      </c>
      <c r="F126" s="2" t="s">
        <v>16</v>
      </c>
      <c r="G126" s="2" t="s">
        <v>17</v>
      </c>
      <c r="H126" s="3">
        <v>10000</v>
      </c>
      <c r="I126" s="2" t="s">
        <v>220</v>
      </c>
      <c r="J126" s="2" t="s">
        <v>221</v>
      </c>
    </row>
    <row r="127" spans="1:10" x14ac:dyDescent="0.35">
      <c r="A127" s="2" t="s">
        <v>216</v>
      </c>
      <c r="B127" s="2" t="s">
        <v>63</v>
      </c>
      <c r="C127" s="2" t="s">
        <v>217</v>
      </c>
      <c r="D127" s="2" t="s">
        <v>323</v>
      </c>
      <c r="E127" s="2" t="s">
        <v>324</v>
      </c>
      <c r="F127" s="2" t="s">
        <v>8</v>
      </c>
      <c r="G127" s="2" t="s">
        <v>9</v>
      </c>
      <c r="H127" s="3">
        <v>20000</v>
      </c>
      <c r="I127" s="2" t="s">
        <v>220</v>
      </c>
      <c r="J127" s="2" t="s">
        <v>221</v>
      </c>
    </row>
    <row r="128" spans="1:10" x14ac:dyDescent="0.35">
      <c r="A128" s="2" t="s">
        <v>216</v>
      </c>
      <c r="B128" s="2" t="s">
        <v>63</v>
      </c>
      <c r="C128" s="2" t="s">
        <v>217</v>
      </c>
      <c r="D128" s="2" t="s">
        <v>323</v>
      </c>
      <c r="E128" s="2" t="s">
        <v>324</v>
      </c>
      <c r="F128" s="2" t="s">
        <v>12</v>
      </c>
      <c r="G128" s="2" t="s">
        <v>13</v>
      </c>
      <c r="H128" s="3">
        <v>1297957</v>
      </c>
      <c r="I128" s="2" t="s">
        <v>220</v>
      </c>
      <c r="J128" s="2" t="s">
        <v>221</v>
      </c>
    </row>
    <row r="129" spans="1:10" x14ac:dyDescent="0.35">
      <c r="A129" s="2" t="s">
        <v>216</v>
      </c>
      <c r="B129" s="2" t="s">
        <v>65</v>
      </c>
      <c r="C129" s="2" t="s">
        <v>217</v>
      </c>
      <c r="D129" s="2" t="s">
        <v>325</v>
      </c>
      <c r="E129" s="2" t="s">
        <v>326</v>
      </c>
      <c r="F129" s="2" t="s">
        <v>8</v>
      </c>
      <c r="G129" s="2" t="s">
        <v>9</v>
      </c>
      <c r="H129" s="3">
        <v>50</v>
      </c>
      <c r="I129" s="2" t="s">
        <v>220</v>
      </c>
      <c r="J129" s="2" t="s">
        <v>221</v>
      </c>
    </row>
    <row r="130" spans="1:10" x14ac:dyDescent="0.35">
      <c r="A130" s="2" t="s">
        <v>216</v>
      </c>
      <c r="B130" s="2" t="s">
        <v>65</v>
      </c>
      <c r="C130" s="2" t="s">
        <v>217</v>
      </c>
      <c r="D130" s="2" t="s">
        <v>325</v>
      </c>
      <c r="E130" s="2" t="s">
        <v>326</v>
      </c>
      <c r="F130" s="2" t="s">
        <v>12</v>
      </c>
      <c r="G130" s="2" t="s">
        <v>13</v>
      </c>
      <c r="H130" s="3">
        <v>1241987</v>
      </c>
      <c r="I130" s="2" t="s">
        <v>220</v>
      </c>
      <c r="J130" s="2" t="s">
        <v>221</v>
      </c>
    </row>
    <row r="131" spans="1:10" x14ac:dyDescent="0.35">
      <c r="A131" s="2" t="s">
        <v>216</v>
      </c>
      <c r="B131" s="2" t="s">
        <v>67</v>
      </c>
      <c r="C131" s="2" t="s">
        <v>217</v>
      </c>
      <c r="D131" s="2" t="s">
        <v>327</v>
      </c>
      <c r="E131" s="2" t="s">
        <v>328</v>
      </c>
      <c r="F131" s="2" t="s">
        <v>12</v>
      </c>
      <c r="G131" s="2" t="s">
        <v>13</v>
      </c>
      <c r="H131" s="3">
        <v>4618871</v>
      </c>
      <c r="I131" s="2" t="s">
        <v>220</v>
      </c>
      <c r="J131" s="2" t="s">
        <v>221</v>
      </c>
    </row>
    <row r="132" spans="1:10" x14ac:dyDescent="0.35">
      <c r="A132" s="2" t="s">
        <v>216</v>
      </c>
      <c r="B132" s="2" t="s">
        <v>69</v>
      </c>
      <c r="C132" s="2" t="s">
        <v>217</v>
      </c>
      <c r="D132" s="2" t="s">
        <v>329</v>
      </c>
      <c r="E132" s="2" t="s">
        <v>330</v>
      </c>
      <c r="F132" s="2" t="s">
        <v>8</v>
      </c>
      <c r="G132" s="2" t="s">
        <v>9</v>
      </c>
      <c r="H132" s="3">
        <v>8275</v>
      </c>
      <c r="I132" s="2" t="s">
        <v>220</v>
      </c>
      <c r="J132" s="2" t="s">
        <v>221</v>
      </c>
    </row>
    <row r="133" spans="1:10" x14ac:dyDescent="0.35">
      <c r="A133" s="2" t="s">
        <v>216</v>
      </c>
      <c r="B133" s="2" t="s">
        <v>69</v>
      </c>
      <c r="C133" s="2" t="s">
        <v>217</v>
      </c>
      <c r="D133" s="2" t="s">
        <v>329</v>
      </c>
      <c r="E133" s="2" t="s">
        <v>330</v>
      </c>
      <c r="F133" s="2" t="s">
        <v>12</v>
      </c>
      <c r="G133" s="2" t="s">
        <v>13</v>
      </c>
      <c r="H133" s="3">
        <v>431949</v>
      </c>
      <c r="I133" s="2" t="s">
        <v>220</v>
      </c>
      <c r="J133" s="2" t="s">
        <v>221</v>
      </c>
    </row>
    <row r="134" spans="1:10" x14ac:dyDescent="0.35">
      <c r="A134" s="2" t="s">
        <v>216</v>
      </c>
      <c r="B134" s="2" t="s">
        <v>69</v>
      </c>
      <c r="C134" s="2" t="s">
        <v>217</v>
      </c>
      <c r="D134" s="2" t="s">
        <v>329</v>
      </c>
      <c r="E134" s="2" t="s">
        <v>330</v>
      </c>
      <c r="F134" s="2" t="s">
        <v>16</v>
      </c>
      <c r="G134" s="2" t="s">
        <v>17</v>
      </c>
      <c r="H134" s="3">
        <v>12986</v>
      </c>
      <c r="I134" s="2" t="s">
        <v>220</v>
      </c>
      <c r="J134" s="2" t="s">
        <v>221</v>
      </c>
    </row>
    <row r="135" spans="1:10" x14ac:dyDescent="0.35">
      <c r="A135" s="2" t="s">
        <v>216</v>
      </c>
      <c r="B135" s="2" t="s">
        <v>69</v>
      </c>
      <c r="C135" s="2" t="s">
        <v>217</v>
      </c>
      <c r="D135" s="2" t="s">
        <v>331</v>
      </c>
      <c r="E135" s="2" t="s">
        <v>332</v>
      </c>
      <c r="F135" s="2" t="s">
        <v>12</v>
      </c>
      <c r="G135" s="2" t="s">
        <v>13</v>
      </c>
      <c r="H135" s="3">
        <v>134154</v>
      </c>
      <c r="I135" s="2" t="s">
        <v>220</v>
      </c>
      <c r="J135" s="2" t="s">
        <v>221</v>
      </c>
    </row>
    <row r="136" spans="1:10" x14ac:dyDescent="0.35">
      <c r="A136" s="2" t="s">
        <v>216</v>
      </c>
      <c r="B136" s="2" t="s">
        <v>69</v>
      </c>
      <c r="C136" s="2" t="s">
        <v>217</v>
      </c>
      <c r="D136" s="2" t="s">
        <v>331</v>
      </c>
      <c r="E136" s="2" t="s">
        <v>332</v>
      </c>
      <c r="F136" s="2" t="s">
        <v>16</v>
      </c>
      <c r="G136" s="2" t="s">
        <v>17</v>
      </c>
      <c r="H136" s="3">
        <v>11000</v>
      </c>
      <c r="I136" s="2" t="s">
        <v>220</v>
      </c>
      <c r="J136" s="2" t="s">
        <v>221</v>
      </c>
    </row>
    <row r="137" spans="1:10" x14ac:dyDescent="0.35">
      <c r="A137" s="2" t="s">
        <v>216</v>
      </c>
      <c r="B137" s="2" t="s">
        <v>69</v>
      </c>
      <c r="C137" s="2" t="s">
        <v>217</v>
      </c>
      <c r="D137" s="2" t="s">
        <v>333</v>
      </c>
      <c r="E137" s="2" t="s">
        <v>334</v>
      </c>
      <c r="F137" s="2" t="s">
        <v>12</v>
      </c>
      <c r="G137" s="2" t="s">
        <v>13</v>
      </c>
      <c r="H137" s="3">
        <v>243068</v>
      </c>
      <c r="I137" s="2" t="s">
        <v>220</v>
      </c>
      <c r="J137" s="2" t="s">
        <v>221</v>
      </c>
    </row>
    <row r="138" spans="1:10" x14ac:dyDescent="0.35">
      <c r="A138" s="2" t="s">
        <v>216</v>
      </c>
      <c r="B138" s="2" t="s">
        <v>69</v>
      </c>
      <c r="C138" s="2" t="s">
        <v>217</v>
      </c>
      <c r="D138" s="2" t="s">
        <v>333</v>
      </c>
      <c r="E138" s="2" t="s">
        <v>334</v>
      </c>
      <c r="F138" s="2" t="s">
        <v>24</v>
      </c>
      <c r="G138" s="2" t="s">
        <v>25</v>
      </c>
      <c r="H138" s="3">
        <v>95199</v>
      </c>
      <c r="I138" s="2" t="s">
        <v>220</v>
      </c>
      <c r="J138" s="2" t="s">
        <v>221</v>
      </c>
    </row>
    <row r="139" spans="1:10" x14ac:dyDescent="0.35">
      <c r="A139" s="2" t="s">
        <v>216</v>
      </c>
      <c r="B139" s="2" t="s">
        <v>69</v>
      </c>
      <c r="C139" s="2" t="s">
        <v>217</v>
      </c>
      <c r="D139" s="2" t="s">
        <v>333</v>
      </c>
      <c r="E139" s="2" t="s">
        <v>334</v>
      </c>
      <c r="F139" s="2" t="s">
        <v>16</v>
      </c>
      <c r="G139" s="2" t="s">
        <v>17</v>
      </c>
      <c r="H139" s="3">
        <v>5000</v>
      </c>
      <c r="I139" s="2" t="s">
        <v>220</v>
      </c>
      <c r="J139" s="2" t="s">
        <v>221</v>
      </c>
    </row>
    <row r="140" spans="1:10" x14ac:dyDescent="0.35">
      <c r="A140" s="2" t="s">
        <v>216</v>
      </c>
      <c r="B140" s="2" t="s">
        <v>71</v>
      </c>
      <c r="C140" s="2" t="s">
        <v>217</v>
      </c>
      <c r="D140" s="2" t="s">
        <v>335</v>
      </c>
      <c r="E140" s="2" t="s">
        <v>336</v>
      </c>
      <c r="F140" s="2" t="s">
        <v>12</v>
      </c>
      <c r="G140" s="2" t="s">
        <v>13</v>
      </c>
      <c r="H140" s="3">
        <v>1050762</v>
      </c>
      <c r="I140" s="2" t="s">
        <v>220</v>
      </c>
      <c r="J140" s="2" t="s">
        <v>221</v>
      </c>
    </row>
    <row r="141" spans="1:10" x14ac:dyDescent="0.35">
      <c r="A141" s="2" t="s">
        <v>216</v>
      </c>
      <c r="B141" s="2" t="s">
        <v>71</v>
      </c>
      <c r="C141" s="2" t="s">
        <v>217</v>
      </c>
      <c r="D141" s="2" t="s">
        <v>337</v>
      </c>
      <c r="E141" s="2" t="s">
        <v>338</v>
      </c>
      <c r="F141" s="2" t="s">
        <v>8</v>
      </c>
      <c r="G141" s="2" t="s">
        <v>9</v>
      </c>
      <c r="H141" s="3">
        <v>0</v>
      </c>
      <c r="I141" s="2" t="s">
        <v>161</v>
      </c>
      <c r="J141" s="2" t="s">
        <v>230</v>
      </c>
    </row>
    <row r="142" spans="1:10" x14ac:dyDescent="0.35">
      <c r="A142" s="2" t="s">
        <v>216</v>
      </c>
      <c r="B142" s="2" t="s">
        <v>71</v>
      </c>
      <c r="C142" s="2" t="s">
        <v>217</v>
      </c>
      <c r="D142" s="2" t="s">
        <v>337</v>
      </c>
      <c r="E142" s="2" t="s">
        <v>338</v>
      </c>
      <c r="F142" s="2" t="s">
        <v>12</v>
      </c>
      <c r="G142" s="2" t="s">
        <v>13</v>
      </c>
      <c r="H142" s="3">
        <v>0</v>
      </c>
      <c r="I142" s="2" t="s">
        <v>161</v>
      </c>
      <c r="J142" s="2" t="s">
        <v>230</v>
      </c>
    </row>
    <row r="143" spans="1:10" x14ac:dyDescent="0.35">
      <c r="A143" s="2" t="s">
        <v>216</v>
      </c>
      <c r="B143" s="2" t="s">
        <v>71</v>
      </c>
      <c r="C143" s="2" t="s">
        <v>217</v>
      </c>
      <c r="D143" s="2" t="s">
        <v>337</v>
      </c>
      <c r="E143" s="2" t="s">
        <v>338</v>
      </c>
      <c r="F143" s="2" t="s">
        <v>16</v>
      </c>
      <c r="G143" s="2" t="s">
        <v>17</v>
      </c>
      <c r="H143" s="3">
        <v>0</v>
      </c>
      <c r="I143" s="2" t="s">
        <v>161</v>
      </c>
      <c r="J143" s="2" t="s">
        <v>230</v>
      </c>
    </row>
    <row r="144" spans="1:10" x14ac:dyDescent="0.35">
      <c r="A144" s="2" t="s">
        <v>216</v>
      </c>
      <c r="B144" s="2" t="s">
        <v>73</v>
      </c>
      <c r="C144" s="2" t="s">
        <v>217</v>
      </c>
      <c r="D144" s="2" t="s">
        <v>339</v>
      </c>
      <c r="E144" s="2" t="s">
        <v>340</v>
      </c>
      <c r="F144" s="2" t="s">
        <v>8</v>
      </c>
      <c r="G144" s="2" t="s">
        <v>9</v>
      </c>
      <c r="H144" s="3">
        <v>20000</v>
      </c>
      <c r="I144" s="2" t="s">
        <v>220</v>
      </c>
      <c r="J144" s="2" t="s">
        <v>221</v>
      </c>
    </row>
    <row r="145" spans="1:10" x14ac:dyDescent="0.35">
      <c r="A145" s="2" t="s">
        <v>216</v>
      </c>
      <c r="B145" s="2" t="s">
        <v>73</v>
      </c>
      <c r="C145" s="2" t="s">
        <v>217</v>
      </c>
      <c r="D145" s="2" t="s">
        <v>339</v>
      </c>
      <c r="E145" s="2" t="s">
        <v>340</v>
      </c>
      <c r="F145" s="2" t="s">
        <v>12</v>
      </c>
      <c r="G145" s="2" t="s">
        <v>13</v>
      </c>
      <c r="H145" s="3">
        <v>460000</v>
      </c>
      <c r="I145" s="2" t="s">
        <v>220</v>
      </c>
      <c r="J145" s="2" t="s">
        <v>221</v>
      </c>
    </row>
    <row r="146" spans="1:10" x14ac:dyDescent="0.35">
      <c r="A146" s="2" t="s">
        <v>216</v>
      </c>
      <c r="B146" s="2" t="s">
        <v>73</v>
      </c>
      <c r="C146" s="2" t="s">
        <v>217</v>
      </c>
      <c r="D146" s="2" t="s">
        <v>341</v>
      </c>
      <c r="E146" s="2" t="s">
        <v>342</v>
      </c>
      <c r="F146" s="2" t="s">
        <v>12</v>
      </c>
      <c r="G146" s="2" t="s">
        <v>13</v>
      </c>
      <c r="H146" s="3">
        <v>187968</v>
      </c>
      <c r="I146" s="2" t="s">
        <v>220</v>
      </c>
      <c r="J146" s="2" t="s">
        <v>221</v>
      </c>
    </row>
    <row r="147" spans="1:10" x14ac:dyDescent="0.35">
      <c r="A147" s="2" t="s">
        <v>216</v>
      </c>
      <c r="B147" s="2" t="s">
        <v>73</v>
      </c>
      <c r="C147" s="2" t="s">
        <v>217</v>
      </c>
      <c r="D147" s="2" t="s">
        <v>341</v>
      </c>
      <c r="E147" s="2" t="s">
        <v>342</v>
      </c>
      <c r="F147" s="2" t="s">
        <v>20</v>
      </c>
      <c r="G147" s="2" t="s">
        <v>21</v>
      </c>
      <c r="H147" s="3">
        <v>67000</v>
      </c>
      <c r="I147" s="2" t="s">
        <v>220</v>
      </c>
      <c r="J147" s="2" t="s">
        <v>221</v>
      </c>
    </row>
    <row r="148" spans="1:10" x14ac:dyDescent="0.35">
      <c r="A148" s="2" t="s">
        <v>216</v>
      </c>
      <c r="B148" s="2" t="s">
        <v>73</v>
      </c>
      <c r="C148" s="2" t="s">
        <v>217</v>
      </c>
      <c r="D148" s="2" t="s">
        <v>343</v>
      </c>
      <c r="E148" s="2" t="s">
        <v>344</v>
      </c>
      <c r="F148" s="2" t="s">
        <v>12</v>
      </c>
      <c r="G148" s="2" t="s">
        <v>13</v>
      </c>
      <c r="H148" s="3">
        <v>2108985</v>
      </c>
      <c r="I148" s="2" t="s">
        <v>220</v>
      </c>
      <c r="J148" s="2" t="s">
        <v>221</v>
      </c>
    </row>
    <row r="149" spans="1:10" x14ac:dyDescent="0.35">
      <c r="A149" s="2" t="s">
        <v>216</v>
      </c>
      <c r="B149" s="2" t="s">
        <v>73</v>
      </c>
      <c r="C149" s="2" t="s">
        <v>217</v>
      </c>
      <c r="D149" s="2" t="s">
        <v>343</v>
      </c>
      <c r="E149" s="2" t="s">
        <v>344</v>
      </c>
      <c r="F149" s="2" t="s">
        <v>20</v>
      </c>
      <c r="G149" s="2" t="s">
        <v>21</v>
      </c>
      <c r="H149" s="3">
        <v>248700</v>
      </c>
      <c r="I149" s="2" t="s">
        <v>220</v>
      </c>
      <c r="J149" s="2" t="s">
        <v>221</v>
      </c>
    </row>
    <row r="150" spans="1:10" x14ac:dyDescent="0.35">
      <c r="A150" s="2" t="s">
        <v>216</v>
      </c>
      <c r="B150" s="2" t="s">
        <v>73</v>
      </c>
      <c r="C150" s="2" t="s">
        <v>217</v>
      </c>
      <c r="D150" s="2" t="s">
        <v>343</v>
      </c>
      <c r="E150" s="2" t="s">
        <v>344</v>
      </c>
      <c r="F150" s="2" t="s">
        <v>16</v>
      </c>
      <c r="G150" s="2" t="s">
        <v>17</v>
      </c>
      <c r="H150" s="3">
        <v>8785</v>
      </c>
      <c r="I150" s="2" t="s">
        <v>220</v>
      </c>
      <c r="J150" s="2" t="s">
        <v>221</v>
      </c>
    </row>
    <row r="151" spans="1:10" x14ac:dyDescent="0.35">
      <c r="A151" s="2" t="s">
        <v>216</v>
      </c>
      <c r="B151" s="2" t="s">
        <v>75</v>
      </c>
      <c r="C151" s="2" t="s">
        <v>217</v>
      </c>
      <c r="D151" s="2" t="s">
        <v>345</v>
      </c>
      <c r="E151" s="2" t="s">
        <v>346</v>
      </c>
      <c r="F151" s="2" t="s">
        <v>12</v>
      </c>
      <c r="G151" s="2" t="s">
        <v>13</v>
      </c>
      <c r="H151" s="3">
        <v>229700</v>
      </c>
      <c r="I151" s="2" t="s">
        <v>220</v>
      </c>
      <c r="J151" s="2" t="s">
        <v>221</v>
      </c>
    </row>
    <row r="152" spans="1:10" x14ac:dyDescent="0.35">
      <c r="A152" s="2" t="s">
        <v>216</v>
      </c>
      <c r="B152" s="2" t="s">
        <v>75</v>
      </c>
      <c r="C152" s="2" t="s">
        <v>217</v>
      </c>
      <c r="D152" s="2" t="s">
        <v>347</v>
      </c>
      <c r="E152" s="2" t="s">
        <v>348</v>
      </c>
      <c r="F152" s="2" t="s">
        <v>12</v>
      </c>
      <c r="G152" s="2" t="s">
        <v>13</v>
      </c>
      <c r="H152" s="3">
        <v>317571</v>
      </c>
      <c r="I152" s="2" t="s">
        <v>220</v>
      </c>
      <c r="J152" s="2" t="s">
        <v>221</v>
      </c>
    </row>
    <row r="153" spans="1:10" x14ac:dyDescent="0.35">
      <c r="A153" s="2" t="s">
        <v>216</v>
      </c>
      <c r="B153" s="2" t="s">
        <v>75</v>
      </c>
      <c r="C153" s="2" t="s">
        <v>217</v>
      </c>
      <c r="D153" s="2" t="s">
        <v>349</v>
      </c>
      <c r="E153" s="2" t="s">
        <v>350</v>
      </c>
      <c r="F153" s="2" t="s">
        <v>12</v>
      </c>
      <c r="G153" s="2" t="s">
        <v>13</v>
      </c>
      <c r="H153" s="3">
        <v>689371</v>
      </c>
      <c r="I153" s="2" t="s">
        <v>220</v>
      </c>
      <c r="J153" s="2" t="s">
        <v>221</v>
      </c>
    </row>
    <row r="154" spans="1:10" x14ac:dyDescent="0.35">
      <c r="A154" s="2" t="s">
        <v>216</v>
      </c>
      <c r="B154" s="2" t="s">
        <v>75</v>
      </c>
      <c r="C154" s="2" t="s">
        <v>217</v>
      </c>
      <c r="D154" s="2" t="s">
        <v>351</v>
      </c>
      <c r="E154" s="2" t="s">
        <v>352</v>
      </c>
      <c r="F154" s="2" t="s">
        <v>12</v>
      </c>
      <c r="G154" s="2" t="s">
        <v>13</v>
      </c>
      <c r="H154" s="3">
        <v>916901</v>
      </c>
      <c r="I154" s="2" t="s">
        <v>220</v>
      </c>
      <c r="J154" s="2" t="s">
        <v>221</v>
      </c>
    </row>
    <row r="155" spans="1:10" x14ac:dyDescent="0.35">
      <c r="A155" s="2" t="s">
        <v>216</v>
      </c>
      <c r="B155" s="2" t="s">
        <v>75</v>
      </c>
      <c r="C155" s="2" t="s">
        <v>217</v>
      </c>
      <c r="D155" s="2" t="s">
        <v>351</v>
      </c>
      <c r="E155" s="2" t="s">
        <v>352</v>
      </c>
      <c r="F155" s="2" t="s">
        <v>20</v>
      </c>
      <c r="G155" s="2" t="s">
        <v>21</v>
      </c>
      <c r="H155" s="3">
        <v>311675</v>
      </c>
      <c r="I155" s="2" t="s">
        <v>220</v>
      </c>
      <c r="J155" s="2" t="s">
        <v>221</v>
      </c>
    </row>
    <row r="156" spans="1:10" x14ac:dyDescent="0.35">
      <c r="A156" s="2" t="s">
        <v>216</v>
      </c>
      <c r="B156" s="2" t="s">
        <v>77</v>
      </c>
      <c r="C156" s="2" t="s">
        <v>217</v>
      </c>
      <c r="D156" s="2" t="s">
        <v>353</v>
      </c>
      <c r="E156" s="2" t="s">
        <v>354</v>
      </c>
      <c r="F156" s="2" t="s">
        <v>8</v>
      </c>
      <c r="G156" s="2" t="s">
        <v>9</v>
      </c>
      <c r="H156" s="3">
        <v>4200</v>
      </c>
      <c r="I156" s="2" t="s">
        <v>220</v>
      </c>
      <c r="J156" s="2" t="s">
        <v>221</v>
      </c>
    </row>
    <row r="157" spans="1:10" x14ac:dyDescent="0.35">
      <c r="A157" s="2" t="s">
        <v>216</v>
      </c>
      <c r="B157" s="2" t="s">
        <v>77</v>
      </c>
      <c r="C157" s="2" t="s">
        <v>217</v>
      </c>
      <c r="D157" s="2" t="s">
        <v>353</v>
      </c>
      <c r="E157" s="2" t="s">
        <v>354</v>
      </c>
      <c r="F157" s="2" t="s">
        <v>12</v>
      </c>
      <c r="G157" s="2" t="s">
        <v>13</v>
      </c>
      <c r="H157" s="3">
        <v>149405</v>
      </c>
      <c r="I157" s="2" t="s">
        <v>220</v>
      </c>
      <c r="J157" s="2" t="s">
        <v>221</v>
      </c>
    </row>
    <row r="158" spans="1:10" x14ac:dyDescent="0.35">
      <c r="A158" s="2" t="s">
        <v>216</v>
      </c>
      <c r="B158" s="2" t="s">
        <v>77</v>
      </c>
      <c r="C158" s="2" t="s">
        <v>217</v>
      </c>
      <c r="D158" s="2" t="s">
        <v>353</v>
      </c>
      <c r="E158" s="2" t="s">
        <v>354</v>
      </c>
      <c r="F158" s="2" t="s">
        <v>16</v>
      </c>
      <c r="G158" s="2" t="s">
        <v>17</v>
      </c>
      <c r="H158" s="3">
        <v>750</v>
      </c>
      <c r="I158" s="2" t="s">
        <v>220</v>
      </c>
      <c r="J158" s="2" t="s">
        <v>221</v>
      </c>
    </row>
    <row r="159" spans="1:10" x14ac:dyDescent="0.35">
      <c r="A159" s="2" t="s">
        <v>216</v>
      </c>
      <c r="B159" s="2" t="s">
        <v>77</v>
      </c>
      <c r="C159" s="2" t="s">
        <v>217</v>
      </c>
      <c r="D159" s="2" t="s">
        <v>355</v>
      </c>
      <c r="E159" s="2" t="s">
        <v>356</v>
      </c>
      <c r="F159" s="2" t="s">
        <v>12</v>
      </c>
      <c r="G159" s="2" t="s">
        <v>13</v>
      </c>
      <c r="H159" s="3">
        <v>786585</v>
      </c>
      <c r="I159" s="2" t="s">
        <v>220</v>
      </c>
      <c r="J159" s="2" t="s">
        <v>221</v>
      </c>
    </row>
    <row r="160" spans="1:10" x14ac:dyDescent="0.35">
      <c r="A160" s="2" t="s">
        <v>216</v>
      </c>
      <c r="B160" s="2" t="s">
        <v>77</v>
      </c>
      <c r="C160" s="2" t="s">
        <v>217</v>
      </c>
      <c r="D160" s="2" t="s">
        <v>357</v>
      </c>
      <c r="E160" s="2" t="s">
        <v>358</v>
      </c>
      <c r="F160" s="2" t="s">
        <v>12</v>
      </c>
      <c r="G160" s="2" t="s">
        <v>13</v>
      </c>
      <c r="H160" s="3">
        <v>95295</v>
      </c>
      <c r="I160" s="2" t="s">
        <v>220</v>
      </c>
      <c r="J160" s="2" t="s">
        <v>221</v>
      </c>
    </row>
    <row r="161" spans="1:10" x14ac:dyDescent="0.35">
      <c r="A161" s="2" t="s">
        <v>216</v>
      </c>
      <c r="B161" s="2" t="s">
        <v>77</v>
      </c>
      <c r="C161" s="2" t="s">
        <v>217</v>
      </c>
      <c r="D161" s="2" t="s">
        <v>359</v>
      </c>
      <c r="E161" s="2" t="s">
        <v>360</v>
      </c>
      <c r="F161" s="2" t="s">
        <v>8</v>
      </c>
      <c r="G161" s="2" t="s">
        <v>9</v>
      </c>
      <c r="H161" s="3">
        <v>50000</v>
      </c>
      <c r="I161" s="2" t="s">
        <v>220</v>
      </c>
      <c r="J161" s="2" t="s">
        <v>221</v>
      </c>
    </row>
    <row r="162" spans="1:10" x14ac:dyDescent="0.35">
      <c r="A162" s="2" t="s">
        <v>216</v>
      </c>
      <c r="B162" s="2" t="s">
        <v>77</v>
      </c>
      <c r="C162" s="2" t="s">
        <v>217</v>
      </c>
      <c r="D162" s="2" t="s">
        <v>359</v>
      </c>
      <c r="E162" s="2" t="s">
        <v>360</v>
      </c>
      <c r="F162" s="2" t="s">
        <v>12</v>
      </c>
      <c r="G162" s="2" t="s">
        <v>13</v>
      </c>
      <c r="H162" s="3">
        <v>2298500</v>
      </c>
      <c r="I162" s="2" t="s">
        <v>220</v>
      </c>
      <c r="J162" s="2" t="s">
        <v>221</v>
      </c>
    </row>
    <row r="163" spans="1:10" x14ac:dyDescent="0.35">
      <c r="A163" s="2" t="s">
        <v>216</v>
      </c>
      <c r="B163" s="2" t="s">
        <v>77</v>
      </c>
      <c r="C163" s="2" t="s">
        <v>217</v>
      </c>
      <c r="D163" s="2" t="s">
        <v>359</v>
      </c>
      <c r="E163" s="2" t="s">
        <v>360</v>
      </c>
      <c r="F163" s="2" t="s">
        <v>16</v>
      </c>
      <c r="G163" s="2" t="s">
        <v>17</v>
      </c>
      <c r="H163" s="3">
        <v>125000</v>
      </c>
      <c r="I163" s="2" t="s">
        <v>220</v>
      </c>
      <c r="J163" s="2" t="s">
        <v>221</v>
      </c>
    </row>
    <row r="164" spans="1:10" x14ac:dyDescent="0.35">
      <c r="A164" s="2" t="s">
        <v>216</v>
      </c>
      <c r="B164" s="2" t="s">
        <v>77</v>
      </c>
      <c r="C164" s="2" t="s">
        <v>217</v>
      </c>
      <c r="D164" s="2" t="s">
        <v>361</v>
      </c>
      <c r="E164" s="2" t="s">
        <v>362</v>
      </c>
      <c r="F164" s="2" t="s">
        <v>12</v>
      </c>
      <c r="G164" s="2" t="s">
        <v>13</v>
      </c>
      <c r="H164" s="3">
        <v>13460</v>
      </c>
      <c r="I164" s="2" t="s">
        <v>220</v>
      </c>
      <c r="J164" s="2" t="s">
        <v>221</v>
      </c>
    </row>
    <row r="165" spans="1:10" x14ac:dyDescent="0.35">
      <c r="A165" s="2" t="s">
        <v>216</v>
      </c>
      <c r="B165" s="2" t="s">
        <v>77</v>
      </c>
      <c r="C165" s="2" t="s">
        <v>217</v>
      </c>
      <c r="D165" s="2" t="s">
        <v>363</v>
      </c>
      <c r="E165" s="2" t="s">
        <v>364</v>
      </c>
      <c r="F165" s="2" t="s">
        <v>12</v>
      </c>
      <c r="G165" s="2" t="s">
        <v>13</v>
      </c>
      <c r="H165" s="3">
        <v>112270</v>
      </c>
      <c r="I165" s="2" t="s">
        <v>220</v>
      </c>
      <c r="J165" s="2" t="s">
        <v>221</v>
      </c>
    </row>
    <row r="166" spans="1:10" x14ac:dyDescent="0.35">
      <c r="A166" s="2" t="s">
        <v>216</v>
      </c>
      <c r="B166" s="2" t="s">
        <v>77</v>
      </c>
      <c r="C166" s="2" t="s">
        <v>217</v>
      </c>
      <c r="D166" s="2" t="s">
        <v>365</v>
      </c>
      <c r="E166" s="2" t="s">
        <v>366</v>
      </c>
      <c r="F166" s="2" t="s">
        <v>8</v>
      </c>
      <c r="G166" s="2" t="s">
        <v>9</v>
      </c>
      <c r="H166" s="3">
        <v>5500</v>
      </c>
      <c r="I166" s="2" t="s">
        <v>220</v>
      </c>
      <c r="J166" s="2" t="s">
        <v>221</v>
      </c>
    </row>
    <row r="167" spans="1:10" x14ac:dyDescent="0.35">
      <c r="A167" s="2" t="s">
        <v>216</v>
      </c>
      <c r="B167" s="2" t="s">
        <v>77</v>
      </c>
      <c r="C167" s="2" t="s">
        <v>217</v>
      </c>
      <c r="D167" s="2" t="s">
        <v>365</v>
      </c>
      <c r="E167" s="2" t="s">
        <v>366</v>
      </c>
      <c r="F167" s="2" t="s">
        <v>12</v>
      </c>
      <c r="G167" s="2" t="s">
        <v>13</v>
      </c>
      <c r="H167" s="3">
        <v>88583</v>
      </c>
      <c r="I167" s="2" t="s">
        <v>220</v>
      </c>
      <c r="J167" s="2" t="s">
        <v>221</v>
      </c>
    </row>
    <row r="168" spans="1:10" x14ac:dyDescent="0.35">
      <c r="A168" s="2" t="s">
        <v>216</v>
      </c>
      <c r="B168" s="2" t="s">
        <v>77</v>
      </c>
      <c r="C168" s="2" t="s">
        <v>217</v>
      </c>
      <c r="D168" s="2" t="s">
        <v>367</v>
      </c>
      <c r="E168" s="2" t="s">
        <v>368</v>
      </c>
      <c r="F168" s="2" t="s">
        <v>12</v>
      </c>
      <c r="G168" s="2" t="s">
        <v>13</v>
      </c>
      <c r="H168" s="3">
        <v>164000</v>
      </c>
      <c r="I168" s="2" t="s">
        <v>220</v>
      </c>
      <c r="J168" s="2" t="s">
        <v>221</v>
      </c>
    </row>
    <row r="169" spans="1:10" x14ac:dyDescent="0.35">
      <c r="A169" s="2" t="s">
        <v>216</v>
      </c>
      <c r="B169" s="2" t="s">
        <v>77</v>
      </c>
      <c r="C169" s="2" t="s">
        <v>217</v>
      </c>
      <c r="D169" s="2" t="s">
        <v>367</v>
      </c>
      <c r="E169" s="2" t="s">
        <v>368</v>
      </c>
      <c r="F169" s="2" t="s">
        <v>16</v>
      </c>
      <c r="G169" s="2" t="s">
        <v>17</v>
      </c>
      <c r="H169" s="3">
        <v>9000</v>
      </c>
      <c r="I169" s="2" t="s">
        <v>220</v>
      </c>
      <c r="J169" s="2" t="s">
        <v>221</v>
      </c>
    </row>
    <row r="170" spans="1:10" x14ac:dyDescent="0.35">
      <c r="A170" s="2" t="s">
        <v>216</v>
      </c>
      <c r="B170" s="2" t="s">
        <v>77</v>
      </c>
      <c r="C170" s="2" t="s">
        <v>217</v>
      </c>
      <c r="D170" s="2" t="s">
        <v>369</v>
      </c>
      <c r="E170" s="2" t="s">
        <v>370</v>
      </c>
      <c r="F170" s="2" t="s">
        <v>12</v>
      </c>
      <c r="G170" s="2" t="s">
        <v>13</v>
      </c>
      <c r="H170" s="3">
        <v>0</v>
      </c>
      <c r="I170" s="2" t="s">
        <v>127</v>
      </c>
      <c r="J170" s="2" t="s">
        <v>230</v>
      </c>
    </row>
    <row r="171" spans="1:10" x14ac:dyDescent="0.35">
      <c r="A171" s="2" t="s">
        <v>216</v>
      </c>
      <c r="B171" s="2" t="s">
        <v>79</v>
      </c>
      <c r="C171" s="2" t="s">
        <v>217</v>
      </c>
      <c r="D171" s="2" t="s">
        <v>371</v>
      </c>
      <c r="E171" s="2" t="s">
        <v>372</v>
      </c>
      <c r="F171" s="2" t="s">
        <v>12</v>
      </c>
      <c r="G171" s="2" t="s">
        <v>13</v>
      </c>
      <c r="H171" s="3">
        <v>66190</v>
      </c>
      <c r="I171" s="2" t="s">
        <v>220</v>
      </c>
      <c r="J171" s="2" t="s">
        <v>221</v>
      </c>
    </row>
    <row r="172" spans="1:10" x14ac:dyDescent="0.35">
      <c r="A172" s="2" t="s">
        <v>216</v>
      </c>
      <c r="B172" s="2" t="s">
        <v>79</v>
      </c>
      <c r="C172" s="2" t="s">
        <v>217</v>
      </c>
      <c r="D172" s="2" t="s">
        <v>373</v>
      </c>
      <c r="E172" s="2" t="s">
        <v>374</v>
      </c>
      <c r="F172" s="2" t="s">
        <v>12</v>
      </c>
      <c r="G172" s="2" t="s">
        <v>13</v>
      </c>
      <c r="H172" s="3">
        <v>430000</v>
      </c>
      <c r="I172" s="2" t="s">
        <v>220</v>
      </c>
      <c r="J172" s="2" t="s">
        <v>221</v>
      </c>
    </row>
    <row r="173" spans="1:10" x14ac:dyDescent="0.35">
      <c r="A173" s="2" t="s">
        <v>216</v>
      </c>
      <c r="B173" s="2" t="s">
        <v>79</v>
      </c>
      <c r="C173" s="2" t="s">
        <v>217</v>
      </c>
      <c r="D173" s="2" t="s">
        <v>373</v>
      </c>
      <c r="E173" s="2" t="s">
        <v>374</v>
      </c>
      <c r="F173" s="2" t="s">
        <v>20</v>
      </c>
      <c r="G173" s="2" t="s">
        <v>21</v>
      </c>
      <c r="H173" s="3">
        <v>176000</v>
      </c>
      <c r="I173" s="2" t="s">
        <v>220</v>
      </c>
      <c r="J173" s="2" t="s">
        <v>221</v>
      </c>
    </row>
    <row r="174" spans="1:10" x14ac:dyDescent="0.35">
      <c r="A174" s="2" t="s">
        <v>216</v>
      </c>
      <c r="B174" s="2" t="s">
        <v>79</v>
      </c>
      <c r="C174" s="2" t="s">
        <v>217</v>
      </c>
      <c r="D174" s="2" t="s">
        <v>375</v>
      </c>
      <c r="E174" s="2" t="s">
        <v>376</v>
      </c>
      <c r="F174" s="2" t="s">
        <v>12</v>
      </c>
      <c r="G174" s="2" t="s">
        <v>13</v>
      </c>
      <c r="H174" s="3">
        <v>157850</v>
      </c>
      <c r="I174" s="2" t="s">
        <v>220</v>
      </c>
      <c r="J174" s="2" t="s">
        <v>221</v>
      </c>
    </row>
    <row r="175" spans="1:10" x14ac:dyDescent="0.35">
      <c r="A175" s="2" t="s">
        <v>216</v>
      </c>
      <c r="B175" s="2" t="s">
        <v>79</v>
      </c>
      <c r="C175" s="2" t="s">
        <v>217</v>
      </c>
      <c r="D175" s="2" t="s">
        <v>377</v>
      </c>
      <c r="E175" s="2" t="s">
        <v>378</v>
      </c>
      <c r="F175" s="2" t="s">
        <v>8</v>
      </c>
      <c r="G175" s="2" t="s">
        <v>9</v>
      </c>
      <c r="H175" s="3">
        <v>0</v>
      </c>
      <c r="I175" s="2" t="s">
        <v>220</v>
      </c>
      <c r="J175" s="2" t="s">
        <v>221</v>
      </c>
    </row>
    <row r="176" spans="1:10" x14ac:dyDescent="0.35">
      <c r="A176" s="2" t="s">
        <v>216</v>
      </c>
      <c r="B176" s="2" t="s">
        <v>79</v>
      </c>
      <c r="C176" s="2" t="s">
        <v>217</v>
      </c>
      <c r="D176" s="2" t="s">
        <v>377</v>
      </c>
      <c r="E176" s="2" t="s">
        <v>378</v>
      </c>
      <c r="F176" s="2" t="s">
        <v>12</v>
      </c>
      <c r="G176" s="2" t="s">
        <v>13</v>
      </c>
      <c r="H176" s="3">
        <v>586905</v>
      </c>
      <c r="I176" s="2" t="s">
        <v>220</v>
      </c>
      <c r="J176" s="2" t="s">
        <v>221</v>
      </c>
    </row>
    <row r="177" spans="1:10" x14ac:dyDescent="0.35">
      <c r="A177" s="2" t="s">
        <v>216</v>
      </c>
      <c r="B177" s="2" t="s">
        <v>81</v>
      </c>
      <c r="C177" s="2" t="s">
        <v>217</v>
      </c>
      <c r="D177" s="2" t="s">
        <v>379</v>
      </c>
      <c r="E177" s="2" t="s">
        <v>380</v>
      </c>
      <c r="F177" s="2" t="s">
        <v>8</v>
      </c>
      <c r="G177" s="2" t="s">
        <v>9</v>
      </c>
      <c r="H177" s="3">
        <v>40000</v>
      </c>
      <c r="I177" s="2" t="s">
        <v>220</v>
      </c>
      <c r="J177" s="2" t="s">
        <v>221</v>
      </c>
    </row>
    <row r="178" spans="1:10" x14ac:dyDescent="0.35">
      <c r="A178" s="2" t="s">
        <v>216</v>
      </c>
      <c r="B178" s="2" t="s">
        <v>81</v>
      </c>
      <c r="C178" s="2" t="s">
        <v>217</v>
      </c>
      <c r="D178" s="2" t="s">
        <v>379</v>
      </c>
      <c r="E178" s="2" t="s">
        <v>380</v>
      </c>
      <c r="F178" s="2" t="s">
        <v>12</v>
      </c>
      <c r="G178" s="2" t="s">
        <v>13</v>
      </c>
      <c r="H178" s="3">
        <v>567914</v>
      </c>
      <c r="I178" s="2" t="s">
        <v>220</v>
      </c>
      <c r="J178" s="2" t="s">
        <v>221</v>
      </c>
    </row>
    <row r="179" spans="1:10" x14ac:dyDescent="0.35">
      <c r="A179" s="2" t="s">
        <v>216</v>
      </c>
      <c r="B179" s="2" t="s">
        <v>81</v>
      </c>
      <c r="C179" s="2" t="s">
        <v>217</v>
      </c>
      <c r="D179" s="2" t="s">
        <v>379</v>
      </c>
      <c r="E179" s="2" t="s">
        <v>380</v>
      </c>
      <c r="F179" s="2" t="s">
        <v>20</v>
      </c>
      <c r="G179" s="2" t="s">
        <v>21</v>
      </c>
      <c r="H179" s="3">
        <v>139327</v>
      </c>
      <c r="I179" s="2" t="s">
        <v>220</v>
      </c>
      <c r="J179" s="2" t="s">
        <v>221</v>
      </c>
    </row>
    <row r="180" spans="1:10" x14ac:dyDescent="0.35">
      <c r="A180" s="2" t="s">
        <v>216</v>
      </c>
      <c r="B180" s="2" t="s">
        <v>81</v>
      </c>
      <c r="C180" s="2" t="s">
        <v>217</v>
      </c>
      <c r="D180" s="2" t="s">
        <v>379</v>
      </c>
      <c r="E180" s="2" t="s">
        <v>380</v>
      </c>
      <c r="F180" s="2" t="s">
        <v>32</v>
      </c>
      <c r="G180" s="2" t="s">
        <v>33</v>
      </c>
      <c r="H180" s="3">
        <v>137150</v>
      </c>
      <c r="I180" s="2" t="s">
        <v>220</v>
      </c>
      <c r="J180" s="2" t="s">
        <v>221</v>
      </c>
    </row>
    <row r="181" spans="1:10" x14ac:dyDescent="0.35">
      <c r="A181" s="2" t="s">
        <v>216</v>
      </c>
      <c r="B181" s="2" t="s">
        <v>81</v>
      </c>
      <c r="C181" s="2" t="s">
        <v>217</v>
      </c>
      <c r="D181" s="2" t="s">
        <v>379</v>
      </c>
      <c r="E181" s="2" t="s">
        <v>380</v>
      </c>
      <c r="F181" s="2" t="s">
        <v>16</v>
      </c>
      <c r="G181" s="2" t="s">
        <v>17</v>
      </c>
      <c r="H181" s="3">
        <v>0</v>
      </c>
      <c r="I181" s="2" t="s">
        <v>220</v>
      </c>
      <c r="J181" s="2" t="s">
        <v>221</v>
      </c>
    </row>
    <row r="182" spans="1:10" x14ac:dyDescent="0.35">
      <c r="A182" s="2" t="s">
        <v>216</v>
      </c>
      <c r="B182" s="2" t="s">
        <v>81</v>
      </c>
      <c r="C182" s="2" t="s">
        <v>217</v>
      </c>
      <c r="D182" s="2" t="s">
        <v>381</v>
      </c>
      <c r="E182" s="2" t="s">
        <v>382</v>
      </c>
      <c r="F182" s="2" t="s">
        <v>8</v>
      </c>
      <c r="G182" s="2" t="s">
        <v>9</v>
      </c>
      <c r="H182" s="3">
        <v>6000000</v>
      </c>
      <c r="I182" s="2" t="s">
        <v>220</v>
      </c>
      <c r="J182" s="2" t="s">
        <v>221</v>
      </c>
    </row>
    <row r="183" spans="1:10" x14ac:dyDescent="0.35">
      <c r="A183" s="2" t="s">
        <v>216</v>
      </c>
      <c r="B183" s="2" t="s">
        <v>81</v>
      </c>
      <c r="C183" s="2" t="s">
        <v>217</v>
      </c>
      <c r="D183" s="2" t="s">
        <v>381</v>
      </c>
      <c r="E183" s="2" t="s">
        <v>382</v>
      </c>
      <c r="F183" s="2" t="s">
        <v>12</v>
      </c>
      <c r="G183" s="2" t="s">
        <v>13</v>
      </c>
      <c r="H183" s="3">
        <v>17583027</v>
      </c>
      <c r="I183" s="2" t="s">
        <v>220</v>
      </c>
      <c r="J183" s="2" t="s">
        <v>221</v>
      </c>
    </row>
    <row r="184" spans="1:10" x14ac:dyDescent="0.35">
      <c r="A184" s="2" t="s">
        <v>216</v>
      </c>
      <c r="B184" s="2" t="s">
        <v>81</v>
      </c>
      <c r="C184" s="2" t="s">
        <v>217</v>
      </c>
      <c r="D184" s="2" t="s">
        <v>381</v>
      </c>
      <c r="E184" s="2" t="s">
        <v>382</v>
      </c>
      <c r="F184" s="2" t="s">
        <v>24</v>
      </c>
      <c r="G184" s="2" t="s">
        <v>25</v>
      </c>
      <c r="H184" s="3">
        <v>2224950</v>
      </c>
      <c r="I184" s="2" t="s">
        <v>220</v>
      </c>
      <c r="J184" s="2" t="s">
        <v>221</v>
      </c>
    </row>
    <row r="185" spans="1:10" x14ac:dyDescent="0.35">
      <c r="A185" s="2" t="s">
        <v>216</v>
      </c>
      <c r="B185" s="2" t="s">
        <v>81</v>
      </c>
      <c r="C185" s="2" t="s">
        <v>217</v>
      </c>
      <c r="D185" s="2" t="s">
        <v>381</v>
      </c>
      <c r="E185" s="2" t="s">
        <v>382</v>
      </c>
      <c r="F185" s="2" t="s">
        <v>16</v>
      </c>
      <c r="G185" s="2" t="s">
        <v>17</v>
      </c>
      <c r="H185" s="3">
        <v>2238814</v>
      </c>
      <c r="I185" s="2" t="s">
        <v>220</v>
      </c>
      <c r="J185" s="2" t="s">
        <v>221</v>
      </c>
    </row>
    <row r="186" spans="1:10" x14ac:dyDescent="0.35">
      <c r="A186" s="2" t="s">
        <v>216</v>
      </c>
      <c r="B186" s="2" t="s">
        <v>81</v>
      </c>
      <c r="C186" s="2" t="s">
        <v>217</v>
      </c>
      <c r="D186" s="2" t="s">
        <v>383</v>
      </c>
      <c r="E186" s="2" t="s">
        <v>384</v>
      </c>
      <c r="F186" s="2" t="s">
        <v>8</v>
      </c>
      <c r="G186" s="2" t="s">
        <v>9</v>
      </c>
      <c r="H186" s="3">
        <v>3119317</v>
      </c>
      <c r="I186" s="2" t="s">
        <v>220</v>
      </c>
      <c r="J186" s="2" t="s">
        <v>221</v>
      </c>
    </row>
    <row r="187" spans="1:10" x14ac:dyDescent="0.35">
      <c r="A187" s="2" t="s">
        <v>216</v>
      </c>
      <c r="B187" s="2" t="s">
        <v>81</v>
      </c>
      <c r="C187" s="2" t="s">
        <v>217</v>
      </c>
      <c r="D187" s="2" t="s">
        <v>383</v>
      </c>
      <c r="E187" s="2" t="s">
        <v>384</v>
      </c>
      <c r="F187" s="2" t="s">
        <v>12</v>
      </c>
      <c r="G187" s="2" t="s">
        <v>13</v>
      </c>
      <c r="H187" s="3">
        <v>12500000</v>
      </c>
      <c r="I187" s="2" t="s">
        <v>220</v>
      </c>
      <c r="J187" s="2" t="s">
        <v>221</v>
      </c>
    </row>
    <row r="188" spans="1:10" x14ac:dyDescent="0.35">
      <c r="A188" s="2" t="s">
        <v>216</v>
      </c>
      <c r="B188" s="2" t="s">
        <v>81</v>
      </c>
      <c r="C188" s="2" t="s">
        <v>217</v>
      </c>
      <c r="D188" s="2" t="s">
        <v>383</v>
      </c>
      <c r="E188" s="2" t="s">
        <v>384</v>
      </c>
      <c r="F188" s="2" t="s">
        <v>24</v>
      </c>
      <c r="G188" s="2" t="s">
        <v>25</v>
      </c>
      <c r="H188" s="3">
        <v>3120650</v>
      </c>
      <c r="I188" s="2" t="s">
        <v>220</v>
      </c>
      <c r="J188" s="2" t="s">
        <v>221</v>
      </c>
    </row>
    <row r="189" spans="1:10" x14ac:dyDescent="0.35">
      <c r="A189" s="2" t="s">
        <v>216</v>
      </c>
      <c r="B189" s="2" t="s">
        <v>81</v>
      </c>
      <c r="C189" s="2" t="s">
        <v>217</v>
      </c>
      <c r="D189" s="2" t="s">
        <v>383</v>
      </c>
      <c r="E189" s="2" t="s">
        <v>384</v>
      </c>
      <c r="F189" s="2" t="s">
        <v>16</v>
      </c>
      <c r="G189" s="2" t="s">
        <v>17</v>
      </c>
      <c r="H189" s="3">
        <v>869959</v>
      </c>
      <c r="I189" s="2" t="s">
        <v>220</v>
      </c>
      <c r="J189" s="2" t="s">
        <v>221</v>
      </c>
    </row>
    <row r="190" spans="1:10" x14ac:dyDescent="0.35">
      <c r="A190" s="2" t="s">
        <v>216</v>
      </c>
      <c r="B190" s="2" t="s">
        <v>81</v>
      </c>
      <c r="C190" s="2" t="s">
        <v>217</v>
      </c>
      <c r="D190" s="2" t="s">
        <v>385</v>
      </c>
      <c r="E190" s="2" t="s">
        <v>386</v>
      </c>
      <c r="F190" s="2" t="s">
        <v>8</v>
      </c>
      <c r="G190" s="2" t="s">
        <v>9</v>
      </c>
      <c r="H190" s="3">
        <v>45000</v>
      </c>
      <c r="I190" s="2" t="s">
        <v>220</v>
      </c>
      <c r="J190" s="2" t="s">
        <v>221</v>
      </c>
    </row>
    <row r="191" spans="1:10" x14ac:dyDescent="0.35">
      <c r="A191" s="2" t="s">
        <v>216</v>
      </c>
      <c r="B191" s="2" t="s">
        <v>81</v>
      </c>
      <c r="C191" s="2" t="s">
        <v>217</v>
      </c>
      <c r="D191" s="2" t="s">
        <v>385</v>
      </c>
      <c r="E191" s="2" t="s">
        <v>386</v>
      </c>
      <c r="F191" s="2" t="s">
        <v>12</v>
      </c>
      <c r="G191" s="2" t="s">
        <v>13</v>
      </c>
      <c r="H191" s="3">
        <v>380894</v>
      </c>
      <c r="I191" s="2" t="s">
        <v>220</v>
      </c>
      <c r="J191" s="2" t="s">
        <v>221</v>
      </c>
    </row>
    <row r="192" spans="1:10" x14ac:dyDescent="0.35">
      <c r="A192" s="2" t="s">
        <v>216</v>
      </c>
      <c r="B192" s="2" t="s">
        <v>81</v>
      </c>
      <c r="C192" s="2" t="s">
        <v>217</v>
      </c>
      <c r="D192" s="2" t="s">
        <v>385</v>
      </c>
      <c r="E192" s="2" t="s">
        <v>386</v>
      </c>
      <c r="F192" s="2" t="s">
        <v>24</v>
      </c>
      <c r="G192" s="2" t="s">
        <v>25</v>
      </c>
      <c r="H192" s="3">
        <v>153000</v>
      </c>
      <c r="I192" s="2" t="s">
        <v>220</v>
      </c>
      <c r="J192" s="2" t="s">
        <v>221</v>
      </c>
    </row>
    <row r="193" spans="1:10" x14ac:dyDescent="0.35">
      <c r="A193" s="2" t="s">
        <v>216</v>
      </c>
      <c r="B193" s="2" t="s">
        <v>81</v>
      </c>
      <c r="C193" s="2" t="s">
        <v>217</v>
      </c>
      <c r="D193" s="2" t="s">
        <v>385</v>
      </c>
      <c r="E193" s="2" t="s">
        <v>386</v>
      </c>
      <c r="F193" s="2" t="s">
        <v>16</v>
      </c>
      <c r="G193" s="2" t="s">
        <v>17</v>
      </c>
      <c r="H193" s="3">
        <v>4500</v>
      </c>
      <c r="I193" s="2" t="s">
        <v>220</v>
      </c>
      <c r="J193" s="2" t="s">
        <v>221</v>
      </c>
    </row>
    <row r="194" spans="1:10" x14ac:dyDescent="0.35">
      <c r="A194" s="2" t="s">
        <v>216</v>
      </c>
      <c r="B194" s="2" t="s">
        <v>81</v>
      </c>
      <c r="C194" s="2" t="s">
        <v>217</v>
      </c>
      <c r="D194" s="2" t="s">
        <v>387</v>
      </c>
      <c r="E194" s="2" t="s">
        <v>388</v>
      </c>
      <c r="F194" s="2" t="s">
        <v>8</v>
      </c>
      <c r="G194" s="2" t="s">
        <v>9</v>
      </c>
      <c r="H194" s="3">
        <v>350000</v>
      </c>
      <c r="I194" s="2" t="s">
        <v>220</v>
      </c>
      <c r="J194" s="2" t="s">
        <v>221</v>
      </c>
    </row>
    <row r="195" spans="1:10" x14ac:dyDescent="0.35">
      <c r="A195" s="2" t="s">
        <v>216</v>
      </c>
      <c r="B195" s="2" t="s">
        <v>81</v>
      </c>
      <c r="C195" s="2" t="s">
        <v>217</v>
      </c>
      <c r="D195" s="2" t="s">
        <v>387</v>
      </c>
      <c r="E195" s="2" t="s">
        <v>388</v>
      </c>
      <c r="F195" s="2" t="s">
        <v>12</v>
      </c>
      <c r="G195" s="2" t="s">
        <v>13</v>
      </c>
      <c r="H195" s="3">
        <v>1888300</v>
      </c>
      <c r="I195" s="2" t="s">
        <v>220</v>
      </c>
      <c r="J195" s="2" t="s">
        <v>221</v>
      </c>
    </row>
    <row r="196" spans="1:10" x14ac:dyDescent="0.35">
      <c r="A196" s="2" t="s">
        <v>216</v>
      </c>
      <c r="B196" s="2" t="s">
        <v>81</v>
      </c>
      <c r="C196" s="2" t="s">
        <v>217</v>
      </c>
      <c r="D196" s="2" t="s">
        <v>387</v>
      </c>
      <c r="E196" s="2" t="s">
        <v>388</v>
      </c>
      <c r="F196" s="2" t="s">
        <v>20</v>
      </c>
      <c r="G196" s="2" t="s">
        <v>21</v>
      </c>
      <c r="H196" s="3">
        <v>1280193</v>
      </c>
      <c r="I196" s="2" t="s">
        <v>220</v>
      </c>
      <c r="J196" s="2" t="s">
        <v>221</v>
      </c>
    </row>
    <row r="197" spans="1:10" x14ac:dyDescent="0.35">
      <c r="A197" s="2" t="s">
        <v>216</v>
      </c>
      <c r="B197" s="2" t="s">
        <v>83</v>
      </c>
      <c r="C197" s="2" t="s">
        <v>217</v>
      </c>
      <c r="D197" s="2" t="s">
        <v>389</v>
      </c>
      <c r="E197" s="2" t="s">
        <v>390</v>
      </c>
      <c r="F197" s="2" t="s">
        <v>12</v>
      </c>
      <c r="G197" s="2" t="s">
        <v>13</v>
      </c>
      <c r="H197" s="3">
        <v>465989</v>
      </c>
      <c r="I197" s="2" t="s">
        <v>220</v>
      </c>
      <c r="J197" s="2" t="s">
        <v>221</v>
      </c>
    </row>
    <row r="198" spans="1:10" x14ac:dyDescent="0.35">
      <c r="A198" s="2" t="s">
        <v>216</v>
      </c>
      <c r="B198" s="2" t="s">
        <v>83</v>
      </c>
      <c r="C198" s="2" t="s">
        <v>217</v>
      </c>
      <c r="D198" s="2" t="s">
        <v>391</v>
      </c>
      <c r="E198" s="2" t="s">
        <v>392</v>
      </c>
      <c r="F198" s="2" t="s">
        <v>8</v>
      </c>
      <c r="G198" s="2" t="s">
        <v>9</v>
      </c>
      <c r="H198" s="3">
        <v>100000</v>
      </c>
      <c r="I198" s="2" t="s">
        <v>220</v>
      </c>
      <c r="J198" s="2" t="s">
        <v>221</v>
      </c>
    </row>
    <row r="199" spans="1:10" x14ac:dyDescent="0.35">
      <c r="A199" s="2" t="s">
        <v>216</v>
      </c>
      <c r="B199" s="2" t="s">
        <v>83</v>
      </c>
      <c r="C199" s="2" t="s">
        <v>217</v>
      </c>
      <c r="D199" s="2" t="s">
        <v>391</v>
      </c>
      <c r="E199" s="2" t="s">
        <v>392</v>
      </c>
      <c r="F199" s="2" t="s">
        <v>12</v>
      </c>
      <c r="G199" s="2" t="s">
        <v>13</v>
      </c>
      <c r="H199" s="3">
        <v>4739300</v>
      </c>
      <c r="I199" s="2" t="s">
        <v>220</v>
      </c>
      <c r="J199" s="2" t="s">
        <v>221</v>
      </c>
    </row>
    <row r="200" spans="1:10" x14ac:dyDescent="0.35">
      <c r="A200" s="2" t="s">
        <v>216</v>
      </c>
      <c r="B200" s="2" t="s">
        <v>83</v>
      </c>
      <c r="C200" s="2" t="s">
        <v>217</v>
      </c>
      <c r="D200" s="2" t="s">
        <v>391</v>
      </c>
      <c r="E200" s="2" t="s">
        <v>392</v>
      </c>
      <c r="F200" s="2" t="s">
        <v>20</v>
      </c>
      <c r="G200" s="2" t="s">
        <v>21</v>
      </c>
      <c r="H200" s="3">
        <v>422250</v>
      </c>
      <c r="I200" s="2" t="s">
        <v>220</v>
      </c>
      <c r="J200" s="2" t="s">
        <v>221</v>
      </c>
    </row>
    <row r="201" spans="1:10" x14ac:dyDescent="0.35">
      <c r="A201" s="2" t="s">
        <v>216</v>
      </c>
      <c r="B201" s="2" t="s">
        <v>83</v>
      </c>
      <c r="C201" s="2" t="s">
        <v>217</v>
      </c>
      <c r="D201" s="2" t="s">
        <v>391</v>
      </c>
      <c r="E201" s="2" t="s">
        <v>392</v>
      </c>
      <c r="F201" s="2" t="s">
        <v>32</v>
      </c>
      <c r="G201" s="2" t="s">
        <v>33</v>
      </c>
      <c r="H201" s="3">
        <v>332126</v>
      </c>
      <c r="I201" s="2" t="s">
        <v>220</v>
      </c>
      <c r="J201" s="2" t="s">
        <v>221</v>
      </c>
    </row>
    <row r="202" spans="1:10" x14ac:dyDescent="0.35">
      <c r="A202" s="2" t="s">
        <v>216</v>
      </c>
      <c r="B202" s="2" t="s">
        <v>85</v>
      </c>
      <c r="C202" s="2" t="s">
        <v>217</v>
      </c>
      <c r="D202" s="2" t="s">
        <v>393</v>
      </c>
      <c r="E202" s="2" t="s">
        <v>394</v>
      </c>
      <c r="F202" s="2" t="s">
        <v>8</v>
      </c>
      <c r="G202" s="2" t="s">
        <v>9</v>
      </c>
      <c r="H202" s="3">
        <v>25000</v>
      </c>
      <c r="I202" s="2" t="s">
        <v>220</v>
      </c>
      <c r="J202" s="2" t="s">
        <v>221</v>
      </c>
    </row>
    <row r="203" spans="1:10" x14ac:dyDescent="0.35">
      <c r="A203" s="2" t="s">
        <v>216</v>
      </c>
      <c r="B203" s="2" t="s">
        <v>85</v>
      </c>
      <c r="C203" s="2" t="s">
        <v>217</v>
      </c>
      <c r="D203" s="2" t="s">
        <v>393</v>
      </c>
      <c r="E203" s="2" t="s">
        <v>394</v>
      </c>
      <c r="F203" s="2" t="s">
        <v>12</v>
      </c>
      <c r="G203" s="2" t="s">
        <v>13</v>
      </c>
      <c r="H203" s="3">
        <v>3224817</v>
      </c>
      <c r="I203" s="2" t="s">
        <v>220</v>
      </c>
      <c r="J203" s="2" t="s">
        <v>221</v>
      </c>
    </row>
    <row r="204" spans="1:10" x14ac:dyDescent="0.35">
      <c r="A204" s="2" t="s">
        <v>216</v>
      </c>
      <c r="B204" s="2" t="s">
        <v>85</v>
      </c>
      <c r="C204" s="2" t="s">
        <v>217</v>
      </c>
      <c r="D204" s="2" t="s">
        <v>393</v>
      </c>
      <c r="E204" s="2" t="s">
        <v>394</v>
      </c>
      <c r="F204" s="2" t="s">
        <v>16</v>
      </c>
      <c r="G204" s="2" t="s">
        <v>17</v>
      </c>
      <c r="H204" s="3">
        <v>500000</v>
      </c>
      <c r="I204" s="2" t="s">
        <v>220</v>
      </c>
      <c r="J204" s="2" t="s">
        <v>221</v>
      </c>
    </row>
    <row r="205" spans="1:10" x14ac:dyDescent="0.35">
      <c r="A205" s="2" t="s">
        <v>216</v>
      </c>
      <c r="B205" s="2" t="s">
        <v>87</v>
      </c>
      <c r="C205" s="2" t="s">
        <v>217</v>
      </c>
      <c r="D205" s="2" t="s">
        <v>395</v>
      </c>
      <c r="E205" s="2" t="s">
        <v>396</v>
      </c>
      <c r="F205" s="2" t="s">
        <v>8</v>
      </c>
      <c r="G205" s="2" t="s">
        <v>9</v>
      </c>
      <c r="H205" s="3">
        <v>17367</v>
      </c>
      <c r="I205" s="2" t="s">
        <v>220</v>
      </c>
      <c r="J205" s="2" t="s">
        <v>221</v>
      </c>
    </row>
    <row r="206" spans="1:10" x14ac:dyDescent="0.35">
      <c r="A206" s="2" t="s">
        <v>216</v>
      </c>
      <c r="B206" s="2" t="s">
        <v>87</v>
      </c>
      <c r="C206" s="2" t="s">
        <v>217</v>
      </c>
      <c r="D206" s="2" t="s">
        <v>395</v>
      </c>
      <c r="E206" s="2" t="s">
        <v>396</v>
      </c>
      <c r="F206" s="2" t="s">
        <v>12</v>
      </c>
      <c r="G206" s="2" t="s">
        <v>13</v>
      </c>
      <c r="H206" s="3">
        <v>1842509</v>
      </c>
      <c r="I206" s="2" t="s">
        <v>220</v>
      </c>
      <c r="J206" s="2" t="s">
        <v>221</v>
      </c>
    </row>
    <row r="207" spans="1:10" x14ac:dyDescent="0.35">
      <c r="A207" s="2" t="s">
        <v>216</v>
      </c>
      <c r="B207" s="2" t="s">
        <v>87</v>
      </c>
      <c r="C207" s="2" t="s">
        <v>217</v>
      </c>
      <c r="D207" s="2" t="s">
        <v>395</v>
      </c>
      <c r="E207" s="2" t="s">
        <v>396</v>
      </c>
      <c r="F207" s="2" t="s">
        <v>20</v>
      </c>
      <c r="G207" s="2" t="s">
        <v>21</v>
      </c>
      <c r="H207" s="3">
        <v>529425</v>
      </c>
      <c r="I207" s="2" t="s">
        <v>220</v>
      </c>
      <c r="J207" s="2" t="s">
        <v>221</v>
      </c>
    </row>
    <row r="208" spans="1:10" x14ac:dyDescent="0.35">
      <c r="A208" s="2" t="s">
        <v>216</v>
      </c>
      <c r="B208" s="2" t="s">
        <v>87</v>
      </c>
      <c r="C208" s="2" t="s">
        <v>217</v>
      </c>
      <c r="D208" s="2" t="s">
        <v>395</v>
      </c>
      <c r="E208" s="2" t="s">
        <v>396</v>
      </c>
      <c r="F208" s="2" t="s">
        <v>16</v>
      </c>
      <c r="G208" s="2" t="s">
        <v>17</v>
      </c>
      <c r="H208" s="3">
        <v>67611</v>
      </c>
      <c r="I208" s="2" t="s">
        <v>220</v>
      </c>
      <c r="J208" s="2" t="s">
        <v>221</v>
      </c>
    </row>
    <row r="209" spans="1:10" x14ac:dyDescent="0.35">
      <c r="A209" s="2" t="s">
        <v>216</v>
      </c>
      <c r="B209" s="2" t="s">
        <v>87</v>
      </c>
      <c r="C209" s="2" t="s">
        <v>217</v>
      </c>
      <c r="D209" s="2" t="s">
        <v>397</v>
      </c>
      <c r="E209" s="2" t="s">
        <v>398</v>
      </c>
      <c r="F209" s="2" t="s">
        <v>8</v>
      </c>
      <c r="G209" s="2" t="s">
        <v>9</v>
      </c>
      <c r="H209" s="3">
        <v>245000</v>
      </c>
      <c r="I209" s="2" t="s">
        <v>220</v>
      </c>
      <c r="J209" s="2" t="s">
        <v>221</v>
      </c>
    </row>
    <row r="210" spans="1:10" x14ac:dyDescent="0.35">
      <c r="A210" s="2" t="s">
        <v>216</v>
      </c>
      <c r="B210" s="2" t="s">
        <v>87</v>
      </c>
      <c r="C210" s="2" t="s">
        <v>217</v>
      </c>
      <c r="D210" s="2" t="s">
        <v>397</v>
      </c>
      <c r="E210" s="2" t="s">
        <v>398</v>
      </c>
      <c r="F210" s="2" t="s">
        <v>12</v>
      </c>
      <c r="G210" s="2" t="s">
        <v>13</v>
      </c>
      <c r="H210" s="3">
        <v>2047612</v>
      </c>
      <c r="I210" s="2" t="s">
        <v>220</v>
      </c>
      <c r="J210" s="2" t="s">
        <v>221</v>
      </c>
    </row>
    <row r="211" spans="1:10" x14ac:dyDescent="0.35">
      <c r="A211" s="2" t="s">
        <v>216</v>
      </c>
      <c r="B211" s="2" t="s">
        <v>87</v>
      </c>
      <c r="C211" s="2" t="s">
        <v>217</v>
      </c>
      <c r="D211" s="2" t="s">
        <v>397</v>
      </c>
      <c r="E211" s="2" t="s">
        <v>398</v>
      </c>
      <c r="F211" s="2" t="s">
        <v>24</v>
      </c>
      <c r="G211" s="2" t="s">
        <v>25</v>
      </c>
      <c r="H211" s="3">
        <v>412649</v>
      </c>
      <c r="I211" s="2" t="s">
        <v>220</v>
      </c>
      <c r="J211" s="2" t="s">
        <v>221</v>
      </c>
    </row>
    <row r="212" spans="1:10" x14ac:dyDescent="0.35">
      <c r="A212" s="2" t="s">
        <v>216</v>
      </c>
      <c r="B212" s="2" t="s">
        <v>87</v>
      </c>
      <c r="C212" s="2" t="s">
        <v>217</v>
      </c>
      <c r="D212" s="2" t="s">
        <v>397</v>
      </c>
      <c r="E212" s="2" t="s">
        <v>398</v>
      </c>
      <c r="F212" s="2" t="s">
        <v>16</v>
      </c>
      <c r="G212" s="2" t="s">
        <v>17</v>
      </c>
      <c r="H212" s="3">
        <v>95000</v>
      </c>
      <c r="I212" s="2" t="s">
        <v>220</v>
      </c>
      <c r="J212" s="2" t="s">
        <v>221</v>
      </c>
    </row>
    <row r="213" spans="1:10" x14ac:dyDescent="0.35">
      <c r="A213" s="2" t="s">
        <v>216</v>
      </c>
      <c r="B213" s="2" t="s">
        <v>87</v>
      </c>
      <c r="C213" s="2" t="s">
        <v>217</v>
      </c>
      <c r="D213" s="2" t="s">
        <v>399</v>
      </c>
      <c r="E213" s="2" t="s">
        <v>400</v>
      </c>
      <c r="F213" s="2" t="s">
        <v>12</v>
      </c>
      <c r="G213" s="2" t="s">
        <v>13</v>
      </c>
      <c r="H213" s="3">
        <v>356618</v>
      </c>
      <c r="I213" s="2" t="s">
        <v>220</v>
      </c>
      <c r="J213" s="2" t="s">
        <v>221</v>
      </c>
    </row>
    <row r="214" spans="1:10" x14ac:dyDescent="0.35">
      <c r="A214" s="2" t="s">
        <v>216</v>
      </c>
      <c r="B214" s="2" t="s">
        <v>87</v>
      </c>
      <c r="C214" s="2" t="s">
        <v>217</v>
      </c>
      <c r="D214" s="2" t="s">
        <v>399</v>
      </c>
      <c r="E214" s="2" t="s">
        <v>400</v>
      </c>
      <c r="F214" s="2" t="s">
        <v>16</v>
      </c>
      <c r="G214" s="2" t="s">
        <v>17</v>
      </c>
      <c r="H214" s="3">
        <v>0</v>
      </c>
      <c r="I214" s="2" t="s">
        <v>220</v>
      </c>
      <c r="J214" s="2" t="s">
        <v>221</v>
      </c>
    </row>
    <row r="215" spans="1:10" x14ac:dyDescent="0.35">
      <c r="A215" s="2" t="s">
        <v>216</v>
      </c>
      <c r="B215" s="2" t="s">
        <v>87</v>
      </c>
      <c r="C215" s="2" t="s">
        <v>217</v>
      </c>
      <c r="D215" s="2" t="s">
        <v>401</v>
      </c>
      <c r="E215" s="2" t="s">
        <v>402</v>
      </c>
      <c r="F215" s="2" t="s">
        <v>12</v>
      </c>
      <c r="G215" s="2" t="s">
        <v>13</v>
      </c>
      <c r="H215" s="3">
        <v>252094</v>
      </c>
      <c r="I215" s="2" t="s">
        <v>220</v>
      </c>
      <c r="J215" s="2" t="s">
        <v>221</v>
      </c>
    </row>
    <row r="216" spans="1:10" x14ac:dyDescent="0.35">
      <c r="A216" s="2" t="s">
        <v>216</v>
      </c>
      <c r="B216" s="2" t="s">
        <v>87</v>
      </c>
      <c r="C216" s="2" t="s">
        <v>217</v>
      </c>
      <c r="D216" s="2" t="s">
        <v>401</v>
      </c>
      <c r="E216" s="2" t="s">
        <v>402</v>
      </c>
      <c r="F216" s="2" t="s">
        <v>20</v>
      </c>
      <c r="G216" s="2" t="s">
        <v>21</v>
      </c>
      <c r="H216" s="3">
        <v>120000</v>
      </c>
      <c r="I216" s="2" t="s">
        <v>220</v>
      </c>
      <c r="J216" s="2" t="s">
        <v>221</v>
      </c>
    </row>
    <row r="217" spans="1:10" x14ac:dyDescent="0.35">
      <c r="A217" s="2" t="s">
        <v>216</v>
      </c>
      <c r="B217" s="2" t="s">
        <v>87</v>
      </c>
      <c r="C217" s="2" t="s">
        <v>217</v>
      </c>
      <c r="D217" s="2" t="s">
        <v>403</v>
      </c>
      <c r="E217" s="2" t="s">
        <v>404</v>
      </c>
      <c r="F217" s="2" t="s">
        <v>8</v>
      </c>
      <c r="G217" s="2" t="s">
        <v>9</v>
      </c>
      <c r="H217" s="3">
        <v>4500</v>
      </c>
      <c r="I217" s="2" t="s">
        <v>220</v>
      </c>
      <c r="J217" s="2" t="s">
        <v>221</v>
      </c>
    </row>
    <row r="218" spans="1:10" x14ac:dyDescent="0.35">
      <c r="A218" s="2" t="s">
        <v>216</v>
      </c>
      <c r="B218" s="2" t="s">
        <v>87</v>
      </c>
      <c r="C218" s="2" t="s">
        <v>217</v>
      </c>
      <c r="D218" s="2" t="s">
        <v>403</v>
      </c>
      <c r="E218" s="2" t="s">
        <v>404</v>
      </c>
      <c r="F218" s="2" t="s">
        <v>12</v>
      </c>
      <c r="G218" s="2" t="s">
        <v>13</v>
      </c>
      <c r="H218" s="3">
        <v>909813</v>
      </c>
      <c r="I218" s="2" t="s">
        <v>220</v>
      </c>
      <c r="J218" s="2" t="s">
        <v>221</v>
      </c>
    </row>
    <row r="219" spans="1:10" x14ac:dyDescent="0.35">
      <c r="A219" s="2" t="s">
        <v>216</v>
      </c>
      <c r="B219" s="2" t="s">
        <v>87</v>
      </c>
      <c r="C219" s="2" t="s">
        <v>217</v>
      </c>
      <c r="D219" s="2" t="s">
        <v>403</v>
      </c>
      <c r="E219" s="2" t="s">
        <v>404</v>
      </c>
      <c r="F219" s="2" t="s">
        <v>20</v>
      </c>
      <c r="G219" s="2" t="s">
        <v>21</v>
      </c>
      <c r="H219" s="3">
        <v>225650</v>
      </c>
      <c r="I219" s="2" t="s">
        <v>220</v>
      </c>
      <c r="J219" s="2" t="s">
        <v>221</v>
      </c>
    </row>
    <row r="220" spans="1:10" x14ac:dyDescent="0.35">
      <c r="A220" s="2" t="s">
        <v>216</v>
      </c>
      <c r="B220" s="2" t="s">
        <v>87</v>
      </c>
      <c r="C220" s="2" t="s">
        <v>217</v>
      </c>
      <c r="D220" s="2" t="s">
        <v>403</v>
      </c>
      <c r="E220" s="2" t="s">
        <v>404</v>
      </c>
      <c r="F220" s="2" t="s">
        <v>16</v>
      </c>
      <c r="G220" s="2" t="s">
        <v>17</v>
      </c>
      <c r="H220" s="3">
        <v>4500</v>
      </c>
      <c r="I220" s="2" t="s">
        <v>220</v>
      </c>
      <c r="J220" s="2" t="s">
        <v>221</v>
      </c>
    </row>
    <row r="221" spans="1:10" x14ac:dyDescent="0.35">
      <c r="A221" s="2" t="s">
        <v>216</v>
      </c>
      <c r="B221" s="2" t="s">
        <v>87</v>
      </c>
      <c r="C221" s="2" t="s">
        <v>217</v>
      </c>
      <c r="D221" s="2" t="s">
        <v>405</v>
      </c>
      <c r="E221" s="2" t="s">
        <v>406</v>
      </c>
      <c r="F221" s="2" t="s">
        <v>8</v>
      </c>
      <c r="G221" s="2" t="s">
        <v>9</v>
      </c>
      <c r="H221" s="3">
        <v>410500</v>
      </c>
      <c r="I221" s="2" t="s">
        <v>220</v>
      </c>
      <c r="J221" s="2" t="s">
        <v>221</v>
      </c>
    </row>
    <row r="222" spans="1:10" x14ac:dyDescent="0.35">
      <c r="A222" s="2" t="s">
        <v>216</v>
      </c>
      <c r="B222" s="2" t="s">
        <v>87</v>
      </c>
      <c r="C222" s="2" t="s">
        <v>217</v>
      </c>
      <c r="D222" s="2" t="s">
        <v>405</v>
      </c>
      <c r="E222" s="2" t="s">
        <v>406</v>
      </c>
      <c r="F222" s="2" t="s">
        <v>12</v>
      </c>
      <c r="G222" s="2" t="s">
        <v>13</v>
      </c>
      <c r="H222" s="3">
        <v>2725000</v>
      </c>
      <c r="I222" s="2" t="s">
        <v>220</v>
      </c>
      <c r="J222" s="2" t="s">
        <v>221</v>
      </c>
    </row>
    <row r="223" spans="1:10" x14ac:dyDescent="0.35">
      <c r="A223" s="2" t="s">
        <v>216</v>
      </c>
      <c r="B223" s="2" t="s">
        <v>87</v>
      </c>
      <c r="C223" s="2" t="s">
        <v>217</v>
      </c>
      <c r="D223" s="2" t="s">
        <v>405</v>
      </c>
      <c r="E223" s="2" t="s">
        <v>406</v>
      </c>
      <c r="F223" s="2" t="s">
        <v>20</v>
      </c>
      <c r="G223" s="2" t="s">
        <v>21</v>
      </c>
      <c r="H223" s="3">
        <v>623050</v>
      </c>
      <c r="I223" s="2" t="s">
        <v>220</v>
      </c>
      <c r="J223" s="2" t="s">
        <v>221</v>
      </c>
    </row>
    <row r="224" spans="1:10" x14ac:dyDescent="0.35">
      <c r="A224" s="2" t="s">
        <v>216</v>
      </c>
      <c r="B224" s="2" t="s">
        <v>87</v>
      </c>
      <c r="C224" s="2" t="s">
        <v>217</v>
      </c>
      <c r="D224" s="2" t="s">
        <v>405</v>
      </c>
      <c r="E224" s="2" t="s">
        <v>406</v>
      </c>
      <c r="F224" s="2" t="s">
        <v>16</v>
      </c>
      <c r="G224" s="2" t="s">
        <v>17</v>
      </c>
      <c r="H224" s="3">
        <v>150000</v>
      </c>
      <c r="I224" s="2" t="s">
        <v>220</v>
      </c>
      <c r="J224" s="2" t="s">
        <v>221</v>
      </c>
    </row>
    <row r="225" spans="1:10" x14ac:dyDescent="0.35">
      <c r="A225" s="2" t="s">
        <v>216</v>
      </c>
      <c r="B225" s="2" t="s">
        <v>89</v>
      </c>
      <c r="C225" s="2" t="s">
        <v>217</v>
      </c>
      <c r="D225" s="2" t="s">
        <v>407</v>
      </c>
      <c r="E225" s="2" t="s">
        <v>408</v>
      </c>
      <c r="F225" s="2" t="s">
        <v>12</v>
      </c>
      <c r="G225" s="2" t="s">
        <v>13</v>
      </c>
      <c r="H225" s="3">
        <v>114985</v>
      </c>
      <c r="I225" s="2" t="s">
        <v>220</v>
      </c>
      <c r="J225" s="2" t="s">
        <v>221</v>
      </c>
    </row>
    <row r="226" spans="1:10" x14ac:dyDescent="0.35">
      <c r="A226" s="2" t="s">
        <v>216</v>
      </c>
      <c r="B226" s="2" t="s">
        <v>89</v>
      </c>
      <c r="C226" s="2" t="s">
        <v>217</v>
      </c>
      <c r="D226" s="2" t="s">
        <v>409</v>
      </c>
      <c r="E226" s="2" t="s">
        <v>410</v>
      </c>
      <c r="F226" s="2" t="s">
        <v>8</v>
      </c>
      <c r="G226" s="2" t="s">
        <v>9</v>
      </c>
      <c r="H226" s="3">
        <v>0</v>
      </c>
      <c r="I226" s="2" t="s">
        <v>220</v>
      </c>
      <c r="J226" s="2" t="s">
        <v>221</v>
      </c>
    </row>
    <row r="227" spans="1:10" x14ac:dyDescent="0.35">
      <c r="A227" s="2" t="s">
        <v>216</v>
      </c>
      <c r="B227" s="2" t="s">
        <v>89</v>
      </c>
      <c r="C227" s="2" t="s">
        <v>217</v>
      </c>
      <c r="D227" s="2" t="s">
        <v>409</v>
      </c>
      <c r="E227" s="2" t="s">
        <v>410</v>
      </c>
      <c r="F227" s="2" t="s">
        <v>12</v>
      </c>
      <c r="G227" s="2" t="s">
        <v>13</v>
      </c>
      <c r="H227" s="3">
        <v>195017</v>
      </c>
      <c r="I227" s="2" t="s">
        <v>220</v>
      </c>
      <c r="J227" s="2" t="s">
        <v>221</v>
      </c>
    </row>
    <row r="228" spans="1:10" x14ac:dyDescent="0.35">
      <c r="A228" s="2" t="s">
        <v>216</v>
      </c>
      <c r="B228" s="2" t="s">
        <v>89</v>
      </c>
      <c r="C228" s="2" t="s">
        <v>217</v>
      </c>
      <c r="D228" s="2" t="s">
        <v>411</v>
      </c>
      <c r="E228" s="2" t="s">
        <v>412</v>
      </c>
      <c r="F228" s="2" t="s">
        <v>12</v>
      </c>
      <c r="G228" s="2" t="s">
        <v>13</v>
      </c>
      <c r="H228" s="3">
        <v>29593</v>
      </c>
      <c r="I228" s="2" t="s">
        <v>220</v>
      </c>
      <c r="J228" s="2" t="s">
        <v>221</v>
      </c>
    </row>
    <row r="229" spans="1:10" x14ac:dyDescent="0.35">
      <c r="A229" s="2" t="s">
        <v>216</v>
      </c>
      <c r="B229" s="2" t="s">
        <v>89</v>
      </c>
      <c r="C229" s="2" t="s">
        <v>217</v>
      </c>
      <c r="D229" s="2" t="s">
        <v>413</v>
      </c>
      <c r="E229" s="2" t="s">
        <v>414</v>
      </c>
      <c r="F229" s="2" t="s">
        <v>8</v>
      </c>
      <c r="G229" s="2" t="s">
        <v>9</v>
      </c>
      <c r="H229" s="3">
        <v>120000</v>
      </c>
      <c r="I229" s="2" t="s">
        <v>220</v>
      </c>
      <c r="J229" s="2" t="s">
        <v>221</v>
      </c>
    </row>
    <row r="230" spans="1:10" x14ac:dyDescent="0.35">
      <c r="A230" s="2" t="s">
        <v>216</v>
      </c>
      <c r="B230" s="2" t="s">
        <v>89</v>
      </c>
      <c r="C230" s="2" t="s">
        <v>217</v>
      </c>
      <c r="D230" s="2" t="s">
        <v>413</v>
      </c>
      <c r="E230" s="2" t="s">
        <v>414</v>
      </c>
      <c r="F230" s="2" t="s">
        <v>12</v>
      </c>
      <c r="G230" s="2" t="s">
        <v>13</v>
      </c>
      <c r="H230" s="3">
        <v>2478871</v>
      </c>
      <c r="I230" s="2" t="s">
        <v>220</v>
      </c>
      <c r="J230" s="2" t="s">
        <v>221</v>
      </c>
    </row>
    <row r="231" spans="1:10" x14ac:dyDescent="0.35">
      <c r="A231" s="2" t="s">
        <v>216</v>
      </c>
      <c r="B231" s="2" t="s">
        <v>89</v>
      </c>
      <c r="C231" s="2" t="s">
        <v>217</v>
      </c>
      <c r="D231" s="2" t="s">
        <v>413</v>
      </c>
      <c r="E231" s="2" t="s">
        <v>414</v>
      </c>
      <c r="F231" s="2" t="s">
        <v>20</v>
      </c>
      <c r="G231" s="2" t="s">
        <v>21</v>
      </c>
      <c r="H231" s="3">
        <v>1343000</v>
      </c>
      <c r="I231" s="2" t="s">
        <v>220</v>
      </c>
      <c r="J231" s="2" t="s">
        <v>221</v>
      </c>
    </row>
    <row r="232" spans="1:10" x14ac:dyDescent="0.35">
      <c r="A232" s="2" t="s">
        <v>216</v>
      </c>
      <c r="B232" s="2" t="s">
        <v>91</v>
      </c>
      <c r="C232" s="2" t="s">
        <v>217</v>
      </c>
      <c r="D232" s="2" t="s">
        <v>415</v>
      </c>
      <c r="E232" s="2" t="s">
        <v>416</v>
      </c>
      <c r="F232" s="2" t="s">
        <v>12</v>
      </c>
      <c r="G232" s="2" t="s">
        <v>13</v>
      </c>
      <c r="H232" s="3">
        <v>509494</v>
      </c>
      <c r="I232" s="2" t="s">
        <v>220</v>
      </c>
      <c r="J232" s="2" t="s">
        <v>221</v>
      </c>
    </row>
    <row r="233" spans="1:10" x14ac:dyDescent="0.35">
      <c r="A233" s="2" t="s">
        <v>216</v>
      </c>
      <c r="B233" s="2" t="s">
        <v>91</v>
      </c>
      <c r="C233" s="2" t="s">
        <v>217</v>
      </c>
      <c r="D233" s="2" t="s">
        <v>417</v>
      </c>
      <c r="E233" s="2" t="s">
        <v>418</v>
      </c>
      <c r="F233" s="2" t="s">
        <v>12</v>
      </c>
      <c r="G233" s="2" t="s">
        <v>13</v>
      </c>
      <c r="H233" s="3">
        <v>7461364</v>
      </c>
      <c r="I233" s="2" t="s">
        <v>220</v>
      </c>
      <c r="J233" s="2" t="s">
        <v>221</v>
      </c>
    </row>
    <row r="234" spans="1:10" x14ac:dyDescent="0.35">
      <c r="A234" s="2" t="s">
        <v>216</v>
      </c>
      <c r="B234" s="2" t="s">
        <v>91</v>
      </c>
      <c r="C234" s="2" t="s">
        <v>217</v>
      </c>
      <c r="D234" s="2" t="s">
        <v>417</v>
      </c>
      <c r="E234" s="2" t="s">
        <v>418</v>
      </c>
      <c r="F234" s="2" t="s">
        <v>16</v>
      </c>
      <c r="G234" s="2" t="s">
        <v>17</v>
      </c>
      <c r="H234" s="3">
        <v>50000</v>
      </c>
      <c r="I234" s="2" t="s">
        <v>220</v>
      </c>
      <c r="J234" s="2" t="s">
        <v>221</v>
      </c>
    </row>
    <row r="235" spans="1:10" x14ac:dyDescent="0.35">
      <c r="A235" s="2" t="s">
        <v>216</v>
      </c>
      <c r="B235" s="2" t="s">
        <v>93</v>
      </c>
      <c r="C235" s="2" t="s">
        <v>217</v>
      </c>
      <c r="D235" s="2" t="s">
        <v>419</v>
      </c>
      <c r="E235" s="2" t="s">
        <v>420</v>
      </c>
      <c r="F235" s="2" t="s">
        <v>8</v>
      </c>
      <c r="G235" s="2" t="s">
        <v>9</v>
      </c>
      <c r="H235" s="3">
        <v>5000</v>
      </c>
      <c r="I235" s="2" t="s">
        <v>220</v>
      </c>
      <c r="J235" s="2" t="s">
        <v>221</v>
      </c>
    </row>
    <row r="236" spans="1:10" x14ac:dyDescent="0.35">
      <c r="A236" s="2" t="s">
        <v>216</v>
      </c>
      <c r="B236" s="2" t="s">
        <v>93</v>
      </c>
      <c r="C236" s="2" t="s">
        <v>217</v>
      </c>
      <c r="D236" s="2" t="s">
        <v>419</v>
      </c>
      <c r="E236" s="2" t="s">
        <v>420</v>
      </c>
      <c r="F236" s="2" t="s">
        <v>12</v>
      </c>
      <c r="G236" s="2" t="s">
        <v>13</v>
      </c>
      <c r="H236" s="3">
        <v>120835</v>
      </c>
      <c r="I236" s="2" t="s">
        <v>220</v>
      </c>
      <c r="J236" s="2" t="s">
        <v>221</v>
      </c>
    </row>
    <row r="237" spans="1:10" x14ac:dyDescent="0.35">
      <c r="A237" s="2" t="s">
        <v>216</v>
      </c>
      <c r="B237" s="2" t="s">
        <v>93</v>
      </c>
      <c r="C237" s="2" t="s">
        <v>217</v>
      </c>
      <c r="D237" s="2" t="s">
        <v>421</v>
      </c>
      <c r="E237" s="2" t="s">
        <v>422</v>
      </c>
      <c r="F237" s="2" t="s">
        <v>12</v>
      </c>
      <c r="G237" s="2" t="s">
        <v>13</v>
      </c>
      <c r="H237" s="3">
        <v>131011</v>
      </c>
      <c r="I237" s="2" t="s">
        <v>220</v>
      </c>
      <c r="J237" s="2" t="s">
        <v>221</v>
      </c>
    </row>
    <row r="238" spans="1:10" x14ac:dyDescent="0.35">
      <c r="A238" s="2" t="s">
        <v>216</v>
      </c>
      <c r="B238" s="2" t="s">
        <v>93</v>
      </c>
      <c r="C238" s="2" t="s">
        <v>217</v>
      </c>
      <c r="D238" s="2" t="s">
        <v>423</v>
      </c>
      <c r="E238" s="2" t="s">
        <v>424</v>
      </c>
      <c r="F238" s="2" t="s">
        <v>12</v>
      </c>
      <c r="G238" s="2" t="s">
        <v>13</v>
      </c>
      <c r="H238" s="3">
        <v>191282</v>
      </c>
      <c r="I238" s="2" t="s">
        <v>220</v>
      </c>
      <c r="J238" s="2" t="s">
        <v>221</v>
      </c>
    </row>
    <row r="239" spans="1:10" x14ac:dyDescent="0.35">
      <c r="A239" s="2" t="s">
        <v>216</v>
      </c>
      <c r="B239" s="2" t="s">
        <v>93</v>
      </c>
      <c r="C239" s="2" t="s">
        <v>217</v>
      </c>
      <c r="D239" s="2" t="s">
        <v>425</v>
      </c>
      <c r="E239" s="2" t="s">
        <v>426</v>
      </c>
      <c r="F239" s="2" t="s">
        <v>8</v>
      </c>
      <c r="G239" s="2" t="s">
        <v>9</v>
      </c>
      <c r="H239" s="3">
        <v>613150</v>
      </c>
      <c r="I239" s="2" t="s">
        <v>93</v>
      </c>
      <c r="J239" s="2" t="s">
        <v>230</v>
      </c>
    </row>
    <row r="240" spans="1:10" x14ac:dyDescent="0.35">
      <c r="A240" s="2" t="s">
        <v>216</v>
      </c>
      <c r="B240" s="2" t="s">
        <v>93</v>
      </c>
      <c r="C240" s="2" t="s">
        <v>217</v>
      </c>
      <c r="D240" s="2" t="s">
        <v>425</v>
      </c>
      <c r="E240" s="2" t="s">
        <v>426</v>
      </c>
      <c r="F240" s="2" t="s">
        <v>12</v>
      </c>
      <c r="G240" s="2" t="s">
        <v>13</v>
      </c>
      <c r="H240" s="3">
        <v>2286512</v>
      </c>
      <c r="I240" s="2" t="s">
        <v>93</v>
      </c>
      <c r="J240" s="2" t="s">
        <v>230</v>
      </c>
    </row>
    <row r="241" spans="1:10" x14ac:dyDescent="0.35">
      <c r="A241" s="2" t="s">
        <v>216</v>
      </c>
      <c r="B241" s="2" t="s">
        <v>93</v>
      </c>
      <c r="C241" s="2" t="s">
        <v>217</v>
      </c>
      <c r="D241" s="2" t="s">
        <v>425</v>
      </c>
      <c r="E241" s="2" t="s">
        <v>426</v>
      </c>
      <c r="F241" s="2" t="s">
        <v>16</v>
      </c>
      <c r="G241" s="2" t="s">
        <v>17</v>
      </c>
      <c r="H241" s="3">
        <v>40241</v>
      </c>
      <c r="I241" s="2" t="s">
        <v>93</v>
      </c>
      <c r="J241" s="2" t="s">
        <v>230</v>
      </c>
    </row>
    <row r="242" spans="1:10" x14ac:dyDescent="0.35">
      <c r="A242" s="2" t="s">
        <v>216</v>
      </c>
      <c r="B242" s="2" t="s">
        <v>95</v>
      </c>
      <c r="C242" s="2" t="s">
        <v>217</v>
      </c>
      <c r="D242" s="2" t="s">
        <v>427</v>
      </c>
      <c r="E242" s="2" t="s">
        <v>428</v>
      </c>
      <c r="F242" s="2" t="s">
        <v>8</v>
      </c>
      <c r="G242" s="2" t="s">
        <v>9</v>
      </c>
      <c r="H242" s="3">
        <v>23624</v>
      </c>
      <c r="I242" s="2" t="s">
        <v>220</v>
      </c>
      <c r="J242" s="2" t="s">
        <v>221</v>
      </c>
    </row>
    <row r="243" spans="1:10" x14ac:dyDescent="0.35">
      <c r="A243" s="2" t="s">
        <v>216</v>
      </c>
      <c r="B243" s="2" t="s">
        <v>95</v>
      </c>
      <c r="C243" s="2" t="s">
        <v>217</v>
      </c>
      <c r="D243" s="2" t="s">
        <v>427</v>
      </c>
      <c r="E243" s="2" t="s">
        <v>428</v>
      </c>
      <c r="F243" s="2" t="s">
        <v>12</v>
      </c>
      <c r="G243" s="2" t="s">
        <v>13</v>
      </c>
      <c r="H243" s="3">
        <v>651432</v>
      </c>
      <c r="I243" s="2" t="s">
        <v>220</v>
      </c>
      <c r="J243" s="2" t="s">
        <v>221</v>
      </c>
    </row>
    <row r="244" spans="1:10" x14ac:dyDescent="0.35">
      <c r="A244" s="2" t="s">
        <v>216</v>
      </c>
      <c r="B244" s="2" t="s">
        <v>95</v>
      </c>
      <c r="C244" s="2" t="s">
        <v>217</v>
      </c>
      <c r="D244" s="2" t="s">
        <v>427</v>
      </c>
      <c r="E244" s="2" t="s">
        <v>428</v>
      </c>
      <c r="F244" s="2" t="s">
        <v>16</v>
      </c>
      <c r="G244" s="2" t="s">
        <v>17</v>
      </c>
      <c r="H244" s="3">
        <v>26000</v>
      </c>
      <c r="I244" s="2" t="s">
        <v>220</v>
      </c>
      <c r="J244" s="2" t="s">
        <v>221</v>
      </c>
    </row>
    <row r="245" spans="1:10" x14ac:dyDescent="0.35">
      <c r="A245" s="2" t="s">
        <v>216</v>
      </c>
      <c r="B245" s="2" t="s">
        <v>95</v>
      </c>
      <c r="C245" s="2" t="s">
        <v>217</v>
      </c>
      <c r="D245" s="2" t="s">
        <v>429</v>
      </c>
      <c r="E245" s="2" t="s">
        <v>430</v>
      </c>
      <c r="F245" s="2" t="s">
        <v>12</v>
      </c>
      <c r="G245" s="2" t="s">
        <v>13</v>
      </c>
      <c r="H245" s="3">
        <v>2898350</v>
      </c>
      <c r="I245" s="2" t="s">
        <v>220</v>
      </c>
      <c r="J245" s="2" t="s">
        <v>221</v>
      </c>
    </row>
    <row r="246" spans="1:10" x14ac:dyDescent="0.35">
      <c r="A246" s="2" t="s">
        <v>216</v>
      </c>
      <c r="B246" s="2" t="s">
        <v>97</v>
      </c>
      <c r="C246" s="2" t="s">
        <v>217</v>
      </c>
      <c r="D246" s="2" t="s">
        <v>431</v>
      </c>
      <c r="E246" s="2" t="s">
        <v>432</v>
      </c>
      <c r="F246" s="2" t="s">
        <v>8</v>
      </c>
      <c r="G246" s="2" t="s">
        <v>9</v>
      </c>
      <c r="H246" s="3">
        <v>29875</v>
      </c>
      <c r="I246" s="2" t="s">
        <v>220</v>
      </c>
      <c r="J246" s="2" t="s">
        <v>221</v>
      </c>
    </row>
    <row r="247" spans="1:10" x14ac:dyDescent="0.35">
      <c r="A247" s="2" t="s">
        <v>216</v>
      </c>
      <c r="B247" s="2" t="s">
        <v>97</v>
      </c>
      <c r="C247" s="2" t="s">
        <v>217</v>
      </c>
      <c r="D247" s="2" t="s">
        <v>431</v>
      </c>
      <c r="E247" s="2" t="s">
        <v>432</v>
      </c>
      <c r="F247" s="2" t="s">
        <v>12</v>
      </c>
      <c r="G247" s="2" t="s">
        <v>13</v>
      </c>
      <c r="H247" s="3">
        <v>219455</v>
      </c>
      <c r="I247" s="2" t="s">
        <v>220</v>
      </c>
      <c r="J247" s="2" t="s">
        <v>221</v>
      </c>
    </row>
    <row r="248" spans="1:10" x14ac:dyDescent="0.35">
      <c r="A248" s="2" t="s">
        <v>216</v>
      </c>
      <c r="B248" s="2" t="s">
        <v>97</v>
      </c>
      <c r="C248" s="2" t="s">
        <v>217</v>
      </c>
      <c r="D248" s="2" t="s">
        <v>433</v>
      </c>
      <c r="E248" s="2" t="s">
        <v>434</v>
      </c>
      <c r="F248" s="2" t="s">
        <v>8</v>
      </c>
      <c r="G248" s="2" t="s">
        <v>9</v>
      </c>
      <c r="H248" s="3">
        <v>970260</v>
      </c>
      <c r="I248" s="2" t="s">
        <v>220</v>
      </c>
      <c r="J248" s="2" t="s">
        <v>221</v>
      </c>
    </row>
    <row r="249" spans="1:10" x14ac:dyDescent="0.35">
      <c r="A249" s="2" t="s">
        <v>216</v>
      </c>
      <c r="B249" s="2" t="s">
        <v>97</v>
      </c>
      <c r="C249" s="2" t="s">
        <v>217</v>
      </c>
      <c r="D249" s="2" t="s">
        <v>433</v>
      </c>
      <c r="E249" s="2" t="s">
        <v>434</v>
      </c>
      <c r="F249" s="2" t="s">
        <v>12</v>
      </c>
      <c r="G249" s="2" t="s">
        <v>13</v>
      </c>
      <c r="H249" s="3">
        <v>2898695</v>
      </c>
      <c r="I249" s="2" t="s">
        <v>220</v>
      </c>
      <c r="J249" s="2" t="s">
        <v>221</v>
      </c>
    </row>
    <row r="250" spans="1:10" x14ac:dyDescent="0.35">
      <c r="A250" s="2" t="s">
        <v>216</v>
      </c>
      <c r="B250" s="2" t="s">
        <v>99</v>
      </c>
      <c r="C250" s="2" t="s">
        <v>217</v>
      </c>
      <c r="D250" s="2" t="s">
        <v>247</v>
      </c>
      <c r="E250" s="2" t="s">
        <v>248</v>
      </c>
      <c r="F250" s="2" t="s">
        <v>12</v>
      </c>
      <c r="G250" s="2" t="s">
        <v>13</v>
      </c>
      <c r="H250" s="3">
        <v>241668</v>
      </c>
      <c r="I250" s="2" t="s">
        <v>99</v>
      </c>
      <c r="J250" s="2" t="s">
        <v>230</v>
      </c>
    </row>
    <row r="251" spans="1:10" x14ac:dyDescent="0.35">
      <c r="A251" s="2" t="s">
        <v>216</v>
      </c>
      <c r="B251" s="2" t="s">
        <v>99</v>
      </c>
      <c r="C251" s="2" t="s">
        <v>217</v>
      </c>
      <c r="D251" s="2" t="s">
        <v>435</v>
      </c>
      <c r="E251" s="2" t="s">
        <v>436</v>
      </c>
      <c r="F251" s="2" t="s">
        <v>12</v>
      </c>
      <c r="G251" s="2" t="s">
        <v>13</v>
      </c>
      <c r="H251" s="3">
        <v>30340</v>
      </c>
      <c r="I251" s="2" t="s">
        <v>220</v>
      </c>
      <c r="J251" s="2" t="s">
        <v>221</v>
      </c>
    </row>
    <row r="252" spans="1:10" x14ac:dyDescent="0.35">
      <c r="A252" s="2" t="s">
        <v>216</v>
      </c>
      <c r="B252" s="2" t="s">
        <v>99</v>
      </c>
      <c r="C252" s="2" t="s">
        <v>217</v>
      </c>
      <c r="D252" s="2" t="s">
        <v>437</v>
      </c>
      <c r="E252" s="2" t="s">
        <v>438</v>
      </c>
      <c r="F252" s="2" t="s">
        <v>8</v>
      </c>
      <c r="G252" s="2" t="s">
        <v>9</v>
      </c>
      <c r="H252" s="3">
        <v>20000</v>
      </c>
      <c r="I252" s="2" t="s">
        <v>220</v>
      </c>
      <c r="J252" s="2" t="s">
        <v>221</v>
      </c>
    </row>
    <row r="253" spans="1:10" x14ac:dyDescent="0.35">
      <c r="A253" s="2" t="s">
        <v>216</v>
      </c>
      <c r="B253" s="2" t="s">
        <v>99</v>
      </c>
      <c r="C253" s="2" t="s">
        <v>217</v>
      </c>
      <c r="D253" s="2" t="s">
        <v>437</v>
      </c>
      <c r="E253" s="2" t="s">
        <v>438</v>
      </c>
      <c r="F253" s="2" t="s">
        <v>12</v>
      </c>
      <c r="G253" s="2" t="s">
        <v>13</v>
      </c>
      <c r="H253" s="3">
        <v>1175000</v>
      </c>
      <c r="I253" s="2" t="s">
        <v>220</v>
      </c>
      <c r="J253" s="2" t="s">
        <v>221</v>
      </c>
    </row>
    <row r="254" spans="1:10" x14ac:dyDescent="0.35">
      <c r="A254" s="2" t="s">
        <v>216</v>
      </c>
      <c r="B254" s="2" t="s">
        <v>99</v>
      </c>
      <c r="C254" s="2" t="s">
        <v>217</v>
      </c>
      <c r="D254" s="2" t="s">
        <v>437</v>
      </c>
      <c r="E254" s="2" t="s">
        <v>438</v>
      </c>
      <c r="F254" s="2" t="s">
        <v>16</v>
      </c>
      <c r="G254" s="2" t="s">
        <v>17</v>
      </c>
      <c r="H254" s="3">
        <v>100000</v>
      </c>
      <c r="I254" s="2" t="s">
        <v>220</v>
      </c>
      <c r="J254" s="2" t="s">
        <v>221</v>
      </c>
    </row>
    <row r="255" spans="1:10" x14ac:dyDescent="0.35">
      <c r="A255" s="2" t="s">
        <v>216</v>
      </c>
      <c r="B255" s="2" t="s">
        <v>101</v>
      </c>
      <c r="C255" s="2" t="s">
        <v>217</v>
      </c>
      <c r="D255" s="2" t="s">
        <v>439</v>
      </c>
      <c r="E255" s="2" t="s">
        <v>440</v>
      </c>
      <c r="F255" s="2" t="s">
        <v>12</v>
      </c>
      <c r="G255" s="2" t="s">
        <v>13</v>
      </c>
      <c r="H255" s="3">
        <v>1902171</v>
      </c>
      <c r="I255" s="2" t="s">
        <v>220</v>
      </c>
      <c r="J255" s="2" t="s">
        <v>221</v>
      </c>
    </row>
    <row r="256" spans="1:10" x14ac:dyDescent="0.35">
      <c r="A256" s="2" t="s">
        <v>216</v>
      </c>
      <c r="B256" s="2" t="s">
        <v>103</v>
      </c>
      <c r="C256" s="2" t="s">
        <v>217</v>
      </c>
      <c r="D256" s="2" t="s">
        <v>441</v>
      </c>
      <c r="E256" s="2" t="s">
        <v>442</v>
      </c>
      <c r="F256" s="2" t="s">
        <v>12</v>
      </c>
      <c r="G256" s="2" t="s">
        <v>13</v>
      </c>
      <c r="H256" s="3">
        <v>1183553</v>
      </c>
      <c r="I256" s="2" t="s">
        <v>220</v>
      </c>
      <c r="J256" s="2" t="s">
        <v>221</v>
      </c>
    </row>
    <row r="257" spans="1:10" x14ac:dyDescent="0.35">
      <c r="A257" s="2" t="s">
        <v>216</v>
      </c>
      <c r="B257" s="2" t="s">
        <v>105</v>
      </c>
      <c r="C257" s="2" t="s">
        <v>217</v>
      </c>
      <c r="D257" s="2" t="s">
        <v>228</v>
      </c>
      <c r="E257" s="2" t="s">
        <v>229</v>
      </c>
      <c r="F257" s="2" t="s">
        <v>12</v>
      </c>
      <c r="G257" s="2" t="s">
        <v>13</v>
      </c>
      <c r="H257" s="3">
        <v>275047</v>
      </c>
      <c r="I257" s="2" t="s">
        <v>105</v>
      </c>
      <c r="J257" s="2" t="s">
        <v>230</v>
      </c>
    </row>
    <row r="258" spans="1:10" x14ac:dyDescent="0.35">
      <c r="A258" s="2" t="s">
        <v>216</v>
      </c>
      <c r="B258" s="2" t="s">
        <v>105</v>
      </c>
      <c r="C258" s="2" t="s">
        <v>217</v>
      </c>
      <c r="D258" s="2" t="s">
        <v>443</v>
      </c>
      <c r="E258" s="2" t="s">
        <v>444</v>
      </c>
      <c r="F258" s="2" t="s">
        <v>8</v>
      </c>
      <c r="G258" s="2" t="s">
        <v>9</v>
      </c>
      <c r="H258" s="3">
        <v>799999</v>
      </c>
      <c r="I258" s="2" t="s">
        <v>220</v>
      </c>
      <c r="J258" s="2" t="s">
        <v>221</v>
      </c>
    </row>
    <row r="259" spans="1:10" x14ac:dyDescent="0.35">
      <c r="A259" s="2" t="s">
        <v>216</v>
      </c>
      <c r="B259" s="2" t="s">
        <v>105</v>
      </c>
      <c r="C259" s="2" t="s">
        <v>217</v>
      </c>
      <c r="D259" s="2" t="s">
        <v>443</v>
      </c>
      <c r="E259" s="2" t="s">
        <v>444</v>
      </c>
      <c r="F259" s="2" t="s">
        <v>12</v>
      </c>
      <c r="G259" s="2" t="s">
        <v>13</v>
      </c>
      <c r="H259" s="3">
        <v>2524014</v>
      </c>
      <c r="I259" s="2" t="s">
        <v>220</v>
      </c>
      <c r="J259" s="2" t="s">
        <v>221</v>
      </c>
    </row>
    <row r="260" spans="1:10" x14ac:dyDescent="0.35">
      <c r="A260" s="2" t="s">
        <v>216</v>
      </c>
      <c r="B260" s="2" t="s">
        <v>105</v>
      </c>
      <c r="C260" s="2" t="s">
        <v>217</v>
      </c>
      <c r="D260" s="2" t="s">
        <v>443</v>
      </c>
      <c r="E260" s="2" t="s">
        <v>444</v>
      </c>
      <c r="F260" s="2" t="s">
        <v>32</v>
      </c>
      <c r="G260" s="2" t="s">
        <v>33</v>
      </c>
      <c r="H260" s="3">
        <v>455100</v>
      </c>
      <c r="I260" s="2" t="s">
        <v>220</v>
      </c>
      <c r="J260" s="2" t="s">
        <v>221</v>
      </c>
    </row>
    <row r="261" spans="1:10" x14ac:dyDescent="0.35">
      <c r="A261" s="2" t="s">
        <v>216</v>
      </c>
      <c r="B261" s="2" t="s">
        <v>105</v>
      </c>
      <c r="C261" s="2" t="s">
        <v>217</v>
      </c>
      <c r="D261" s="2" t="s">
        <v>443</v>
      </c>
      <c r="E261" s="2" t="s">
        <v>444</v>
      </c>
      <c r="F261" s="2" t="s">
        <v>16</v>
      </c>
      <c r="G261" s="2" t="s">
        <v>17</v>
      </c>
      <c r="H261" s="3">
        <v>14352</v>
      </c>
      <c r="I261" s="2" t="s">
        <v>220</v>
      </c>
      <c r="J261" s="2" t="s">
        <v>221</v>
      </c>
    </row>
    <row r="262" spans="1:10" x14ac:dyDescent="0.35">
      <c r="A262" s="2" t="s">
        <v>216</v>
      </c>
      <c r="B262" s="2" t="s">
        <v>105</v>
      </c>
      <c r="C262" s="2" t="s">
        <v>217</v>
      </c>
      <c r="D262" s="2" t="s">
        <v>445</v>
      </c>
      <c r="E262" s="2" t="s">
        <v>446</v>
      </c>
      <c r="F262" s="2" t="s">
        <v>8</v>
      </c>
      <c r="G262" s="2" t="s">
        <v>9</v>
      </c>
      <c r="H262" s="3">
        <v>100000</v>
      </c>
      <c r="I262" s="2" t="s">
        <v>220</v>
      </c>
      <c r="J262" s="2" t="s">
        <v>221</v>
      </c>
    </row>
    <row r="263" spans="1:10" x14ac:dyDescent="0.35">
      <c r="A263" s="2" t="s">
        <v>216</v>
      </c>
      <c r="B263" s="2" t="s">
        <v>105</v>
      </c>
      <c r="C263" s="2" t="s">
        <v>217</v>
      </c>
      <c r="D263" s="2" t="s">
        <v>445</v>
      </c>
      <c r="E263" s="2" t="s">
        <v>446</v>
      </c>
      <c r="F263" s="2" t="s">
        <v>12</v>
      </c>
      <c r="G263" s="2" t="s">
        <v>13</v>
      </c>
      <c r="H263" s="3">
        <v>8277962</v>
      </c>
      <c r="I263" s="2" t="s">
        <v>220</v>
      </c>
      <c r="J263" s="2" t="s">
        <v>221</v>
      </c>
    </row>
    <row r="264" spans="1:10" x14ac:dyDescent="0.35">
      <c r="A264" s="2" t="s">
        <v>216</v>
      </c>
      <c r="B264" s="2" t="s">
        <v>105</v>
      </c>
      <c r="C264" s="2" t="s">
        <v>217</v>
      </c>
      <c r="D264" s="2" t="s">
        <v>445</v>
      </c>
      <c r="E264" s="2" t="s">
        <v>446</v>
      </c>
      <c r="F264" s="2" t="s">
        <v>20</v>
      </c>
      <c r="G264" s="2" t="s">
        <v>21</v>
      </c>
      <c r="H264" s="3">
        <v>1335850</v>
      </c>
      <c r="I264" s="2" t="s">
        <v>220</v>
      </c>
      <c r="J264" s="2" t="s">
        <v>221</v>
      </c>
    </row>
    <row r="265" spans="1:10" x14ac:dyDescent="0.35">
      <c r="A265" s="2" t="s">
        <v>216</v>
      </c>
      <c r="B265" s="2" t="s">
        <v>107</v>
      </c>
      <c r="C265" s="2" t="s">
        <v>217</v>
      </c>
      <c r="D265" s="2" t="s">
        <v>447</v>
      </c>
      <c r="E265" s="2" t="s">
        <v>448</v>
      </c>
      <c r="F265" s="2" t="s">
        <v>12</v>
      </c>
      <c r="G265" s="2" t="s">
        <v>13</v>
      </c>
      <c r="H265" s="3">
        <v>221500</v>
      </c>
      <c r="I265" s="2" t="s">
        <v>220</v>
      </c>
      <c r="J265" s="2" t="s">
        <v>221</v>
      </c>
    </row>
    <row r="266" spans="1:10" x14ac:dyDescent="0.35">
      <c r="A266" s="2" t="s">
        <v>216</v>
      </c>
      <c r="B266" s="2" t="s">
        <v>107</v>
      </c>
      <c r="C266" s="2" t="s">
        <v>217</v>
      </c>
      <c r="D266" s="2" t="s">
        <v>449</v>
      </c>
      <c r="E266" s="2" t="s">
        <v>450</v>
      </c>
      <c r="F266" s="2" t="s">
        <v>12</v>
      </c>
      <c r="G266" s="2" t="s">
        <v>13</v>
      </c>
      <c r="H266" s="3">
        <v>2101803</v>
      </c>
      <c r="I266" s="2" t="s">
        <v>220</v>
      </c>
      <c r="J266" s="2" t="s">
        <v>221</v>
      </c>
    </row>
    <row r="267" spans="1:10" x14ac:dyDescent="0.35">
      <c r="A267" s="2" t="s">
        <v>216</v>
      </c>
      <c r="B267" s="2" t="s">
        <v>109</v>
      </c>
      <c r="C267" s="2" t="s">
        <v>217</v>
      </c>
      <c r="D267" s="2" t="s">
        <v>319</v>
      </c>
      <c r="E267" s="2" t="s">
        <v>320</v>
      </c>
      <c r="F267" s="2" t="s">
        <v>8</v>
      </c>
      <c r="G267" s="2" t="s">
        <v>9</v>
      </c>
      <c r="H267" s="3">
        <v>0</v>
      </c>
      <c r="I267" s="2" t="s">
        <v>63</v>
      </c>
      <c r="J267" s="2" t="s">
        <v>230</v>
      </c>
    </row>
    <row r="268" spans="1:10" x14ac:dyDescent="0.35">
      <c r="A268" s="2" t="s">
        <v>216</v>
      </c>
      <c r="B268" s="2" t="s">
        <v>109</v>
      </c>
      <c r="C268" s="2" t="s">
        <v>217</v>
      </c>
      <c r="D268" s="2" t="s">
        <v>319</v>
      </c>
      <c r="E268" s="2" t="s">
        <v>320</v>
      </c>
      <c r="F268" s="2" t="s">
        <v>12</v>
      </c>
      <c r="G268" s="2" t="s">
        <v>13</v>
      </c>
      <c r="H268" s="3">
        <v>0</v>
      </c>
      <c r="I268" s="2" t="s">
        <v>63</v>
      </c>
      <c r="J268" s="2" t="s">
        <v>230</v>
      </c>
    </row>
    <row r="269" spans="1:10" x14ac:dyDescent="0.35">
      <c r="A269" s="2" t="s">
        <v>216</v>
      </c>
      <c r="B269" s="2" t="s">
        <v>109</v>
      </c>
      <c r="C269" s="2" t="s">
        <v>217</v>
      </c>
      <c r="D269" s="2" t="s">
        <v>319</v>
      </c>
      <c r="E269" s="2" t="s">
        <v>320</v>
      </c>
      <c r="F269" s="2" t="s">
        <v>16</v>
      </c>
      <c r="G269" s="2" t="s">
        <v>17</v>
      </c>
      <c r="H269" s="3">
        <v>0</v>
      </c>
      <c r="I269" s="2" t="s">
        <v>63</v>
      </c>
      <c r="J269" s="2" t="s">
        <v>230</v>
      </c>
    </row>
    <row r="270" spans="1:10" x14ac:dyDescent="0.35">
      <c r="A270" s="2" t="s">
        <v>216</v>
      </c>
      <c r="B270" s="2" t="s">
        <v>109</v>
      </c>
      <c r="C270" s="2" t="s">
        <v>217</v>
      </c>
      <c r="D270" s="2" t="s">
        <v>451</v>
      </c>
      <c r="E270" s="2" t="s">
        <v>452</v>
      </c>
      <c r="F270" s="2" t="s">
        <v>12</v>
      </c>
      <c r="G270" s="2" t="s">
        <v>13</v>
      </c>
      <c r="H270" s="3">
        <v>342172</v>
      </c>
      <c r="I270" s="2" t="s">
        <v>220</v>
      </c>
      <c r="J270" s="2" t="s">
        <v>221</v>
      </c>
    </row>
    <row r="271" spans="1:10" x14ac:dyDescent="0.35">
      <c r="A271" s="2" t="s">
        <v>216</v>
      </c>
      <c r="B271" s="2" t="s">
        <v>109</v>
      </c>
      <c r="C271" s="2" t="s">
        <v>217</v>
      </c>
      <c r="D271" s="2" t="s">
        <v>451</v>
      </c>
      <c r="E271" s="2" t="s">
        <v>452</v>
      </c>
      <c r="F271" s="2" t="s">
        <v>16</v>
      </c>
      <c r="G271" s="2" t="s">
        <v>17</v>
      </c>
      <c r="H271" s="3">
        <v>20000</v>
      </c>
      <c r="I271" s="2" t="s">
        <v>220</v>
      </c>
      <c r="J271" s="2" t="s">
        <v>221</v>
      </c>
    </row>
    <row r="272" spans="1:10" x14ac:dyDescent="0.35">
      <c r="A272" s="2" t="s">
        <v>216</v>
      </c>
      <c r="B272" s="2" t="s">
        <v>109</v>
      </c>
      <c r="C272" s="2" t="s">
        <v>217</v>
      </c>
      <c r="D272" s="2" t="s">
        <v>453</v>
      </c>
      <c r="E272" s="2" t="s">
        <v>454</v>
      </c>
      <c r="F272" s="2" t="s">
        <v>12</v>
      </c>
      <c r="G272" s="2" t="s">
        <v>13</v>
      </c>
      <c r="H272" s="3">
        <v>154500</v>
      </c>
      <c r="I272" s="2" t="s">
        <v>220</v>
      </c>
      <c r="J272" s="2" t="s">
        <v>221</v>
      </c>
    </row>
    <row r="273" spans="1:10" x14ac:dyDescent="0.35">
      <c r="A273" s="2" t="s">
        <v>216</v>
      </c>
      <c r="B273" s="2" t="s">
        <v>109</v>
      </c>
      <c r="C273" s="2" t="s">
        <v>217</v>
      </c>
      <c r="D273" s="2" t="s">
        <v>453</v>
      </c>
      <c r="E273" s="2" t="s">
        <v>454</v>
      </c>
      <c r="F273" s="2" t="s">
        <v>16</v>
      </c>
      <c r="G273" s="2" t="s">
        <v>17</v>
      </c>
      <c r="H273" s="3">
        <v>0</v>
      </c>
      <c r="I273" s="2" t="s">
        <v>220</v>
      </c>
      <c r="J273" s="2" t="s">
        <v>221</v>
      </c>
    </row>
    <row r="274" spans="1:10" x14ac:dyDescent="0.35">
      <c r="A274" s="2" t="s">
        <v>216</v>
      </c>
      <c r="B274" s="2" t="s">
        <v>109</v>
      </c>
      <c r="C274" s="2" t="s">
        <v>217</v>
      </c>
      <c r="D274" s="2" t="s">
        <v>455</v>
      </c>
      <c r="E274" s="2" t="s">
        <v>456</v>
      </c>
      <c r="F274" s="2" t="s">
        <v>8</v>
      </c>
      <c r="G274" s="2" t="s">
        <v>9</v>
      </c>
      <c r="H274" s="3">
        <v>100000</v>
      </c>
      <c r="I274" s="2" t="s">
        <v>220</v>
      </c>
      <c r="J274" s="2" t="s">
        <v>221</v>
      </c>
    </row>
    <row r="275" spans="1:10" x14ac:dyDescent="0.35">
      <c r="A275" s="2" t="s">
        <v>216</v>
      </c>
      <c r="B275" s="2" t="s">
        <v>109</v>
      </c>
      <c r="C275" s="2" t="s">
        <v>217</v>
      </c>
      <c r="D275" s="2" t="s">
        <v>455</v>
      </c>
      <c r="E275" s="2" t="s">
        <v>456</v>
      </c>
      <c r="F275" s="2" t="s">
        <v>12</v>
      </c>
      <c r="G275" s="2" t="s">
        <v>13</v>
      </c>
      <c r="H275" s="3">
        <v>835215</v>
      </c>
      <c r="I275" s="2" t="s">
        <v>220</v>
      </c>
      <c r="J275" s="2" t="s">
        <v>221</v>
      </c>
    </row>
    <row r="276" spans="1:10" x14ac:dyDescent="0.35">
      <c r="A276" s="2" t="s">
        <v>216</v>
      </c>
      <c r="B276" s="2" t="s">
        <v>109</v>
      </c>
      <c r="C276" s="2" t="s">
        <v>217</v>
      </c>
      <c r="D276" s="2" t="s">
        <v>457</v>
      </c>
      <c r="E276" s="2" t="s">
        <v>458</v>
      </c>
      <c r="F276" s="2" t="s">
        <v>8</v>
      </c>
      <c r="G276" s="2" t="s">
        <v>9</v>
      </c>
      <c r="H276" s="3">
        <v>377000</v>
      </c>
      <c r="I276" s="2" t="s">
        <v>220</v>
      </c>
      <c r="J276" s="2" t="s">
        <v>221</v>
      </c>
    </row>
    <row r="277" spans="1:10" x14ac:dyDescent="0.35">
      <c r="A277" s="2" t="s">
        <v>216</v>
      </c>
      <c r="B277" s="2" t="s">
        <v>109</v>
      </c>
      <c r="C277" s="2" t="s">
        <v>217</v>
      </c>
      <c r="D277" s="2" t="s">
        <v>457</v>
      </c>
      <c r="E277" s="2" t="s">
        <v>458</v>
      </c>
      <c r="F277" s="2" t="s">
        <v>12</v>
      </c>
      <c r="G277" s="2" t="s">
        <v>13</v>
      </c>
      <c r="H277" s="3">
        <v>3685000</v>
      </c>
      <c r="I277" s="2" t="s">
        <v>220</v>
      </c>
      <c r="J277" s="2" t="s">
        <v>221</v>
      </c>
    </row>
    <row r="278" spans="1:10" x14ac:dyDescent="0.35">
      <c r="A278" s="2" t="s">
        <v>216</v>
      </c>
      <c r="B278" s="2" t="s">
        <v>109</v>
      </c>
      <c r="C278" s="2" t="s">
        <v>217</v>
      </c>
      <c r="D278" s="2" t="s">
        <v>459</v>
      </c>
      <c r="E278" s="2" t="s">
        <v>460</v>
      </c>
      <c r="F278" s="2" t="s">
        <v>12</v>
      </c>
      <c r="G278" s="2" t="s">
        <v>13</v>
      </c>
      <c r="H278" s="3">
        <v>523833</v>
      </c>
      <c r="I278" s="2" t="s">
        <v>220</v>
      </c>
      <c r="J278" s="2" t="s">
        <v>221</v>
      </c>
    </row>
    <row r="279" spans="1:10" x14ac:dyDescent="0.35">
      <c r="A279" s="2" t="s">
        <v>216</v>
      </c>
      <c r="B279" s="2" t="s">
        <v>109</v>
      </c>
      <c r="C279" s="2" t="s">
        <v>217</v>
      </c>
      <c r="D279" s="2" t="s">
        <v>459</v>
      </c>
      <c r="E279" s="2" t="s">
        <v>460</v>
      </c>
      <c r="F279" s="2" t="s">
        <v>20</v>
      </c>
      <c r="G279" s="2" t="s">
        <v>21</v>
      </c>
      <c r="H279" s="3">
        <v>44067</v>
      </c>
      <c r="I279" s="2" t="s">
        <v>220</v>
      </c>
      <c r="J279" s="2" t="s">
        <v>221</v>
      </c>
    </row>
    <row r="280" spans="1:10" x14ac:dyDescent="0.35">
      <c r="A280" s="2" t="s">
        <v>216</v>
      </c>
      <c r="B280" s="2" t="s">
        <v>109</v>
      </c>
      <c r="C280" s="2" t="s">
        <v>217</v>
      </c>
      <c r="D280" s="2" t="s">
        <v>461</v>
      </c>
      <c r="E280" s="2" t="s">
        <v>462</v>
      </c>
      <c r="F280" s="2" t="s">
        <v>8</v>
      </c>
      <c r="G280" s="2" t="s">
        <v>9</v>
      </c>
      <c r="H280" s="3">
        <v>64619</v>
      </c>
      <c r="I280" s="2" t="s">
        <v>220</v>
      </c>
      <c r="J280" s="2" t="s">
        <v>221</v>
      </c>
    </row>
    <row r="281" spans="1:10" x14ac:dyDescent="0.35">
      <c r="A281" s="2" t="s">
        <v>216</v>
      </c>
      <c r="B281" s="2" t="s">
        <v>109</v>
      </c>
      <c r="C281" s="2" t="s">
        <v>217</v>
      </c>
      <c r="D281" s="2" t="s">
        <v>461</v>
      </c>
      <c r="E281" s="2" t="s">
        <v>462</v>
      </c>
      <c r="F281" s="2" t="s">
        <v>12</v>
      </c>
      <c r="G281" s="2" t="s">
        <v>13</v>
      </c>
      <c r="H281" s="3">
        <v>893900</v>
      </c>
      <c r="I281" s="2" t="s">
        <v>220</v>
      </c>
      <c r="J281" s="2" t="s">
        <v>221</v>
      </c>
    </row>
    <row r="282" spans="1:10" x14ac:dyDescent="0.35">
      <c r="A282" s="2" t="s">
        <v>216</v>
      </c>
      <c r="B282" s="2" t="s">
        <v>109</v>
      </c>
      <c r="C282" s="2" t="s">
        <v>217</v>
      </c>
      <c r="D282" s="2" t="s">
        <v>461</v>
      </c>
      <c r="E282" s="2" t="s">
        <v>462</v>
      </c>
      <c r="F282" s="2" t="s">
        <v>20</v>
      </c>
      <c r="G282" s="2" t="s">
        <v>21</v>
      </c>
      <c r="H282" s="3">
        <v>301919</v>
      </c>
      <c r="I282" s="2" t="s">
        <v>220</v>
      </c>
      <c r="J282" s="2" t="s">
        <v>221</v>
      </c>
    </row>
    <row r="283" spans="1:10" x14ac:dyDescent="0.35">
      <c r="A283" s="2" t="s">
        <v>216</v>
      </c>
      <c r="B283" s="2" t="s">
        <v>111</v>
      </c>
      <c r="C283" s="2" t="s">
        <v>217</v>
      </c>
      <c r="D283" s="2" t="s">
        <v>463</v>
      </c>
      <c r="E283" s="2" t="s">
        <v>464</v>
      </c>
      <c r="F283" s="2" t="s">
        <v>8</v>
      </c>
      <c r="G283" s="2" t="s">
        <v>9</v>
      </c>
      <c r="H283" s="3">
        <v>180300</v>
      </c>
      <c r="I283" s="2" t="s">
        <v>220</v>
      </c>
      <c r="J283" s="2" t="s">
        <v>221</v>
      </c>
    </row>
    <row r="284" spans="1:10" x14ac:dyDescent="0.35">
      <c r="A284" s="2" t="s">
        <v>216</v>
      </c>
      <c r="B284" s="2" t="s">
        <v>111</v>
      </c>
      <c r="C284" s="2" t="s">
        <v>217</v>
      </c>
      <c r="D284" s="2" t="s">
        <v>463</v>
      </c>
      <c r="E284" s="2" t="s">
        <v>464</v>
      </c>
      <c r="F284" s="2" t="s">
        <v>12</v>
      </c>
      <c r="G284" s="2" t="s">
        <v>13</v>
      </c>
      <c r="H284" s="3">
        <v>1459500</v>
      </c>
      <c r="I284" s="2" t="s">
        <v>220</v>
      </c>
      <c r="J284" s="2" t="s">
        <v>221</v>
      </c>
    </row>
    <row r="285" spans="1:10" x14ac:dyDescent="0.35">
      <c r="A285" s="2" t="s">
        <v>216</v>
      </c>
      <c r="B285" s="2" t="s">
        <v>111</v>
      </c>
      <c r="C285" s="2" t="s">
        <v>217</v>
      </c>
      <c r="D285" s="2" t="s">
        <v>463</v>
      </c>
      <c r="E285" s="2" t="s">
        <v>464</v>
      </c>
      <c r="F285" s="2" t="s">
        <v>20</v>
      </c>
      <c r="G285" s="2" t="s">
        <v>21</v>
      </c>
      <c r="H285" s="3">
        <v>570931</v>
      </c>
      <c r="I285" s="2" t="s">
        <v>220</v>
      </c>
      <c r="J285" s="2" t="s">
        <v>221</v>
      </c>
    </row>
    <row r="286" spans="1:10" x14ac:dyDescent="0.35">
      <c r="A286" s="2" t="s">
        <v>216</v>
      </c>
      <c r="B286" s="2" t="s">
        <v>111</v>
      </c>
      <c r="C286" s="2" t="s">
        <v>217</v>
      </c>
      <c r="D286" s="2" t="s">
        <v>463</v>
      </c>
      <c r="E286" s="2" t="s">
        <v>464</v>
      </c>
      <c r="F286" s="2" t="s">
        <v>16</v>
      </c>
      <c r="G286" s="2" t="s">
        <v>17</v>
      </c>
      <c r="H286" s="3">
        <v>10000</v>
      </c>
      <c r="I286" s="2" t="s">
        <v>220</v>
      </c>
      <c r="J286" s="2" t="s">
        <v>221</v>
      </c>
    </row>
    <row r="287" spans="1:10" x14ac:dyDescent="0.35">
      <c r="A287" s="2" t="s">
        <v>216</v>
      </c>
      <c r="B287" s="2" t="s">
        <v>113</v>
      </c>
      <c r="C287" s="2" t="s">
        <v>217</v>
      </c>
      <c r="D287" s="2" t="s">
        <v>465</v>
      </c>
      <c r="E287" s="2" t="s">
        <v>466</v>
      </c>
      <c r="F287" s="2" t="s">
        <v>12</v>
      </c>
      <c r="G287" s="2" t="s">
        <v>13</v>
      </c>
      <c r="H287" s="3">
        <v>6592078</v>
      </c>
      <c r="I287" s="2" t="s">
        <v>220</v>
      </c>
      <c r="J287" s="2" t="s">
        <v>221</v>
      </c>
    </row>
    <row r="288" spans="1:10" x14ac:dyDescent="0.35">
      <c r="A288" s="2" t="s">
        <v>216</v>
      </c>
      <c r="B288" s="2" t="s">
        <v>113</v>
      </c>
      <c r="C288" s="2" t="s">
        <v>217</v>
      </c>
      <c r="D288" s="2" t="s">
        <v>467</v>
      </c>
      <c r="E288" s="2" t="s">
        <v>468</v>
      </c>
      <c r="F288" s="2" t="s">
        <v>12</v>
      </c>
      <c r="G288" s="2" t="s">
        <v>13</v>
      </c>
      <c r="H288" s="3">
        <v>4318741</v>
      </c>
      <c r="I288" s="2" t="s">
        <v>220</v>
      </c>
      <c r="J288" s="2" t="s">
        <v>221</v>
      </c>
    </row>
    <row r="289" spans="1:10" x14ac:dyDescent="0.35">
      <c r="A289" s="2" t="s">
        <v>216</v>
      </c>
      <c r="B289" s="2" t="s">
        <v>113</v>
      </c>
      <c r="C289" s="2" t="s">
        <v>217</v>
      </c>
      <c r="D289" s="2" t="s">
        <v>469</v>
      </c>
      <c r="E289" s="2" t="s">
        <v>470</v>
      </c>
      <c r="F289" s="2" t="s">
        <v>8</v>
      </c>
      <c r="G289" s="2" t="s">
        <v>9</v>
      </c>
      <c r="H289" s="3">
        <v>100000</v>
      </c>
      <c r="I289" s="2" t="s">
        <v>220</v>
      </c>
      <c r="J289" s="2" t="s">
        <v>221</v>
      </c>
    </row>
    <row r="290" spans="1:10" x14ac:dyDescent="0.35">
      <c r="A290" s="2" t="s">
        <v>216</v>
      </c>
      <c r="B290" s="2" t="s">
        <v>113</v>
      </c>
      <c r="C290" s="2" t="s">
        <v>217</v>
      </c>
      <c r="D290" s="2" t="s">
        <v>469</v>
      </c>
      <c r="E290" s="2" t="s">
        <v>470</v>
      </c>
      <c r="F290" s="2" t="s">
        <v>12</v>
      </c>
      <c r="G290" s="2" t="s">
        <v>13</v>
      </c>
      <c r="H290" s="3">
        <v>4525946</v>
      </c>
      <c r="I290" s="2" t="s">
        <v>220</v>
      </c>
      <c r="J290" s="2" t="s">
        <v>221</v>
      </c>
    </row>
    <row r="291" spans="1:10" x14ac:dyDescent="0.35">
      <c r="A291" s="2" t="s">
        <v>216</v>
      </c>
      <c r="B291" s="2" t="s">
        <v>113</v>
      </c>
      <c r="C291" s="2" t="s">
        <v>217</v>
      </c>
      <c r="D291" s="2" t="s">
        <v>471</v>
      </c>
      <c r="E291" s="2" t="s">
        <v>472</v>
      </c>
      <c r="F291" s="2" t="s">
        <v>8</v>
      </c>
      <c r="G291" s="2" t="s">
        <v>9</v>
      </c>
      <c r="H291" s="3">
        <v>70000</v>
      </c>
      <c r="I291" s="2" t="s">
        <v>220</v>
      </c>
      <c r="J291" s="2" t="s">
        <v>221</v>
      </c>
    </row>
    <row r="292" spans="1:10" x14ac:dyDescent="0.35">
      <c r="A292" s="2" t="s">
        <v>216</v>
      </c>
      <c r="B292" s="2" t="s">
        <v>113</v>
      </c>
      <c r="C292" s="2" t="s">
        <v>217</v>
      </c>
      <c r="D292" s="2" t="s">
        <v>471</v>
      </c>
      <c r="E292" s="2" t="s">
        <v>472</v>
      </c>
      <c r="F292" s="2" t="s">
        <v>12</v>
      </c>
      <c r="G292" s="2" t="s">
        <v>13</v>
      </c>
      <c r="H292" s="3">
        <v>1204300</v>
      </c>
      <c r="I292" s="2" t="s">
        <v>220</v>
      </c>
      <c r="J292" s="2" t="s">
        <v>221</v>
      </c>
    </row>
    <row r="293" spans="1:10" x14ac:dyDescent="0.35">
      <c r="A293" s="2" t="s">
        <v>216</v>
      </c>
      <c r="B293" s="2" t="s">
        <v>113</v>
      </c>
      <c r="C293" s="2" t="s">
        <v>217</v>
      </c>
      <c r="D293" s="2" t="s">
        <v>473</v>
      </c>
      <c r="E293" s="2" t="s">
        <v>474</v>
      </c>
      <c r="F293" s="2" t="s">
        <v>12</v>
      </c>
      <c r="G293" s="2" t="s">
        <v>13</v>
      </c>
      <c r="H293" s="3">
        <v>1390111</v>
      </c>
      <c r="I293" s="2" t="s">
        <v>220</v>
      </c>
      <c r="J293" s="2" t="s">
        <v>221</v>
      </c>
    </row>
    <row r="294" spans="1:10" x14ac:dyDescent="0.35">
      <c r="A294" s="2" t="s">
        <v>216</v>
      </c>
      <c r="B294" s="2" t="s">
        <v>113</v>
      </c>
      <c r="C294" s="2" t="s">
        <v>217</v>
      </c>
      <c r="D294" s="2" t="s">
        <v>473</v>
      </c>
      <c r="E294" s="2" t="s">
        <v>474</v>
      </c>
      <c r="F294" s="2" t="s">
        <v>16</v>
      </c>
      <c r="G294" s="2" t="s">
        <v>17</v>
      </c>
      <c r="H294" s="3">
        <v>35275</v>
      </c>
      <c r="I294" s="2" t="s">
        <v>220</v>
      </c>
      <c r="J294" s="2" t="s">
        <v>221</v>
      </c>
    </row>
    <row r="295" spans="1:10" x14ac:dyDescent="0.35">
      <c r="A295" s="2" t="s">
        <v>216</v>
      </c>
      <c r="B295" s="2" t="s">
        <v>113</v>
      </c>
      <c r="C295" s="2" t="s">
        <v>217</v>
      </c>
      <c r="D295" s="2" t="s">
        <v>475</v>
      </c>
      <c r="E295" s="2" t="s">
        <v>476</v>
      </c>
      <c r="F295" s="2" t="s">
        <v>8</v>
      </c>
      <c r="G295" s="2" t="s">
        <v>9</v>
      </c>
      <c r="H295" s="3">
        <v>1400000</v>
      </c>
      <c r="I295" s="2" t="s">
        <v>220</v>
      </c>
      <c r="J295" s="2" t="s">
        <v>221</v>
      </c>
    </row>
    <row r="296" spans="1:10" x14ac:dyDescent="0.35">
      <c r="A296" s="2" t="s">
        <v>216</v>
      </c>
      <c r="B296" s="2" t="s">
        <v>113</v>
      </c>
      <c r="C296" s="2" t="s">
        <v>217</v>
      </c>
      <c r="D296" s="2" t="s">
        <v>475</v>
      </c>
      <c r="E296" s="2" t="s">
        <v>476</v>
      </c>
      <c r="F296" s="2" t="s">
        <v>12</v>
      </c>
      <c r="G296" s="2" t="s">
        <v>13</v>
      </c>
      <c r="H296" s="3">
        <v>17411527</v>
      </c>
      <c r="I296" s="2" t="s">
        <v>220</v>
      </c>
      <c r="J296" s="2" t="s">
        <v>221</v>
      </c>
    </row>
    <row r="297" spans="1:10" x14ac:dyDescent="0.35">
      <c r="A297" s="2" t="s">
        <v>216</v>
      </c>
      <c r="B297" s="2" t="s">
        <v>113</v>
      </c>
      <c r="C297" s="2" t="s">
        <v>217</v>
      </c>
      <c r="D297" s="2" t="s">
        <v>475</v>
      </c>
      <c r="E297" s="2" t="s">
        <v>476</v>
      </c>
      <c r="F297" s="2" t="s">
        <v>16</v>
      </c>
      <c r="G297" s="2" t="s">
        <v>17</v>
      </c>
      <c r="H297" s="3">
        <v>950000</v>
      </c>
      <c r="I297" s="2" t="s">
        <v>220</v>
      </c>
      <c r="J297" s="2" t="s">
        <v>221</v>
      </c>
    </row>
    <row r="298" spans="1:10" x14ac:dyDescent="0.35">
      <c r="A298" s="2" t="s">
        <v>216</v>
      </c>
      <c r="B298" s="2" t="s">
        <v>113</v>
      </c>
      <c r="C298" s="2" t="s">
        <v>217</v>
      </c>
      <c r="D298" s="2" t="s">
        <v>477</v>
      </c>
      <c r="E298" s="2" t="s">
        <v>478</v>
      </c>
      <c r="F298" s="2" t="s">
        <v>12</v>
      </c>
      <c r="G298" s="2" t="s">
        <v>13</v>
      </c>
      <c r="H298" s="3">
        <v>2473500</v>
      </c>
      <c r="I298" s="2" t="s">
        <v>220</v>
      </c>
      <c r="J298" s="2" t="s">
        <v>221</v>
      </c>
    </row>
    <row r="299" spans="1:10" x14ac:dyDescent="0.35">
      <c r="A299" s="2" t="s">
        <v>216</v>
      </c>
      <c r="B299" s="2" t="s">
        <v>113</v>
      </c>
      <c r="C299" s="2" t="s">
        <v>217</v>
      </c>
      <c r="D299" s="2" t="s">
        <v>477</v>
      </c>
      <c r="E299" s="2" t="s">
        <v>478</v>
      </c>
      <c r="F299" s="2" t="s">
        <v>20</v>
      </c>
      <c r="G299" s="2" t="s">
        <v>21</v>
      </c>
      <c r="H299" s="3">
        <v>871350</v>
      </c>
      <c r="I299" s="2" t="s">
        <v>220</v>
      </c>
      <c r="J299" s="2" t="s">
        <v>221</v>
      </c>
    </row>
    <row r="300" spans="1:10" x14ac:dyDescent="0.35">
      <c r="A300" s="2" t="s">
        <v>216</v>
      </c>
      <c r="B300" s="2" t="s">
        <v>113</v>
      </c>
      <c r="C300" s="2" t="s">
        <v>217</v>
      </c>
      <c r="D300" s="2" t="s">
        <v>477</v>
      </c>
      <c r="E300" s="2" t="s">
        <v>478</v>
      </c>
      <c r="F300" s="2" t="s">
        <v>16</v>
      </c>
      <c r="G300" s="2" t="s">
        <v>17</v>
      </c>
      <c r="H300" s="3">
        <v>30000</v>
      </c>
      <c r="I300" s="2" t="s">
        <v>220</v>
      </c>
      <c r="J300" s="2" t="s">
        <v>221</v>
      </c>
    </row>
    <row r="301" spans="1:10" x14ac:dyDescent="0.35">
      <c r="A301" s="2" t="s">
        <v>216</v>
      </c>
      <c r="B301" s="2" t="s">
        <v>115</v>
      </c>
      <c r="C301" s="2" t="s">
        <v>217</v>
      </c>
      <c r="D301" s="2" t="s">
        <v>479</v>
      </c>
      <c r="E301" s="2" t="s">
        <v>480</v>
      </c>
      <c r="F301" s="2" t="s">
        <v>8</v>
      </c>
      <c r="G301" s="2" t="s">
        <v>9</v>
      </c>
      <c r="H301" s="3">
        <v>450000</v>
      </c>
      <c r="I301" s="2" t="s">
        <v>220</v>
      </c>
      <c r="J301" s="2" t="s">
        <v>221</v>
      </c>
    </row>
    <row r="302" spans="1:10" x14ac:dyDescent="0.35">
      <c r="A302" s="2" t="s">
        <v>216</v>
      </c>
      <c r="B302" s="2" t="s">
        <v>115</v>
      </c>
      <c r="C302" s="2" t="s">
        <v>217</v>
      </c>
      <c r="D302" s="2" t="s">
        <v>479</v>
      </c>
      <c r="E302" s="2" t="s">
        <v>480</v>
      </c>
      <c r="F302" s="2" t="s">
        <v>12</v>
      </c>
      <c r="G302" s="2" t="s">
        <v>13</v>
      </c>
      <c r="H302" s="3">
        <v>4016972</v>
      </c>
      <c r="I302" s="2" t="s">
        <v>220</v>
      </c>
      <c r="J302" s="2" t="s">
        <v>221</v>
      </c>
    </row>
    <row r="303" spans="1:10" x14ac:dyDescent="0.35">
      <c r="A303" s="2" t="s">
        <v>216</v>
      </c>
      <c r="B303" s="2" t="s">
        <v>115</v>
      </c>
      <c r="C303" s="2" t="s">
        <v>217</v>
      </c>
      <c r="D303" s="2" t="s">
        <v>479</v>
      </c>
      <c r="E303" s="2" t="s">
        <v>480</v>
      </c>
      <c r="F303" s="2" t="s">
        <v>16</v>
      </c>
      <c r="G303" s="2" t="s">
        <v>17</v>
      </c>
      <c r="H303" s="3">
        <v>0</v>
      </c>
      <c r="I303" s="2" t="s">
        <v>220</v>
      </c>
      <c r="J303" s="2" t="s">
        <v>221</v>
      </c>
    </row>
    <row r="304" spans="1:10" x14ac:dyDescent="0.35">
      <c r="A304" s="2" t="s">
        <v>216</v>
      </c>
      <c r="B304" s="2" t="s">
        <v>115</v>
      </c>
      <c r="C304" s="2" t="s">
        <v>217</v>
      </c>
      <c r="D304" s="2" t="s">
        <v>481</v>
      </c>
      <c r="E304" s="2" t="s">
        <v>482</v>
      </c>
      <c r="F304" s="2" t="s">
        <v>12</v>
      </c>
      <c r="G304" s="2" t="s">
        <v>13</v>
      </c>
      <c r="H304" s="3">
        <v>73900</v>
      </c>
      <c r="I304" s="2" t="s">
        <v>220</v>
      </c>
      <c r="J304" s="2" t="s">
        <v>221</v>
      </c>
    </row>
    <row r="305" spans="1:10" x14ac:dyDescent="0.35">
      <c r="A305" s="2" t="s">
        <v>216</v>
      </c>
      <c r="B305" s="2" t="s">
        <v>115</v>
      </c>
      <c r="C305" s="2" t="s">
        <v>217</v>
      </c>
      <c r="D305" s="2" t="s">
        <v>483</v>
      </c>
      <c r="E305" s="2" t="s">
        <v>484</v>
      </c>
      <c r="F305" s="2" t="s">
        <v>12</v>
      </c>
      <c r="G305" s="2" t="s">
        <v>13</v>
      </c>
      <c r="H305" s="3">
        <v>178800</v>
      </c>
      <c r="I305" s="2" t="s">
        <v>220</v>
      </c>
      <c r="J305" s="2" t="s">
        <v>221</v>
      </c>
    </row>
    <row r="306" spans="1:10" x14ac:dyDescent="0.35">
      <c r="A306" s="2" t="s">
        <v>216</v>
      </c>
      <c r="B306" s="2" t="s">
        <v>115</v>
      </c>
      <c r="C306" s="2" t="s">
        <v>217</v>
      </c>
      <c r="D306" s="2" t="s">
        <v>485</v>
      </c>
      <c r="E306" s="2" t="s">
        <v>486</v>
      </c>
      <c r="F306" s="2" t="s">
        <v>8</v>
      </c>
      <c r="G306" s="2" t="s">
        <v>9</v>
      </c>
      <c r="H306" s="3">
        <v>535000</v>
      </c>
      <c r="I306" s="2" t="s">
        <v>220</v>
      </c>
      <c r="J306" s="2" t="s">
        <v>221</v>
      </c>
    </row>
    <row r="307" spans="1:10" x14ac:dyDescent="0.35">
      <c r="A307" s="2" t="s">
        <v>216</v>
      </c>
      <c r="B307" s="2" t="s">
        <v>115</v>
      </c>
      <c r="C307" s="2" t="s">
        <v>217</v>
      </c>
      <c r="D307" s="2" t="s">
        <v>485</v>
      </c>
      <c r="E307" s="2" t="s">
        <v>486</v>
      </c>
      <c r="F307" s="2" t="s">
        <v>12</v>
      </c>
      <c r="G307" s="2" t="s">
        <v>13</v>
      </c>
      <c r="H307" s="3">
        <v>6991500</v>
      </c>
      <c r="I307" s="2" t="s">
        <v>220</v>
      </c>
      <c r="J307" s="2" t="s">
        <v>221</v>
      </c>
    </row>
    <row r="308" spans="1:10" x14ac:dyDescent="0.35">
      <c r="A308" s="2" t="s">
        <v>216</v>
      </c>
      <c r="B308" s="2" t="s">
        <v>115</v>
      </c>
      <c r="C308" s="2" t="s">
        <v>217</v>
      </c>
      <c r="D308" s="2" t="s">
        <v>485</v>
      </c>
      <c r="E308" s="2" t="s">
        <v>486</v>
      </c>
      <c r="F308" s="2" t="s">
        <v>20</v>
      </c>
      <c r="G308" s="2" t="s">
        <v>21</v>
      </c>
      <c r="H308" s="3">
        <v>834419</v>
      </c>
      <c r="I308" s="2" t="s">
        <v>220</v>
      </c>
      <c r="J308" s="2" t="s">
        <v>221</v>
      </c>
    </row>
    <row r="309" spans="1:10" x14ac:dyDescent="0.35">
      <c r="A309" s="2" t="s">
        <v>216</v>
      </c>
      <c r="B309" s="2" t="s">
        <v>115</v>
      </c>
      <c r="C309" s="2" t="s">
        <v>217</v>
      </c>
      <c r="D309" s="2" t="s">
        <v>485</v>
      </c>
      <c r="E309" s="2" t="s">
        <v>486</v>
      </c>
      <c r="F309" s="2" t="s">
        <v>16</v>
      </c>
      <c r="G309" s="2" t="s">
        <v>17</v>
      </c>
      <c r="H309" s="3">
        <v>50000</v>
      </c>
      <c r="I309" s="2" t="s">
        <v>220</v>
      </c>
      <c r="J309" s="2" t="s">
        <v>221</v>
      </c>
    </row>
    <row r="310" spans="1:10" x14ac:dyDescent="0.35">
      <c r="A310" s="2" t="s">
        <v>216</v>
      </c>
      <c r="B310" s="2" t="s">
        <v>115</v>
      </c>
      <c r="C310" s="2" t="s">
        <v>217</v>
      </c>
      <c r="D310" s="2" t="s">
        <v>487</v>
      </c>
      <c r="E310" s="2" t="s">
        <v>488</v>
      </c>
      <c r="F310" s="2" t="s">
        <v>12</v>
      </c>
      <c r="G310" s="2" t="s">
        <v>13</v>
      </c>
      <c r="H310" s="3">
        <v>118829</v>
      </c>
      <c r="I310" s="2" t="s">
        <v>220</v>
      </c>
      <c r="J310" s="2" t="s">
        <v>221</v>
      </c>
    </row>
    <row r="311" spans="1:10" x14ac:dyDescent="0.35">
      <c r="A311" s="2" t="s">
        <v>216</v>
      </c>
      <c r="B311" s="2" t="s">
        <v>115</v>
      </c>
      <c r="C311" s="2" t="s">
        <v>217</v>
      </c>
      <c r="D311" s="2" t="s">
        <v>487</v>
      </c>
      <c r="E311" s="2" t="s">
        <v>488</v>
      </c>
      <c r="F311" s="2" t="s">
        <v>24</v>
      </c>
      <c r="G311" s="2" t="s">
        <v>25</v>
      </c>
      <c r="H311" s="3">
        <v>55000</v>
      </c>
      <c r="I311" s="2" t="s">
        <v>220</v>
      </c>
      <c r="J311" s="2" t="s">
        <v>221</v>
      </c>
    </row>
    <row r="312" spans="1:10" x14ac:dyDescent="0.35">
      <c r="A312" s="2" t="s">
        <v>216</v>
      </c>
      <c r="B312" s="2" t="s">
        <v>117</v>
      </c>
      <c r="C312" s="2" t="s">
        <v>217</v>
      </c>
      <c r="D312" s="2" t="s">
        <v>489</v>
      </c>
      <c r="E312" s="2" t="s">
        <v>490</v>
      </c>
      <c r="F312" s="2" t="s">
        <v>12</v>
      </c>
      <c r="G312" s="2" t="s">
        <v>13</v>
      </c>
      <c r="H312" s="3">
        <v>2754149</v>
      </c>
      <c r="I312" s="2" t="s">
        <v>220</v>
      </c>
      <c r="J312" s="2" t="s">
        <v>221</v>
      </c>
    </row>
    <row r="313" spans="1:10" x14ac:dyDescent="0.35">
      <c r="A313" s="2" t="s">
        <v>216</v>
      </c>
      <c r="B313" s="2" t="s">
        <v>117</v>
      </c>
      <c r="C313" s="2" t="s">
        <v>217</v>
      </c>
      <c r="D313" s="2" t="s">
        <v>491</v>
      </c>
      <c r="E313" s="2" t="s">
        <v>492</v>
      </c>
      <c r="F313" s="2" t="s">
        <v>12</v>
      </c>
      <c r="G313" s="2" t="s">
        <v>13</v>
      </c>
      <c r="H313" s="3">
        <v>789523</v>
      </c>
      <c r="I313" s="2" t="s">
        <v>220</v>
      </c>
      <c r="J313" s="2" t="s">
        <v>221</v>
      </c>
    </row>
    <row r="314" spans="1:10" x14ac:dyDescent="0.35">
      <c r="A314" s="2" t="s">
        <v>216</v>
      </c>
      <c r="B314" s="2" t="s">
        <v>117</v>
      </c>
      <c r="C314" s="2" t="s">
        <v>217</v>
      </c>
      <c r="D314" s="2" t="s">
        <v>491</v>
      </c>
      <c r="E314" s="2" t="s">
        <v>492</v>
      </c>
      <c r="F314" s="2" t="s">
        <v>32</v>
      </c>
      <c r="G314" s="2" t="s">
        <v>33</v>
      </c>
      <c r="H314" s="3">
        <v>171203</v>
      </c>
      <c r="I314" s="2" t="s">
        <v>220</v>
      </c>
      <c r="J314" s="2" t="s">
        <v>221</v>
      </c>
    </row>
    <row r="315" spans="1:10" x14ac:dyDescent="0.35">
      <c r="A315" s="2" t="s">
        <v>216</v>
      </c>
      <c r="B315" s="2" t="s">
        <v>117</v>
      </c>
      <c r="C315" s="2" t="s">
        <v>217</v>
      </c>
      <c r="D315" s="2" t="s">
        <v>491</v>
      </c>
      <c r="E315" s="2" t="s">
        <v>492</v>
      </c>
      <c r="F315" s="2" t="s">
        <v>16</v>
      </c>
      <c r="G315" s="2" t="s">
        <v>17</v>
      </c>
      <c r="H315" s="3">
        <v>70000</v>
      </c>
      <c r="I315" s="2" t="s">
        <v>220</v>
      </c>
      <c r="J315" s="2" t="s">
        <v>221</v>
      </c>
    </row>
    <row r="316" spans="1:10" x14ac:dyDescent="0.35">
      <c r="A316" s="2" t="s">
        <v>216</v>
      </c>
      <c r="B316" s="2" t="s">
        <v>119</v>
      </c>
      <c r="C316" s="2" t="s">
        <v>217</v>
      </c>
      <c r="D316" s="2" t="s">
        <v>493</v>
      </c>
      <c r="E316" s="2" t="s">
        <v>494</v>
      </c>
      <c r="F316" s="2" t="s">
        <v>8</v>
      </c>
      <c r="G316" s="2" t="s">
        <v>9</v>
      </c>
      <c r="H316" s="3">
        <v>50000</v>
      </c>
      <c r="I316" s="2" t="s">
        <v>220</v>
      </c>
      <c r="J316" s="2" t="s">
        <v>221</v>
      </c>
    </row>
    <row r="317" spans="1:10" x14ac:dyDescent="0.35">
      <c r="A317" s="2" t="s">
        <v>216</v>
      </c>
      <c r="B317" s="2" t="s">
        <v>119</v>
      </c>
      <c r="C317" s="2" t="s">
        <v>217</v>
      </c>
      <c r="D317" s="2" t="s">
        <v>493</v>
      </c>
      <c r="E317" s="2" t="s">
        <v>494</v>
      </c>
      <c r="F317" s="2" t="s">
        <v>12</v>
      </c>
      <c r="G317" s="2" t="s">
        <v>13</v>
      </c>
      <c r="H317" s="3">
        <v>937321</v>
      </c>
      <c r="I317" s="2" t="s">
        <v>220</v>
      </c>
      <c r="J317" s="2" t="s">
        <v>221</v>
      </c>
    </row>
    <row r="318" spans="1:10" x14ac:dyDescent="0.35">
      <c r="A318" s="2" t="s">
        <v>216</v>
      </c>
      <c r="B318" s="2" t="s">
        <v>119</v>
      </c>
      <c r="C318" s="2" t="s">
        <v>217</v>
      </c>
      <c r="D318" s="2" t="s">
        <v>493</v>
      </c>
      <c r="E318" s="2" t="s">
        <v>494</v>
      </c>
      <c r="F318" s="2" t="s">
        <v>16</v>
      </c>
      <c r="G318" s="2" t="s">
        <v>17</v>
      </c>
      <c r="H318" s="3">
        <v>0</v>
      </c>
      <c r="I318" s="2" t="s">
        <v>220</v>
      </c>
      <c r="J318" s="2" t="s">
        <v>221</v>
      </c>
    </row>
    <row r="319" spans="1:10" x14ac:dyDescent="0.35">
      <c r="A319" s="2" t="s">
        <v>216</v>
      </c>
      <c r="B319" s="2" t="s">
        <v>119</v>
      </c>
      <c r="C319" s="2" t="s">
        <v>217</v>
      </c>
      <c r="D319" s="2" t="s">
        <v>495</v>
      </c>
      <c r="E319" s="2" t="s">
        <v>496</v>
      </c>
      <c r="F319" s="2" t="s">
        <v>12</v>
      </c>
      <c r="G319" s="2" t="s">
        <v>13</v>
      </c>
      <c r="H319" s="3">
        <v>5744592</v>
      </c>
      <c r="I319" s="2" t="s">
        <v>220</v>
      </c>
      <c r="J319" s="2" t="s">
        <v>221</v>
      </c>
    </row>
    <row r="320" spans="1:10" x14ac:dyDescent="0.35">
      <c r="A320" s="2" t="s">
        <v>216</v>
      </c>
      <c r="B320" s="2" t="s">
        <v>119</v>
      </c>
      <c r="C320" s="2" t="s">
        <v>217</v>
      </c>
      <c r="D320" s="2" t="s">
        <v>495</v>
      </c>
      <c r="E320" s="2" t="s">
        <v>496</v>
      </c>
      <c r="F320" s="2" t="s">
        <v>16</v>
      </c>
      <c r="G320" s="2" t="s">
        <v>17</v>
      </c>
      <c r="H320" s="3">
        <v>299062</v>
      </c>
      <c r="I320" s="2" t="s">
        <v>220</v>
      </c>
      <c r="J320" s="2" t="s">
        <v>221</v>
      </c>
    </row>
    <row r="321" spans="1:10" x14ac:dyDescent="0.35">
      <c r="A321" s="2" t="s">
        <v>216</v>
      </c>
      <c r="B321" s="2" t="s">
        <v>119</v>
      </c>
      <c r="C321" s="2" t="s">
        <v>217</v>
      </c>
      <c r="D321" s="2" t="s">
        <v>497</v>
      </c>
      <c r="E321" s="2" t="s">
        <v>498</v>
      </c>
      <c r="F321" s="2" t="s">
        <v>8</v>
      </c>
      <c r="G321" s="2" t="s">
        <v>9</v>
      </c>
      <c r="H321" s="3">
        <v>165000</v>
      </c>
      <c r="I321" s="2" t="s">
        <v>220</v>
      </c>
      <c r="J321" s="2" t="s">
        <v>221</v>
      </c>
    </row>
    <row r="322" spans="1:10" x14ac:dyDescent="0.35">
      <c r="A322" s="2" t="s">
        <v>216</v>
      </c>
      <c r="B322" s="2" t="s">
        <v>119</v>
      </c>
      <c r="C322" s="2" t="s">
        <v>217</v>
      </c>
      <c r="D322" s="2" t="s">
        <v>497</v>
      </c>
      <c r="E322" s="2" t="s">
        <v>498</v>
      </c>
      <c r="F322" s="2" t="s">
        <v>12</v>
      </c>
      <c r="G322" s="2" t="s">
        <v>13</v>
      </c>
      <c r="H322" s="3">
        <v>1100079</v>
      </c>
      <c r="I322" s="2" t="s">
        <v>220</v>
      </c>
      <c r="J322" s="2" t="s">
        <v>221</v>
      </c>
    </row>
    <row r="323" spans="1:10" x14ac:dyDescent="0.35">
      <c r="A323" s="2" t="s">
        <v>216</v>
      </c>
      <c r="B323" s="2" t="s">
        <v>119</v>
      </c>
      <c r="C323" s="2" t="s">
        <v>217</v>
      </c>
      <c r="D323" s="2" t="s">
        <v>497</v>
      </c>
      <c r="E323" s="2" t="s">
        <v>498</v>
      </c>
      <c r="F323" s="2" t="s">
        <v>28</v>
      </c>
      <c r="G323" s="2" t="s">
        <v>29</v>
      </c>
      <c r="H323" s="3">
        <v>476600</v>
      </c>
      <c r="I323" s="2" t="s">
        <v>220</v>
      </c>
      <c r="J323" s="2" t="s">
        <v>221</v>
      </c>
    </row>
    <row r="324" spans="1:10" x14ac:dyDescent="0.35">
      <c r="A324" s="2" t="s">
        <v>216</v>
      </c>
      <c r="B324" s="2" t="s">
        <v>119</v>
      </c>
      <c r="C324" s="2" t="s">
        <v>217</v>
      </c>
      <c r="D324" s="2" t="s">
        <v>497</v>
      </c>
      <c r="E324" s="2" t="s">
        <v>498</v>
      </c>
      <c r="F324" s="2" t="s">
        <v>16</v>
      </c>
      <c r="G324" s="2" t="s">
        <v>17</v>
      </c>
      <c r="H324" s="3">
        <v>0</v>
      </c>
      <c r="I324" s="2" t="s">
        <v>220</v>
      </c>
      <c r="J324" s="2" t="s">
        <v>221</v>
      </c>
    </row>
    <row r="325" spans="1:10" x14ac:dyDescent="0.35">
      <c r="A325" s="2" t="s">
        <v>216</v>
      </c>
      <c r="B325" s="2" t="s">
        <v>119</v>
      </c>
      <c r="C325" s="2" t="s">
        <v>217</v>
      </c>
      <c r="D325" s="2" t="s">
        <v>499</v>
      </c>
      <c r="E325" s="2" t="s">
        <v>500</v>
      </c>
      <c r="F325" s="2" t="s">
        <v>8</v>
      </c>
      <c r="G325" s="2" t="s">
        <v>9</v>
      </c>
      <c r="H325" s="3">
        <v>50000</v>
      </c>
      <c r="I325" s="2" t="s">
        <v>220</v>
      </c>
      <c r="J325" s="2" t="s">
        <v>221</v>
      </c>
    </row>
    <row r="326" spans="1:10" x14ac:dyDescent="0.35">
      <c r="A326" s="2" t="s">
        <v>216</v>
      </c>
      <c r="B326" s="2" t="s">
        <v>119</v>
      </c>
      <c r="C326" s="2" t="s">
        <v>217</v>
      </c>
      <c r="D326" s="2" t="s">
        <v>499</v>
      </c>
      <c r="E326" s="2" t="s">
        <v>500</v>
      </c>
      <c r="F326" s="2" t="s">
        <v>12</v>
      </c>
      <c r="G326" s="2" t="s">
        <v>13</v>
      </c>
      <c r="H326" s="3">
        <v>1375608</v>
      </c>
      <c r="I326" s="2" t="s">
        <v>220</v>
      </c>
      <c r="J326" s="2" t="s">
        <v>221</v>
      </c>
    </row>
    <row r="327" spans="1:10" x14ac:dyDescent="0.35">
      <c r="A327" s="2" t="s">
        <v>216</v>
      </c>
      <c r="B327" s="2" t="s">
        <v>119</v>
      </c>
      <c r="C327" s="2" t="s">
        <v>217</v>
      </c>
      <c r="D327" s="2" t="s">
        <v>499</v>
      </c>
      <c r="E327" s="2" t="s">
        <v>500</v>
      </c>
      <c r="F327" s="2" t="s">
        <v>16</v>
      </c>
      <c r="G327" s="2" t="s">
        <v>17</v>
      </c>
      <c r="H327" s="3">
        <v>50371</v>
      </c>
      <c r="I327" s="2" t="s">
        <v>220</v>
      </c>
      <c r="J327" s="2" t="s">
        <v>221</v>
      </c>
    </row>
    <row r="328" spans="1:10" x14ac:dyDescent="0.35">
      <c r="A328" s="2" t="s">
        <v>216</v>
      </c>
      <c r="B328" s="2" t="s">
        <v>121</v>
      </c>
      <c r="C328" s="2" t="s">
        <v>217</v>
      </c>
      <c r="D328" s="2" t="s">
        <v>501</v>
      </c>
      <c r="E328" s="2" t="s">
        <v>502</v>
      </c>
      <c r="F328" s="2" t="s">
        <v>8</v>
      </c>
      <c r="G328" s="2" t="s">
        <v>9</v>
      </c>
      <c r="H328" s="3">
        <v>0</v>
      </c>
      <c r="I328" s="2" t="s">
        <v>220</v>
      </c>
      <c r="J328" s="2" t="s">
        <v>221</v>
      </c>
    </row>
    <row r="329" spans="1:10" x14ac:dyDescent="0.35">
      <c r="A329" s="2" t="s">
        <v>216</v>
      </c>
      <c r="B329" s="2" t="s">
        <v>121</v>
      </c>
      <c r="C329" s="2" t="s">
        <v>217</v>
      </c>
      <c r="D329" s="2" t="s">
        <v>501</v>
      </c>
      <c r="E329" s="2" t="s">
        <v>502</v>
      </c>
      <c r="F329" s="2" t="s">
        <v>12</v>
      </c>
      <c r="G329" s="2" t="s">
        <v>13</v>
      </c>
      <c r="H329" s="3">
        <v>1405897</v>
      </c>
      <c r="I329" s="2" t="s">
        <v>220</v>
      </c>
      <c r="J329" s="2" t="s">
        <v>221</v>
      </c>
    </row>
    <row r="330" spans="1:10" x14ac:dyDescent="0.35">
      <c r="A330" s="2" t="s">
        <v>216</v>
      </c>
      <c r="B330" s="2" t="s">
        <v>121</v>
      </c>
      <c r="C330" s="2" t="s">
        <v>217</v>
      </c>
      <c r="D330" s="2" t="s">
        <v>501</v>
      </c>
      <c r="E330" s="2" t="s">
        <v>502</v>
      </c>
      <c r="F330" s="2" t="s">
        <v>32</v>
      </c>
      <c r="G330" s="2" t="s">
        <v>33</v>
      </c>
      <c r="H330" s="3">
        <v>31763</v>
      </c>
      <c r="I330" s="2" t="s">
        <v>220</v>
      </c>
      <c r="J330" s="2" t="s">
        <v>221</v>
      </c>
    </row>
    <row r="331" spans="1:10" x14ac:dyDescent="0.35">
      <c r="A331" s="2" t="s">
        <v>216</v>
      </c>
      <c r="B331" s="2" t="s">
        <v>121</v>
      </c>
      <c r="C331" s="2" t="s">
        <v>217</v>
      </c>
      <c r="D331" s="2" t="s">
        <v>501</v>
      </c>
      <c r="E331" s="2" t="s">
        <v>502</v>
      </c>
      <c r="F331" s="2" t="s">
        <v>16</v>
      </c>
      <c r="G331" s="2" t="s">
        <v>17</v>
      </c>
      <c r="H331" s="3">
        <v>0</v>
      </c>
      <c r="I331" s="2" t="s">
        <v>220</v>
      </c>
      <c r="J331" s="2" t="s">
        <v>221</v>
      </c>
    </row>
    <row r="332" spans="1:10" x14ac:dyDescent="0.35">
      <c r="A332" s="2" t="s">
        <v>216</v>
      </c>
      <c r="B332" s="2" t="s">
        <v>121</v>
      </c>
      <c r="C332" s="2" t="s">
        <v>217</v>
      </c>
      <c r="D332" s="2" t="s">
        <v>503</v>
      </c>
      <c r="E332" s="2" t="s">
        <v>504</v>
      </c>
      <c r="F332" s="2" t="s">
        <v>8</v>
      </c>
      <c r="G332" s="2" t="s">
        <v>9</v>
      </c>
      <c r="H332" s="3">
        <v>1000000</v>
      </c>
      <c r="I332" s="2" t="s">
        <v>220</v>
      </c>
      <c r="J332" s="2" t="s">
        <v>221</v>
      </c>
    </row>
    <row r="333" spans="1:10" x14ac:dyDescent="0.35">
      <c r="A333" s="2" t="s">
        <v>216</v>
      </c>
      <c r="B333" s="2" t="s">
        <v>121</v>
      </c>
      <c r="C333" s="2" t="s">
        <v>217</v>
      </c>
      <c r="D333" s="2" t="s">
        <v>503</v>
      </c>
      <c r="E333" s="2" t="s">
        <v>504</v>
      </c>
      <c r="F333" s="2" t="s">
        <v>12</v>
      </c>
      <c r="G333" s="2" t="s">
        <v>13</v>
      </c>
      <c r="H333" s="3">
        <v>55385961</v>
      </c>
      <c r="I333" s="2" t="s">
        <v>220</v>
      </c>
      <c r="J333" s="2" t="s">
        <v>221</v>
      </c>
    </row>
    <row r="334" spans="1:10" x14ac:dyDescent="0.35">
      <c r="A334" s="2" t="s">
        <v>216</v>
      </c>
      <c r="B334" s="2" t="s">
        <v>121</v>
      </c>
      <c r="C334" s="2" t="s">
        <v>217</v>
      </c>
      <c r="D334" s="2" t="s">
        <v>503</v>
      </c>
      <c r="E334" s="2" t="s">
        <v>504</v>
      </c>
      <c r="F334" s="2" t="s">
        <v>20</v>
      </c>
      <c r="G334" s="2" t="s">
        <v>21</v>
      </c>
      <c r="H334" s="3">
        <v>0</v>
      </c>
      <c r="I334" s="2" t="s">
        <v>220</v>
      </c>
      <c r="J334" s="2" t="s">
        <v>221</v>
      </c>
    </row>
    <row r="335" spans="1:10" x14ac:dyDescent="0.35">
      <c r="A335" s="2" t="s">
        <v>216</v>
      </c>
      <c r="B335" s="2" t="s">
        <v>121</v>
      </c>
      <c r="C335" s="2" t="s">
        <v>217</v>
      </c>
      <c r="D335" s="2" t="s">
        <v>503</v>
      </c>
      <c r="E335" s="2" t="s">
        <v>504</v>
      </c>
      <c r="F335" s="2" t="s">
        <v>32</v>
      </c>
      <c r="G335" s="2" t="s">
        <v>33</v>
      </c>
      <c r="H335" s="3">
        <v>19278281</v>
      </c>
      <c r="I335" s="2" t="s">
        <v>220</v>
      </c>
      <c r="J335" s="2" t="s">
        <v>221</v>
      </c>
    </row>
    <row r="336" spans="1:10" x14ac:dyDescent="0.35">
      <c r="A336" s="2" t="s">
        <v>216</v>
      </c>
      <c r="B336" s="2" t="s">
        <v>121</v>
      </c>
      <c r="C336" s="2" t="s">
        <v>217</v>
      </c>
      <c r="D336" s="2" t="s">
        <v>503</v>
      </c>
      <c r="E336" s="2" t="s">
        <v>504</v>
      </c>
      <c r="F336" s="2" t="s">
        <v>16</v>
      </c>
      <c r="G336" s="2" t="s">
        <v>17</v>
      </c>
      <c r="H336" s="3">
        <v>250000</v>
      </c>
      <c r="I336" s="2" t="s">
        <v>220</v>
      </c>
      <c r="J336" s="2" t="s">
        <v>221</v>
      </c>
    </row>
    <row r="337" spans="1:10" x14ac:dyDescent="0.35">
      <c r="A337" s="2" t="s">
        <v>216</v>
      </c>
      <c r="B337" s="2" t="s">
        <v>123</v>
      </c>
      <c r="C337" s="2" t="s">
        <v>217</v>
      </c>
      <c r="D337" s="2" t="s">
        <v>505</v>
      </c>
      <c r="E337" s="2" t="s">
        <v>506</v>
      </c>
      <c r="F337" s="2" t="s">
        <v>8</v>
      </c>
      <c r="G337" s="2" t="s">
        <v>9</v>
      </c>
      <c r="H337" s="3">
        <v>35340</v>
      </c>
      <c r="I337" s="2" t="s">
        <v>220</v>
      </c>
      <c r="J337" s="2" t="s">
        <v>221</v>
      </c>
    </row>
    <row r="338" spans="1:10" x14ac:dyDescent="0.35">
      <c r="A338" s="2" t="s">
        <v>216</v>
      </c>
      <c r="B338" s="2" t="s">
        <v>123</v>
      </c>
      <c r="C338" s="2" t="s">
        <v>217</v>
      </c>
      <c r="D338" s="2" t="s">
        <v>505</v>
      </c>
      <c r="E338" s="2" t="s">
        <v>506</v>
      </c>
      <c r="F338" s="2" t="s">
        <v>12</v>
      </c>
      <c r="G338" s="2" t="s">
        <v>13</v>
      </c>
      <c r="H338" s="3">
        <v>245542</v>
      </c>
      <c r="I338" s="2" t="s">
        <v>220</v>
      </c>
      <c r="J338" s="2" t="s">
        <v>221</v>
      </c>
    </row>
    <row r="339" spans="1:10" x14ac:dyDescent="0.35">
      <c r="A339" s="2" t="s">
        <v>216</v>
      </c>
      <c r="B339" s="2" t="s">
        <v>123</v>
      </c>
      <c r="C339" s="2" t="s">
        <v>217</v>
      </c>
      <c r="D339" s="2" t="s">
        <v>505</v>
      </c>
      <c r="E339" s="2" t="s">
        <v>506</v>
      </c>
      <c r="F339" s="2" t="s">
        <v>16</v>
      </c>
      <c r="G339" s="2" t="s">
        <v>17</v>
      </c>
      <c r="H339" s="3">
        <v>0</v>
      </c>
      <c r="I339" s="2" t="s">
        <v>220</v>
      </c>
      <c r="J339" s="2" t="s">
        <v>221</v>
      </c>
    </row>
    <row r="340" spans="1:10" x14ac:dyDescent="0.35">
      <c r="A340" s="2" t="s">
        <v>216</v>
      </c>
      <c r="B340" s="2" t="s">
        <v>123</v>
      </c>
      <c r="C340" s="2" t="s">
        <v>217</v>
      </c>
      <c r="D340" s="2" t="s">
        <v>507</v>
      </c>
      <c r="E340" s="2" t="s">
        <v>508</v>
      </c>
      <c r="F340" s="2" t="s">
        <v>8</v>
      </c>
      <c r="G340" s="2" t="s">
        <v>9</v>
      </c>
      <c r="H340" s="3">
        <v>20000</v>
      </c>
      <c r="I340" s="2" t="s">
        <v>220</v>
      </c>
      <c r="J340" s="2" t="s">
        <v>221</v>
      </c>
    </row>
    <row r="341" spans="1:10" x14ac:dyDescent="0.35">
      <c r="A341" s="2" t="s">
        <v>216</v>
      </c>
      <c r="B341" s="2" t="s">
        <v>123</v>
      </c>
      <c r="C341" s="2" t="s">
        <v>217</v>
      </c>
      <c r="D341" s="2" t="s">
        <v>507</v>
      </c>
      <c r="E341" s="2" t="s">
        <v>508</v>
      </c>
      <c r="F341" s="2" t="s">
        <v>12</v>
      </c>
      <c r="G341" s="2" t="s">
        <v>13</v>
      </c>
      <c r="H341" s="3">
        <v>253522</v>
      </c>
      <c r="I341" s="2" t="s">
        <v>220</v>
      </c>
      <c r="J341" s="2" t="s">
        <v>221</v>
      </c>
    </row>
    <row r="342" spans="1:10" x14ac:dyDescent="0.35">
      <c r="A342" s="2" t="s">
        <v>216</v>
      </c>
      <c r="B342" s="2" t="s">
        <v>123</v>
      </c>
      <c r="C342" s="2" t="s">
        <v>217</v>
      </c>
      <c r="D342" s="2" t="s">
        <v>507</v>
      </c>
      <c r="E342" s="2" t="s">
        <v>508</v>
      </c>
      <c r="F342" s="2" t="s">
        <v>16</v>
      </c>
      <c r="G342" s="2" t="s">
        <v>17</v>
      </c>
      <c r="H342" s="3">
        <v>1588</v>
      </c>
      <c r="I342" s="2" t="s">
        <v>220</v>
      </c>
      <c r="J342" s="2" t="s">
        <v>221</v>
      </c>
    </row>
    <row r="343" spans="1:10" x14ac:dyDescent="0.35">
      <c r="A343" s="2" t="s">
        <v>216</v>
      </c>
      <c r="B343" s="2" t="s">
        <v>123</v>
      </c>
      <c r="C343" s="2" t="s">
        <v>217</v>
      </c>
      <c r="D343" s="2" t="s">
        <v>509</v>
      </c>
      <c r="E343" s="2" t="s">
        <v>510</v>
      </c>
      <c r="F343" s="2" t="s">
        <v>8</v>
      </c>
      <c r="G343" s="2" t="s">
        <v>9</v>
      </c>
      <c r="H343" s="3">
        <v>0</v>
      </c>
      <c r="I343" s="2" t="s">
        <v>220</v>
      </c>
      <c r="J343" s="2" t="s">
        <v>221</v>
      </c>
    </row>
    <row r="344" spans="1:10" x14ac:dyDescent="0.35">
      <c r="A344" s="2" t="s">
        <v>216</v>
      </c>
      <c r="B344" s="2" t="s">
        <v>123</v>
      </c>
      <c r="C344" s="2" t="s">
        <v>217</v>
      </c>
      <c r="D344" s="2" t="s">
        <v>509</v>
      </c>
      <c r="E344" s="2" t="s">
        <v>510</v>
      </c>
      <c r="F344" s="2" t="s">
        <v>12</v>
      </c>
      <c r="G344" s="2" t="s">
        <v>13</v>
      </c>
      <c r="H344" s="3">
        <v>927000</v>
      </c>
      <c r="I344" s="2" t="s">
        <v>220</v>
      </c>
      <c r="J344" s="2" t="s">
        <v>221</v>
      </c>
    </row>
    <row r="345" spans="1:10" x14ac:dyDescent="0.35">
      <c r="A345" s="2" t="s">
        <v>216</v>
      </c>
      <c r="B345" s="2" t="s">
        <v>123</v>
      </c>
      <c r="C345" s="2" t="s">
        <v>217</v>
      </c>
      <c r="D345" s="2" t="s">
        <v>509</v>
      </c>
      <c r="E345" s="2" t="s">
        <v>510</v>
      </c>
      <c r="F345" s="2" t="s">
        <v>20</v>
      </c>
      <c r="G345" s="2" t="s">
        <v>21</v>
      </c>
      <c r="H345" s="3">
        <v>184650</v>
      </c>
      <c r="I345" s="2" t="s">
        <v>220</v>
      </c>
      <c r="J345" s="2" t="s">
        <v>221</v>
      </c>
    </row>
    <row r="346" spans="1:10" x14ac:dyDescent="0.35">
      <c r="A346" s="2" t="s">
        <v>216</v>
      </c>
      <c r="B346" s="2" t="s">
        <v>123</v>
      </c>
      <c r="C346" s="2" t="s">
        <v>217</v>
      </c>
      <c r="D346" s="2" t="s">
        <v>509</v>
      </c>
      <c r="E346" s="2" t="s">
        <v>510</v>
      </c>
      <c r="F346" s="2" t="s">
        <v>16</v>
      </c>
      <c r="G346" s="2" t="s">
        <v>17</v>
      </c>
      <c r="H346" s="3">
        <v>40000</v>
      </c>
      <c r="I346" s="2" t="s">
        <v>220</v>
      </c>
      <c r="J346" s="2" t="s">
        <v>221</v>
      </c>
    </row>
    <row r="347" spans="1:10" x14ac:dyDescent="0.35">
      <c r="A347" s="2" t="s">
        <v>216</v>
      </c>
      <c r="B347" s="2" t="s">
        <v>123</v>
      </c>
      <c r="C347" s="2" t="s">
        <v>217</v>
      </c>
      <c r="D347" s="2" t="s">
        <v>511</v>
      </c>
      <c r="E347" s="2" t="s">
        <v>512</v>
      </c>
      <c r="F347" s="2" t="s">
        <v>8</v>
      </c>
      <c r="G347" s="2" t="s">
        <v>9</v>
      </c>
      <c r="H347" s="3">
        <v>112915</v>
      </c>
      <c r="I347" s="2" t="s">
        <v>220</v>
      </c>
      <c r="J347" s="2" t="s">
        <v>221</v>
      </c>
    </row>
    <row r="348" spans="1:10" x14ac:dyDescent="0.35">
      <c r="A348" s="2" t="s">
        <v>216</v>
      </c>
      <c r="B348" s="2" t="s">
        <v>123</v>
      </c>
      <c r="C348" s="2" t="s">
        <v>217</v>
      </c>
      <c r="D348" s="2" t="s">
        <v>511</v>
      </c>
      <c r="E348" s="2" t="s">
        <v>512</v>
      </c>
      <c r="F348" s="2" t="s">
        <v>12</v>
      </c>
      <c r="G348" s="2" t="s">
        <v>13</v>
      </c>
      <c r="H348" s="3">
        <v>769163</v>
      </c>
      <c r="I348" s="2" t="s">
        <v>220</v>
      </c>
      <c r="J348" s="2" t="s">
        <v>221</v>
      </c>
    </row>
    <row r="349" spans="1:10" x14ac:dyDescent="0.35">
      <c r="A349" s="2" t="s">
        <v>216</v>
      </c>
      <c r="B349" s="2" t="s">
        <v>123</v>
      </c>
      <c r="C349" s="2" t="s">
        <v>217</v>
      </c>
      <c r="D349" s="2" t="s">
        <v>511</v>
      </c>
      <c r="E349" s="2" t="s">
        <v>512</v>
      </c>
      <c r="F349" s="2" t="s">
        <v>20</v>
      </c>
      <c r="G349" s="2" t="s">
        <v>21</v>
      </c>
      <c r="H349" s="3">
        <v>197886</v>
      </c>
      <c r="I349" s="2" t="s">
        <v>220</v>
      </c>
      <c r="J349" s="2" t="s">
        <v>221</v>
      </c>
    </row>
    <row r="350" spans="1:10" x14ac:dyDescent="0.35">
      <c r="A350" s="2" t="s">
        <v>216</v>
      </c>
      <c r="B350" s="2" t="s">
        <v>123</v>
      </c>
      <c r="C350" s="2" t="s">
        <v>217</v>
      </c>
      <c r="D350" s="2" t="s">
        <v>511</v>
      </c>
      <c r="E350" s="2" t="s">
        <v>512</v>
      </c>
      <c r="F350" s="2" t="s">
        <v>16</v>
      </c>
      <c r="G350" s="2" t="s">
        <v>17</v>
      </c>
      <c r="H350" s="3">
        <v>27947</v>
      </c>
      <c r="I350" s="2" t="s">
        <v>220</v>
      </c>
      <c r="J350" s="2" t="s">
        <v>221</v>
      </c>
    </row>
    <row r="351" spans="1:10" x14ac:dyDescent="0.35">
      <c r="A351" s="2" t="s">
        <v>216</v>
      </c>
      <c r="B351" s="2" t="s">
        <v>123</v>
      </c>
      <c r="C351" s="2" t="s">
        <v>217</v>
      </c>
      <c r="D351" s="2" t="s">
        <v>513</v>
      </c>
      <c r="E351" s="2" t="s">
        <v>514</v>
      </c>
      <c r="F351" s="2" t="s">
        <v>12</v>
      </c>
      <c r="G351" s="2" t="s">
        <v>13</v>
      </c>
      <c r="H351" s="3">
        <v>2418762</v>
      </c>
      <c r="I351" s="2" t="s">
        <v>220</v>
      </c>
      <c r="J351" s="2" t="s">
        <v>221</v>
      </c>
    </row>
    <row r="352" spans="1:10" x14ac:dyDescent="0.35">
      <c r="A352" s="2" t="s">
        <v>216</v>
      </c>
      <c r="B352" s="2" t="s">
        <v>125</v>
      </c>
      <c r="C352" s="2" t="s">
        <v>217</v>
      </c>
      <c r="D352" s="2" t="s">
        <v>515</v>
      </c>
      <c r="E352" s="2" t="s">
        <v>516</v>
      </c>
      <c r="F352" s="2" t="s">
        <v>12</v>
      </c>
      <c r="G352" s="2" t="s">
        <v>13</v>
      </c>
      <c r="H352" s="3">
        <v>278713</v>
      </c>
      <c r="I352" s="2" t="s">
        <v>220</v>
      </c>
      <c r="J352" s="2" t="s">
        <v>221</v>
      </c>
    </row>
    <row r="353" spans="1:10" x14ac:dyDescent="0.35">
      <c r="A353" s="2" t="s">
        <v>216</v>
      </c>
      <c r="B353" s="2" t="s">
        <v>125</v>
      </c>
      <c r="C353" s="2" t="s">
        <v>217</v>
      </c>
      <c r="D353" s="2" t="s">
        <v>517</v>
      </c>
      <c r="E353" s="2" t="s">
        <v>518</v>
      </c>
      <c r="F353" s="2" t="s">
        <v>12</v>
      </c>
      <c r="G353" s="2" t="s">
        <v>13</v>
      </c>
      <c r="H353" s="3">
        <v>206036</v>
      </c>
      <c r="I353" s="2" t="s">
        <v>220</v>
      </c>
      <c r="J353" s="2" t="s">
        <v>221</v>
      </c>
    </row>
    <row r="354" spans="1:10" x14ac:dyDescent="0.35">
      <c r="A354" s="2" t="s">
        <v>216</v>
      </c>
      <c r="B354" s="2" t="s">
        <v>127</v>
      </c>
      <c r="C354" s="2" t="s">
        <v>217</v>
      </c>
      <c r="D354" s="2" t="s">
        <v>369</v>
      </c>
      <c r="E354" s="2" t="s">
        <v>370</v>
      </c>
      <c r="F354" s="2" t="s">
        <v>12</v>
      </c>
      <c r="G354" s="2" t="s">
        <v>13</v>
      </c>
      <c r="H354" s="3">
        <v>171900</v>
      </c>
      <c r="I354" s="2" t="s">
        <v>127</v>
      </c>
      <c r="J354" s="2" t="s">
        <v>230</v>
      </c>
    </row>
    <row r="355" spans="1:10" x14ac:dyDescent="0.35">
      <c r="A355" s="2" t="s">
        <v>216</v>
      </c>
      <c r="B355" s="2" t="s">
        <v>127</v>
      </c>
      <c r="C355" s="2" t="s">
        <v>217</v>
      </c>
      <c r="D355" s="2" t="s">
        <v>519</v>
      </c>
      <c r="E355" s="2" t="s">
        <v>520</v>
      </c>
      <c r="F355" s="2" t="s">
        <v>12</v>
      </c>
      <c r="G355" s="2" t="s">
        <v>13</v>
      </c>
      <c r="H355" s="3">
        <v>544470</v>
      </c>
      <c r="I355" s="2" t="s">
        <v>220</v>
      </c>
      <c r="J355" s="2" t="s">
        <v>221</v>
      </c>
    </row>
    <row r="356" spans="1:10" x14ac:dyDescent="0.35">
      <c r="A356" s="2" t="s">
        <v>216</v>
      </c>
      <c r="B356" s="2" t="s">
        <v>129</v>
      </c>
      <c r="C356" s="2" t="s">
        <v>217</v>
      </c>
      <c r="D356" s="2" t="s">
        <v>521</v>
      </c>
      <c r="E356" s="2" t="s">
        <v>522</v>
      </c>
      <c r="F356" s="2" t="s">
        <v>8</v>
      </c>
      <c r="G356" s="2" t="s">
        <v>9</v>
      </c>
      <c r="H356" s="3">
        <v>310000</v>
      </c>
      <c r="I356" s="2" t="s">
        <v>220</v>
      </c>
      <c r="J356" s="2" t="s">
        <v>221</v>
      </c>
    </row>
    <row r="357" spans="1:10" x14ac:dyDescent="0.35">
      <c r="A357" s="2" t="s">
        <v>216</v>
      </c>
      <c r="B357" s="2" t="s">
        <v>129</v>
      </c>
      <c r="C357" s="2" t="s">
        <v>217</v>
      </c>
      <c r="D357" s="2" t="s">
        <v>521</v>
      </c>
      <c r="E357" s="2" t="s">
        <v>522</v>
      </c>
      <c r="F357" s="2" t="s">
        <v>12</v>
      </c>
      <c r="G357" s="2" t="s">
        <v>13</v>
      </c>
      <c r="H357" s="3">
        <v>10769488</v>
      </c>
      <c r="I357" s="2" t="s">
        <v>220</v>
      </c>
      <c r="J357" s="2" t="s">
        <v>221</v>
      </c>
    </row>
    <row r="358" spans="1:10" x14ac:dyDescent="0.35">
      <c r="A358" s="2" t="s">
        <v>216</v>
      </c>
      <c r="B358" s="2" t="s">
        <v>129</v>
      </c>
      <c r="C358" s="2" t="s">
        <v>217</v>
      </c>
      <c r="D358" s="2" t="s">
        <v>521</v>
      </c>
      <c r="E358" s="2" t="s">
        <v>522</v>
      </c>
      <c r="F358" s="2" t="s">
        <v>20</v>
      </c>
      <c r="G358" s="2" t="s">
        <v>21</v>
      </c>
      <c r="H358" s="3">
        <v>902363</v>
      </c>
      <c r="I358" s="2" t="s">
        <v>220</v>
      </c>
      <c r="J358" s="2" t="s">
        <v>221</v>
      </c>
    </row>
    <row r="359" spans="1:10" x14ac:dyDescent="0.35">
      <c r="A359" s="2" t="s">
        <v>216</v>
      </c>
      <c r="B359" s="2" t="s">
        <v>129</v>
      </c>
      <c r="C359" s="2" t="s">
        <v>217</v>
      </c>
      <c r="D359" s="2" t="s">
        <v>521</v>
      </c>
      <c r="E359" s="2" t="s">
        <v>522</v>
      </c>
      <c r="F359" s="2" t="s">
        <v>16</v>
      </c>
      <c r="G359" s="2" t="s">
        <v>17</v>
      </c>
      <c r="H359" s="3">
        <v>289000</v>
      </c>
      <c r="I359" s="2" t="s">
        <v>220</v>
      </c>
      <c r="J359" s="2" t="s">
        <v>221</v>
      </c>
    </row>
    <row r="360" spans="1:10" x14ac:dyDescent="0.35">
      <c r="A360" s="2" t="s">
        <v>216</v>
      </c>
      <c r="B360" s="2" t="s">
        <v>131</v>
      </c>
      <c r="C360" s="2" t="s">
        <v>217</v>
      </c>
      <c r="D360" s="2" t="s">
        <v>523</v>
      </c>
      <c r="E360" s="2" t="s">
        <v>524</v>
      </c>
      <c r="F360" s="2" t="s">
        <v>8</v>
      </c>
      <c r="G360" s="2" t="s">
        <v>9</v>
      </c>
      <c r="H360" s="3">
        <v>159852</v>
      </c>
      <c r="I360" s="2" t="s">
        <v>220</v>
      </c>
      <c r="J360" s="2" t="s">
        <v>221</v>
      </c>
    </row>
    <row r="361" spans="1:10" x14ac:dyDescent="0.35">
      <c r="A361" s="2" t="s">
        <v>216</v>
      </c>
      <c r="B361" s="2" t="s">
        <v>131</v>
      </c>
      <c r="C361" s="2" t="s">
        <v>217</v>
      </c>
      <c r="D361" s="2" t="s">
        <v>523</v>
      </c>
      <c r="E361" s="2" t="s">
        <v>524</v>
      </c>
      <c r="F361" s="2" t="s">
        <v>12</v>
      </c>
      <c r="G361" s="2" t="s">
        <v>13</v>
      </c>
      <c r="H361" s="3">
        <v>1938606</v>
      </c>
      <c r="I361" s="2" t="s">
        <v>220</v>
      </c>
      <c r="J361" s="2" t="s">
        <v>221</v>
      </c>
    </row>
    <row r="362" spans="1:10" x14ac:dyDescent="0.35">
      <c r="A362" s="2" t="s">
        <v>216</v>
      </c>
      <c r="B362" s="2" t="s">
        <v>131</v>
      </c>
      <c r="C362" s="2" t="s">
        <v>217</v>
      </c>
      <c r="D362" s="2" t="s">
        <v>523</v>
      </c>
      <c r="E362" s="2" t="s">
        <v>524</v>
      </c>
      <c r="F362" s="2" t="s">
        <v>24</v>
      </c>
      <c r="G362" s="2" t="s">
        <v>25</v>
      </c>
      <c r="H362" s="3">
        <v>821205</v>
      </c>
      <c r="I362" s="2" t="s">
        <v>220</v>
      </c>
      <c r="J362" s="2" t="s">
        <v>221</v>
      </c>
    </row>
    <row r="363" spans="1:10" x14ac:dyDescent="0.35">
      <c r="A363" s="2" t="s">
        <v>216</v>
      </c>
      <c r="B363" s="2" t="s">
        <v>131</v>
      </c>
      <c r="C363" s="2" t="s">
        <v>217</v>
      </c>
      <c r="D363" s="2" t="s">
        <v>523</v>
      </c>
      <c r="E363" s="2" t="s">
        <v>524</v>
      </c>
      <c r="F363" s="2" t="s">
        <v>16</v>
      </c>
      <c r="G363" s="2" t="s">
        <v>17</v>
      </c>
      <c r="H363" s="3">
        <v>0</v>
      </c>
      <c r="I363" s="2" t="s">
        <v>220</v>
      </c>
      <c r="J363" s="2" t="s">
        <v>221</v>
      </c>
    </row>
    <row r="364" spans="1:10" x14ac:dyDescent="0.35">
      <c r="A364" s="2" t="s">
        <v>216</v>
      </c>
      <c r="B364" s="2" t="s">
        <v>131</v>
      </c>
      <c r="C364" s="2" t="s">
        <v>217</v>
      </c>
      <c r="D364" s="2" t="s">
        <v>525</v>
      </c>
      <c r="E364" s="2" t="s">
        <v>526</v>
      </c>
      <c r="F364" s="2" t="s">
        <v>12</v>
      </c>
      <c r="G364" s="2" t="s">
        <v>13</v>
      </c>
      <c r="H364" s="3">
        <v>92900</v>
      </c>
      <c r="I364" s="2" t="s">
        <v>220</v>
      </c>
      <c r="J364" s="2" t="s">
        <v>221</v>
      </c>
    </row>
    <row r="365" spans="1:10" x14ac:dyDescent="0.35">
      <c r="A365" s="2" t="s">
        <v>216</v>
      </c>
      <c r="B365" s="2" t="s">
        <v>131</v>
      </c>
      <c r="C365" s="2" t="s">
        <v>217</v>
      </c>
      <c r="D365" s="2" t="s">
        <v>527</v>
      </c>
      <c r="E365" s="2" t="s">
        <v>528</v>
      </c>
      <c r="F365" s="2" t="s">
        <v>8</v>
      </c>
      <c r="G365" s="2" t="s">
        <v>9</v>
      </c>
      <c r="H365" s="3">
        <v>2000</v>
      </c>
      <c r="I365" s="2" t="s">
        <v>220</v>
      </c>
      <c r="J365" s="2" t="s">
        <v>221</v>
      </c>
    </row>
    <row r="366" spans="1:10" x14ac:dyDescent="0.35">
      <c r="A366" s="2" t="s">
        <v>216</v>
      </c>
      <c r="B366" s="2" t="s">
        <v>131</v>
      </c>
      <c r="C366" s="2" t="s">
        <v>217</v>
      </c>
      <c r="D366" s="2" t="s">
        <v>527</v>
      </c>
      <c r="E366" s="2" t="s">
        <v>528</v>
      </c>
      <c r="F366" s="2" t="s">
        <v>12</v>
      </c>
      <c r="G366" s="2" t="s">
        <v>13</v>
      </c>
      <c r="H366" s="3">
        <v>111630</v>
      </c>
      <c r="I366" s="2" t="s">
        <v>220</v>
      </c>
      <c r="J366" s="2" t="s">
        <v>221</v>
      </c>
    </row>
    <row r="367" spans="1:10" x14ac:dyDescent="0.35">
      <c r="A367" s="2" t="s">
        <v>216</v>
      </c>
      <c r="B367" s="2" t="s">
        <v>131</v>
      </c>
      <c r="C367" s="2" t="s">
        <v>217</v>
      </c>
      <c r="D367" s="2" t="s">
        <v>527</v>
      </c>
      <c r="E367" s="2" t="s">
        <v>528</v>
      </c>
      <c r="F367" s="2" t="s">
        <v>16</v>
      </c>
      <c r="G367" s="2" t="s">
        <v>17</v>
      </c>
      <c r="H367" s="3">
        <v>2000</v>
      </c>
      <c r="I367" s="2" t="s">
        <v>220</v>
      </c>
      <c r="J367" s="2" t="s">
        <v>221</v>
      </c>
    </row>
    <row r="368" spans="1:10" x14ac:dyDescent="0.35">
      <c r="A368" s="2" t="s">
        <v>216</v>
      </c>
      <c r="B368" s="2" t="s">
        <v>131</v>
      </c>
      <c r="C368" s="2" t="s">
        <v>217</v>
      </c>
      <c r="D368" s="2" t="s">
        <v>529</v>
      </c>
      <c r="E368" s="2" t="s">
        <v>530</v>
      </c>
      <c r="F368" s="2" t="s">
        <v>8</v>
      </c>
      <c r="G368" s="2" t="s">
        <v>9</v>
      </c>
      <c r="H368" s="3">
        <v>4000</v>
      </c>
      <c r="I368" s="2" t="s">
        <v>220</v>
      </c>
      <c r="J368" s="2" t="s">
        <v>221</v>
      </c>
    </row>
    <row r="369" spans="1:10" x14ac:dyDescent="0.35">
      <c r="A369" s="2" t="s">
        <v>216</v>
      </c>
      <c r="B369" s="2" t="s">
        <v>131</v>
      </c>
      <c r="C369" s="2" t="s">
        <v>217</v>
      </c>
      <c r="D369" s="2" t="s">
        <v>529</v>
      </c>
      <c r="E369" s="2" t="s">
        <v>530</v>
      </c>
      <c r="F369" s="2" t="s">
        <v>12</v>
      </c>
      <c r="G369" s="2" t="s">
        <v>13</v>
      </c>
      <c r="H369" s="3">
        <v>162702</v>
      </c>
      <c r="I369" s="2" t="s">
        <v>220</v>
      </c>
      <c r="J369" s="2" t="s">
        <v>221</v>
      </c>
    </row>
    <row r="370" spans="1:10" x14ac:dyDescent="0.35">
      <c r="A370" s="2" t="s">
        <v>216</v>
      </c>
      <c r="B370" s="2" t="s">
        <v>131</v>
      </c>
      <c r="C370" s="2" t="s">
        <v>217</v>
      </c>
      <c r="D370" s="2" t="s">
        <v>529</v>
      </c>
      <c r="E370" s="2" t="s">
        <v>530</v>
      </c>
      <c r="F370" s="2" t="s">
        <v>24</v>
      </c>
      <c r="G370" s="2" t="s">
        <v>25</v>
      </c>
      <c r="H370" s="3">
        <v>73240</v>
      </c>
      <c r="I370" s="2" t="s">
        <v>220</v>
      </c>
      <c r="J370" s="2" t="s">
        <v>221</v>
      </c>
    </row>
    <row r="371" spans="1:10" x14ac:dyDescent="0.35">
      <c r="A371" s="2" t="s">
        <v>216</v>
      </c>
      <c r="B371" s="2" t="s">
        <v>131</v>
      </c>
      <c r="C371" s="2" t="s">
        <v>217</v>
      </c>
      <c r="D371" s="2" t="s">
        <v>529</v>
      </c>
      <c r="E371" s="2" t="s">
        <v>530</v>
      </c>
      <c r="F371" s="2" t="s">
        <v>16</v>
      </c>
      <c r="G371" s="2" t="s">
        <v>17</v>
      </c>
      <c r="H371" s="3">
        <v>5500</v>
      </c>
      <c r="I371" s="2" t="s">
        <v>220</v>
      </c>
      <c r="J371" s="2" t="s">
        <v>221</v>
      </c>
    </row>
    <row r="372" spans="1:10" x14ac:dyDescent="0.35">
      <c r="A372" s="2" t="s">
        <v>216</v>
      </c>
      <c r="B372" s="2" t="s">
        <v>131</v>
      </c>
      <c r="C372" s="2" t="s">
        <v>217</v>
      </c>
      <c r="D372" s="2" t="s">
        <v>531</v>
      </c>
      <c r="E372" s="2" t="s">
        <v>532</v>
      </c>
      <c r="F372" s="2" t="s">
        <v>8</v>
      </c>
      <c r="G372" s="2" t="s">
        <v>9</v>
      </c>
      <c r="H372" s="3">
        <v>3700</v>
      </c>
      <c r="I372" s="2" t="s">
        <v>220</v>
      </c>
      <c r="J372" s="2" t="s">
        <v>221</v>
      </c>
    </row>
    <row r="373" spans="1:10" x14ac:dyDescent="0.35">
      <c r="A373" s="2" t="s">
        <v>216</v>
      </c>
      <c r="B373" s="2" t="s">
        <v>131</v>
      </c>
      <c r="C373" s="2" t="s">
        <v>217</v>
      </c>
      <c r="D373" s="2" t="s">
        <v>531</v>
      </c>
      <c r="E373" s="2" t="s">
        <v>532</v>
      </c>
      <c r="F373" s="2" t="s">
        <v>12</v>
      </c>
      <c r="G373" s="2" t="s">
        <v>13</v>
      </c>
      <c r="H373" s="3">
        <v>153275</v>
      </c>
      <c r="I373" s="2" t="s">
        <v>220</v>
      </c>
      <c r="J373" s="2" t="s">
        <v>221</v>
      </c>
    </row>
    <row r="374" spans="1:10" x14ac:dyDescent="0.35">
      <c r="A374" s="2" t="s">
        <v>216</v>
      </c>
      <c r="B374" s="2" t="s">
        <v>131</v>
      </c>
      <c r="C374" s="2" t="s">
        <v>217</v>
      </c>
      <c r="D374" s="2" t="s">
        <v>531</v>
      </c>
      <c r="E374" s="2" t="s">
        <v>532</v>
      </c>
      <c r="F374" s="2" t="s">
        <v>16</v>
      </c>
      <c r="G374" s="2" t="s">
        <v>17</v>
      </c>
      <c r="H374" s="3">
        <v>39600</v>
      </c>
      <c r="I374" s="2" t="s">
        <v>220</v>
      </c>
      <c r="J374" s="2" t="s">
        <v>221</v>
      </c>
    </row>
    <row r="375" spans="1:10" x14ac:dyDescent="0.35">
      <c r="A375" s="2" t="s">
        <v>216</v>
      </c>
      <c r="B375" s="2" t="s">
        <v>133</v>
      </c>
      <c r="C375" s="2" t="s">
        <v>217</v>
      </c>
      <c r="D375" s="2" t="s">
        <v>533</v>
      </c>
      <c r="E375" s="2" t="s">
        <v>534</v>
      </c>
      <c r="F375" s="2" t="s">
        <v>12</v>
      </c>
      <c r="G375" s="2" t="s">
        <v>13</v>
      </c>
      <c r="H375" s="3">
        <v>3063491</v>
      </c>
      <c r="I375" s="2" t="s">
        <v>220</v>
      </c>
      <c r="J375" s="2" t="s">
        <v>221</v>
      </c>
    </row>
    <row r="376" spans="1:10" x14ac:dyDescent="0.35">
      <c r="A376" s="2" t="s">
        <v>216</v>
      </c>
      <c r="B376" s="2" t="s">
        <v>133</v>
      </c>
      <c r="C376" s="2" t="s">
        <v>217</v>
      </c>
      <c r="D376" s="2" t="s">
        <v>533</v>
      </c>
      <c r="E376" s="2" t="s">
        <v>534</v>
      </c>
      <c r="F376" s="2" t="s">
        <v>28</v>
      </c>
      <c r="G376" s="2" t="s">
        <v>29</v>
      </c>
      <c r="H376" s="3">
        <v>223160</v>
      </c>
      <c r="I376" s="2" t="s">
        <v>220</v>
      </c>
      <c r="J376" s="2" t="s">
        <v>221</v>
      </c>
    </row>
    <row r="377" spans="1:10" x14ac:dyDescent="0.35">
      <c r="A377" s="2" t="s">
        <v>216</v>
      </c>
      <c r="B377" s="2" t="s">
        <v>133</v>
      </c>
      <c r="C377" s="2" t="s">
        <v>217</v>
      </c>
      <c r="D377" s="2" t="s">
        <v>533</v>
      </c>
      <c r="E377" s="2" t="s">
        <v>534</v>
      </c>
      <c r="F377" s="2" t="s">
        <v>16</v>
      </c>
      <c r="G377" s="2" t="s">
        <v>17</v>
      </c>
      <c r="H377" s="3">
        <v>100000</v>
      </c>
      <c r="I377" s="2" t="s">
        <v>220</v>
      </c>
      <c r="J377" s="2" t="s">
        <v>221</v>
      </c>
    </row>
    <row r="378" spans="1:10" x14ac:dyDescent="0.35">
      <c r="A378" s="2" t="s">
        <v>216</v>
      </c>
      <c r="B378" s="2" t="s">
        <v>133</v>
      </c>
      <c r="C378" s="2" t="s">
        <v>217</v>
      </c>
      <c r="D378" s="2" t="s">
        <v>535</v>
      </c>
      <c r="E378" s="2" t="s">
        <v>536</v>
      </c>
      <c r="F378" s="2" t="s">
        <v>8</v>
      </c>
      <c r="G378" s="2" t="s">
        <v>9</v>
      </c>
      <c r="H378" s="3">
        <v>118000</v>
      </c>
      <c r="I378" s="2" t="s">
        <v>220</v>
      </c>
      <c r="J378" s="2" t="s">
        <v>221</v>
      </c>
    </row>
    <row r="379" spans="1:10" x14ac:dyDescent="0.35">
      <c r="A379" s="2" t="s">
        <v>216</v>
      </c>
      <c r="B379" s="2" t="s">
        <v>133</v>
      </c>
      <c r="C379" s="2" t="s">
        <v>217</v>
      </c>
      <c r="D379" s="2" t="s">
        <v>535</v>
      </c>
      <c r="E379" s="2" t="s">
        <v>536</v>
      </c>
      <c r="F379" s="2" t="s">
        <v>12</v>
      </c>
      <c r="G379" s="2" t="s">
        <v>13</v>
      </c>
      <c r="H379" s="3">
        <v>1101512</v>
      </c>
      <c r="I379" s="2" t="s">
        <v>220</v>
      </c>
      <c r="J379" s="2" t="s">
        <v>221</v>
      </c>
    </row>
    <row r="380" spans="1:10" x14ac:dyDescent="0.35">
      <c r="A380" s="2" t="s">
        <v>216</v>
      </c>
      <c r="B380" s="2" t="s">
        <v>133</v>
      </c>
      <c r="C380" s="2" t="s">
        <v>217</v>
      </c>
      <c r="D380" s="2" t="s">
        <v>535</v>
      </c>
      <c r="E380" s="2" t="s">
        <v>536</v>
      </c>
      <c r="F380" s="2" t="s">
        <v>24</v>
      </c>
      <c r="G380" s="2" t="s">
        <v>25</v>
      </c>
      <c r="H380" s="3">
        <v>466000</v>
      </c>
      <c r="I380" s="2" t="s">
        <v>220</v>
      </c>
      <c r="J380" s="2" t="s">
        <v>221</v>
      </c>
    </row>
    <row r="381" spans="1:10" x14ac:dyDescent="0.35">
      <c r="A381" s="2" t="s">
        <v>216</v>
      </c>
      <c r="B381" s="2" t="s">
        <v>133</v>
      </c>
      <c r="C381" s="2" t="s">
        <v>217</v>
      </c>
      <c r="D381" s="2" t="s">
        <v>535</v>
      </c>
      <c r="E381" s="2" t="s">
        <v>536</v>
      </c>
      <c r="F381" s="2" t="s">
        <v>16</v>
      </c>
      <c r="G381" s="2" t="s">
        <v>17</v>
      </c>
      <c r="H381" s="3">
        <v>15000</v>
      </c>
      <c r="I381" s="2" t="s">
        <v>220</v>
      </c>
      <c r="J381" s="2" t="s">
        <v>221</v>
      </c>
    </row>
    <row r="382" spans="1:10" x14ac:dyDescent="0.35">
      <c r="A382" s="2" t="s">
        <v>216</v>
      </c>
      <c r="B382" s="2" t="s">
        <v>135</v>
      </c>
      <c r="C382" s="2" t="s">
        <v>217</v>
      </c>
      <c r="D382" s="2" t="s">
        <v>537</v>
      </c>
      <c r="E382" s="2" t="s">
        <v>538</v>
      </c>
      <c r="F382" s="2" t="s">
        <v>8</v>
      </c>
      <c r="G382" s="2" t="s">
        <v>9</v>
      </c>
      <c r="H382" s="3">
        <v>30000</v>
      </c>
      <c r="I382" s="2" t="s">
        <v>220</v>
      </c>
      <c r="J382" s="2" t="s">
        <v>221</v>
      </c>
    </row>
    <row r="383" spans="1:10" x14ac:dyDescent="0.35">
      <c r="A383" s="2" t="s">
        <v>216</v>
      </c>
      <c r="B383" s="2" t="s">
        <v>135</v>
      </c>
      <c r="C383" s="2" t="s">
        <v>217</v>
      </c>
      <c r="D383" s="2" t="s">
        <v>537</v>
      </c>
      <c r="E383" s="2" t="s">
        <v>538</v>
      </c>
      <c r="F383" s="2" t="s">
        <v>12</v>
      </c>
      <c r="G383" s="2" t="s">
        <v>13</v>
      </c>
      <c r="H383" s="3">
        <v>290729</v>
      </c>
      <c r="I383" s="2" t="s">
        <v>220</v>
      </c>
      <c r="J383" s="2" t="s">
        <v>221</v>
      </c>
    </row>
    <row r="384" spans="1:10" x14ac:dyDescent="0.35">
      <c r="A384" s="2" t="s">
        <v>216</v>
      </c>
      <c r="B384" s="2" t="s">
        <v>135</v>
      </c>
      <c r="C384" s="2" t="s">
        <v>217</v>
      </c>
      <c r="D384" s="2" t="s">
        <v>539</v>
      </c>
      <c r="E384" s="2" t="s">
        <v>540</v>
      </c>
      <c r="F384" s="2" t="s">
        <v>12</v>
      </c>
      <c r="G384" s="2" t="s">
        <v>13</v>
      </c>
      <c r="H384" s="3">
        <v>217984</v>
      </c>
      <c r="I384" s="2" t="s">
        <v>220</v>
      </c>
      <c r="J384" s="2" t="s">
        <v>221</v>
      </c>
    </row>
    <row r="385" spans="1:10" x14ac:dyDescent="0.35">
      <c r="A385" s="2" t="s">
        <v>216</v>
      </c>
      <c r="B385" s="2" t="s">
        <v>135</v>
      </c>
      <c r="C385" s="2" t="s">
        <v>217</v>
      </c>
      <c r="D385" s="2" t="s">
        <v>539</v>
      </c>
      <c r="E385" s="2" t="s">
        <v>540</v>
      </c>
      <c r="F385" s="2" t="s">
        <v>16</v>
      </c>
      <c r="G385" s="2" t="s">
        <v>17</v>
      </c>
      <c r="H385" s="3">
        <v>10450</v>
      </c>
      <c r="I385" s="2" t="s">
        <v>220</v>
      </c>
      <c r="J385" s="2" t="s">
        <v>221</v>
      </c>
    </row>
    <row r="386" spans="1:10" x14ac:dyDescent="0.35">
      <c r="A386" s="2" t="s">
        <v>216</v>
      </c>
      <c r="B386" s="2" t="s">
        <v>135</v>
      </c>
      <c r="C386" s="2" t="s">
        <v>217</v>
      </c>
      <c r="D386" s="2" t="s">
        <v>541</v>
      </c>
      <c r="E386" s="2" t="s">
        <v>542</v>
      </c>
      <c r="F386" s="2" t="s">
        <v>12</v>
      </c>
      <c r="G386" s="2" t="s">
        <v>13</v>
      </c>
      <c r="H386" s="3">
        <v>263105</v>
      </c>
      <c r="I386" s="2" t="s">
        <v>220</v>
      </c>
      <c r="J386" s="2" t="s">
        <v>221</v>
      </c>
    </row>
    <row r="387" spans="1:10" x14ac:dyDescent="0.35">
      <c r="A387" s="2" t="s">
        <v>216</v>
      </c>
      <c r="B387" s="2" t="s">
        <v>135</v>
      </c>
      <c r="C387" s="2" t="s">
        <v>217</v>
      </c>
      <c r="D387" s="2" t="s">
        <v>541</v>
      </c>
      <c r="E387" s="2" t="s">
        <v>542</v>
      </c>
      <c r="F387" s="2" t="s">
        <v>20</v>
      </c>
      <c r="G387" s="2" t="s">
        <v>21</v>
      </c>
      <c r="H387" s="3">
        <v>86000</v>
      </c>
      <c r="I387" s="2" t="s">
        <v>220</v>
      </c>
      <c r="J387" s="2" t="s">
        <v>221</v>
      </c>
    </row>
    <row r="388" spans="1:10" x14ac:dyDescent="0.35">
      <c r="A388" s="2" t="s">
        <v>216</v>
      </c>
      <c r="B388" s="2" t="s">
        <v>135</v>
      </c>
      <c r="C388" s="2" t="s">
        <v>217</v>
      </c>
      <c r="D388" s="2" t="s">
        <v>541</v>
      </c>
      <c r="E388" s="2" t="s">
        <v>542</v>
      </c>
      <c r="F388" s="2" t="s">
        <v>16</v>
      </c>
      <c r="G388" s="2" t="s">
        <v>17</v>
      </c>
      <c r="H388" s="3">
        <v>12000</v>
      </c>
      <c r="I388" s="2" t="s">
        <v>220</v>
      </c>
      <c r="J388" s="2" t="s">
        <v>221</v>
      </c>
    </row>
    <row r="389" spans="1:10" x14ac:dyDescent="0.35">
      <c r="A389" s="2" t="s">
        <v>216</v>
      </c>
      <c r="B389" s="2" t="s">
        <v>135</v>
      </c>
      <c r="C389" s="2" t="s">
        <v>217</v>
      </c>
      <c r="D389" s="2" t="s">
        <v>543</v>
      </c>
      <c r="E389" s="2" t="s">
        <v>544</v>
      </c>
      <c r="F389" s="2" t="s">
        <v>8</v>
      </c>
      <c r="G389" s="2" t="s">
        <v>9</v>
      </c>
      <c r="H389" s="3">
        <v>20000</v>
      </c>
      <c r="I389" s="2" t="s">
        <v>220</v>
      </c>
      <c r="J389" s="2" t="s">
        <v>221</v>
      </c>
    </row>
    <row r="390" spans="1:10" x14ac:dyDescent="0.35">
      <c r="A390" s="2" t="s">
        <v>216</v>
      </c>
      <c r="B390" s="2" t="s">
        <v>135</v>
      </c>
      <c r="C390" s="2" t="s">
        <v>217</v>
      </c>
      <c r="D390" s="2" t="s">
        <v>543</v>
      </c>
      <c r="E390" s="2" t="s">
        <v>544</v>
      </c>
      <c r="F390" s="2" t="s">
        <v>12</v>
      </c>
      <c r="G390" s="2" t="s">
        <v>13</v>
      </c>
      <c r="H390" s="3">
        <v>849000</v>
      </c>
      <c r="I390" s="2" t="s">
        <v>220</v>
      </c>
      <c r="J390" s="2" t="s">
        <v>221</v>
      </c>
    </row>
    <row r="391" spans="1:10" x14ac:dyDescent="0.35">
      <c r="A391" s="2" t="s">
        <v>216</v>
      </c>
      <c r="B391" s="2" t="s">
        <v>135</v>
      </c>
      <c r="C391" s="2" t="s">
        <v>217</v>
      </c>
      <c r="D391" s="2" t="s">
        <v>543</v>
      </c>
      <c r="E391" s="2" t="s">
        <v>544</v>
      </c>
      <c r="F391" s="2" t="s">
        <v>32</v>
      </c>
      <c r="G391" s="2" t="s">
        <v>33</v>
      </c>
      <c r="H391" s="3">
        <v>160053</v>
      </c>
      <c r="I391" s="2" t="s">
        <v>220</v>
      </c>
      <c r="J391" s="2" t="s">
        <v>221</v>
      </c>
    </row>
    <row r="392" spans="1:10" x14ac:dyDescent="0.35">
      <c r="A392" s="2" t="s">
        <v>216</v>
      </c>
      <c r="B392" s="2" t="s">
        <v>135</v>
      </c>
      <c r="C392" s="2" t="s">
        <v>217</v>
      </c>
      <c r="D392" s="2" t="s">
        <v>543</v>
      </c>
      <c r="E392" s="2" t="s">
        <v>544</v>
      </c>
      <c r="F392" s="2" t="s">
        <v>24</v>
      </c>
      <c r="G392" s="2" t="s">
        <v>25</v>
      </c>
      <c r="H392" s="3">
        <v>173000</v>
      </c>
      <c r="I392" s="2" t="s">
        <v>220</v>
      </c>
      <c r="J392" s="2" t="s">
        <v>221</v>
      </c>
    </row>
    <row r="393" spans="1:10" x14ac:dyDescent="0.35">
      <c r="A393" s="2" t="s">
        <v>216</v>
      </c>
      <c r="B393" s="2" t="s">
        <v>135</v>
      </c>
      <c r="C393" s="2" t="s">
        <v>217</v>
      </c>
      <c r="D393" s="2" t="s">
        <v>543</v>
      </c>
      <c r="E393" s="2" t="s">
        <v>544</v>
      </c>
      <c r="F393" s="2" t="s">
        <v>16</v>
      </c>
      <c r="G393" s="2" t="s">
        <v>17</v>
      </c>
      <c r="H393" s="3">
        <v>100000</v>
      </c>
      <c r="I393" s="2" t="s">
        <v>220</v>
      </c>
      <c r="J393" s="2" t="s">
        <v>221</v>
      </c>
    </row>
    <row r="394" spans="1:10" x14ac:dyDescent="0.35">
      <c r="A394" s="2" t="s">
        <v>216</v>
      </c>
      <c r="B394" s="2" t="s">
        <v>137</v>
      </c>
      <c r="C394" s="2" t="s">
        <v>217</v>
      </c>
      <c r="D394" s="2" t="s">
        <v>545</v>
      </c>
      <c r="E394" s="2" t="s">
        <v>546</v>
      </c>
      <c r="F394" s="2" t="s">
        <v>8</v>
      </c>
      <c r="G394" s="2" t="s">
        <v>9</v>
      </c>
      <c r="H394" s="3">
        <v>60666</v>
      </c>
      <c r="I394" s="2" t="s">
        <v>220</v>
      </c>
      <c r="J394" s="2" t="s">
        <v>221</v>
      </c>
    </row>
    <row r="395" spans="1:10" x14ac:dyDescent="0.35">
      <c r="A395" s="2" t="s">
        <v>216</v>
      </c>
      <c r="B395" s="2" t="s">
        <v>137</v>
      </c>
      <c r="C395" s="2" t="s">
        <v>217</v>
      </c>
      <c r="D395" s="2" t="s">
        <v>545</v>
      </c>
      <c r="E395" s="2" t="s">
        <v>546</v>
      </c>
      <c r="F395" s="2" t="s">
        <v>12</v>
      </c>
      <c r="G395" s="2" t="s">
        <v>13</v>
      </c>
      <c r="H395" s="3">
        <v>1776965</v>
      </c>
      <c r="I395" s="2" t="s">
        <v>220</v>
      </c>
      <c r="J395" s="2" t="s">
        <v>221</v>
      </c>
    </row>
    <row r="396" spans="1:10" x14ac:dyDescent="0.35">
      <c r="A396" s="2" t="s">
        <v>216</v>
      </c>
      <c r="B396" s="2" t="s">
        <v>137</v>
      </c>
      <c r="C396" s="2" t="s">
        <v>217</v>
      </c>
      <c r="D396" s="2" t="s">
        <v>545</v>
      </c>
      <c r="E396" s="2" t="s">
        <v>546</v>
      </c>
      <c r="F396" s="2" t="s">
        <v>20</v>
      </c>
      <c r="G396" s="2" t="s">
        <v>21</v>
      </c>
      <c r="H396" s="3">
        <v>456500</v>
      </c>
      <c r="I396" s="2" t="s">
        <v>220</v>
      </c>
      <c r="J396" s="2" t="s">
        <v>221</v>
      </c>
    </row>
    <row r="397" spans="1:10" x14ac:dyDescent="0.35">
      <c r="A397" s="2" t="s">
        <v>216</v>
      </c>
      <c r="B397" s="2" t="s">
        <v>137</v>
      </c>
      <c r="C397" s="2" t="s">
        <v>217</v>
      </c>
      <c r="D397" s="2" t="s">
        <v>547</v>
      </c>
      <c r="E397" s="2" t="s">
        <v>548</v>
      </c>
      <c r="F397" s="2" t="s">
        <v>8</v>
      </c>
      <c r="G397" s="2" t="s">
        <v>9</v>
      </c>
      <c r="H397" s="3">
        <v>4500</v>
      </c>
      <c r="I397" s="2" t="s">
        <v>220</v>
      </c>
      <c r="J397" s="2" t="s">
        <v>221</v>
      </c>
    </row>
    <row r="398" spans="1:10" x14ac:dyDescent="0.35">
      <c r="A398" s="2" t="s">
        <v>216</v>
      </c>
      <c r="B398" s="2" t="s">
        <v>137</v>
      </c>
      <c r="C398" s="2" t="s">
        <v>217</v>
      </c>
      <c r="D398" s="2" t="s">
        <v>547</v>
      </c>
      <c r="E398" s="2" t="s">
        <v>548</v>
      </c>
      <c r="F398" s="2" t="s">
        <v>12</v>
      </c>
      <c r="G398" s="2" t="s">
        <v>13</v>
      </c>
      <c r="H398" s="3">
        <v>454582</v>
      </c>
      <c r="I398" s="2" t="s">
        <v>220</v>
      </c>
      <c r="J398" s="2" t="s">
        <v>221</v>
      </c>
    </row>
    <row r="399" spans="1:10" x14ac:dyDescent="0.35">
      <c r="A399" s="2" t="s">
        <v>216</v>
      </c>
      <c r="B399" s="2" t="s">
        <v>137</v>
      </c>
      <c r="C399" s="2" t="s">
        <v>217</v>
      </c>
      <c r="D399" s="2" t="s">
        <v>547</v>
      </c>
      <c r="E399" s="2" t="s">
        <v>548</v>
      </c>
      <c r="F399" s="2" t="s">
        <v>20</v>
      </c>
      <c r="G399" s="2" t="s">
        <v>21</v>
      </c>
      <c r="H399" s="3">
        <v>112775</v>
      </c>
      <c r="I399" s="2" t="s">
        <v>220</v>
      </c>
      <c r="J399" s="2" t="s">
        <v>221</v>
      </c>
    </row>
    <row r="400" spans="1:10" x14ac:dyDescent="0.35">
      <c r="A400" s="2" t="s">
        <v>216</v>
      </c>
      <c r="B400" s="2" t="s">
        <v>137</v>
      </c>
      <c r="C400" s="2" t="s">
        <v>217</v>
      </c>
      <c r="D400" s="2" t="s">
        <v>549</v>
      </c>
      <c r="E400" s="2" t="s">
        <v>550</v>
      </c>
      <c r="F400" s="2" t="s">
        <v>8</v>
      </c>
      <c r="G400" s="2" t="s">
        <v>9</v>
      </c>
      <c r="H400" s="3">
        <v>229058</v>
      </c>
      <c r="I400" s="2" t="s">
        <v>220</v>
      </c>
      <c r="J400" s="2" t="s">
        <v>221</v>
      </c>
    </row>
    <row r="401" spans="1:10" x14ac:dyDescent="0.35">
      <c r="A401" s="2" t="s">
        <v>216</v>
      </c>
      <c r="B401" s="2" t="s">
        <v>137</v>
      </c>
      <c r="C401" s="2" t="s">
        <v>217</v>
      </c>
      <c r="D401" s="2" t="s">
        <v>549</v>
      </c>
      <c r="E401" s="2" t="s">
        <v>550</v>
      </c>
      <c r="F401" s="2" t="s">
        <v>12</v>
      </c>
      <c r="G401" s="2" t="s">
        <v>13</v>
      </c>
      <c r="H401" s="3">
        <v>1445000</v>
      </c>
      <c r="I401" s="2" t="s">
        <v>220</v>
      </c>
      <c r="J401" s="2" t="s">
        <v>221</v>
      </c>
    </row>
    <row r="402" spans="1:10" x14ac:dyDescent="0.35">
      <c r="A402" s="2" t="s">
        <v>216</v>
      </c>
      <c r="B402" s="2" t="s">
        <v>137</v>
      </c>
      <c r="C402" s="2" t="s">
        <v>217</v>
      </c>
      <c r="D402" s="2" t="s">
        <v>549</v>
      </c>
      <c r="E402" s="2" t="s">
        <v>550</v>
      </c>
      <c r="F402" s="2" t="s">
        <v>20</v>
      </c>
      <c r="G402" s="2" t="s">
        <v>21</v>
      </c>
      <c r="H402" s="3">
        <v>385250</v>
      </c>
      <c r="I402" s="2" t="s">
        <v>220</v>
      </c>
      <c r="J402" s="2" t="s">
        <v>221</v>
      </c>
    </row>
    <row r="403" spans="1:10" x14ac:dyDescent="0.35">
      <c r="A403" s="2" t="s">
        <v>216</v>
      </c>
      <c r="B403" s="2" t="s">
        <v>139</v>
      </c>
      <c r="C403" s="2" t="s">
        <v>217</v>
      </c>
      <c r="D403" s="2" t="s">
        <v>551</v>
      </c>
      <c r="E403" s="2" t="s">
        <v>552</v>
      </c>
      <c r="F403" s="2" t="s">
        <v>12</v>
      </c>
      <c r="G403" s="2" t="s">
        <v>13</v>
      </c>
      <c r="H403" s="3">
        <v>228470</v>
      </c>
      <c r="I403" s="2" t="s">
        <v>220</v>
      </c>
      <c r="J403" s="2" t="s">
        <v>221</v>
      </c>
    </row>
    <row r="404" spans="1:10" x14ac:dyDescent="0.35">
      <c r="A404" s="2" t="s">
        <v>216</v>
      </c>
      <c r="B404" s="2" t="s">
        <v>141</v>
      </c>
      <c r="C404" s="2" t="s">
        <v>217</v>
      </c>
      <c r="D404" s="2" t="s">
        <v>553</v>
      </c>
      <c r="E404" s="2" t="s">
        <v>554</v>
      </c>
      <c r="F404" s="2" t="s">
        <v>8</v>
      </c>
      <c r="G404" s="2" t="s">
        <v>9</v>
      </c>
      <c r="H404" s="3">
        <v>5600</v>
      </c>
      <c r="I404" s="2" t="s">
        <v>220</v>
      </c>
      <c r="J404" s="2" t="s">
        <v>221</v>
      </c>
    </row>
    <row r="405" spans="1:10" x14ac:dyDescent="0.35">
      <c r="A405" s="2" t="s">
        <v>216</v>
      </c>
      <c r="B405" s="2" t="s">
        <v>141</v>
      </c>
      <c r="C405" s="2" t="s">
        <v>217</v>
      </c>
      <c r="D405" s="2" t="s">
        <v>553</v>
      </c>
      <c r="E405" s="2" t="s">
        <v>554</v>
      </c>
      <c r="F405" s="2" t="s">
        <v>12</v>
      </c>
      <c r="G405" s="2" t="s">
        <v>13</v>
      </c>
      <c r="H405" s="3">
        <v>152335</v>
      </c>
      <c r="I405" s="2" t="s">
        <v>220</v>
      </c>
      <c r="J405" s="2" t="s">
        <v>221</v>
      </c>
    </row>
    <row r="406" spans="1:10" x14ac:dyDescent="0.35">
      <c r="A406" s="2" t="s">
        <v>216</v>
      </c>
      <c r="B406" s="2" t="s">
        <v>141</v>
      </c>
      <c r="C406" s="2" t="s">
        <v>217</v>
      </c>
      <c r="D406" s="2" t="s">
        <v>553</v>
      </c>
      <c r="E406" s="2" t="s">
        <v>554</v>
      </c>
      <c r="F406" s="2" t="s">
        <v>24</v>
      </c>
      <c r="G406" s="2" t="s">
        <v>25</v>
      </c>
      <c r="H406" s="3">
        <v>83750</v>
      </c>
      <c r="I406" s="2" t="s">
        <v>220</v>
      </c>
      <c r="J406" s="2" t="s">
        <v>221</v>
      </c>
    </row>
    <row r="407" spans="1:10" x14ac:dyDescent="0.35">
      <c r="A407" s="2" t="s">
        <v>216</v>
      </c>
      <c r="B407" s="2" t="s">
        <v>141</v>
      </c>
      <c r="C407" s="2" t="s">
        <v>217</v>
      </c>
      <c r="D407" s="2" t="s">
        <v>553</v>
      </c>
      <c r="E407" s="2" t="s">
        <v>554</v>
      </c>
      <c r="F407" s="2" t="s">
        <v>16</v>
      </c>
      <c r="G407" s="2" t="s">
        <v>17</v>
      </c>
      <c r="H407" s="3">
        <v>39999</v>
      </c>
      <c r="I407" s="2" t="s">
        <v>220</v>
      </c>
      <c r="J407" s="2" t="s">
        <v>221</v>
      </c>
    </row>
    <row r="408" spans="1:10" x14ac:dyDescent="0.35">
      <c r="A408" s="2" t="s">
        <v>216</v>
      </c>
      <c r="B408" s="2" t="s">
        <v>141</v>
      </c>
      <c r="C408" s="2" t="s">
        <v>217</v>
      </c>
      <c r="D408" s="2" t="s">
        <v>555</v>
      </c>
      <c r="E408" s="2" t="s">
        <v>556</v>
      </c>
      <c r="F408" s="2" t="s">
        <v>8</v>
      </c>
      <c r="G408" s="2" t="s">
        <v>9</v>
      </c>
      <c r="H408" s="3">
        <v>12000</v>
      </c>
      <c r="I408" s="2" t="s">
        <v>220</v>
      </c>
      <c r="J408" s="2" t="s">
        <v>221</v>
      </c>
    </row>
    <row r="409" spans="1:10" x14ac:dyDescent="0.35">
      <c r="A409" s="2" t="s">
        <v>216</v>
      </c>
      <c r="B409" s="2" t="s">
        <v>141</v>
      </c>
      <c r="C409" s="2" t="s">
        <v>217</v>
      </c>
      <c r="D409" s="2" t="s">
        <v>555</v>
      </c>
      <c r="E409" s="2" t="s">
        <v>556</v>
      </c>
      <c r="F409" s="2" t="s">
        <v>12</v>
      </c>
      <c r="G409" s="2" t="s">
        <v>13</v>
      </c>
      <c r="H409" s="3">
        <v>245000</v>
      </c>
      <c r="I409" s="2" t="s">
        <v>220</v>
      </c>
      <c r="J409" s="2" t="s">
        <v>221</v>
      </c>
    </row>
    <row r="410" spans="1:10" x14ac:dyDescent="0.35">
      <c r="A410" s="2" t="s">
        <v>216</v>
      </c>
      <c r="B410" s="2" t="s">
        <v>141</v>
      </c>
      <c r="C410" s="2" t="s">
        <v>217</v>
      </c>
      <c r="D410" s="2" t="s">
        <v>555</v>
      </c>
      <c r="E410" s="2" t="s">
        <v>556</v>
      </c>
      <c r="F410" s="2" t="s">
        <v>24</v>
      </c>
      <c r="G410" s="2" t="s">
        <v>25</v>
      </c>
      <c r="H410" s="3">
        <v>165000</v>
      </c>
      <c r="I410" s="2" t="s">
        <v>220</v>
      </c>
      <c r="J410" s="2" t="s">
        <v>221</v>
      </c>
    </row>
    <row r="411" spans="1:10" x14ac:dyDescent="0.35">
      <c r="A411" s="2" t="s">
        <v>216</v>
      </c>
      <c r="B411" s="2" t="s">
        <v>141</v>
      </c>
      <c r="C411" s="2" t="s">
        <v>217</v>
      </c>
      <c r="D411" s="2" t="s">
        <v>557</v>
      </c>
      <c r="E411" s="2" t="s">
        <v>558</v>
      </c>
      <c r="F411" s="2" t="s">
        <v>8</v>
      </c>
      <c r="G411" s="2" t="s">
        <v>9</v>
      </c>
      <c r="H411" s="3">
        <v>6000</v>
      </c>
      <c r="I411" s="2" t="s">
        <v>220</v>
      </c>
      <c r="J411" s="2" t="s">
        <v>221</v>
      </c>
    </row>
    <row r="412" spans="1:10" x14ac:dyDescent="0.35">
      <c r="A412" s="2" t="s">
        <v>216</v>
      </c>
      <c r="B412" s="2" t="s">
        <v>141</v>
      </c>
      <c r="C412" s="2" t="s">
        <v>217</v>
      </c>
      <c r="D412" s="2" t="s">
        <v>557</v>
      </c>
      <c r="E412" s="2" t="s">
        <v>558</v>
      </c>
      <c r="F412" s="2" t="s">
        <v>12</v>
      </c>
      <c r="G412" s="2" t="s">
        <v>13</v>
      </c>
      <c r="H412" s="3">
        <v>432284</v>
      </c>
      <c r="I412" s="2" t="s">
        <v>220</v>
      </c>
      <c r="J412" s="2" t="s">
        <v>221</v>
      </c>
    </row>
    <row r="413" spans="1:10" x14ac:dyDescent="0.35">
      <c r="A413" s="2" t="s">
        <v>216</v>
      </c>
      <c r="B413" s="2" t="s">
        <v>141</v>
      </c>
      <c r="C413" s="2" t="s">
        <v>217</v>
      </c>
      <c r="D413" s="2" t="s">
        <v>557</v>
      </c>
      <c r="E413" s="2" t="s">
        <v>558</v>
      </c>
      <c r="F413" s="2" t="s">
        <v>20</v>
      </c>
      <c r="G413" s="2" t="s">
        <v>21</v>
      </c>
      <c r="H413" s="3">
        <v>154000</v>
      </c>
      <c r="I413" s="2" t="s">
        <v>220</v>
      </c>
      <c r="J413" s="2" t="s">
        <v>221</v>
      </c>
    </row>
    <row r="414" spans="1:10" x14ac:dyDescent="0.35">
      <c r="A414" s="2" t="s">
        <v>216</v>
      </c>
      <c r="B414" s="2" t="s">
        <v>141</v>
      </c>
      <c r="C414" s="2" t="s">
        <v>217</v>
      </c>
      <c r="D414" s="2" t="s">
        <v>557</v>
      </c>
      <c r="E414" s="2" t="s">
        <v>558</v>
      </c>
      <c r="F414" s="2" t="s">
        <v>16</v>
      </c>
      <c r="G414" s="2" t="s">
        <v>17</v>
      </c>
      <c r="H414" s="3">
        <v>6000</v>
      </c>
      <c r="I414" s="2" t="s">
        <v>220</v>
      </c>
      <c r="J414" s="2" t="s">
        <v>221</v>
      </c>
    </row>
    <row r="415" spans="1:10" x14ac:dyDescent="0.35">
      <c r="A415" s="2" t="s">
        <v>216</v>
      </c>
      <c r="B415" s="2" t="s">
        <v>143</v>
      </c>
      <c r="C415" s="2" t="s">
        <v>217</v>
      </c>
      <c r="D415" s="2" t="s">
        <v>559</v>
      </c>
      <c r="E415" s="2" t="s">
        <v>560</v>
      </c>
      <c r="F415" s="2" t="s">
        <v>12</v>
      </c>
      <c r="G415" s="2" t="s">
        <v>13</v>
      </c>
      <c r="H415" s="3">
        <v>1315073</v>
      </c>
      <c r="I415" s="2" t="s">
        <v>220</v>
      </c>
      <c r="J415" s="2" t="s">
        <v>221</v>
      </c>
    </row>
    <row r="416" spans="1:10" x14ac:dyDescent="0.35">
      <c r="A416" s="2" t="s">
        <v>216</v>
      </c>
      <c r="B416" s="2" t="s">
        <v>143</v>
      </c>
      <c r="C416" s="2" t="s">
        <v>217</v>
      </c>
      <c r="D416" s="2" t="s">
        <v>559</v>
      </c>
      <c r="E416" s="2" t="s">
        <v>560</v>
      </c>
      <c r="F416" s="2" t="s">
        <v>24</v>
      </c>
      <c r="G416" s="2" t="s">
        <v>25</v>
      </c>
      <c r="H416" s="3">
        <v>178594</v>
      </c>
      <c r="I416" s="2" t="s">
        <v>220</v>
      </c>
      <c r="J416" s="2" t="s">
        <v>221</v>
      </c>
    </row>
    <row r="417" spans="1:10" x14ac:dyDescent="0.35">
      <c r="A417" s="2" t="s">
        <v>216</v>
      </c>
      <c r="B417" s="2" t="s">
        <v>145</v>
      </c>
      <c r="C417" s="2" t="s">
        <v>217</v>
      </c>
      <c r="D417" s="2" t="s">
        <v>561</v>
      </c>
      <c r="E417" s="2" t="s">
        <v>562</v>
      </c>
      <c r="F417" s="2" t="s">
        <v>12</v>
      </c>
      <c r="G417" s="2" t="s">
        <v>13</v>
      </c>
      <c r="H417" s="3">
        <v>109396</v>
      </c>
      <c r="I417" s="2" t="s">
        <v>220</v>
      </c>
      <c r="J417" s="2" t="s">
        <v>221</v>
      </c>
    </row>
    <row r="418" spans="1:10" x14ac:dyDescent="0.35">
      <c r="A418" s="2" t="s">
        <v>216</v>
      </c>
      <c r="B418" s="2" t="s">
        <v>145</v>
      </c>
      <c r="C418" s="2" t="s">
        <v>217</v>
      </c>
      <c r="D418" s="2" t="s">
        <v>563</v>
      </c>
      <c r="E418" s="2" t="s">
        <v>564</v>
      </c>
      <c r="F418" s="2" t="s">
        <v>12</v>
      </c>
      <c r="G418" s="2" t="s">
        <v>13</v>
      </c>
      <c r="H418" s="3">
        <v>588692</v>
      </c>
      <c r="I418" s="2" t="s">
        <v>220</v>
      </c>
      <c r="J418" s="2" t="s">
        <v>221</v>
      </c>
    </row>
    <row r="419" spans="1:10" x14ac:dyDescent="0.35">
      <c r="A419" s="2" t="s">
        <v>216</v>
      </c>
      <c r="B419" s="2" t="s">
        <v>147</v>
      </c>
      <c r="C419" s="2" t="s">
        <v>217</v>
      </c>
      <c r="D419" s="2" t="s">
        <v>565</v>
      </c>
      <c r="E419" s="2" t="s">
        <v>566</v>
      </c>
      <c r="F419" s="2" t="s">
        <v>12</v>
      </c>
      <c r="G419" s="2" t="s">
        <v>13</v>
      </c>
      <c r="H419" s="3">
        <v>1240974</v>
      </c>
      <c r="I419" s="2" t="s">
        <v>220</v>
      </c>
      <c r="J419" s="2" t="s">
        <v>221</v>
      </c>
    </row>
    <row r="420" spans="1:10" x14ac:dyDescent="0.35">
      <c r="A420" s="2" t="s">
        <v>216</v>
      </c>
      <c r="B420" s="2" t="s">
        <v>149</v>
      </c>
      <c r="C420" s="2" t="s">
        <v>217</v>
      </c>
      <c r="D420" s="2" t="s">
        <v>567</v>
      </c>
      <c r="E420" s="2" t="s">
        <v>568</v>
      </c>
      <c r="F420" s="2" t="s">
        <v>12</v>
      </c>
      <c r="G420" s="2" t="s">
        <v>13</v>
      </c>
      <c r="H420" s="3">
        <v>726468</v>
      </c>
      <c r="I420" s="2" t="s">
        <v>220</v>
      </c>
      <c r="J420" s="2" t="s">
        <v>221</v>
      </c>
    </row>
    <row r="421" spans="1:10" x14ac:dyDescent="0.35">
      <c r="A421" s="2" t="s">
        <v>216</v>
      </c>
      <c r="B421" s="2" t="s">
        <v>151</v>
      </c>
      <c r="C421" s="2" t="s">
        <v>217</v>
      </c>
      <c r="D421" s="2" t="s">
        <v>569</v>
      </c>
      <c r="E421" s="2" t="s">
        <v>570</v>
      </c>
      <c r="F421" s="2" t="s">
        <v>12</v>
      </c>
      <c r="G421" s="2" t="s">
        <v>13</v>
      </c>
      <c r="H421" s="3">
        <v>4198923</v>
      </c>
      <c r="I421" s="2" t="s">
        <v>220</v>
      </c>
      <c r="J421" s="2" t="s">
        <v>221</v>
      </c>
    </row>
    <row r="422" spans="1:10" x14ac:dyDescent="0.35">
      <c r="A422" s="2" t="s">
        <v>216</v>
      </c>
      <c r="B422" s="2" t="s">
        <v>151</v>
      </c>
      <c r="C422" s="2" t="s">
        <v>217</v>
      </c>
      <c r="D422" s="2" t="s">
        <v>571</v>
      </c>
      <c r="E422" s="2" t="s">
        <v>572</v>
      </c>
      <c r="F422" s="2" t="s">
        <v>8</v>
      </c>
      <c r="G422" s="2" t="s">
        <v>9</v>
      </c>
      <c r="H422" s="3">
        <v>1401500</v>
      </c>
      <c r="I422" s="2" t="s">
        <v>220</v>
      </c>
      <c r="J422" s="2" t="s">
        <v>221</v>
      </c>
    </row>
    <row r="423" spans="1:10" x14ac:dyDescent="0.35">
      <c r="A423" s="2" t="s">
        <v>216</v>
      </c>
      <c r="B423" s="2" t="s">
        <v>151</v>
      </c>
      <c r="C423" s="2" t="s">
        <v>217</v>
      </c>
      <c r="D423" s="2" t="s">
        <v>571</v>
      </c>
      <c r="E423" s="2" t="s">
        <v>572</v>
      </c>
      <c r="F423" s="2" t="s">
        <v>12</v>
      </c>
      <c r="G423" s="2" t="s">
        <v>13</v>
      </c>
      <c r="H423" s="3">
        <v>7223010</v>
      </c>
      <c r="I423" s="2" t="s">
        <v>220</v>
      </c>
      <c r="J423" s="2" t="s">
        <v>221</v>
      </c>
    </row>
    <row r="424" spans="1:10" x14ac:dyDescent="0.35">
      <c r="A424" s="2" t="s">
        <v>216</v>
      </c>
      <c r="B424" s="2" t="s">
        <v>153</v>
      </c>
      <c r="C424" s="2" t="s">
        <v>217</v>
      </c>
      <c r="D424" s="2" t="s">
        <v>573</v>
      </c>
      <c r="E424" s="2" t="s">
        <v>574</v>
      </c>
      <c r="F424" s="2" t="s">
        <v>12</v>
      </c>
      <c r="G424" s="2" t="s">
        <v>13</v>
      </c>
      <c r="H424" s="3">
        <v>283200</v>
      </c>
      <c r="I424" s="2" t="s">
        <v>220</v>
      </c>
      <c r="J424" s="2" t="s">
        <v>221</v>
      </c>
    </row>
    <row r="425" spans="1:10" x14ac:dyDescent="0.35">
      <c r="A425" s="2" t="s">
        <v>216</v>
      </c>
      <c r="B425" s="2" t="s">
        <v>153</v>
      </c>
      <c r="C425" s="2" t="s">
        <v>217</v>
      </c>
      <c r="D425" s="2" t="s">
        <v>575</v>
      </c>
      <c r="E425" s="2" t="s">
        <v>576</v>
      </c>
      <c r="F425" s="2" t="s">
        <v>12</v>
      </c>
      <c r="G425" s="2" t="s">
        <v>13</v>
      </c>
      <c r="H425" s="3">
        <v>372000</v>
      </c>
      <c r="I425" s="2" t="s">
        <v>220</v>
      </c>
      <c r="J425" s="2" t="s">
        <v>221</v>
      </c>
    </row>
    <row r="426" spans="1:10" x14ac:dyDescent="0.35">
      <c r="A426" s="2" t="s">
        <v>216</v>
      </c>
      <c r="B426" s="2" t="s">
        <v>153</v>
      </c>
      <c r="C426" s="2" t="s">
        <v>217</v>
      </c>
      <c r="D426" s="2" t="s">
        <v>575</v>
      </c>
      <c r="E426" s="2" t="s">
        <v>576</v>
      </c>
      <c r="F426" s="2" t="s">
        <v>20</v>
      </c>
      <c r="G426" s="2" t="s">
        <v>21</v>
      </c>
      <c r="H426" s="3">
        <v>50565</v>
      </c>
      <c r="I426" s="2" t="s">
        <v>220</v>
      </c>
      <c r="J426" s="2" t="s">
        <v>221</v>
      </c>
    </row>
    <row r="427" spans="1:10" x14ac:dyDescent="0.35">
      <c r="A427" s="2" t="s">
        <v>216</v>
      </c>
      <c r="B427" s="2" t="s">
        <v>153</v>
      </c>
      <c r="C427" s="2" t="s">
        <v>217</v>
      </c>
      <c r="D427" s="2" t="s">
        <v>577</v>
      </c>
      <c r="E427" s="2" t="s">
        <v>578</v>
      </c>
      <c r="F427" s="2" t="s">
        <v>12</v>
      </c>
      <c r="G427" s="2" t="s">
        <v>13</v>
      </c>
      <c r="H427" s="3">
        <v>2235330</v>
      </c>
      <c r="I427" s="2" t="s">
        <v>220</v>
      </c>
      <c r="J427" s="2" t="s">
        <v>221</v>
      </c>
    </row>
    <row r="428" spans="1:10" x14ac:dyDescent="0.35">
      <c r="A428" s="2" t="s">
        <v>216</v>
      </c>
      <c r="B428" s="2" t="s">
        <v>155</v>
      </c>
      <c r="C428" s="2" t="s">
        <v>217</v>
      </c>
      <c r="D428" s="2" t="s">
        <v>579</v>
      </c>
      <c r="E428" s="2" t="s">
        <v>580</v>
      </c>
      <c r="F428" s="2" t="s">
        <v>8</v>
      </c>
      <c r="G428" s="2" t="s">
        <v>9</v>
      </c>
      <c r="H428" s="3">
        <v>5000</v>
      </c>
      <c r="I428" s="2" t="s">
        <v>220</v>
      </c>
      <c r="J428" s="2" t="s">
        <v>221</v>
      </c>
    </row>
    <row r="429" spans="1:10" x14ac:dyDescent="0.35">
      <c r="A429" s="2" t="s">
        <v>216</v>
      </c>
      <c r="B429" s="2" t="s">
        <v>155</v>
      </c>
      <c r="C429" s="2" t="s">
        <v>217</v>
      </c>
      <c r="D429" s="2" t="s">
        <v>579</v>
      </c>
      <c r="E429" s="2" t="s">
        <v>580</v>
      </c>
      <c r="F429" s="2" t="s">
        <v>12</v>
      </c>
      <c r="G429" s="2" t="s">
        <v>13</v>
      </c>
      <c r="H429" s="3">
        <v>217030</v>
      </c>
      <c r="I429" s="2" t="s">
        <v>220</v>
      </c>
      <c r="J429" s="2" t="s">
        <v>221</v>
      </c>
    </row>
    <row r="430" spans="1:10" x14ac:dyDescent="0.35">
      <c r="A430" s="2" t="s">
        <v>216</v>
      </c>
      <c r="B430" s="2" t="s">
        <v>155</v>
      </c>
      <c r="C430" s="2" t="s">
        <v>217</v>
      </c>
      <c r="D430" s="2" t="s">
        <v>579</v>
      </c>
      <c r="E430" s="2" t="s">
        <v>580</v>
      </c>
      <c r="F430" s="2" t="s">
        <v>24</v>
      </c>
      <c r="G430" s="2" t="s">
        <v>25</v>
      </c>
      <c r="H430" s="3">
        <v>52226</v>
      </c>
      <c r="I430" s="2" t="s">
        <v>220</v>
      </c>
      <c r="J430" s="2" t="s">
        <v>221</v>
      </c>
    </row>
    <row r="431" spans="1:10" x14ac:dyDescent="0.35">
      <c r="A431" s="2" t="s">
        <v>216</v>
      </c>
      <c r="B431" s="2" t="s">
        <v>155</v>
      </c>
      <c r="C431" s="2" t="s">
        <v>217</v>
      </c>
      <c r="D431" s="2" t="s">
        <v>579</v>
      </c>
      <c r="E431" s="2" t="s">
        <v>580</v>
      </c>
      <c r="F431" s="2" t="s">
        <v>16</v>
      </c>
      <c r="G431" s="2" t="s">
        <v>17</v>
      </c>
      <c r="H431" s="3">
        <v>10851</v>
      </c>
      <c r="I431" s="2" t="s">
        <v>220</v>
      </c>
      <c r="J431" s="2" t="s">
        <v>221</v>
      </c>
    </row>
    <row r="432" spans="1:10" x14ac:dyDescent="0.35">
      <c r="A432" s="2" t="s">
        <v>216</v>
      </c>
      <c r="B432" s="2" t="s">
        <v>155</v>
      </c>
      <c r="C432" s="2" t="s">
        <v>217</v>
      </c>
      <c r="D432" s="2" t="s">
        <v>581</v>
      </c>
      <c r="E432" s="2" t="s">
        <v>582</v>
      </c>
      <c r="F432" s="2" t="s">
        <v>8</v>
      </c>
      <c r="G432" s="2" t="s">
        <v>9</v>
      </c>
      <c r="H432" s="3">
        <v>15760</v>
      </c>
      <c r="I432" s="2" t="s">
        <v>220</v>
      </c>
      <c r="J432" s="2" t="s">
        <v>221</v>
      </c>
    </row>
    <row r="433" spans="1:10" x14ac:dyDescent="0.35">
      <c r="A433" s="2" t="s">
        <v>216</v>
      </c>
      <c r="B433" s="2" t="s">
        <v>155</v>
      </c>
      <c r="C433" s="2" t="s">
        <v>217</v>
      </c>
      <c r="D433" s="2" t="s">
        <v>581</v>
      </c>
      <c r="E433" s="2" t="s">
        <v>582</v>
      </c>
      <c r="F433" s="2" t="s">
        <v>12</v>
      </c>
      <c r="G433" s="2" t="s">
        <v>13</v>
      </c>
      <c r="H433" s="3">
        <v>117184</v>
      </c>
      <c r="I433" s="2" t="s">
        <v>220</v>
      </c>
      <c r="J433" s="2" t="s">
        <v>221</v>
      </c>
    </row>
    <row r="434" spans="1:10" x14ac:dyDescent="0.35">
      <c r="A434" s="2" t="s">
        <v>216</v>
      </c>
      <c r="B434" s="2" t="s">
        <v>155</v>
      </c>
      <c r="C434" s="2" t="s">
        <v>217</v>
      </c>
      <c r="D434" s="2" t="s">
        <v>581</v>
      </c>
      <c r="E434" s="2" t="s">
        <v>582</v>
      </c>
      <c r="F434" s="2" t="s">
        <v>20</v>
      </c>
      <c r="G434" s="2" t="s">
        <v>21</v>
      </c>
      <c r="H434" s="3">
        <v>29749</v>
      </c>
      <c r="I434" s="2" t="s">
        <v>220</v>
      </c>
      <c r="J434" s="2" t="s">
        <v>221</v>
      </c>
    </row>
    <row r="435" spans="1:10" x14ac:dyDescent="0.35">
      <c r="A435" s="2" t="s">
        <v>216</v>
      </c>
      <c r="B435" s="2" t="s">
        <v>155</v>
      </c>
      <c r="C435" s="2" t="s">
        <v>217</v>
      </c>
      <c r="D435" s="2" t="s">
        <v>581</v>
      </c>
      <c r="E435" s="2" t="s">
        <v>582</v>
      </c>
      <c r="F435" s="2" t="s">
        <v>16</v>
      </c>
      <c r="G435" s="2" t="s">
        <v>17</v>
      </c>
      <c r="H435" s="3">
        <v>83197</v>
      </c>
      <c r="I435" s="2" t="s">
        <v>220</v>
      </c>
      <c r="J435" s="2" t="s">
        <v>221</v>
      </c>
    </row>
    <row r="436" spans="1:10" x14ac:dyDescent="0.35">
      <c r="A436" s="2" t="s">
        <v>216</v>
      </c>
      <c r="B436" s="2" t="s">
        <v>155</v>
      </c>
      <c r="C436" s="2" t="s">
        <v>217</v>
      </c>
      <c r="D436" s="2" t="s">
        <v>583</v>
      </c>
      <c r="E436" s="2" t="s">
        <v>584</v>
      </c>
      <c r="F436" s="2" t="s">
        <v>12</v>
      </c>
      <c r="G436" s="2" t="s">
        <v>13</v>
      </c>
      <c r="H436" s="3">
        <v>1183647</v>
      </c>
      <c r="I436" s="2" t="s">
        <v>220</v>
      </c>
      <c r="J436" s="2" t="s">
        <v>221</v>
      </c>
    </row>
    <row r="437" spans="1:10" x14ac:dyDescent="0.35">
      <c r="A437" s="2" t="s">
        <v>216</v>
      </c>
      <c r="B437" s="2" t="s">
        <v>155</v>
      </c>
      <c r="C437" s="2" t="s">
        <v>217</v>
      </c>
      <c r="D437" s="2" t="s">
        <v>583</v>
      </c>
      <c r="E437" s="2" t="s">
        <v>584</v>
      </c>
      <c r="F437" s="2" t="s">
        <v>20</v>
      </c>
      <c r="G437" s="2" t="s">
        <v>21</v>
      </c>
      <c r="H437" s="3">
        <v>133663</v>
      </c>
      <c r="I437" s="2" t="s">
        <v>220</v>
      </c>
      <c r="J437" s="2" t="s">
        <v>221</v>
      </c>
    </row>
    <row r="438" spans="1:10" x14ac:dyDescent="0.35">
      <c r="A438" s="2" t="s">
        <v>216</v>
      </c>
      <c r="B438" s="2" t="s">
        <v>155</v>
      </c>
      <c r="C438" s="2" t="s">
        <v>217</v>
      </c>
      <c r="D438" s="2" t="s">
        <v>583</v>
      </c>
      <c r="E438" s="2" t="s">
        <v>584</v>
      </c>
      <c r="F438" s="2" t="s">
        <v>16</v>
      </c>
      <c r="G438" s="2" t="s">
        <v>17</v>
      </c>
      <c r="H438" s="3">
        <v>100000</v>
      </c>
      <c r="I438" s="2" t="s">
        <v>220</v>
      </c>
      <c r="J438" s="2" t="s">
        <v>221</v>
      </c>
    </row>
    <row r="439" spans="1:10" x14ac:dyDescent="0.35">
      <c r="A439" s="2" t="s">
        <v>216</v>
      </c>
      <c r="B439" s="2" t="s">
        <v>157</v>
      </c>
      <c r="C439" s="2" t="s">
        <v>217</v>
      </c>
      <c r="D439" s="2" t="s">
        <v>585</v>
      </c>
      <c r="E439" s="2" t="s">
        <v>586</v>
      </c>
      <c r="F439" s="2" t="s">
        <v>12</v>
      </c>
      <c r="G439" s="2" t="s">
        <v>13</v>
      </c>
      <c r="H439" s="3">
        <v>109360</v>
      </c>
      <c r="I439" s="2" t="s">
        <v>220</v>
      </c>
      <c r="J439" s="2" t="s">
        <v>221</v>
      </c>
    </row>
    <row r="440" spans="1:10" x14ac:dyDescent="0.35">
      <c r="A440" s="2" t="s">
        <v>216</v>
      </c>
      <c r="B440" s="2" t="s">
        <v>157</v>
      </c>
      <c r="C440" s="2" t="s">
        <v>217</v>
      </c>
      <c r="D440" s="2" t="s">
        <v>587</v>
      </c>
      <c r="E440" s="2" t="s">
        <v>588</v>
      </c>
      <c r="F440" s="2" t="s">
        <v>8</v>
      </c>
      <c r="G440" s="2" t="s">
        <v>9</v>
      </c>
      <c r="H440" s="3">
        <v>50000</v>
      </c>
      <c r="I440" s="2" t="s">
        <v>220</v>
      </c>
      <c r="J440" s="2" t="s">
        <v>221</v>
      </c>
    </row>
    <row r="441" spans="1:10" x14ac:dyDescent="0.35">
      <c r="A441" s="2" t="s">
        <v>216</v>
      </c>
      <c r="B441" s="2" t="s">
        <v>157</v>
      </c>
      <c r="C441" s="2" t="s">
        <v>217</v>
      </c>
      <c r="D441" s="2" t="s">
        <v>587</v>
      </c>
      <c r="E441" s="2" t="s">
        <v>588</v>
      </c>
      <c r="F441" s="2" t="s">
        <v>12</v>
      </c>
      <c r="G441" s="2" t="s">
        <v>13</v>
      </c>
      <c r="H441" s="3">
        <v>1229876</v>
      </c>
      <c r="I441" s="2" t="s">
        <v>220</v>
      </c>
      <c r="J441" s="2" t="s">
        <v>221</v>
      </c>
    </row>
    <row r="442" spans="1:10" x14ac:dyDescent="0.35">
      <c r="A442" s="2" t="s">
        <v>216</v>
      </c>
      <c r="B442" s="2" t="s">
        <v>159</v>
      </c>
      <c r="C442" s="2" t="s">
        <v>217</v>
      </c>
      <c r="D442" s="2" t="s">
        <v>589</v>
      </c>
      <c r="E442" s="2" t="s">
        <v>590</v>
      </c>
      <c r="F442" s="2" t="s">
        <v>12</v>
      </c>
      <c r="G442" s="2" t="s">
        <v>13</v>
      </c>
      <c r="H442" s="3">
        <v>57068</v>
      </c>
      <c r="I442" s="2" t="s">
        <v>220</v>
      </c>
      <c r="J442" s="2" t="s">
        <v>221</v>
      </c>
    </row>
    <row r="443" spans="1:10" x14ac:dyDescent="0.35">
      <c r="A443" s="2" t="s">
        <v>216</v>
      </c>
      <c r="B443" s="2" t="s">
        <v>159</v>
      </c>
      <c r="C443" s="2" t="s">
        <v>217</v>
      </c>
      <c r="D443" s="2" t="s">
        <v>591</v>
      </c>
      <c r="E443" s="2" t="s">
        <v>592</v>
      </c>
      <c r="F443" s="2" t="s">
        <v>12</v>
      </c>
      <c r="G443" s="2" t="s">
        <v>13</v>
      </c>
      <c r="H443" s="3">
        <v>33404</v>
      </c>
      <c r="I443" s="2" t="s">
        <v>220</v>
      </c>
      <c r="J443" s="2" t="s">
        <v>221</v>
      </c>
    </row>
    <row r="444" spans="1:10" x14ac:dyDescent="0.35">
      <c r="A444" s="2" t="s">
        <v>216</v>
      </c>
      <c r="B444" s="2" t="s">
        <v>159</v>
      </c>
      <c r="C444" s="2" t="s">
        <v>217</v>
      </c>
      <c r="D444" s="2" t="s">
        <v>593</v>
      </c>
      <c r="E444" s="2" t="s">
        <v>594</v>
      </c>
      <c r="F444" s="2" t="s">
        <v>12</v>
      </c>
      <c r="G444" s="2" t="s">
        <v>13</v>
      </c>
      <c r="H444" s="3">
        <v>189790</v>
      </c>
      <c r="I444" s="2" t="s">
        <v>220</v>
      </c>
      <c r="J444" s="2" t="s">
        <v>221</v>
      </c>
    </row>
    <row r="445" spans="1:10" x14ac:dyDescent="0.35">
      <c r="A445" s="2" t="s">
        <v>216</v>
      </c>
      <c r="B445" s="2" t="s">
        <v>159</v>
      </c>
      <c r="C445" s="2" t="s">
        <v>217</v>
      </c>
      <c r="D445" s="2" t="s">
        <v>595</v>
      </c>
      <c r="E445" s="2" t="s">
        <v>596</v>
      </c>
      <c r="F445" s="2" t="s">
        <v>12</v>
      </c>
      <c r="G445" s="2" t="s">
        <v>13</v>
      </c>
      <c r="H445" s="3">
        <v>604720</v>
      </c>
      <c r="I445" s="2" t="s">
        <v>220</v>
      </c>
      <c r="J445" s="2" t="s">
        <v>221</v>
      </c>
    </row>
    <row r="446" spans="1:10" x14ac:dyDescent="0.35">
      <c r="A446" s="2" t="s">
        <v>216</v>
      </c>
      <c r="B446" s="2" t="s">
        <v>159</v>
      </c>
      <c r="C446" s="2" t="s">
        <v>217</v>
      </c>
      <c r="D446" s="2" t="s">
        <v>595</v>
      </c>
      <c r="E446" s="2" t="s">
        <v>596</v>
      </c>
      <c r="F446" s="2" t="s">
        <v>16</v>
      </c>
      <c r="G446" s="2" t="s">
        <v>17</v>
      </c>
      <c r="H446" s="3">
        <v>100000</v>
      </c>
      <c r="I446" s="2" t="s">
        <v>220</v>
      </c>
      <c r="J446" s="2" t="s">
        <v>221</v>
      </c>
    </row>
    <row r="447" spans="1:10" x14ac:dyDescent="0.35">
      <c r="A447" s="2" t="s">
        <v>216</v>
      </c>
      <c r="B447" s="2" t="s">
        <v>159</v>
      </c>
      <c r="C447" s="2" t="s">
        <v>217</v>
      </c>
      <c r="D447" s="2" t="s">
        <v>597</v>
      </c>
      <c r="E447" s="2" t="s">
        <v>396</v>
      </c>
      <c r="F447" s="2" t="s">
        <v>12</v>
      </c>
      <c r="G447" s="2" t="s">
        <v>13</v>
      </c>
      <c r="H447" s="3">
        <v>135794</v>
      </c>
      <c r="I447" s="2" t="s">
        <v>220</v>
      </c>
      <c r="J447" s="2" t="s">
        <v>221</v>
      </c>
    </row>
    <row r="448" spans="1:10" x14ac:dyDescent="0.35">
      <c r="A448" s="2" t="s">
        <v>216</v>
      </c>
      <c r="B448" s="2" t="s">
        <v>161</v>
      </c>
      <c r="C448" s="2" t="s">
        <v>217</v>
      </c>
      <c r="D448" s="2" t="s">
        <v>337</v>
      </c>
      <c r="E448" s="2" t="s">
        <v>338</v>
      </c>
      <c r="F448" s="2" t="s">
        <v>8</v>
      </c>
      <c r="G448" s="2" t="s">
        <v>9</v>
      </c>
      <c r="H448" s="3">
        <v>55186</v>
      </c>
      <c r="I448" s="2" t="s">
        <v>161</v>
      </c>
      <c r="J448" s="2" t="s">
        <v>230</v>
      </c>
    </row>
    <row r="449" spans="1:10" x14ac:dyDescent="0.35">
      <c r="A449" s="2" t="s">
        <v>216</v>
      </c>
      <c r="B449" s="2" t="s">
        <v>161</v>
      </c>
      <c r="C449" s="2" t="s">
        <v>217</v>
      </c>
      <c r="D449" s="2" t="s">
        <v>337</v>
      </c>
      <c r="E449" s="2" t="s">
        <v>338</v>
      </c>
      <c r="F449" s="2" t="s">
        <v>12</v>
      </c>
      <c r="G449" s="2" t="s">
        <v>13</v>
      </c>
      <c r="H449" s="3">
        <v>1109985</v>
      </c>
      <c r="I449" s="2" t="s">
        <v>161</v>
      </c>
      <c r="J449" s="2" t="s">
        <v>230</v>
      </c>
    </row>
    <row r="450" spans="1:10" x14ac:dyDescent="0.35">
      <c r="A450" s="2" t="s">
        <v>216</v>
      </c>
      <c r="B450" s="2" t="s">
        <v>161</v>
      </c>
      <c r="C450" s="2" t="s">
        <v>217</v>
      </c>
      <c r="D450" s="2" t="s">
        <v>337</v>
      </c>
      <c r="E450" s="2" t="s">
        <v>338</v>
      </c>
      <c r="F450" s="2" t="s">
        <v>16</v>
      </c>
      <c r="G450" s="2" t="s">
        <v>17</v>
      </c>
      <c r="H450" s="3">
        <v>40000</v>
      </c>
      <c r="I450" s="2" t="s">
        <v>161</v>
      </c>
      <c r="J450" s="2" t="s">
        <v>230</v>
      </c>
    </row>
    <row r="451" spans="1:10" x14ac:dyDescent="0.35">
      <c r="A451" s="2" t="s">
        <v>216</v>
      </c>
      <c r="B451" s="2" t="s">
        <v>161</v>
      </c>
      <c r="C451" s="2" t="s">
        <v>217</v>
      </c>
      <c r="D451" s="2" t="s">
        <v>598</v>
      </c>
      <c r="E451" s="2" t="s">
        <v>599</v>
      </c>
      <c r="F451" s="2" t="s">
        <v>12</v>
      </c>
      <c r="G451" s="2" t="s">
        <v>13</v>
      </c>
      <c r="H451" s="3">
        <v>494335</v>
      </c>
      <c r="I451" s="2" t="s">
        <v>220</v>
      </c>
      <c r="J451" s="2" t="s">
        <v>221</v>
      </c>
    </row>
    <row r="452" spans="1:10" x14ac:dyDescent="0.35">
      <c r="A452" s="2" t="s">
        <v>216</v>
      </c>
      <c r="B452" s="2" t="s">
        <v>163</v>
      </c>
      <c r="C452" s="2" t="s">
        <v>217</v>
      </c>
      <c r="D452" s="2" t="s">
        <v>600</v>
      </c>
      <c r="E452" s="2" t="s">
        <v>601</v>
      </c>
      <c r="F452" s="2" t="s">
        <v>12</v>
      </c>
      <c r="G452" s="2" t="s">
        <v>13</v>
      </c>
      <c r="H452" s="3">
        <v>22525</v>
      </c>
      <c r="I452" s="2" t="s">
        <v>220</v>
      </c>
      <c r="J452" s="2" t="s">
        <v>221</v>
      </c>
    </row>
    <row r="453" spans="1:10" x14ac:dyDescent="0.35">
      <c r="A453" s="2" t="s">
        <v>216</v>
      </c>
      <c r="B453" s="2" t="s">
        <v>163</v>
      </c>
      <c r="C453" s="2" t="s">
        <v>217</v>
      </c>
      <c r="D453" s="2" t="s">
        <v>602</v>
      </c>
      <c r="E453" s="2" t="s">
        <v>603</v>
      </c>
      <c r="F453" s="2" t="s">
        <v>8</v>
      </c>
      <c r="G453" s="2" t="s">
        <v>9</v>
      </c>
      <c r="H453" s="3">
        <v>5000</v>
      </c>
      <c r="I453" s="2" t="s">
        <v>220</v>
      </c>
      <c r="J453" s="2" t="s">
        <v>221</v>
      </c>
    </row>
    <row r="454" spans="1:10" x14ac:dyDescent="0.35">
      <c r="A454" s="2" t="s">
        <v>216</v>
      </c>
      <c r="B454" s="2" t="s">
        <v>163</v>
      </c>
      <c r="C454" s="2" t="s">
        <v>217</v>
      </c>
      <c r="D454" s="2" t="s">
        <v>602</v>
      </c>
      <c r="E454" s="2" t="s">
        <v>603</v>
      </c>
      <c r="F454" s="2" t="s">
        <v>12</v>
      </c>
      <c r="G454" s="2" t="s">
        <v>13</v>
      </c>
      <c r="H454" s="3">
        <v>387689</v>
      </c>
      <c r="I454" s="2" t="s">
        <v>220</v>
      </c>
      <c r="J454" s="2" t="s">
        <v>221</v>
      </c>
    </row>
    <row r="455" spans="1:10" x14ac:dyDescent="0.35">
      <c r="A455" s="2" t="s">
        <v>216</v>
      </c>
      <c r="B455" s="2" t="s">
        <v>163</v>
      </c>
      <c r="C455" s="2" t="s">
        <v>217</v>
      </c>
      <c r="D455" s="2" t="s">
        <v>602</v>
      </c>
      <c r="E455" s="2" t="s">
        <v>603</v>
      </c>
      <c r="F455" s="2" t="s">
        <v>20</v>
      </c>
      <c r="G455" s="2" t="s">
        <v>21</v>
      </c>
      <c r="H455" s="3">
        <v>0</v>
      </c>
      <c r="I455" s="2" t="s">
        <v>220</v>
      </c>
      <c r="J455" s="2" t="s">
        <v>221</v>
      </c>
    </row>
    <row r="456" spans="1:10" x14ac:dyDescent="0.35">
      <c r="A456" s="2" t="s">
        <v>216</v>
      </c>
      <c r="B456" s="2" t="s">
        <v>163</v>
      </c>
      <c r="C456" s="2" t="s">
        <v>217</v>
      </c>
      <c r="D456" s="2" t="s">
        <v>602</v>
      </c>
      <c r="E456" s="2" t="s">
        <v>603</v>
      </c>
      <c r="F456" s="2" t="s">
        <v>16</v>
      </c>
      <c r="G456" s="2" t="s">
        <v>17</v>
      </c>
      <c r="H456" s="3">
        <v>5000</v>
      </c>
      <c r="I456" s="2" t="s">
        <v>220</v>
      </c>
      <c r="J456" s="2" t="s">
        <v>221</v>
      </c>
    </row>
    <row r="457" spans="1:10" x14ac:dyDescent="0.35">
      <c r="A457" s="2" t="s">
        <v>216</v>
      </c>
      <c r="B457" s="2" t="s">
        <v>165</v>
      </c>
      <c r="C457" s="2" t="s">
        <v>217</v>
      </c>
      <c r="D457" s="2" t="s">
        <v>604</v>
      </c>
      <c r="E457" s="2" t="s">
        <v>605</v>
      </c>
      <c r="F457" s="2" t="s">
        <v>12</v>
      </c>
      <c r="G457" s="2" t="s">
        <v>13</v>
      </c>
      <c r="H457" s="3">
        <v>6118550</v>
      </c>
      <c r="I457" s="2" t="s">
        <v>220</v>
      </c>
      <c r="J457" s="2" t="s">
        <v>221</v>
      </c>
    </row>
    <row r="458" spans="1:10" x14ac:dyDescent="0.35">
      <c r="A458" s="2" t="s">
        <v>216</v>
      </c>
      <c r="B458" s="2" t="s">
        <v>165</v>
      </c>
      <c r="C458" s="2" t="s">
        <v>217</v>
      </c>
      <c r="D458" s="2" t="s">
        <v>604</v>
      </c>
      <c r="E458" s="2" t="s">
        <v>605</v>
      </c>
      <c r="F458" s="2" t="s">
        <v>20</v>
      </c>
      <c r="G458" s="2" t="s">
        <v>21</v>
      </c>
      <c r="H458" s="3">
        <v>699182</v>
      </c>
      <c r="I458" s="2" t="s">
        <v>220</v>
      </c>
      <c r="J458" s="2" t="s">
        <v>221</v>
      </c>
    </row>
    <row r="459" spans="1:10" x14ac:dyDescent="0.35">
      <c r="A459" s="2" t="s">
        <v>216</v>
      </c>
      <c r="B459" s="2" t="s">
        <v>165</v>
      </c>
      <c r="C459" s="2" t="s">
        <v>217</v>
      </c>
      <c r="D459" s="2" t="s">
        <v>606</v>
      </c>
      <c r="E459" s="2" t="s">
        <v>607</v>
      </c>
      <c r="F459" s="2" t="s">
        <v>8</v>
      </c>
      <c r="G459" s="2" t="s">
        <v>9</v>
      </c>
      <c r="H459" s="3">
        <v>250000</v>
      </c>
      <c r="I459" s="2" t="s">
        <v>220</v>
      </c>
      <c r="J459" s="2" t="s">
        <v>221</v>
      </c>
    </row>
    <row r="460" spans="1:10" x14ac:dyDescent="0.35">
      <c r="A460" s="2" t="s">
        <v>216</v>
      </c>
      <c r="B460" s="2" t="s">
        <v>165</v>
      </c>
      <c r="C460" s="2" t="s">
        <v>217</v>
      </c>
      <c r="D460" s="2" t="s">
        <v>606</v>
      </c>
      <c r="E460" s="2" t="s">
        <v>607</v>
      </c>
      <c r="F460" s="2" t="s">
        <v>12</v>
      </c>
      <c r="G460" s="2" t="s">
        <v>13</v>
      </c>
      <c r="H460" s="3">
        <v>1171136</v>
      </c>
      <c r="I460" s="2" t="s">
        <v>220</v>
      </c>
      <c r="J460" s="2" t="s">
        <v>221</v>
      </c>
    </row>
    <row r="461" spans="1:10" x14ac:dyDescent="0.35">
      <c r="A461" s="2" t="s">
        <v>216</v>
      </c>
      <c r="B461" s="2" t="s">
        <v>165</v>
      </c>
      <c r="C461" s="2" t="s">
        <v>217</v>
      </c>
      <c r="D461" s="2" t="s">
        <v>606</v>
      </c>
      <c r="E461" s="2" t="s">
        <v>607</v>
      </c>
      <c r="F461" s="2" t="s">
        <v>20</v>
      </c>
      <c r="G461" s="2" t="s">
        <v>21</v>
      </c>
      <c r="H461" s="3">
        <v>92451</v>
      </c>
      <c r="I461" s="2" t="s">
        <v>220</v>
      </c>
      <c r="J461" s="2" t="s">
        <v>221</v>
      </c>
    </row>
    <row r="462" spans="1:10" x14ac:dyDescent="0.35">
      <c r="A462" s="2" t="s">
        <v>216</v>
      </c>
      <c r="B462" s="2" t="s">
        <v>165</v>
      </c>
      <c r="C462" s="2" t="s">
        <v>217</v>
      </c>
      <c r="D462" s="2" t="s">
        <v>608</v>
      </c>
      <c r="E462" s="2" t="s">
        <v>609</v>
      </c>
      <c r="F462" s="2" t="s">
        <v>8</v>
      </c>
      <c r="G462" s="2" t="s">
        <v>9</v>
      </c>
      <c r="H462" s="3">
        <v>48390</v>
      </c>
      <c r="I462" s="2" t="s">
        <v>220</v>
      </c>
      <c r="J462" s="2" t="s">
        <v>221</v>
      </c>
    </row>
    <row r="463" spans="1:10" x14ac:dyDescent="0.35">
      <c r="A463" s="2" t="s">
        <v>216</v>
      </c>
      <c r="B463" s="2" t="s">
        <v>165</v>
      </c>
      <c r="C463" s="2" t="s">
        <v>217</v>
      </c>
      <c r="D463" s="2" t="s">
        <v>608</v>
      </c>
      <c r="E463" s="2" t="s">
        <v>609</v>
      </c>
      <c r="F463" s="2" t="s">
        <v>12</v>
      </c>
      <c r="G463" s="2" t="s">
        <v>13</v>
      </c>
      <c r="H463" s="3">
        <v>159950</v>
      </c>
      <c r="I463" s="2" t="s">
        <v>220</v>
      </c>
      <c r="J463" s="2" t="s">
        <v>221</v>
      </c>
    </row>
    <row r="464" spans="1:10" x14ac:dyDescent="0.35">
      <c r="A464" s="2" t="s">
        <v>216</v>
      </c>
      <c r="B464" s="2" t="s">
        <v>165</v>
      </c>
      <c r="C464" s="2" t="s">
        <v>217</v>
      </c>
      <c r="D464" s="2" t="s">
        <v>608</v>
      </c>
      <c r="E464" s="2" t="s">
        <v>609</v>
      </c>
      <c r="F464" s="2" t="s">
        <v>20</v>
      </c>
      <c r="G464" s="2" t="s">
        <v>21</v>
      </c>
      <c r="H464" s="3">
        <v>92350</v>
      </c>
      <c r="I464" s="2" t="s">
        <v>220</v>
      </c>
      <c r="J464" s="2" t="s">
        <v>221</v>
      </c>
    </row>
    <row r="465" spans="1:10" x14ac:dyDescent="0.35">
      <c r="A465" s="2" t="s">
        <v>216</v>
      </c>
      <c r="B465" s="2" t="s">
        <v>165</v>
      </c>
      <c r="C465" s="2" t="s">
        <v>217</v>
      </c>
      <c r="D465" s="2" t="s">
        <v>610</v>
      </c>
      <c r="E465" s="2" t="s">
        <v>611</v>
      </c>
      <c r="F465" s="2" t="s">
        <v>8</v>
      </c>
      <c r="G465" s="2" t="s">
        <v>9</v>
      </c>
      <c r="H465" s="3">
        <v>4000000</v>
      </c>
      <c r="I465" s="2" t="s">
        <v>220</v>
      </c>
      <c r="J465" s="2" t="s">
        <v>221</v>
      </c>
    </row>
    <row r="466" spans="1:10" x14ac:dyDescent="0.35">
      <c r="A466" s="2" t="s">
        <v>216</v>
      </c>
      <c r="B466" s="2" t="s">
        <v>165</v>
      </c>
      <c r="C466" s="2" t="s">
        <v>217</v>
      </c>
      <c r="D466" s="2" t="s">
        <v>610</v>
      </c>
      <c r="E466" s="2" t="s">
        <v>611</v>
      </c>
      <c r="F466" s="2" t="s">
        <v>12</v>
      </c>
      <c r="G466" s="2" t="s">
        <v>13</v>
      </c>
      <c r="H466" s="3">
        <v>21221912</v>
      </c>
      <c r="I466" s="2" t="s">
        <v>220</v>
      </c>
      <c r="J466" s="2" t="s">
        <v>221</v>
      </c>
    </row>
    <row r="467" spans="1:10" x14ac:dyDescent="0.35">
      <c r="A467" s="2" t="s">
        <v>216</v>
      </c>
      <c r="B467" s="2" t="s">
        <v>165</v>
      </c>
      <c r="C467" s="2" t="s">
        <v>217</v>
      </c>
      <c r="D467" s="2" t="s">
        <v>610</v>
      </c>
      <c r="E467" s="2" t="s">
        <v>611</v>
      </c>
      <c r="F467" s="2" t="s">
        <v>20</v>
      </c>
      <c r="G467" s="2" t="s">
        <v>21</v>
      </c>
      <c r="H467" s="3">
        <v>1485387</v>
      </c>
      <c r="I467" s="2" t="s">
        <v>220</v>
      </c>
      <c r="J467" s="2" t="s">
        <v>221</v>
      </c>
    </row>
    <row r="468" spans="1:10" x14ac:dyDescent="0.35">
      <c r="A468" s="2" t="s">
        <v>216</v>
      </c>
      <c r="B468" s="2" t="s">
        <v>165</v>
      </c>
      <c r="C468" s="2" t="s">
        <v>217</v>
      </c>
      <c r="D468" s="2" t="s">
        <v>610</v>
      </c>
      <c r="E468" s="2" t="s">
        <v>611</v>
      </c>
      <c r="F468" s="2" t="s">
        <v>16</v>
      </c>
      <c r="G468" s="2" t="s">
        <v>17</v>
      </c>
      <c r="H468" s="3">
        <v>450000</v>
      </c>
      <c r="I468" s="2" t="s">
        <v>220</v>
      </c>
      <c r="J468" s="2" t="s">
        <v>221</v>
      </c>
    </row>
    <row r="469" spans="1:10" x14ac:dyDescent="0.35">
      <c r="A469" s="2" t="s">
        <v>216</v>
      </c>
      <c r="B469" s="2" t="s">
        <v>167</v>
      </c>
      <c r="C469" s="2" t="s">
        <v>217</v>
      </c>
      <c r="D469" s="2" t="s">
        <v>612</v>
      </c>
      <c r="E469" s="2" t="s">
        <v>613</v>
      </c>
      <c r="F469" s="2" t="s">
        <v>12</v>
      </c>
      <c r="G469" s="2" t="s">
        <v>13</v>
      </c>
      <c r="H469" s="3">
        <v>1062292</v>
      </c>
      <c r="I469" s="2" t="s">
        <v>220</v>
      </c>
      <c r="J469" s="2" t="s">
        <v>221</v>
      </c>
    </row>
    <row r="470" spans="1:10" x14ac:dyDescent="0.35">
      <c r="A470" s="2" t="s">
        <v>216</v>
      </c>
      <c r="B470" s="2" t="s">
        <v>169</v>
      </c>
      <c r="C470" s="2" t="s">
        <v>217</v>
      </c>
      <c r="D470" s="2" t="s">
        <v>614</v>
      </c>
      <c r="E470" s="2" t="s">
        <v>615</v>
      </c>
      <c r="F470" s="2" t="s">
        <v>8</v>
      </c>
      <c r="G470" s="2" t="s">
        <v>9</v>
      </c>
      <c r="H470" s="3">
        <v>80000</v>
      </c>
      <c r="I470" s="2" t="s">
        <v>220</v>
      </c>
      <c r="J470" s="2" t="s">
        <v>221</v>
      </c>
    </row>
    <row r="471" spans="1:10" x14ac:dyDescent="0.35">
      <c r="A471" s="2" t="s">
        <v>216</v>
      </c>
      <c r="B471" s="2" t="s">
        <v>169</v>
      </c>
      <c r="C471" s="2" t="s">
        <v>217</v>
      </c>
      <c r="D471" s="2" t="s">
        <v>614</v>
      </c>
      <c r="E471" s="2" t="s">
        <v>615</v>
      </c>
      <c r="F471" s="2" t="s">
        <v>12</v>
      </c>
      <c r="G471" s="2" t="s">
        <v>13</v>
      </c>
      <c r="H471" s="3">
        <v>1505949</v>
      </c>
      <c r="I471" s="2" t="s">
        <v>220</v>
      </c>
      <c r="J471" s="2" t="s">
        <v>221</v>
      </c>
    </row>
    <row r="472" spans="1:10" x14ac:dyDescent="0.35">
      <c r="A472" s="2" t="s">
        <v>216</v>
      </c>
      <c r="B472" s="2" t="s">
        <v>169</v>
      </c>
      <c r="C472" s="2" t="s">
        <v>217</v>
      </c>
      <c r="D472" s="2" t="s">
        <v>614</v>
      </c>
      <c r="E472" s="2" t="s">
        <v>615</v>
      </c>
      <c r="F472" s="2" t="s">
        <v>20</v>
      </c>
      <c r="G472" s="2" t="s">
        <v>21</v>
      </c>
      <c r="H472" s="3">
        <v>416425</v>
      </c>
      <c r="I472" s="2" t="s">
        <v>220</v>
      </c>
      <c r="J472" s="2" t="s">
        <v>221</v>
      </c>
    </row>
    <row r="473" spans="1:10" x14ac:dyDescent="0.35">
      <c r="A473" s="2" t="s">
        <v>216</v>
      </c>
      <c r="B473" s="2" t="s">
        <v>169</v>
      </c>
      <c r="C473" s="2" t="s">
        <v>217</v>
      </c>
      <c r="D473" s="2" t="s">
        <v>614</v>
      </c>
      <c r="E473" s="2" t="s">
        <v>615</v>
      </c>
      <c r="F473" s="2" t="s">
        <v>16</v>
      </c>
      <c r="G473" s="2" t="s">
        <v>17</v>
      </c>
      <c r="H473" s="3">
        <v>60000</v>
      </c>
      <c r="I473" s="2" t="s">
        <v>220</v>
      </c>
      <c r="J473" s="2" t="s">
        <v>221</v>
      </c>
    </row>
    <row r="474" spans="1:10" x14ac:dyDescent="0.35">
      <c r="A474" s="2" t="s">
        <v>216</v>
      </c>
      <c r="B474" s="2" t="s">
        <v>171</v>
      </c>
      <c r="C474" s="2" t="s">
        <v>217</v>
      </c>
      <c r="D474" s="2" t="s">
        <v>616</v>
      </c>
      <c r="E474" s="2" t="s">
        <v>617</v>
      </c>
      <c r="F474" s="2" t="s">
        <v>8</v>
      </c>
      <c r="G474" s="2" t="s">
        <v>9</v>
      </c>
      <c r="H474" s="3">
        <v>100000</v>
      </c>
      <c r="I474" s="2" t="s">
        <v>220</v>
      </c>
      <c r="J474" s="2" t="s">
        <v>221</v>
      </c>
    </row>
    <row r="475" spans="1:10" x14ac:dyDescent="0.35">
      <c r="A475" s="2" t="s">
        <v>216</v>
      </c>
      <c r="B475" s="2" t="s">
        <v>171</v>
      </c>
      <c r="C475" s="2" t="s">
        <v>217</v>
      </c>
      <c r="D475" s="2" t="s">
        <v>616</v>
      </c>
      <c r="E475" s="2" t="s">
        <v>617</v>
      </c>
      <c r="F475" s="2" t="s">
        <v>12</v>
      </c>
      <c r="G475" s="2" t="s">
        <v>13</v>
      </c>
      <c r="H475" s="3">
        <v>1579965</v>
      </c>
      <c r="I475" s="2" t="s">
        <v>220</v>
      </c>
      <c r="J475" s="2" t="s">
        <v>221</v>
      </c>
    </row>
    <row r="476" spans="1:10" x14ac:dyDescent="0.35">
      <c r="A476" s="2" t="s">
        <v>216</v>
      </c>
      <c r="B476" s="2" t="s">
        <v>171</v>
      </c>
      <c r="C476" s="2" t="s">
        <v>217</v>
      </c>
      <c r="D476" s="2" t="s">
        <v>616</v>
      </c>
      <c r="E476" s="2" t="s">
        <v>617</v>
      </c>
      <c r="F476" s="2" t="s">
        <v>16</v>
      </c>
      <c r="G476" s="2" t="s">
        <v>17</v>
      </c>
      <c r="H476" s="3">
        <v>40000</v>
      </c>
      <c r="I476" s="2" t="s">
        <v>220</v>
      </c>
      <c r="J476" s="2" t="s">
        <v>221</v>
      </c>
    </row>
    <row r="477" spans="1:10" x14ac:dyDescent="0.35">
      <c r="A477" s="2" t="s">
        <v>216</v>
      </c>
      <c r="B477" s="2" t="s">
        <v>171</v>
      </c>
      <c r="C477" s="2" t="s">
        <v>217</v>
      </c>
      <c r="D477" s="2" t="s">
        <v>618</v>
      </c>
      <c r="E477" s="2" t="s">
        <v>619</v>
      </c>
      <c r="F477" s="2" t="s">
        <v>12</v>
      </c>
      <c r="G477" s="2" t="s">
        <v>13</v>
      </c>
      <c r="H477" s="3">
        <v>642000</v>
      </c>
      <c r="I477" s="2" t="s">
        <v>220</v>
      </c>
      <c r="J477" s="2" t="s">
        <v>221</v>
      </c>
    </row>
    <row r="478" spans="1:10" x14ac:dyDescent="0.35">
      <c r="A478" s="2" t="s">
        <v>216</v>
      </c>
      <c r="B478" s="2" t="s">
        <v>171</v>
      </c>
      <c r="C478" s="2" t="s">
        <v>217</v>
      </c>
      <c r="D478" s="2" t="s">
        <v>618</v>
      </c>
      <c r="E478" s="2" t="s">
        <v>619</v>
      </c>
      <c r="F478" s="2" t="s">
        <v>16</v>
      </c>
      <c r="G478" s="2" t="s">
        <v>17</v>
      </c>
      <c r="H478" s="3">
        <v>100000</v>
      </c>
      <c r="I478" s="2" t="s">
        <v>220</v>
      </c>
      <c r="J478" s="2" t="s">
        <v>221</v>
      </c>
    </row>
    <row r="479" spans="1:10" x14ac:dyDescent="0.35">
      <c r="A479" s="2" t="s">
        <v>216</v>
      </c>
      <c r="B479" s="2" t="s">
        <v>173</v>
      </c>
      <c r="C479" s="2" t="s">
        <v>217</v>
      </c>
      <c r="D479" s="2" t="s">
        <v>620</v>
      </c>
      <c r="E479" s="2" t="s">
        <v>621</v>
      </c>
      <c r="F479" s="2" t="s">
        <v>12</v>
      </c>
      <c r="G479" s="2" t="s">
        <v>13</v>
      </c>
      <c r="H479" s="3">
        <v>356325</v>
      </c>
      <c r="I479" s="2" t="s">
        <v>220</v>
      </c>
      <c r="J479" s="2" t="s">
        <v>221</v>
      </c>
    </row>
    <row r="480" spans="1:10" x14ac:dyDescent="0.35">
      <c r="A480" s="2" t="s">
        <v>216</v>
      </c>
      <c r="B480" s="2" t="s">
        <v>173</v>
      </c>
      <c r="C480" s="2" t="s">
        <v>217</v>
      </c>
      <c r="D480" s="2" t="s">
        <v>622</v>
      </c>
      <c r="E480" s="2" t="s">
        <v>623</v>
      </c>
      <c r="F480" s="2" t="s">
        <v>12</v>
      </c>
      <c r="G480" s="2" t="s">
        <v>13</v>
      </c>
      <c r="H480" s="3">
        <v>1289626</v>
      </c>
      <c r="I480" s="2" t="s">
        <v>220</v>
      </c>
      <c r="J480" s="2" t="s">
        <v>221</v>
      </c>
    </row>
    <row r="481" spans="1:10" x14ac:dyDescent="0.35">
      <c r="A481" s="2" t="s">
        <v>216</v>
      </c>
      <c r="B481" s="2" t="s">
        <v>173</v>
      </c>
      <c r="C481" s="2" t="s">
        <v>217</v>
      </c>
      <c r="D481" s="2" t="s">
        <v>622</v>
      </c>
      <c r="E481" s="2" t="s">
        <v>623</v>
      </c>
      <c r="F481" s="2" t="s">
        <v>24</v>
      </c>
      <c r="G481" s="2" t="s">
        <v>25</v>
      </c>
      <c r="H481" s="3">
        <v>123124</v>
      </c>
      <c r="I481" s="2" t="s">
        <v>220</v>
      </c>
      <c r="J481" s="2" t="s">
        <v>221</v>
      </c>
    </row>
    <row r="482" spans="1:10" x14ac:dyDescent="0.35">
      <c r="A482" s="2" t="s">
        <v>216</v>
      </c>
      <c r="B482" s="2" t="s">
        <v>173</v>
      </c>
      <c r="C482" s="2" t="s">
        <v>217</v>
      </c>
      <c r="D482" s="2" t="s">
        <v>622</v>
      </c>
      <c r="E482" s="2" t="s">
        <v>623</v>
      </c>
      <c r="F482" s="2" t="s">
        <v>16</v>
      </c>
      <c r="G482" s="2" t="s">
        <v>17</v>
      </c>
      <c r="H482" s="3">
        <v>20000</v>
      </c>
      <c r="I482" s="2" t="s">
        <v>220</v>
      </c>
      <c r="J482" s="2" t="s">
        <v>221</v>
      </c>
    </row>
    <row r="483" spans="1:10" x14ac:dyDescent="0.35">
      <c r="A483" s="2" t="s">
        <v>216</v>
      </c>
      <c r="B483" s="2" t="s">
        <v>175</v>
      </c>
      <c r="C483" s="2" t="s">
        <v>217</v>
      </c>
      <c r="D483" s="2" t="s">
        <v>624</v>
      </c>
      <c r="E483" s="2" t="s">
        <v>625</v>
      </c>
      <c r="F483" s="2" t="s">
        <v>8</v>
      </c>
      <c r="G483" s="2" t="s">
        <v>9</v>
      </c>
      <c r="H483" s="3">
        <v>44500</v>
      </c>
      <c r="I483" s="2" t="s">
        <v>220</v>
      </c>
      <c r="J483" s="2" t="s">
        <v>221</v>
      </c>
    </row>
    <row r="484" spans="1:10" x14ac:dyDescent="0.35">
      <c r="A484" s="2" t="s">
        <v>216</v>
      </c>
      <c r="B484" s="2" t="s">
        <v>175</v>
      </c>
      <c r="C484" s="2" t="s">
        <v>217</v>
      </c>
      <c r="D484" s="2" t="s">
        <v>624</v>
      </c>
      <c r="E484" s="2" t="s">
        <v>625</v>
      </c>
      <c r="F484" s="2" t="s">
        <v>12</v>
      </c>
      <c r="G484" s="2" t="s">
        <v>13</v>
      </c>
      <c r="H484" s="3">
        <v>1122836</v>
      </c>
      <c r="I484" s="2" t="s">
        <v>220</v>
      </c>
      <c r="J484" s="2" t="s">
        <v>221</v>
      </c>
    </row>
    <row r="485" spans="1:10" x14ac:dyDescent="0.35">
      <c r="A485" s="2" t="s">
        <v>216</v>
      </c>
      <c r="B485" s="2" t="s">
        <v>175</v>
      </c>
      <c r="C485" s="2" t="s">
        <v>217</v>
      </c>
      <c r="D485" s="2" t="s">
        <v>624</v>
      </c>
      <c r="E485" s="2" t="s">
        <v>625</v>
      </c>
      <c r="F485" s="2" t="s">
        <v>20</v>
      </c>
      <c r="G485" s="2" t="s">
        <v>21</v>
      </c>
      <c r="H485" s="3">
        <v>252498</v>
      </c>
      <c r="I485" s="2" t="s">
        <v>220</v>
      </c>
      <c r="J485" s="2" t="s">
        <v>221</v>
      </c>
    </row>
    <row r="486" spans="1:10" x14ac:dyDescent="0.35">
      <c r="A486" s="2" t="s">
        <v>216</v>
      </c>
      <c r="B486" s="2" t="s">
        <v>175</v>
      </c>
      <c r="C486" s="2" t="s">
        <v>217</v>
      </c>
      <c r="D486" s="2" t="s">
        <v>626</v>
      </c>
      <c r="E486" s="2" t="s">
        <v>627</v>
      </c>
      <c r="F486" s="2" t="s">
        <v>8</v>
      </c>
      <c r="G486" s="2" t="s">
        <v>9</v>
      </c>
      <c r="H486" s="3">
        <v>70000</v>
      </c>
      <c r="I486" s="2" t="s">
        <v>220</v>
      </c>
      <c r="J486" s="2" t="s">
        <v>221</v>
      </c>
    </row>
    <row r="487" spans="1:10" x14ac:dyDescent="0.35">
      <c r="A487" s="2" t="s">
        <v>216</v>
      </c>
      <c r="B487" s="2" t="s">
        <v>175</v>
      </c>
      <c r="C487" s="2" t="s">
        <v>217</v>
      </c>
      <c r="D487" s="2" t="s">
        <v>626</v>
      </c>
      <c r="E487" s="2" t="s">
        <v>627</v>
      </c>
      <c r="F487" s="2" t="s">
        <v>12</v>
      </c>
      <c r="G487" s="2" t="s">
        <v>13</v>
      </c>
      <c r="H487" s="3">
        <v>1354600</v>
      </c>
      <c r="I487" s="2" t="s">
        <v>220</v>
      </c>
      <c r="J487" s="2" t="s">
        <v>221</v>
      </c>
    </row>
    <row r="488" spans="1:10" x14ac:dyDescent="0.35">
      <c r="A488" s="2" t="s">
        <v>216</v>
      </c>
      <c r="B488" s="2" t="s">
        <v>175</v>
      </c>
      <c r="C488" s="2" t="s">
        <v>217</v>
      </c>
      <c r="D488" s="2" t="s">
        <v>626</v>
      </c>
      <c r="E488" s="2" t="s">
        <v>627</v>
      </c>
      <c r="F488" s="2" t="s">
        <v>16</v>
      </c>
      <c r="G488" s="2" t="s">
        <v>17</v>
      </c>
      <c r="H488" s="3">
        <v>150000</v>
      </c>
      <c r="I488" s="2" t="s">
        <v>220</v>
      </c>
      <c r="J488" s="2" t="s">
        <v>221</v>
      </c>
    </row>
    <row r="489" spans="1:10" x14ac:dyDescent="0.35">
      <c r="A489" s="2" t="s">
        <v>216</v>
      </c>
      <c r="B489" s="2" t="s">
        <v>177</v>
      </c>
      <c r="C489" s="2" t="s">
        <v>217</v>
      </c>
      <c r="D489" s="2" t="s">
        <v>628</v>
      </c>
      <c r="E489" s="2" t="s">
        <v>629</v>
      </c>
      <c r="F489" s="2" t="s">
        <v>12</v>
      </c>
      <c r="G489" s="2" t="s">
        <v>13</v>
      </c>
      <c r="H489" s="3">
        <v>1787712</v>
      </c>
      <c r="I489" s="2" t="s">
        <v>220</v>
      </c>
      <c r="J489" s="2" t="s">
        <v>221</v>
      </c>
    </row>
    <row r="490" spans="1:10" x14ac:dyDescent="0.35">
      <c r="A490" s="2" t="s">
        <v>216</v>
      </c>
      <c r="B490" s="2" t="s">
        <v>179</v>
      </c>
      <c r="C490" s="2" t="s">
        <v>217</v>
      </c>
      <c r="D490" s="2" t="s">
        <v>630</v>
      </c>
      <c r="E490" s="2" t="s">
        <v>631</v>
      </c>
      <c r="F490" s="2" t="s">
        <v>8</v>
      </c>
      <c r="G490" s="2" t="s">
        <v>9</v>
      </c>
      <c r="H490" s="3">
        <v>6000</v>
      </c>
      <c r="I490" s="2" t="s">
        <v>220</v>
      </c>
      <c r="J490" s="2" t="s">
        <v>221</v>
      </c>
    </row>
    <row r="491" spans="1:10" x14ac:dyDescent="0.35">
      <c r="A491" s="2" t="s">
        <v>216</v>
      </c>
      <c r="B491" s="2" t="s">
        <v>179</v>
      </c>
      <c r="C491" s="2" t="s">
        <v>217</v>
      </c>
      <c r="D491" s="2" t="s">
        <v>630</v>
      </c>
      <c r="E491" s="2" t="s">
        <v>631</v>
      </c>
      <c r="F491" s="2" t="s">
        <v>12</v>
      </c>
      <c r="G491" s="2" t="s">
        <v>13</v>
      </c>
      <c r="H491" s="3">
        <v>393258</v>
      </c>
      <c r="I491" s="2" t="s">
        <v>220</v>
      </c>
      <c r="J491" s="2" t="s">
        <v>221</v>
      </c>
    </row>
    <row r="492" spans="1:10" x14ac:dyDescent="0.35">
      <c r="A492" s="2" t="s">
        <v>216</v>
      </c>
      <c r="B492" s="2" t="s">
        <v>179</v>
      </c>
      <c r="C492" s="2" t="s">
        <v>217</v>
      </c>
      <c r="D492" s="2" t="s">
        <v>630</v>
      </c>
      <c r="E492" s="2" t="s">
        <v>631</v>
      </c>
      <c r="F492" s="2" t="s">
        <v>16</v>
      </c>
      <c r="G492" s="2" t="s">
        <v>17</v>
      </c>
      <c r="H492" s="3">
        <v>6677</v>
      </c>
      <c r="I492" s="2" t="s">
        <v>220</v>
      </c>
      <c r="J492" s="2" t="s">
        <v>221</v>
      </c>
    </row>
    <row r="493" spans="1:10" x14ac:dyDescent="0.35">
      <c r="A493" s="2" t="s">
        <v>216</v>
      </c>
      <c r="B493" s="2" t="s">
        <v>181</v>
      </c>
      <c r="C493" s="2" t="s">
        <v>217</v>
      </c>
      <c r="D493" s="2" t="s">
        <v>235</v>
      </c>
      <c r="E493" s="2" t="s">
        <v>236</v>
      </c>
      <c r="F493" s="2" t="s">
        <v>8</v>
      </c>
      <c r="G493" s="2" t="s">
        <v>9</v>
      </c>
      <c r="H493" s="3">
        <v>0</v>
      </c>
      <c r="I493" s="2" t="s">
        <v>26</v>
      </c>
      <c r="J493" s="2" t="s">
        <v>230</v>
      </c>
    </row>
    <row r="494" spans="1:10" x14ac:dyDescent="0.35">
      <c r="A494" s="2" t="s">
        <v>216</v>
      </c>
      <c r="B494" s="2" t="s">
        <v>181</v>
      </c>
      <c r="C494" s="2" t="s">
        <v>217</v>
      </c>
      <c r="D494" s="2" t="s">
        <v>235</v>
      </c>
      <c r="E494" s="2" t="s">
        <v>236</v>
      </c>
      <c r="F494" s="2" t="s">
        <v>12</v>
      </c>
      <c r="G494" s="2" t="s">
        <v>13</v>
      </c>
      <c r="H494" s="3">
        <v>0</v>
      </c>
      <c r="I494" s="2" t="s">
        <v>26</v>
      </c>
      <c r="J494" s="2" t="s">
        <v>230</v>
      </c>
    </row>
    <row r="495" spans="1:10" x14ac:dyDescent="0.35">
      <c r="A495" s="2" t="s">
        <v>216</v>
      </c>
      <c r="B495" s="2" t="s">
        <v>181</v>
      </c>
      <c r="C495" s="2" t="s">
        <v>217</v>
      </c>
      <c r="D495" s="2" t="s">
        <v>235</v>
      </c>
      <c r="E495" s="2" t="s">
        <v>236</v>
      </c>
      <c r="F495" s="2" t="s">
        <v>20</v>
      </c>
      <c r="G495" s="2" t="s">
        <v>21</v>
      </c>
      <c r="H495" s="3">
        <v>0</v>
      </c>
      <c r="I495" s="2" t="s">
        <v>26</v>
      </c>
      <c r="J495" s="2" t="s">
        <v>230</v>
      </c>
    </row>
    <row r="496" spans="1:10" x14ac:dyDescent="0.35">
      <c r="A496" s="2" t="s">
        <v>216</v>
      </c>
      <c r="B496" s="2" t="s">
        <v>181</v>
      </c>
      <c r="C496" s="2" t="s">
        <v>217</v>
      </c>
      <c r="D496" s="2" t="s">
        <v>235</v>
      </c>
      <c r="E496" s="2" t="s">
        <v>236</v>
      </c>
      <c r="F496" s="2" t="s">
        <v>16</v>
      </c>
      <c r="G496" s="2" t="s">
        <v>17</v>
      </c>
      <c r="H496" s="3">
        <v>0</v>
      </c>
      <c r="I496" s="2" t="s">
        <v>26</v>
      </c>
      <c r="J496" s="2" t="s">
        <v>230</v>
      </c>
    </row>
    <row r="497" spans="1:10" x14ac:dyDescent="0.35">
      <c r="A497" s="2" t="s">
        <v>216</v>
      </c>
      <c r="B497" s="2" t="s">
        <v>181</v>
      </c>
      <c r="C497" s="2" t="s">
        <v>217</v>
      </c>
      <c r="D497" s="2" t="s">
        <v>632</v>
      </c>
      <c r="E497" s="2" t="s">
        <v>633</v>
      </c>
      <c r="F497" s="2" t="s">
        <v>8</v>
      </c>
      <c r="G497" s="2" t="s">
        <v>9</v>
      </c>
      <c r="H497" s="3">
        <v>86800</v>
      </c>
      <c r="I497" s="2" t="s">
        <v>220</v>
      </c>
      <c r="J497" s="2" t="s">
        <v>221</v>
      </c>
    </row>
    <row r="498" spans="1:10" x14ac:dyDescent="0.35">
      <c r="A498" s="2" t="s">
        <v>216</v>
      </c>
      <c r="B498" s="2" t="s">
        <v>181</v>
      </c>
      <c r="C498" s="2" t="s">
        <v>217</v>
      </c>
      <c r="D498" s="2" t="s">
        <v>632</v>
      </c>
      <c r="E498" s="2" t="s">
        <v>633</v>
      </c>
      <c r="F498" s="2" t="s">
        <v>12</v>
      </c>
      <c r="G498" s="2" t="s">
        <v>13</v>
      </c>
      <c r="H498" s="3">
        <v>1478334</v>
      </c>
      <c r="I498" s="2" t="s">
        <v>220</v>
      </c>
      <c r="J498" s="2" t="s">
        <v>221</v>
      </c>
    </row>
    <row r="499" spans="1:10" x14ac:dyDescent="0.35">
      <c r="A499" s="2" t="s">
        <v>216</v>
      </c>
      <c r="B499" s="2" t="s">
        <v>181</v>
      </c>
      <c r="C499" s="2" t="s">
        <v>217</v>
      </c>
      <c r="D499" s="2" t="s">
        <v>632</v>
      </c>
      <c r="E499" s="2" t="s">
        <v>633</v>
      </c>
      <c r="F499" s="2" t="s">
        <v>20</v>
      </c>
      <c r="G499" s="2" t="s">
        <v>21</v>
      </c>
      <c r="H499" s="3">
        <v>887438</v>
      </c>
      <c r="I499" s="2" t="s">
        <v>220</v>
      </c>
      <c r="J499" s="2" t="s">
        <v>221</v>
      </c>
    </row>
    <row r="500" spans="1:10" x14ac:dyDescent="0.35">
      <c r="A500" s="2" t="s">
        <v>216</v>
      </c>
      <c r="B500" s="2" t="s">
        <v>181</v>
      </c>
      <c r="C500" s="2" t="s">
        <v>217</v>
      </c>
      <c r="D500" s="2" t="s">
        <v>634</v>
      </c>
      <c r="E500" s="2" t="s">
        <v>635</v>
      </c>
      <c r="F500" s="2" t="s">
        <v>12</v>
      </c>
      <c r="G500" s="2" t="s">
        <v>13</v>
      </c>
      <c r="H500" s="3">
        <v>6510906</v>
      </c>
      <c r="I500" s="2" t="s">
        <v>220</v>
      </c>
      <c r="J500" s="2" t="s">
        <v>221</v>
      </c>
    </row>
    <row r="501" spans="1:10" x14ac:dyDescent="0.35">
      <c r="A501" s="2" t="s">
        <v>216</v>
      </c>
      <c r="B501" s="2" t="s">
        <v>181</v>
      </c>
      <c r="C501" s="2" t="s">
        <v>217</v>
      </c>
      <c r="D501" s="2" t="s">
        <v>634</v>
      </c>
      <c r="E501" s="2" t="s">
        <v>635</v>
      </c>
      <c r="F501" s="2" t="s">
        <v>20</v>
      </c>
      <c r="G501" s="2" t="s">
        <v>21</v>
      </c>
      <c r="H501" s="3">
        <v>664198</v>
      </c>
      <c r="I501" s="2" t="s">
        <v>220</v>
      </c>
      <c r="J501" s="2" t="s">
        <v>221</v>
      </c>
    </row>
    <row r="502" spans="1:10" x14ac:dyDescent="0.35">
      <c r="A502" s="2" t="s">
        <v>216</v>
      </c>
      <c r="B502" s="2" t="s">
        <v>183</v>
      </c>
      <c r="C502" s="2" t="s">
        <v>217</v>
      </c>
      <c r="D502" s="2" t="s">
        <v>636</v>
      </c>
      <c r="E502" s="2" t="s">
        <v>637</v>
      </c>
      <c r="F502" s="2" t="s">
        <v>8</v>
      </c>
      <c r="G502" s="2" t="s">
        <v>9</v>
      </c>
      <c r="H502" s="3">
        <v>60000</v>
      </c>
      <c r="I502" s="2" t="s">
        <v>220</v>
      </c>
      <c r="J502" s="2" t="s">
        <v>221</v>
      </c>
    </row>
    <row r="503" spans="1:10" x14ac:dyDescent="0.35">
      <c r="A503" s="2" t="s">
        <v>216</v>
      </c>
      <c r="B503" s="2" t="s">
        <v>183</v>
      </c>
      <c r="C503" s="2" t="s">
        <v>217</v>
      </c>
      <c r="D503" s="2" t="s">
        <v>636</v>
      </c>
      <c r="E503" s="2" t="s">
        <v>637</v>
      </c>
      <c r="F503" s="2" t="s">
        <v>12</v>
      </c>
      <c r="G503" s="2" t="s">
        <v>13</v>
      </c>
      <c r="H503" s="3">
        <v>1791335</v>
      </c>
      <c r="I503" s="2" t="s">
        <v>220</v>
      </c>
      <c r="J503" s="2" t="s">
        <v>221</v>
      </c>
    </row>
    <row r="504" spans="1:10" x14ac:dyDescent="0.35">
      <c r="A504" s="2" t="s">
        <v>216</v>
      </c>
      <c r="B504" s="2" t="s">
        <v>183</v>
      </c>
      <c r="C504" s="2" t="s">
        <v>217</v>
      </c>
      <c r="D504" s="2" t="s">
        <v>636</v>
      </c>
      <c r="E504" s="2" t="s">
        <v>637</v>
      </c>
      <c r="F504" s="2" t="s">
        <v>16</v>
      </c>
      <c r="G504" s="2" t="s">
        <v>17</v>
      </c>
      <c r="H504" s="3">
        <v>60000</v>
      </c>
      <c r="I504" s="2" t="s">
        <v>220</v>
      </c>
      <c r="J504" s="2" t="s">
        <v>221</v>
      </c>
    </row>
    <row r="505" spans="1:10" x14ac:dyDescent="0.35">
      <c r="A505" s="2" t="s">
        <v>216</v>
      </c>
      <c r="B505" s="2" t="s">
        <v>185</v>
      </c>
      <c r="C505" s="2" t="s">
        <v>217</v>
      </c>
      <c r="D505" s="2" t="s">
        <v>638</v>
      </c>
      <c r="E505" s="2" t="s">
        <v>639</v>
      </c>
      <c r="F505" s="2" t="s">
        <v>12</v>
      </c>
      <c r="G505" s="2" t="s">
        <v>13</v>
      </c>
      <c r="H505" s="3">
        <v>702657</v>
      </c>
      <c r="I505" s="2" t="s">
        <v>220</v>
      </c>
      <c r="J505" s="2" t="s">
        <v>221</v>
      </c>
    </row>
    <row r="506" spans="1:10" x14ac:dyDescent="0.35">
      <c r="A506" s="2" t="s">
        <v>216</v>
      </c>
      <c r="B506" s="2" t="s">
        <v>185</v>
      </c>
      <c r="C506" s="2" t="s">
        <v>217</v>
      </c>
      <c r="D506" s="2" t="s">
        <v>638</v>
      </c>
      <c r="E506" s="2" t="s">
        <v>639</v>
      </c>
      <c r="F506" s="2" t="s">
        <v>20</v>
      </c>
      <c r="G506" s="2" t="s">
        <v>21</v>
      </c>
      <c r="H506" s="3">
        <v>140100</v>
      </c>
      <c r="I506" s="2" t="s">
        <v>220</v>
      </c>
      <c r="J506" s="2" t="s">
        <v>221</v>
      </c>
    </row>
    <row r="507" spans="1:10" x14ac:dyDescent="0.35">
      <c r="A507" s="2" t="s">
        <v>216</v>
      </c>
      <c r="B507" s="2" t="s">
        <v>185</v>
      </c>
      <c r="C507" s="2" t="s">
        <v>217</v>
      </c>
      <c r="D507" s="2" t="s">
        <v>638</v>
      </c>
      <c r="E507" s="2" t="s">
        <v>639</v>
      </c>
      <c r="F507" s="2" t="s">
        <v>32</v>
      </c>
      <c r="G507" s="2" t="s">
        <v>33</v>
      </c>
      <c r="H507" s="3">
        <v>373310</v>
      </c>
      <c r="I507" s="2" t="s">
        <v>220</v>
      </c>
      <c r="J507" s="2" t="s">
        <v>221</v>
      </c>
    </row>
    <row r="508" spans="1:10" x14ac:dyDescent="0.35">
      <c r="A508" s="2" t="s">
        <v>216</v>
      </c>
      <c r="B508" s="2" t="s">
        <v>187</v>
      </c>
      <c r="C508" s="2" t="s">
        <v>217</v>
      </c>
      <c r="D508" s="2" t="s">
        <v>640</v>
      </c>
      <c r="E508" s="2" t="s">
        <v>641</v>
      </c>
      <c r="F508" s="2" t="s">
        <v>8</v>
      </c>
      <c r="G508" s="2" t="s">
        <v>9</v>
      </c>
      <c r="H508" s="3">
        <v>350000</v>
      </c>
      <c r="I508" s="2" t="s">
        <v>220</v>
      </c>
      <c r="J508" s="2" t="s">
        <v>221</v>
      </c>
    </row>
    <row r="509" spans="1:10" x14ac:dyDescent="0.35">
      <c r="A509" s="2" t="s">
        <v>216</v>
      </c>
      <c r="B509" s="2" t="s">
        <v>187</v>
      </c>
      <c r="C509" s="2" t="s">
        <v>217</v>
      </c>
      <c r="D509" s="2" t="s">
        <v>640</v>
      </c>
      <c r="E509" s="2" t="s">
        <v>641</v>
      </c>
      <c r="F509" s="2" t="s">
        <v>12</v>
      </c>
      <c r="G509" s="2" t="s">
        <v>13</v>
      </c>
      <c r="H509" s="3">
        <v>15067826</v>
      </c>
      <c r="I509" s="2" t="s">
        <v>220</v>
      </c>
      <c r="J509" s="2" t="s">
        <v>221</v>
      </c>
    </row>
    <row r="510" spans="1:10" x14ac:dyDescent="0.35">
      <c r="A510" s="2" t="s">
        <v>216</v>
      </c>
      <c r="B510" s="2" t="s">
        <v>187</v>
      </c>
      <c r="C510" s="2" t="s">
        <v>217</v>
      </c>
      <c r="D510" s="2" t="s">
        <v>640</v>
      </c>
      <c r="E510" s="2" t="s">
        <v>641</v>
      </c>
      <c r="F510" s="2" t="s">
        <v>20</v>
      </c>
      <c r="G510" s="2" t="s">
        <v>21</v>
      </c>
      <c r="H510" s="3">
        <v>4539762</v>
      </c>
      <c r="I510" s="2" t="s">
        <v>220</v>
      </c>
      <c r="J510" s="2" t="s">
        <v>221</v>
      </c>
    </row>
    <row r="511" spans="1:10" x14ac:dyDescent="0.35">
      <c r="A511" s="2" t="s">
        <v>216</v>
      </c>
      <c r="B511" s="2" t="s">
        <v>187</v>
      </c>
      <c r="C511" s="2" t="s">
        <v>217</v>
      </c>
      <c r="D511" s="2" t="s">
        <v>640</v>
      </c>
      <c r="E511" s="2" t="s">
        <v>641</v>
      </c>
      <c r="F511" s="2" t="s">
        <v>694</v>
      </c>
      <c r="G511" s="2" t="s">
        <v>695</v>
      </c>
      <c r="H511" s="3">
        <v>1306966</v>
      </c>
      <c r="I511" s="2" t="s">
        <v>220</v>
      </c>
      <c r="J511" s="2" t="s">
        <v>221</v>
      </c>
    </row>
    <row r="512" spans="1:10" x14ac:dyDescent="0.35">
      <c r="A512" s="2" t="s">
        <v>216</v>
      </c>
      <c r="B512" s="2" t="s">
        <v>187</v>
      </c>
      <c r="C512" s="2" t="s">
        <v>217</v>
      </c>
      <c r="D512" s="2" t="s">
        <v>640</v>
      </c>
      <c r="E512" s="2" t="s">
        <v>641</v>
      </c>
      <c r="F512" s="2" t="s">
        <v>16</v>
      </c>
      <c r="G512" s="2" t="s">
        <v>17</v>
      </c>
      <c r="H512" s="3">
        <v>250000</v>
      </c>
      <c r="I512" s="2" t="s">
        <v>220</v>
      </c>
      <c r="J512" s="2" t="s">
        <v>221</v>
      </c>
    </row>
    <row r="513" spans="1:10" x14ac:dyDescent="0.35">
      <c r="A513" s="2" t="s">
        <v>216</v>
      </c>
      <c r="B513" s="2" t="s">
        <v>189</v>
      </c>
      <c r="C513" s="2" t="s">
        <v>217</v>
      </c>
      <c r="D513" s="2" t="s">
        <v>642</v>
      </c>
      <c r="E513" s="2" t="s">
        <v>643</v>
      </c>
      <c r="F513" s="2" t="s">
        <v>12</v>
      </c>
      <c r="G513" s="2" t="s">
        <v>13</v>
      </c>
      <c r="H513" s="3">
        <v>485171</v>
      </c>
      <c r="I513" s="2" t="s">
        <v>220</v>
      </c>
      <c r="J513" s="2" t="s">
        <v>221</v>
      </c>
    </row>
    <row r="514" spans="1:10" x14ac:dyDescent="0.35">
      <c r="A514" s="2" t="s">
        <v>216</v>
      </c>
      <c r="B514" s="2" t="s">
        <v>189</v>
      </c>
      <c r="C514" s="2" t="s">
        <v>217</v>
      </c>
      <c r="D514" s="2" t="s">
        <v>642</v>
      </c>
      <c r="E514" s="2" t="s">
        <v>643</v>
      </c>
      <c r="F514" s="2" t="s">
        <v>20</v>
      </c>
      <c r="G514" s="2" t="s">
        <v>21</v>
      </c>
      <c r="H514" s="3">
        <v>63863</v>
      </c>
      <c r="I514" s="2" t="s">
        <v>220</v>
      </c>
      <c r="J514" s="2" t="s">
        <v>221</v>
      </c>
    </row>
    <row r="515" spans="1:10" x14ac:dyDescent="0.35">
      <c r="A515" s="2" t="s">
        <v>216</v>
      </c>
      <c r="B515" s="2" t="s">
        <v>189</v>
      </c>
      <c r="C515" s="2" t="s">
        <v>217</v>
      </c>
      <c r="D515" s="2" t="s">
        <v>644</v>
      </c>
      <c r="E515" s="2" t="s">
        <v>645</v>
      </c>
      <c r="F515" s="2" t="s">
        <v>12</v>
      </c>
      <c r="G515" s="2" t="s">
        <v>13</v>
      </c>
      <c r="H515" s="3">
        <v>400310</v>
      </c>
      <c r="I515" s="2" t="s">
        <v>220</v>
      </c>
      <c r="J515" s="2" t="s">
        <v>221</v>
      </c>
    </row>
    <row r="516" spans="1:10" x14ac:dyDescent="0.35">
      <c r="A516" s="2" t="s">
        <v>216</v>
      </c>
      <c r="B516" s="2" t="s">
        <v>191</v>
      </c>
      <c r="C516" s="2" t="s">
        <v>217</v>
      </c>
      <c r="D516" s="2" t="s">
        <v>646</v>
      </c>
      <c r="E516" s="2" t="s">
        <v>647</v>
      </c>
      <c r="F516" s="2" t="s">
        <v>12</v>
      </c>
      <c r="G516" s="2" t="s">
        <v>13</v>
      </c>
      <c r="H516" s="3">
        <v>9965862</v>
      </c>
      <c r="I516" s="2" t="s">
        <v>220</v>
      </c>
      <c r="J516" s="2" t="s">
        <v>221</v>
      </c>
    </row>
    <row r="517" spans="1:10" x14ac:dyDescent="0.35">
      <c r="A517" s="2" t="s">
        <v>216</v>
      </c>
      <c r="B517" s="2" t="s">
        <v>193</v>
      </c>
      <c r="C517" s="2" t="s">
        <v>217</v>
      </c>
      <c r="D517" s="2" t="s">
        <v>648</v>
      </c>
      <c r="E517" s="2" t="s">
        <v>649</v>
      </c>
      <c r="F517" s="2" t="s">
        <v>8</v>
      </c>
      <c r="G517" s="2" t="s">
        <v>9</v>
      </c>
      <c r="H517" s="3">
        <v>22000</v>
      </c>
      <c r="I517" s="2" t="s">
        <v>220</v>
      </c>
      <c r="J517" s="2" t="s">
        <v>221</v>
      </c>
    </row>
    <row r="518" spans="1:10" x14ac:dyDescent="0.35">
      <c r="A518" s="2" t="s">
        <v>216</v>
      </c>
      <c r="B518" s="2" t="s">
        <v>193</v>
      </c>
      <c r="C518" s="2" t="s">
        <v>217</v>
      </c>
      <c r="D518" s="2" t="s">
        <v>648</v>
      </c>
      <c r="E518" s="2" t="s">
        <v>649</v>
      </c>
      <c r="F518" s="2" t="s">
        <v>12</v>
      </c>
      <c r="G518" s="2" t="s">
        <v>13</v>
      </c>
      <c r="H518" s="3">
        <v>655827</v>
      </c>
      <c r="I518" s="2" t="s">
        <v>220</v>
      </c>
      <c r="J518" s="2" t="s">
        <v>221</v>
      </c>
    </row>
    <row r="519" spans="1:10" x14ac:dyDescent="0.35">
      <c r="A519" s="2" t="s">
        <v>216</v>
      </c>
      <c r="B519" s="2" t="s">
        <v>193</v>
      </c>
      <c r="C519" s="2" t="s">
        <v>217</v>
      </c>
      <c r="D519" s="2" t="s">
        <v>648</v>
      </c>
      <c r="E519" s="2" t="s">
        <v>649</v>
      </c>
      <c r="F519" s="2" t="s">
        <v>16</v>
      </c>
      <c r="G519" s="2" t="s">
        <v>17</v>
      </c>
      <c r="H519" s="3">
        <v>12299</v>
      </c>
      <c r="I519" s="2" t="s">
        <v>220</v>
      </c>
      <c r="J519" s="2" t="s">
        <v>221</v>
      </c>
    </row>
    <row r="520" spans="1:10" x14ac:dyDescent="0.35">
      <c r="A520" s="2" t="s">
        <v>216</v>
      </c>
      <c r="B520" s="2" t="s">
        <v>193</v>
      </c>
      <c r="C520" s="2" t="s">
        <v>217</v>
      </c>
      <c r="D520" s="2" t="s">
        <v>650</v>
      </c>
      <c r="E520" s="2" t="s">
        <v>651</v>
      </c>
      <c r="F520" s="2" t="s">
        <v>12</v>
      </c>
      <c r="G520" s="2" t="s">
        <v>13</v>
      </c>
      <c r="H520" s="3">
        <v>90566</v>
      </c>
      <c r="I520" s="2" t="s">
        <v>220</v>
      </c>
      <c r="J520" s="2" t="s">
        <v>221</v>
      </c>
    </row>
    <row r="521" spans="1:10" x14ac:dyDescent="0.35">
      <c r="A521" s="2" t="s">
        <v>216</v>
      </c>
      <c r="B521" s="2" t="s">
        <v>193</v>
      </c>
      <c r="C521" s="2" t="s">
        <v>217</v>
      </c>
      <c r="D521" s="2" t="s">
        <v>650</v>
      </c>
      <c r="E521" s="2" t="s">
        <v>651</v>
      </c>
      <c r="F521" s="2" t="s">
        <v>16</v>
      </c>
      <c r="G521" s="2" t="s">
        <v>17</v>
      </c>
      <c r="H521" s="3">
        <v>10000</v>
      </c>
      <c r="I521" s="2" t="s">
        <v>220</v>
      </c>
      <c r="J521" s="2" t="s">
        <v>221</v>
      </c>
    </row>
    <row r="522" spans="1:10" x14ac:dyDescent="0.35">
      <c r="A522" s="2" t="s">
        <v>216</v>
      </c>
      <c r="B522" s="2" t="s">
        <v>193</v>
      </c>
      <c r="C522" s="2" t="s">
        <v>217</v>
      </c>
      <c r="D522" s="2" t="s">
        <v>652</v>
      </c>
      <c r="E522" s="2" t="s">
        <v>653</v>
      </c>
      <c r="F522" s="2" t="s">
        <v>12</v>
      </c>
      <c r="G522" s="2" t="s">
        <v>13</v>
      </c>
      <c r="H522" s="3">
        <v>1409000</v>
      </c>
      <c r="I522" s="2" t="s">
        <v>220</v>
      </c>
      <c r="J522" s="2" t="s">
        <v>221</v>
      </c>
    </row>
    <row r="523" spans="1:10" x14ac:dyDescent="0.35">
      <c r="A523" s="2" t="s">
        <v>216</v>
      </c>
      <c r="B523" s="2" t="s">
        <v>193</v>
      </c>
      <c r="C523" s="2" t="s">
        <v>217</v>
      </c>
      <c r="D523" s="2" t="s">
        <v>652</v>
      </c>
      <c r="E523" s="2" t="s">
        <v>653</v>
      </c>
      <c r="F523" s="2" t="s">
        <v>20</v>
      </c>
      <c r="G523" s="2" t="s">
        <v>21</v>
      </c>
      <c r="H523" s="3">
        <v>186220</v>
      </c>
      <c r="I523" s="2" t="s">
        <v>220</v>
      </c>
      <c r="J523" s="2" t="s">
        <v>221</v>
      </c>
    </row>
    <row r="524" spans="1:10" x14ac:dyDescent="0.35">
      <c r="A524" s="2" t="s">
        <v>216</v>
      </c>
      <c r="B524" s="2" t="s">
        <v>193</v>
      </c>
      <c r="C524" s="2" t="s">
        <v>217</v>
      </c>
      <c r="D524" s="2" t="s">
        <v>652</v>
      </c>
      <c r="E524" s="2" t="s">
        <v>653</v>
      </c>
      <c r="F524" s="2" t="s">
        <v>16</v>
      </c>
      <c r="G524" s="2" t="s">
        <v>17</v>
      </c>
      <c r="H524" s="3">
        <v>1150000</v>
      </c>
      <c r="I524" s="2" t="s">
        <v>220</v>
      </c>
      <c r="J524" s="2" t="s">
        <v>221</v>
      </c>
    </row>
    <row r="525" spans="1:10" x14ac:dyDescent="0.35">
      <c r="A525" s="2" t="s">
        <v>216</v>
      </c>
      <c r="B525" s="2" t="s">
        <v>195</v>
      </c>
      <c r="C525" s="2" t="s">
        <v>217</v>
      </c>
      <c r="D525" s="2" t="s">
        <v>654</v>
      </c>
      <c r="E525" s="2" t="s">
        <v>655</v>
      </c>
      <c r="F525" s="2" t="s">
        <v>12</v>
      </c>
      <c r="G525" s="2" t="s">
        <v>13</v>
      </c>
      <c r="H525" s="3">
        <v>130760</v>
      </c>
      <c r="I525" s="2" t="s">
        <v>220</v>
      </c>
      <c r="J525" s="2" t="s">
        <v>221</v>
      </c>
    </row>
    <row r="526" spans="1:10" x14ac:dyDescent="0.35">
      <c r="A526" s="2" t="s">
        <v>216</v>
      </c>
      <c r="B526" s="2" t="s">
        <v>195</v>
      </c>
      <c r="C526" s="2" t="s">
        <v>217</v>
      </c>
      <c r="D526" s="2" t="s">
        <v>654</v>
      </c>
      <c r="E526" s="2" t="s">
        <v>655</v>
      </c>
      <c r="F526" s="2" t="s">
        <v>20</v>
      </c>
      <c r="G526" s="2" t="s">
        <v>21</v>
      </c>
      <c r="H526" s="3">
        <v>51000</v>
      </c>
      <c r="I526" s="2" t="s">
        <v>220</v>
      </c>
      <c r="J526" s="2" t="s">
        <v>221</v>
      </c>
    </row>
    <row r="527" spans="1:10" x14ac:dyDescent="0.35">
      <c r="A527" s="2" t="s">
        <v>216</v>
      </c>
      <c r="B527" s="2" t="s">
        <v>195</v>
      </c>
      <c r="C527" s="2" t="s">
        <v>217</v>
      </c>
      <c r="D527" s="2" t="s">
        <v>656</v>
      </c>
      <c r="E527" s="2" t="s">
        <v>657</v>
      </c>
      <c r="F527" s="2" t="s">
        <v>8</v>
      </c>
      <c r="G527" s="2" t="s">
        <v>9</v>
      </c>
      <c r="H527" s="3">
        <v>9000</v>
      </c>
      <c r="I527" s="2" t="s">
        <v>220</v>
      </c>
      <c r="J527" s="2" t="s">
        <v>221</v>
      </c>
    </row>
    <row r="528" spans="1:10" x14ac:dyDescent="0.35">
      <c r="A528" s="2" t="s">
        <v>216</v>
      </c>
      <c r="B528" s="2" t="s">
        <v>195</v>
      </c>
      <c r="C528" s="2" t="s">
        <v>217</v>
      </c>
      <c r="D528" s="2" t="s">
        <v>656</v>
      </c>
      <c r="E528" s="2" t="s">
        <v>657</v>
      </c>
      <c r="F528" s="2" t="s">
        <v>12</v>
      </c>
      <c r="G528" s="2" t="s">
        <v>13</v>
      </c>
      <c r="H528" s="3">
        <v>266612</v>
      </c>
      <c r="I528" s="2" t="s">
        <v>220</v>
      </c>
      <c r="J528" s="2" t="s">
        <v>221</v>
      </c>
    </row>
    <row r="529" spans="1:10" x14ac:dyDescent="0.35">
      <c r="A529" s="2" t="s">
        <v>216</v>
      </c>
      <c r="B529" s="2" t="s">
        <v>195</v>
      </c>
      <c r="C529" s="2" t="s">
        <v>217</v>
      </c>
      <c r="D529" s="2" t="s">
        <v>656</v>
      </c>
      <c r="E529" s="2" t="s">
        <v>657</v>
      </c>
      <c r="F529" s="2" t="s">
        <v>20</v>
      </c>
      <c r="G529" s="2" t="s">
        <v>21</v>
      </c>
      <c r="H529" s="3">
        <v>27612</v>
      </c>
      <c r="I529" s="2" t="s">
        <v>220</v>
      </c>
      <c r="J529" s="2" t="s">
        <v>221</v>
      </c>
    </row>
    <row r="530" spans="1:10" x14ac:dyDescent="0.35">
      <c r="A530" s="2" t="s">
        <v>216</v>
      </c>
      <c r="B530" s="2" t="s">
        <v>197</v>
      </c>
      <c r="C530" s="2" t="s">
        <v>217</v>
      </c>
      <c r="D530" s="2" t="s">
        <v>658</v>
      </c>
      <c r="E530" s="2" t="s">
        <v>659</v>
      </c>
      <c r="F530" s="2" t="s">
        <v>8</v>
      </c>
      <c r="G530" s="2" t="s">
        <v>9</v>
      </c>
      <c r="H530" s="3">
        <v>52000</v>
      </c>
      <c r="I530" s="2" t="s">
        <v>220</v>
      </c>
      <c r="J530" s="2" t="s">
        <v>221</v>
      </c>
    </row>
    <row r="531" spans="1:10" x14ac:dyDescent="0.35">
      <c r="A531" s="2" t="s">
        <v>216</v>
      </c>
      <c r="B531" s="2" t="s">
        <v>197</v>
      </c>
      <c r="C531" s="2" t="s">
        <v>217</v>
      </c>
      <c r="D531" s="2" t="s">
        <v>658</v>
      </c>
      <c r="E531" s="2" t="s">
        <v>659</v>
      </c>
      <c r="F531" s="2" t="s">
        <v>12</v>
      </c>
      <c r="G531" s="2" t="s">
        <v>13</v>
      </c>
      <c r="H531" s="3">
        <v>2698690</v>
      </c>
      <c r="I531" s="2" t="s">
        <v>220</v>
      </c>
      <c r="J531" s="2" t="s">
        <v>221</v>
      </c>
    </row>
    <row r="532" spans="1:10" x14ac:dyDescent="0.35">
      <c r="A532" s="2" t="s">
        <v>216</v>
      </c>
      <c r="B532" s="2" t="s">
        <v>197</v>
      </c>
      <c r="C532" s="2" t="s">
        <v>217</v>
      </c>
      <c r="D532" s="2" t="s">
        <v>658</v>
      </c>
      <c r="E532" s="2" t="s">
        <v>659</v>
      </c>
      <c r="F532" s="2" t="s">
        <v>24</v>
      </c>
      <c r="G532" s="2" t="s">
        <v>25</v>
      </c>
      <c r="H532" s="3">
        <v>674150</v>
      </c>
      <c r="I532" s="2" t="s">
        <v>220</v>
      </c>
      <c r="J532" s="2" t="s">
        <v>221</v>
      </c>
    </row>
    <row r="533" spans="1:10" x14ac:dyDescent="0.35">
      <c r="A533" s="2" t="s">
        <v>216</v>
      </c>
      <c r="B533" s="2" t="s">
        <v>197</v>
      </c>
      <c r="C533" s="2" t="s">
        <v>217</v>
      </c>
      <c r="D533" s="2" t="s">
        <v>660</v>
      </c>
      <c r="E533" s="2" t="s">
        <v>661</v>
      </c>
      <c r="F533" s="2" t="s">
        <v>12</v>
      </c>
      <c r="G533" s="2" t="s">
        <v>13</v>
      </c>
      <c r="H533" s="3">
        <v>1432142</v>
      </c>
      <c r="I533" s="2" t="s">
        <v>220</v>
      </c>
      <c r="J533" s="2" t="s">
        <v>221</v>
      </c>
    </row>
    <row r="534" spans="1:10" x14ac:dyDescent="0.35">
      <c r="A534" s="2" t="s">
        <v>216</v>
      </c>
      <c r="B534" s="2" t="s">
        <v>199</v>
      </c>
      <c r="C534" s="2" t="s">
        <v>217</v>
      </c>
      <c r="D534" s="2" t="s">
        <v>662</v>
      </c>
      <c r="E534" s="2" t="s">
        <v>663</v>
      </c>
      <c r="F534" s="2" t="s">
        <v>8</v>
      </c>
      <c r="G534" s="2" t="s">
        <v>9</v>
      </c>
      <c r="H534" s="3">
        <v>70000</v>
      </c>
      <c r="I534" s="2" t="s">
        <v>220</v>
      </c>
      <c r="J534" s="2" t="s">
        <v>221</v>
      </c>
    </row>
    <row r="535" spans="1:10" x14ac:dyDescent="0.35">
      <c r="A535" s="2" t="s">
        <v>216</v>
      </c>
      <c r="B535" s="2" t="s">
        <v>199</v>
      </c>
      <c r="C535" s="2" t="s">
        <v>217</v>
      </c>
      <c r="D535" s="2" t="s">
        <v>662</v>
      </c>
      <c r="E535" s="2" t="s">
        <v>663</v>
      </c>
      <c r="F535" s="2" t="s">
        <v>12</v>
      </c>
      <c r="G535" s="2" t="s">
        <v>13</v>
      </c>
      <c r="H535" s="3">
        <v>657100</v>
      </c>
      <c r="I535" s="2" t="s">
        <v>220</v>
      </c>
      <c r="J535" s="2" t="s">
        <v>221</v>
      </c>
    </row>
    <row r="536" spans="1:10" x14ac:dyDescent="0.35">
      <c r="A536" s="2" t="s">
        <v>216</v>
      </c>
      <c r="B536" s="2" t="s">
        <v>199</v>
      </c>
      <c r="C536" s="2" t="s">
        <v>217</v>
      </c>
      <c r="D536" s="2" t="s">
        <v>662</v>
      </c>
      <c r="E536" s="2" t="s">
        <v>663</v>
      </c>
      <c r="F536" s="2" t="s">
        <v>16</v>
      </c>
      <c r="G536" s="2" t="s">
        <v>17</v>
      </c>
      <c r="H536" s="3">
        <v>85000</v>
      </c>
      <c r="I536" s="2" t="s">
        <v>220</v>
      </c>
      <c r="J536" s="2" t="s">
        <v>221</v>
      </c>
    </row>
    <row r="537" spans="1:10" x14ac:dyDescent="0.35">
      <c r="A537" s="2" t="s">
        <v>216</v>
      </c>
      <c r="B537" s="2" t="s">
        <v>201</v>
      </c>
      <c r="C537" s="2" t="s">
        <v>217</v>
      </c>
      <c r="D537" s="2" t="s">
        <v>664</v>
      </c>
      <c r="E537" s="2" t="s">
        <v>665</v>
      </c>
      <c r="F537" s="2" t="s">
        <v>12</v>
      </c>
      <c r="G537" s="2" t="s">
        <v>13</v>
      </c>
      <c r="H537" s="3">
        <v>238522</v>
      </c>
      <c r="I537" s="2" t="s">
        <v>220</v>
      </c>
      <c r="J537" s="2" t="s">
        <v>221</v>
      </c>
    </row>
    <row r="538" spans="1:10" x14ac:dyDescent="0.35">
      <c r="A538" s="2" t="s">
        <v>216</v>
      </c>
      <c r="B538" s="2" t="s">
        <v>201</v>
      </c>
      <c r="C538" s="2" t="s">
        <v>217</v>
      </c>
      <c r="D538" s="2" t="s">
        <v>664</v>
      </c>
      <c r="E538" s="2" t="s">
        <v>665</v>
      </c>
      <c r="F538" s="2" t="s">
        <v>20</v>
      </c>
      <c r="G538" s="2" t="s">
        <v>21</v>
      </c>
      <c r="H538" s="3">
        <v>183000</v>
      </c>
      <c r="I538" s="2" t="s">
        <v>220</v>
      </c>
      <c r="J538" s="2" t="s">
        <v>221</v>
      </c>
    </row>
    <row r="539" spans="1:10" x14ac:dyDescent="0.35">
      <c r="A539" s="2" t="s">
        <v>216</v>
      </c>
      <c r="B539" s="2" t="s">
        <v>201</v>
      </c>
      <c r="C539" s="2" t="s">
        <v>217</v>
      </c>
      <c r="D539" s="2" t="s">
        <v>666</v>
      </c>
      <c r="E539" s="2" t="s">
        <v>667</v>
      </c>
      <c r="F539" s="2" t="s">
        <v>12</v>
      </c>
      <c r="G539" s="2" t="s">
        <v>13</v>
      </c>
      <c r="H539" s="3">
        <v>416652</v>
      </c>
      <c r="I539" s="2" t="s">
        <v>220</v>
      </c>
      <c r="J539" s="2" t="s">
        <v>221</v>
      </c>
    </row>
    <row r="540" spans="1:10" x14ac:dyDescent="0.35">
      <c r="A540" s="2" t="s">
        <v>216</v>
      </c>
      <c r="B540" s="2" t="s">
        <v>201</v>
      </c>
      <c r="C540" s="2" t="s">
        <v>217</v>
      </c>
      <c r="D540" s="2" t="s">
        <v>666</v>
      </c>
      <c r="E540" s="2" t="s">
        <v>667</v>
      </c>
      <c r="F540" s="2" t="s">
        <v>20</v>
      </c>
      <c r="G540" s="2" t="s">
        <v>21</v>
      </c>
      <c r="H540" s="3">
        <v>156407</v>
      </c>
      <c r="I540" s="2" t="s">
        <v>220</v>
      </c>
      <c r="J540" s="2" t="s">
        <v>221</v>
      </c>
    </row>
    <row r="541" spans="1:10" x14ac:dyDescent="0.35">
      <c r="A541" s="2" t="s">
        <v>216</v>
      </c>
      <c r="B541" s="2" t="s">
        <v>201</v>
      </c>
      <c r="C541" s="2" t="s">
        <v>217</v>
      </c>
      <c r="D541" s="2" t="s">
        <v>668</v>
      </c>
      <c r="E541" s="2" t="s">
        <v>669</v>
      </c>
      <c r="F541" s="2" t="s">
        <v>12</v>
      </c>
      <c r="G541" s="2" t="s">
        <v>13</v>
      </c>
      <c r="H541" s="3">
        <v>30531</v>
      </c>
      <c r="I541" s="2" t="s">
        <v>220</v>
      </c>
      <c r="J541" s="2" t="s">
        <v>221</v>
      </c>
    </row>
    <row r="542" spans="1:10" x14ac:dyDescent="0.35">
      <c r="A542" s="2" t="s">
        <v>216</v>
      </c>
      <c r="B542" s="2" t="s">
        <v>201</v>
      </c>
      <c r="C542" s="2" t="s">
        <v>217</v>
      </c>
      <c r="D542" s="2" t="s">
        <v>670</v>
      </c>
      <c r="E542" s="2" t="s">
        <v>671</v>
      </c>
      <c r="F542" s="2" t="s">
        <v>12</v>
      </c>
      <c r="G542" s="2" t="s">
        <v>13</v>
      </c>
      <c r="H542" s="3">
        <v>390000</v>
      </c>
      <c r="I542" s="2" t="s">
        <v>220</v>
      </c>
      <c r="J542" s="2" t="s">
        <v>221</v>
      </c>
    </row>
    <row r="543" spans="1:10" x14ac:dyDescent="0.35">
      <c r="A543" s="2" t="s">
        <v>216</v>
      </c>
      <c r="B543" s="2" t="s">
        <v>201</v>
      </c>
      <c r="C543" s="2" t="s">
        <v>217</v>
      </c>
      <c r="D543" s="2" t="s">
        <v>672</v>
      </c>
      <c r="E543" s="2" t="s">
        <v>673</v>
      </c>
      <c r="F543" s="2" t="s">
        <v>12</v>
      </c>
      <c r="G543" s="2" t="s">
        <v>13</v>
      </c>
      <c r="H543" s="3">
        <v>2793177</v>
      </c>
      <c r="I543" s="2" t="s">
        <v>220</v>
      </c>
      <c r="J543" s="2" t="s">
        <v>221</v>
      </c>
    </row>
    <row r="544" spans="1:10" x14ac:dyDescent="0.35">
      <c r="A544" s="2" t="s">
        <v>216</v>
      </c>
      <c r="B544" s="2" t="s">
        <v>201</v>
      </c>
      <c r="C544" s="2" t="s">
        <v>217</v>
      </c>
      <c r="D544" s="2" t="s">
        <v>674</v>
      </c>
      <c r="E544" s="2" t="s">
        <v>675</v>
      </c>
      <c r="F544" s="2" t="s">
        <v>12</v>
      </c>
      <c r="G544" s="2" t="s">
        <v>13</v>
      </c>
      <c r="H544" s="3">
        <v>177444</v>
      </c>
      <c r="I544" s="2" t="s">
        <v>220</v>
      </c>
      <c r="J544" s="2" t="s">
        <v>221</v>
      </c>
    </row>
    <row r="545" spans="1:10" x14ac:dyDescent="0.35">
      <c r="A545" s="2" t="s">
        <v>216</v>
      </c>
      <c r="B545" s="2" t="s">
        <v>203</v>
      </c>
      <c r="C545" s="2" t="s">
        <v>217</v>
      </c>
      <c r="D545" s="2" t="s">
        <v>676</v>
      </c>
      <c r="E545" s="2" t="s">
        <v>677</v>
      </c>
      <c r="F545" s="2" t="s">
        <v>8</v>
      </c>
      <c r="G545" s="2" t="s">
        <v>9</v>
      </c>
      <c r="H545" s="3">
        <v>265813</v>
      </c>
      <c r="I545" s="2" t="s">
        <v>220</v>
      </c>
      <c r="J545" s="2" t="s">
        <v>221</v>
      </c>
    </row>
    <row r="546" spans="1:10" x14ac:dyDescent="0.35">
      <c r="A546" s="2" t="s">
        <v>216</v>
      </c>
      <c r="B546" s="2" t="s">
        <v>203</v>
      </c>
      <c r="C546" s="2" t="s">
        <v>217</v>
      </c>
      <c r="D546" s="2" t="s">
        <v>676</v>
      </c>
      <c r="E546" s="2" t="s">
        <v>677</v>
      </c>
      <c r="F546" s="2" t="s">
        <v>12</v>
      </c>
      <c r="G546" s="2" t="s">
        <v>13</v>
      </c>
      <c r="H546" s="3">
        <v>2828994</v>
      </c>
      <c r="I546" s="2" t="s">
        <v>220</v>
      </c>
      <c r="J546" s="2" t="s">
        <v>221</v>
      </c>
    </row>
    <row r="547" spans="1:10" x14ac:dyDescent="0.35">
      <c r="A547" s="2" t="s">
        <v>216</v>
      </c>
      <c r="B547" s="2" t="s">
        <v>203</v>
      </c>
      <c r="C547" s="2" t="s">
        <v>217</v>
      </c>
      <c r="D547" s="2" t="s">
        <v>676</v>
      </c>
      <c r="E547" s="2" t="s">
        <v>677</v>
      </c>
      <c r="F547" s="2" t="s">
        <v>20</v>
      </c>
      <c r="G547" s="2" t="s">
        <v>21</v>
      </c>
      <c r="H547" s="3">
        <v>363700</v>
      </c>
      <c r="I547" s="2" t="s">
        <v>220</v>
      </c>
      <c r="J547" s="2" t="s">
        <v>221</v>
      </c>
    </row>
    <row r="548" spans="1:10" x14ac:dyDescent="0.35">
      <c r="A548" s="2" t="s">
        <v>216</v>
      </c>
      <c r="B548" s="2" t="s">
        <v>203</v>
      </c>
      <c r="C548" s="2" t="s">
        <v>217</v>
      </c>
      <c r="D548" s="2" t="s">
        <v>676</v>
      </c>
      <c r="E548" s="2" t="s">
        <v>677</v>
      </c>
      <c r="F548" s="2" t="s">
        <v>16</v>
      </c>
      <c r="G548" s="2" t="s">
        <v>17</v>
      </c>
      <c r="H548" s="3">
        <v>265000</v>
      </c>
      <c r="I548" s="2" t="s">
        <v>220</v>
      </c>
      <c r="J548" s="2" t="s">
        <v>221</v>
      </c>
    </row>
    <row r="549" spans="1:10" x14ac:dyDescent="0.35">
      <c r="A549" s="2" t="s">
        <v>216</v>
      </c>
      <c r="B549" s="2" t="s">
        <v>203</v>
      </c>
      <c r="C549" s="2" t="s">
        <v>217</v>
      </c>
      <c r="D549" s="2" t="s">
        <v>425</v>
      </c>
      <c r="E549" s="2" t="s">
        <v>426</v>
      </c>
      <c r="F549" s="2" t="s">
        <v>8</v>
      </c>
      <c r="G549" s="2" t="s">
        <v>9</v>
      </c>
      <c r="H549" s="3">
        <v>0</v>
      </c>
      <c r="I549" s="2" t="s">
        <v>93</v>
      </c>
      <c r="J549" s="2" t="s">
        <v>230</v>
      </c>
    </row>
    <row r="550" spans="1:10" x14ac:dyDescent="0.35">
      <c r="A550" s="2" t="s">
        <v>216</v>
      </c>
      <c r="B550" s="2" t="s">
        <v>203</v>
      </c>
      <c r="C550" s="2" t="s">
        <v>217</v>
      </c>
      <c r="D550" s="2" t="s">
        <v>425</v>
      </c>
      <c r="E550" s="2" t="s">
        <v>426</v>
      </c>
      <c r="F550" s="2" t="s">
        <v>12</v>
      </c>
      <c r="G550" s="2" t="s">
        <v>13</v>
      </c>
      <c r="H550" s="3">
        <v>0</v>
      </c>
      <c r="I550" s="2" t="s">
        <v>93</v>
      </c>
      <c r="J550" s="2" t="s">
        <v>230</v>
      </c>
    </row>
    <row r="551" spans="1:10" x14ac:dyDescent="0.35">
      <c r="A551" s="2" t="s">
        <v>216</v>
      </c>
      <c r="B551" s="2" t="s">
        <v>203</v>
      </c>
      <c r="C551" s="2" t="s">
        <v>217</v>
      </c>
      <c r="D551" s="2" t="s">
        <v>425</v>
      </c>
      <c r="E551" s="2" t="s">
        <v>426</v>
      </c>
      <c r="F551" s="2" t="s">
        <v>16</v>
      </c>
      <c r="G551" s="2" t="s">
        <v>17</v>
      </c>
      <c r="H551" s="3">
        <v>0</v>
      </c>
      <c r="I551" s="2" t="s">
        <v>93</v>
      </c>
      <c r="J551" s="2" t="s">
        <v>230</v>
      </c>
    </row>
    <row r="552" spans="1:10" x14ac:dyDescent="0.35">
      <c r="A552" s="2" t="s">
        <v>216</v>
      </c>
      <c r="B552" s="2" t="s">
        <v>205</v>
      </c>
      <c r="C552" s="2" t="s">
        <v>217</v>
      </c>
      <c r="D552" s="2" t="s">
        <v>678</v>
      </c>
      <c r="E552" s="2" t="s">
        <v>679</v>
      </c>
      <c r="F552" s="2" t="s">
        <v>8</v>
      </c>
      <c r="G552" s="2" t="s">
        <v>9</v>
      </c>
      <c r="H552" s="3">
        <v>8000</v>
      </c>
      <c r="I552" s="2" t="s">
        <v>220</v>
      </c>
      <c r="J552" s="2" t="s">
        <v>221</v>
      </c>
    </row>
    <row r="553" spans="1:10" x14ac:dyDescent="0.35">
      <c r="A553" s="2" t="s">
        <v>216</v>
      </c>
      <c r="B553" s="2" t="s">
        <v>205</v>
      </c>
      <c r="C553" s="2" t="s">
        <v>217</v>
      </c>
      <c r="D553" s="2" t="s">
        <v>678</v>
      </c>
      <c r="E553" s="2" t="s">
        <v>679</v>
      </c>
      <c r="F553" s="2" t="s">
        <v>12</v>
      </c>
      <c r="G553" s="2" t="s">
        <v>13</v>
      </c>
      <c r="H553" s="3">
        <v>256500</v>
      </c>
      <c r="I553" s="2" t="s">
        <v>220</v>
      </c>
      <c r="J553" s="2" t="s">
        <v>221</v>
      </c>
    </row>
    <row r="554" spans="1:10" x14ac:dyDescent="0.35">
      <c r="A554" s="2" t="s">
        <v>216</v>
      </c>
      <c r="B554" s="2" t="s">
        <v>205</v>
      </c>
      <c r="C554" s="2" t="s">
        <v>217</v>
      </c>
      <c r="D554" s="2" t="s">
        <v>678</v>
      </c>
      <c r="E554" s="2" t="s">
        <v>679</v>
      </c>
      <c r="F554" s="2" t="s">
        <v>16</v>
      </c>
      <c r="G554" s="2" t="s">
        <v>17</v>
      </c>
      <c r="H554" s="3">
        <v>10000</v>
      </c>
      <c r="I554" s="2" t="s">
        <v>220</v>
      </c>
      <c r="J554" s="2" t="s">
        <v>221</v>
      </c>
    </row>
    <row r="555" spans="1:10" x14ac:dyDescent="0.35">
      <c r="A555" s="2" t="s">
        <v>216</v>
      </c>
      <c r="B555" s="2" t="s">
        <v>205</v>
      </c>
      <c r="C555" s="2" t="s">
        <v>217</v>
      </c>
      <c r="D555" s="2" t="s">
        <v>680</v>
      </c>
      <c r="E555" s="2" t="s">
        <v>681</v>
      </c>
      <c r="F555" s="2" t="s">
        <v>8</v>
      </c>
      <c r="G555" s="2" t="s">
        <v>9</v>
      </c>
      <c r="H555" s="3">
        <v>46749</v>
      </c>
      <c r="I555" s="2" t="s">
        <v>220</v>
      </c>
      <c r="J555" s="2" t="s">
        <v>221</v>
      </c>
    </row>
    <row r="556" spans="1:10" x14ac:dyDescent="0.35">
      <c r="A556" s="2" t="s">
        <v>216</v>
      </c>
      <c r="B556" s="2" t="s">
        <v>205</v>
      </c>
      <c r="C556" s="2" t="s">
        <v>217</v>
      </c>
      <c r="D556" s="2" t="s">
        <v>680</v>
      </c>
      <c r="E556" s="2" t="s">
        <v>681</v>
      </c>
      <c r="F556" s="2" t="s">
        <v>12</v>
      </c>
      <c r="G556" s="2" t="s">
        <v>13</v>
      </c>
      <c r="H556" s="3">
        <v>396550</v>
      </c>
      <c r="I556" s="2" t="s">
        <v>220</v>
      </c>
      <c r="J556" s="2" t="s">
        <v>221</v>
      </c>
    </row>
    <row r="557" spans="1:10" x14ac:dyDescent="0.35">
      <c r="A557" s="2" t="s">
        <v>216</v>
      </c>
      <c r="B557" s="2" t="s">
        <v>205</v>
      </c>
      <c r="C557" s="2" t="s">
        <v>217</v>
      </c>
      <c r="D557" s="2" t="s">
        <v>680</v>
      </c>
      <c r="E557" s="2" t="s">
        <v>681</v>
      </c>
      <c r="F557" s="2" t="s">
        <v>16</v>
      </c>
      <c r="G557" s="2" t="s">
        <v>17</v>
      </c>
      <c r="H557" s="3">
        <v>33239</v>
      </c>
      <c r="I557" s="2" t="s">
        <v>220</v>
      </c>
      <c r="J557" s="2" t="s">
        <v>221</v>
      </c>
    </row>
    <row r="558" spans="1:10" x14ac:dyDescent="0.35">
      <c r="A558" s="2" t="s">
        <v>216</v>
      </c>
      <c r="B558" s="2" t="s">
        <v>205</v>
      </c>
      <c r="C558" s="2" t="s">
        <v>217</v>
      </c>
      <c r="D558" s="2" t="s">
        <v>682</v>
      </c>
      <c r="E558" s="2" t="s">
        <v>683</v>
      </c>
      <c r="F558" s="2" t="s">
        <v>12</v>
      </c>
      <c r="G558" s="2" t="s">
        <v>13</v>
      </c>
      <c r="H558" s="3">
        <v>761127</v>
      </c>
      <c r="I558" s="2" t="s">
        <v>220</v>
      </c>
      <c r="J558" s="2" t="s">
        <v>221</v>
      </c>
    </row>
    <row r="559" spans="1:10" x14ac:dyDescent="0.35">
      <c r="A559" s="2" t="s">
        <v>216</v>
      </c>
      <c r="B559" s="2" t="s">
        <v>205</v>
      </c>
      <c r="C559" s="2" t="s">
        <v>217</v>
      </c>
      <c r="D559" s="2" t="s">
        <v>684</v>
      </c>
      <c r="E559" s="2" t="s">
        <v>685</v>
      </c>
      <c r="F559" s="2" t="s">
        <v>12</v>
      </c>
      <c r="G559" s="2" t="s">
        <v>13</v>
      </c>
      <c r="H559" s="3">
        <v>166300</v>
      </c>
      <c r="I559" s="2" t="s">
        <v>220</v>
      </c>
      <c r="J559" s="2" t="s">
        <v>221</v>
      </c>
    </row>
    <row r="560" spans="1:10" x14ac:dyDescent="0.35">
      <c r="A560" s="2" t="s">
        <v>216</v>
      </c>
      <c r="B560" s="2" t="s">
        <v>207</v>
      </c>
      <c r="C560" s="2" t="s">
        <v>217</v>
      </c>
      <c r="D560" s="2" t="s">
        <v>686</v>
      </c>
      <c r="E560" s="2" t="s">
        <v>687</v>
      </c>
      <c r="F560" s="2" t="s">
        <v>12</v>
      </c>
      <c r="G560" s="2" t="s">
        <v>13</v>
      </c>
      <c r="H560" s="3">
        <v>148520</v>
      </c>
      <c r="I560" s="2" t="s">
        <v>220</v>
      </c>
      <c r="J560" s="2" t="s">
        <v>221</v>
      </c>
    </row>
    <row r="561" spans="1:10" x14ac:dyDescent="0.35">
      <c r="A561" s="2" t="s">
        <v>216</v>
      </c>
      <c r="B561" s="2" t="s">
        <v>207</v>
      </c>
      <c r="C561" s="2" t="s">
        <v>217</v>
      </c>
      <c r="D561" s="2" t="s">
        <v>688</v>
      </c>
      <c r="E561" s="2" t="s">
        <v>689</v>
      </c>
      <c r="F561" s="2" t="s">
        <v>12</v>
      </c>
      <c r="G561" s="2" t="s">
        <v>13</v>
      </c>
      <c r="H561" s="3">
        <v>1694984</v>
      </c>
      <c r="I561" s="2" t="s">
        <v>220</v>
      </c>
      <c r="J561" s="2" t="s">
        <v>221</v>
      </c>
    </row>
    <row r="562" spans="1:10" x14ac:dyDescent="0.35">
      <c r="A562" s="2" t="s">
        <v>216</v>
      </c>
      <c r="B562" s="2" t="s">
        <v>207</v>
      </c>
      <c r="C562" s="2" t="s">
        <v>217</v>
      </c>
      <c r="D562" s="2" t="s">
        <v>688</v>
      </c>
      <c r="E562" s="2" t="s">
        <v>689</v>
      </c>
      <c r="F562" s="2" t="s">
        <v>20</v>
      </c>
      <c r="G562" s="2" t="s">
        <v>21</v>
      </c>
      <c r="H562" s="3">
        <v>266500</v>
      </c>
      <c r="I562" s="2" t="s">
        <v>220</v>
      </c>
      <c r="J562" s="2" t="s">
        <v>221</v>
      </c>
    </row>
    <row r="563" spans="1:10" x14ac:dyDescent="0.35">
      <c r="A563" s="2" t="s">
        <v>216</v>
      </c>
      <c r="B563" s="2" t="s">
        <v>207</v>
      </c>
      <c r="C563" s="2" t="s">
        <v>217</v>
      </c>
      <c r="D563" s="2" t="s">
        <v>690</v>
      </c>
      <c r="E563" s="2" t="s">
        <v>691</v>
      </c>
      <c r="F563" s="2" t="s">
        <v>8</v>
      </c>
      <c r="G563" s="2" t="s">
        <v>9</v>
      </c>
      <c r="H563" s="3">
        <v>55000</v>
      </c>
      <c r="I563" s="2" t="s">
        <v>220</v>
      </c>
      <c r="J563" s="2" t="s">
        <v>221</v>
      </c>
    </row>
    <row r="564" spans="1:10" x14ac:dyDescent="0.35">
      <c r="A564" s="2" t="s">
        <v>216</v>
      </c>
      <c r="B564" s="2" t="s">
        <v>207</v>
      </c>
      <c r="C564" s="2" t="s">
        <v>217</v>
      </c>
      <c r="D564" s="2" t="s">
        <v>690</v>
      </c>
      <c r="E564" s="2" t="s">
        <v>691</v>
      </c>
      <c r="F564" s="2" t="s">
        <v>12</v>
      </c>
      <c r="G564" s="2" t="s">
        <v>13</v>
      </c>
      <c r="H564" s="3">
        <v>769461</v>
      </c>
      <c r="I564" s="2" t="s">
        <v>220</v>
      </c>
      <c r="J564" s="2" t="s">
        <v>221</v>
      </c>
    </row>
  </sheetData>
  <autoFilter ref="A1:J564" xr:uid="{EE971799-77C9-42F8-B468-7C7299EBC6A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C5FF6-21E5-4888-A096-7371A3319BD3}">
  <dimension ref="A1:X570"/>
  <sheetViews>
    <sheetView topLeftCell="T1" workbookViewId="0">
      <selection activeCell="H1" sqref="H1:H1048576"/>
    </sheetView>
  </sheetViews>
  <sheetFormatPr defaultRowHeight="14.5" x14ac:dyDescent="0.35"/>
  <cols>
    <col min="1" max="1" width="7.26953125" bestFit="1" customWidth="1"/>
    <col min="2" max="2" width="3.54296875" bestFit="1" customWidth="1"/>
    <col min="3" max="3" width="3.26953125" bestFit="1" customWidth="1"/>
    <col min="4" max="4" width="5" bestFit="1" customWidth="1"/>
    <col min="5" max="5" width="46" bestFit="1" customWidth="1"/>
    <col min="6" max="6" width="6" bestFit="1" customWidth="1"/>
    <col min="7" max="7" width="6.54296875" bestFit="1" customWidth="1"/>
    <col min="9" max="9" width="5" bestFit="1" customWidth="1"/>
    <col min="10" max="10" width="3.54296875" bestFit="1" customWidth="1"/>
    <col min="11" max="11" width="3.26953125" bestFit="1" customWidth="1"/>
    <col min="12" max="12" width="5" bestFit="1" customWidth="1"/>
    <col min="13" max="13" width="44.1796875" bestFit="1" customWidth="1"/>
    <col min="14" max="14" width="52.1796875" bestFit="1" customWidth="1"/>
    <col min="16" max="16" width="8.7265625" bestFit="1" customWidth="1"/>
    <col min="17" max="17" width="11.7265625" bestFit="1" customWidth="1"/>
    <col min="18" max="18" width="16.1796875" bestFit="1" customWidth="1"/>
    <col min="19" max="19" width="19.54296875" bestFit="1" customWidth="1"/>
    <col min="21" max="21" width="8.7265625" bestFit="1" customWidth="1"/>
    <col min="22" max="22" width="11.7265625" bestFit="1" customWidth="1"/>
    <col min="23" max="23" width="10.453125" bestFit="1" customWidth="1"/>
    <col min="24" max="24" width="19.54296875" bestFit="1" customWidth="1"/>
  </cols>
  <sheetData>
    <row r="1" spans="1:24" x14ac:dyDescent="0.35">
      <c r="A1" t="s">
        <v>10</v>
      </c>
      <c r="B1" t="str">
        <f>LEFT('Step 1) Data Entry'!C14,2)</f>
        <v>52</v>
      </c>
      <c r="P1" t="s">
        <v>696</v>
      </c>
      <c r="Q1" t="str">
        <f>MID('Step 1) Data Entry'!C15,4,4)</f>
        <v>0152</v>
      </c>
    </row>
    <row r="2" spans="1:24" x14ac:dyDescent="0.35">
      <c r="A2" t="s">
        <v>697</v>
      </c>
      <c r="B2" s="9">
        <f>COUNTIF(B5:B250,B1)</f>
        <v>2</v>
      </c>
      <c r="P2" t="s">
        <v>697</v>
      </c>
      <c r="Q2" s="9">
        <f>COUNTIF(P5:P570,Q1)</f>
        <v>1</v>
      </c>
    </row>
    <row r="4" spans="1:24" x14ac:dyDescent="0.35">
      <c r="A4" t="s">
        <v>0</v>
      </c>
      <c r="B4" t="s">
        <v>698</v>
      </c>
      <c r="C4" t="s">
        <v>699</v>
      </c>
      <c r="D4" t="s">
        <v>700</v>
      </c>
      <c r="E4" t="s">
        <v>696</v>
      </c>
      <c r="F4" t="s">
        <v>701</v>
      </c>
      <c r="G4" t="s">
        <v>702</v>
      </c>
      <c r="I4" t="s">
        <v>0</v>
      </c>
      <c r="J4" t="s">
        <v>698</v>
      </c>
      <c r="K4" t="s">
        <v>699</v>
      </c>
      <c r="L4" t="s">
        <v>700</v>
      </c>
      <c r="P4" s="1" t="s">
        <v>212</v>
      </c>
      <c r="Q4" s="1" t="s">
        <v>213</v>
      </c>
      <c r="R4" s="1" t="s">
        <v>6</v>
      </c>
      <c r="S4" s="1" t="s">
        <v>7</v>
      </c>
      <c r="U4" s="1" t="s">
        <v>212</v>
      </c>
      <c r="V4" s="1" t="s">
        <v>213</v>
      </c>
      <c r="W4" s="1" t="s">
        <v>6</v>
      </c>
      <c r="X4" s="1" t="s">
        <v>7</v>
      </c>
    </row>
    <row r="5" spans="1:24" x14ac:dyDescent="0.35">
      <c r="A5" t="str">
        <f>IF('Unit List'!G2="","",IF('Unit List'!G2="N",'Unit List'!A2,IF('Unit List'!F2='Unit List'!B2,'Unit List'!A2,"")))</f>
        <v>2023</v>
      </c>
      <c r="B5" t="str">
        <f>IF($A5="","",'Unit List'!B2)</f>
        <v>01</v>
      </c>
      <c r="C5" t="str">
        <f>IF($A5="","",'Unit List'!C2)</f>
        <v>5</v>
      </c>
      <c r="D5" t="str">
        <f>IF($A5="","",'Unit List'!D2)</f>
        <v>0001</v>
      </c>
      <c r="E5" t="str">
        <f>IF($A5="","",'Unit List'!E2)</f>
        <v>BERNE PUBLIC LIBRARY</v>
      </c>
      <c r="F5" t="str">
        <f>IF($A5="","",'Unit List'!F2)</f>
        <v/>
      </c>
      <c r="G5" t="str">
        <f>IF($A5="","",'Unit List'!G2)</f>
        <v>N</v>
      </c>
      <c r="I5" s="10" t="str">
        <f t="array" ref="I5">IF(ROWS(F$5:F5)&gt;$B$2,"",INDEX(A$1:G$300,SMALL(IF($B$5:$B$300=$B$1,ROW($A$5:$A$300)-ROW($A$1)+1),ROWS(H$5:H5)),COLUMNS($A5:$A5)))</f>
        <v>2023</v>
      </c>
      <c r="J5" s="10" t="str">
        <f t="array" ref="J5">IF(ROWS(G$5:G5)&gt;$B$2,"",INDEX(B$1:H$300,SMALL(IF($B$5:$B$300=$B$1,ROW($A$5:$A$300)-ROW($A$1)+1),ROWS(I$5:I5)),COLUMNS($A5:$A5)))</f>
        <v>52</v>
      </c>
      <c r="K5" s="10" t="str">
        <f t="array" ref="K5">IF(ROWS(H$5:H5)&gt;$B$2,"",INDEX(C$1:I$300,SMALL(IF($B$5:$B$300=$B$1,ROW($A$5:$A$300)-ROW($A$1)+1),ROWS(J$5:J5)),COLUMNS($A5:$A5)))</f>
        <v>5</v>
      </c>
      <c r="L5" s="10" t="str">
        <f t="array" ref="L5">IF(ROWS(I$5:I5)&gt;$B$2,"",INDEX(D$1:J$300,SMALL(IF($B$5:$B$300=$B$1,ROW($A$5:$A$300)-ROW($A$1)+1),ROWS(K$5:K5)),COLUMNS($A5:$A5)))</f>
        <v>0152</v>
      </c>
      <c r="M5" s="10" t="str">
        <f t="array" ref="M5">IF(ROWS(J$5:J5)&gt;$B$2,"",INDEX(E$1:K$300,SMALL(IF($B$5:$B$300=$B$1,ROW($A$5:$A$300)-ROW($A$1)+1),ROWS(L$5:L5)),COLUMNS($A5:$A5)))</f>
        <v>CONVERSE PUBLIC LIBRARY</v>
      </c>
      <c r="N5" s="10" t="str">
        <f>IF(J5="","",J5&amp;K5&amp;L5&amp;"-"&amp;M5)</f>
        <v>5250152-CONVERSE PUBLIC LIBRARY</v>
      </c>
      <c r="P5" t="str">
        <f>IF(Source!D2="","",IF(Source!J2="N",Source!D2,IF(Source!I2=Source!B2,Source!D2,"")))</f>
        <v>0001</v>
      </c>
      <c r="Q5" t="str">
        <f>IF($P5="","",Source!F2)</f>
        <v>0061</v>
      </c>
      <c r="R5" t="str">
        <f>IF($P5="","",Source!G2)</f>
        <v>RAINY DAY</v>
      </c>
      <c r="S5">
        <f>IF($P5="","",Source!H2)</f>
        <v>63000</v>
      </c>
      <c r="U5" s="10" t="str">
        <f t="array" ref="U5">IF(ROWS(R$5:R5)&gt;$Q$2,"",INDEX(P$1:S$570,SMALL(IF($P$5:$P$570=$Q$1,ROW($P$5:$P$570)-ROW($A$1)+1),ROWS(T$5:T5)),COLUMNS($A5:$A5)))</f>
        <v>0152</v>
      </c>
      <c r="V5" s="10" t="str">
        <f t="array" ref="V5">IF(ROWS(S$5:S5)&gt;$Q$2,"",INDEX(Q$1:T$570,SMALL(IF($P$5:$P$570=$Q$1,ROW($P$5:$P$570)-ROW($A$1)+1),ROWS(U$5:U5)),COLUMNS($A5:$A5)))</f>
        <v>0101</v>
      </c>
      <c r="W5" s="10" t="str">
        <f t="array" ref="W5">IF(ROWS(T$5:T5)&gt;$Q$2,"",INDEX(R$1:U$570,SMALL(IF($P$5:$P$570=$Q$1,ROW($P$5:$P$570)-ROW($A$1)+1),ROWS(V$5:V5)),COLUMNS($A5:$A5)))</f>
        <v>GENERAL</v>
      </c>
      <c r="X5" s="10">
        <f t="array" ref="X5">IF(ROWS(U$5:U5)&gt;$Q$2,"",INDEX(S$1:V$570,SMALL(IF($P$5:$P$570=$Q$1,ROW($P$5:$P$570)-ROW($A$1)+1),ROWS(W$5:W5)),COLUMNS($A5:$A5)))</f>
        <v>171900</v>
      </c>
    </row>
    <row r="6" spans="1:24" x14ac:dyDescent="0.35">
      <c r="A6" t="str">
        <f>IF('Unit List'!G3="","",IF('Unit List'!G3="N",'Unit List'!A3,IF('Unit List'!F3='Unit List'!B3,'Unit List'!A3,"")))</f>
        <v>2023</v>
      </c>
      <c r="B6" t="str">
        <f>IF($A6="","",'Unit List'!B3)</f>
        <v>01</v>
      </c>
      <c r="C6" t="str">
        <f>IF($A6="","",'Unit List'!C3)</f>
        <v>5</v>
      </c>
      <c r="D6" t="str">
        <f>IF($A6="","",'Unit List'!D3)</f>
        <v>0304</v>
      </c>
      <c r="E6" t="str">
        <f>IF($A6="","",'Unit List'!E3)</f>
        <v>ADAMS PUBLIC LIBRARY SYSTEM</v>
      </c>
      <c r="F6" t="str">
        <f>IF($A6="","",'Unit List'!F3)</f>
        <v/>
      </c>
      <c r="G6" t="str">
        <f>IF($A6="","",'Unit List'!G3)</f>
        <v>N</v>
      </c>
      <c r="I6" s="10" t="str">
        <f t="array" ref="I6">IF(ROWS(F$5:F6)&gt;$B$2,"",INDEX(A$1:G$300,SMALL(IF($B$5:$B$300=$B$1,ROW($A$5:$A$300)-ROW($A$1)+1),ROWS(H$5:H6)),COLUMNS($A6:$A6)))</f>
        <v>2023</v>
      </c>
      <c r="J6" s="10" t="str">
        <f t="array" ref="J6">IF(ROWS(G$5:G6)&gt;$B$2,"",INDEX(B$1:H$300,SMALL(IF($B$5:$B$300=$B$1,ROW($A$5:$A$300)-ROW($A$1)+1),ROWS(I$5:I6)),COLUMNS($A6:$A6)))</f>
        <v>52</v>
      </c>
      <c r="K6" s="10" t="str">
        <f t="array" ref="K6">IF(ROWS(H$5:H6)&gt;$B$2,"",INDEX(C$1:I$300,SMALL(IF($B$5:$B$300=$B$1,ROW($A$5:$A$300)-ROW($A$1)+1),ROWS(J$5:J6)),COLUMNS($A6:$A6)))</f>
        <v>5</v>
      </c>
      <c r="L6" s="10" t="str">
        <f t="array" ref="L6">IF(ROWS(I$5:I6)&gt;$B$2,"",INDEX(D$1:J$300,SMALL(IF($B$5:$B$300=$B$1,ROW($A$5:$A$300)-ROW($A$1)+1),ROWS(K$5:K6)),COLUMNS($A6:$A6)))</f>
        <v>0153</v>
      </c>
      <c r="M6" s="10" t="str">
        <f t="array" ref="M6">IF(ROWS(J$5:J6)&gt;$B$2,"",INDEX(E$1:K$300,SMALL(IF($B$5:$B$300=$B$1,ROW($A$5:$A$300)-ROW($A$1)+1),ROWS(L$5:L6)),COLUMNS($A6:$A6)))</f>
        <v>PERU PUBLIC LIBRARY</v>
      </c>
      <c r="N6" s="10" t="str">
        <f t="shared" ref="N6:N15" si="0">IF(J6="","",J6&amp;K6&amp;L6&amp;"-"&amp;M6)</f>
        <v>5250153-PERU PUBLIC LIBRARY</v>
      </c>
      <c r="P6" t="str">
        <f>IF(Source!D3="","",IF(Source!J3="N",Source!D3,IF(Source!I3=Source!B3,Source!D3,"")))</f>
        <v>0001</v>
      </c>
      <c r="Q6" t="str">
        <f>IF($P6="","",Source!F3)</f>
        <v>0101</v>
      </c>
      <c r="R6" t="str">
        <f>IF($P6="","",Source!G3)</f>
        <v>GENERAL</v>
      </c>
      <c r="S6">
        <f>IF($P6="","",Source!H3)</f>
        <v>542800</v>
      </c>
      <c r="U6" s="10" t="str">
        <f t="array" ref="U6">IF(ROWS(R$5:R6)&gt;$Q$2,"",INDEX(P$1:S$570,SMALL(IF($P$5:$P$570=$Q$1,ROW($P$5:$P$570)-ROW($A$1)+1),ROWS(T$5:T6)),COLUMNS($A6:$A6)))</f>
        <v/>
      </c>
      <c r="V6" s="10" t="str">
        <f t="array" ref="V6">IF(ROWS(S$5:S6)&gt;$Q$2,"",INDEX(Q$1:T$570,SMALL(IF($P$5:$P$570=$Q$1,ROW($P$5:$P$570)-ROW($A$1)+1),ROWS(U$5:U6)),COLUMNS($A6:$A6)))</f>
        <v/>
      </c>
      <c r="W6" s="10" t="str">
        <f t="array" ref="W6">IF(ROWS(T$5:T6)&gt;$Q$2,"",INDEX(R$1:U$570,SMALL(IF($P$5:$P$570=$Q$1,ROW($P$5:$P$570)-ROW($A$1)+1),ROWS(V$5:V6)),COLUMNS($A6:$A6)))</f>
        <v/>
      </c>
      <c r="X6" s="10" t="str">
        <f t="array" ref="X6">IF(ROWS(U$5:U6)&gt;$Q$2,"",INDEX(S$1:V$570,SMALL(IF($P$5:$P$570=$Q$1,ROW($P$5:$P$570)-ROW($A$1)+1),ROWS(W$5:W6)),COLUMNS($A6:$A6)))</f>
        <v/>
      </c>
    </row>
    <row r="7" spans="1:24" x14ac:dyDescent="0.35">
      <c r="A7" t="str">
        <f>IF('Unit List'!G4="","",IF('Unit List'!G4="N",'Unit List'!A4,IF('Unit List'!F4='Unit List'!B4,'Unit List'!A4,"")))</f>
        <v>2023</v>
      </c>
      <c r="B7" t="str">
        <f>IF($A7="","",'Unit List'!B4)</f>
        <v>02</v>
      </c>
      <c r="C7" t="str">
        <f>IF($A7="","",'Unit List'!C4)</f>
        <v>5</v>
      </c>
      <c r="D7" t="str">
        <f>IF($A7="","",'Unit List'!D4)</f>
        <v>0260</v>
      </c>
      <c r="E7" t="str">
        <f>IF($A7="","",'Unit List'!E4)</f>
        <v>ALLEN COUNTY PUBLIC LIBRARY</v>
      </c>
      <c r="F7" t="str">
        <f>IF($A7="","",'Unit List'!F4)</f>
        <v/>
      </c>
      <c r="G7" t="str">
        <f>IF($A7="","",'Unit List'!G4)</f>
        <v>N</v>
      </c>
      <c r="I7" s="10" t="str">
        <f t="array" ref="I7">IF(ROWS(F$5:F7)&gt;$B$2,"",INDEX(A$1:G$300,SMALL(IF($B$5:$B$300=$B$1,ROW($A$5:$A$300)-ROW($A$1)+1),ROWS(H$5:H7)),COLUMNS($A7:$A7)))</f>
        <v/>
      </c>
      <c r="J7" s="10" t="str">
        <f t="array" ref="J7">IF(ROWS(G$5:G7)&gt;$B$2,"",INDEX(B$1:H$300,SMALL(IF($B$5:$B$300=$B$1,ROW($A$5:$A$300)-ROW($A$1)+1),ROWS(I$5:I7)),COLUMNS($A7:$A7)))</f>
        <v/>
      </c>
      <c r="K7" s="10" t="str">
        <f t="array" ref="K7">IF(ROWS(H$5:H7)&gt;$B$2,"",INDEX(C$1:I$300,SMALL(IF($B$5:$B$300=$B$1,ROW($A$5:$A$300)-ROW($A$1)+1),ROWS(J$5:J7)),COLUMNS($A7:$A7)))</f>
        <v/>
      </c>
      <c r="L7" s="10" t="str">
        <f t="array" ref="L7">IF(ROWS(I$5:I7)&gt;$B$2,"",INDEX(D$1:J$300,SMALL(IF($B$5:$B$300=$B$1,ROW($A$5:$A$300)-ROW($A$1)+1),ROWS(K$5:K7)),COLUMNS($A7:$A7)))</f>
        <v/>
      </c>
      <c r="M7" s="10" t="str">
        <f t="array" ref="M7">IF(ROWS(J$5:J7)&gt;$B$2,"",INDEX(E$1:K$300,SMALL(IF($B$5:$B$300=$B$1,ROW($A$5:$A$300)-ROW($A$1)+1),ROWS(L$5:L7)),COLUMNS($A7:$A7)))</f>
        <v/>
      </c>
      <c r="N7" s="10" t="str">
        <f t="shared" si="0"/>
        <v/>
      </c>
      <c r="P7" t="str">
        <f>IF(Source!D4="","",IF(Source!J4="N",Source!D4,IF(Source!I4=Source!B4,Source!D4,"")))</f>
        <v>0001</v>
      </c>
      <c r="Q7" t="str">
        <f>IF($P7="","",Source!F4)</f>
        <v>2011</v>
      </c>
      <c r="R7" t="str">
        <f>IF($P7="","",Source!G4)</f>
        <v>LIRF</v>
      </c>
      <c r="S7">
        <f>IF($P7="","",Source!H4)</f>
        <v>60000</v>
      </c>
      <c r="U7" s="10" t="str">
        <f t="array" ref="U7">IF(ROWS(R$5:R7)&gt;$Q$2,"",INDEX(P$1:S$570,SMALL(IF($P$5:$P$570=$Q$1,ROW($P$5:$P$570)-ROW($A$1)+1),ROWS(T$5:T7)),COLUMNS($A7:$A7)))</f>
        <v/>
      </c>
      <c r="V7" s="10" t="str">
        <f t="array" ref="V7">IF(ROWS(S$5:S7)&gt;$Q$2,"",INDEX(Q$1:T$570,SMALL(IF($P$5:$P$570=$Q$1,ROW($P$5:$P$570)-ROW($A$1)+1),ROWS(U$5:U7)),COLUMNS($A7:$A7)))</f>
        <v/>
      </c>
      <c r="W7" s="10" t="str">
        <f t="array" ref="W7">IF(ROWS(T$5:T7)&gt;$Q$2,"",INDEX(R$1:U$570,SMALL(IF($P$5:$P$570=$Q$1,ROW($P$5:$P$570)-ROW($A$1)+1),ROWS(V$5:V7)),COLUMNS($A7:$A7)))</f>
        <v/>
      </c>
      <c r="X7" s="10" t="str">
        <f t="array" ref="X7">IF(ROWS(U$5:U7)&gt;$Q$2,"",INDEX(S$1:V$570,SMALL(IF($P$5:$P$570=$Q$1,ROW($P$5:$P$570)-ROW($A$1)+1),ROWS(W$5:W7)),COLUMNS($A7:$A7)))</f>
        <v/>
      </c>
    </row>
    <row r="8" spans="1:24" x14ac:dyDescent="0.35">
      <c r="A8" t="str">
        <f>IF('Unit List'!G5="","",IF('Unit List'!G5="N",'Unit List'!A5,IF('Unit List'!F5='Unit List'!B5,'Unit List'!A5,"")))</f>
        <v>2023</v>
      </c>
      <c r="B8" t="str">
        <f>IF($A8="","",'Unit List'!B5)</f>
        <v>03</v>
      </c>
      <c r="C8" t="str">
        <f>IF($A8="","",'Unit List'!C5)</f>
        <v>5</v>
      </c>
      <c r="D8" t="str">
        <f>IF($A8="","",'Unit List'!D5)</f>
        <v>0006</v>
      </c>
      <c r="E8" t="str">
        <f>IF($A8="","",'Unit List'!E5)</f>
        <v>BARTHOLOMEW COUNTY PUBLIC LIBRARY</v>
      </c>
      <c r="F8" t="str">
        <f>IF($A8="","",'Unit List'!F5)</f>
        <v/>
      </c>
      <c r="G8" t="str">
        <f>IF($A8="","",'Unit List'!G5)</f>
        <v>N</v>
      </c>
      <c r="I8" s="10" t="str">
        <f t="array" ref="I8">IF(ROWS(F$5:F8)&gt;$B$2,"",INDEX(A$1:G$300,SMALL(IF($B$5:$B$300=$B$1,ROW($A$5:$A$300)-ROW($A$1)+1),ROWS(H$5:H8)),COLUMNS($A8:$A8)))</f>
        <v/>
      </c>
      <c r="J8" s="10" t="str">
        <f t="array" ref="J8">IF(ROWS(G$5:G8)&gt;$B$2,"",INDEX(B$1:H$300,SMALL(IF($B$5:$B$300=$B$1,ROW($A$5:$A$300)-ROW($A$1)+1),ROWS(I$5:I8)),COLUMNS($A8:$A8)))</f>
        <v/>
      </c>
      <c r="K8" s="10" t="str">
        <f t="array" ref="K8">IF(ROWS(H$5:H8)&gt;$B$2,"",INDEX(C$1:I$300,SMALL(IF($B$5:$B$300=$B$1,ROW($A$5:$A$300)-ROW($A$1)+1),ROWS(J$5:J8)),COLUMNS($A8:$A8)))</f>
        <v/>
      </c>
      <c r="L8" s="10" t="str">
        <f t="array" ref="L8">IF(ROWS(I$5:I8)&gt;$B$2,"",INDEX(D$1:J$300,SMALL(IF($B$5:$B$300=$B$1,ROW($A$5:$A$300)-ROW($A$1)+1),ROWS(K$5:K8)),COLUMNS($A8:$A8)))</f>
        <v/>
      </c>
      <c r="M8" s="10" t="str">
        <f t="array" ref="M8">IF(ROWS(J$5:J8)&gt;$B$2,"",INDEX(E$1:K$300,SMALL(IF($B$5:$B$300=$B$1,ROW($A$5:$A$300)-ROW($A$1)+1),ROWS(L$5:L8)),COLUMNS($A8:$A8)))</f>
        <v/>
      </c>
      <c r="N8" s="10" t="str">
        <f t="shared" si="0"/>
        <v/>
      </c>
      <c r="P8" t="str">
        <f>IF(Source!D5="","",IF(Source!J5="N",Source!D5,IF(Source!I5=Source!B5,Source!D5,"")))</f>
        <v>0304</v>
      </c>
      <c r="Q8" t="str">
        <f>IF($P8="","",Source!F5)</f>
        <v>0061</v>
      </c>
      <c r="R8" t="str">
        <f>IF($P8="","",Source!G5)</f>
        <v>RAINY DAY</v>
      </c>
      <c r="S8">
        <f>IF($P8="","",Source!H5)</f>
        <v>10000</v>
      </c>
      <c r="U8" s="10" t="str">
        <f t="array" ref="U8">IF(ROWS(R$5:R8)&gt;$Q$2,"",INDEX(P$1:S$570,SMALL(IF($P$5:$P$570=$Q$1,ROW($P$5:$P$570)-ROW($A$1)+1),ROWS(T$5:T8)),COLUMNS($A8:$A8)))</f>
        <v/>
      </c>
      <c r="V8" s="10" t="str">
        <f t="array" ref="V8">IF(ROWS(S$5:S8)&gt;$Q$2,"",INDEX(Q$1:T$570,SMALL(IF($P$5:$P$570=$Q$1,ROW($P$5:$P$570)-ROW($A$1)+1),ROWS(U$5:U8)),COLUMNS($A8:$A8)))</f>
        <v/>
      </c>
      <c r="W8" s="10" t="str">
        <f t="array" ref="W8">IF(ROWS(T$5:T8)&gt;$Q$2,"",INDEX(R$1:U$570,SMALL(IF($P$5:$P$570=$Q$1,ROW($P$5:$P$570)-ROW($A$1)+1),ROWS(V$5:V8)),COLUMNS($A8:$A8)))</f>
        <v/>
      </c>
      <c r="X8" s="10" t="str">
        <f t="array" ref="X8">IF(ROWS(U$5:U8)&gt;$Q$2,"",INDEX(S$1:V$570,SMALL(IF($P$5:$P$570=$Q$1,ROW($P$5:$P$570)-ROW($A$1)+1),ROWS(W$5:W8)),COLUMNS($A8:$A8)))</f>
        <v/>
      </c>
    </row>
    <row r="9" spans="1:24" x14ac:dyDescent="0.35">
      <c r="A9" t="str">
        <f>IF('Unit List'!G6="","",IF('Unit List'!G6="N",'Unit List'!A6,IF('Unit List'!F6='Unit List'!B6,'Unit List'!A6,"")))</f>
        <v/>
      </c>
      <c r="B9" t="str">
        <f>IF($A9="","",'Unit List'!B6)</f>
        <v/>
      </c>
      <c r="C9" t="str">
        <f>IF($A9="","",'Unit List'!C6)</f>
        <v/>
      </c>
      <c r="D9" t="str">
        <f>IF($A9="","",'Unit List'!D6)</f>
        <v/>
      </c>
      <c r="E9" t="str">
        <f>IF($A9="","",'Unit List'!E6)</f>
        <v/>
      </c>
      <c r="F9" t="str">
        <f>IF($A9="","",'Unit List'!F6)</f>
        <v/>
      </c>
      <c r="G9" t="str">
        <f>IF($A9="","",'Unit List'!G6)</f>
        <v/>
      </c>
      <c r="I9" s="10" t="str">
        <f t="array" ref="I9">IF(ROWS(F$5:F9)&gt;$B$2,"",INDEX(A$1:G$300,SMALL(IF($B$5:$B$300=$B$1,ROW($A$5:$A$300)-ROW($A$1)+1),ROWS(H$5:H9)),COLUMNS($A9:$A9)))</f>
        <v/>
      </c>
      <c r="J9" s="10" t="str">
        <f t="array" ref="J9">IF(ROWS(G$5:G9)&gt;$B$2,"",INDEX(B$1:H$300,SMALL(IF($B$5:$B$300=$B$1,ROW($A$5:$A$300)-ROW($A$1)+1),ROWS(I$5:I9)),COLUMNS($A9:$A9)))</f>
        <v/>
      </c>
      <c r="K9" s="10" t="str">
        <f t="array" ref="K9">IF(ROWS(H$5:H9)&gt;$B$2,"",INDEX(C$1:I$300,SMALL(IF($B$5:$B$300=$B$1,ROW($A$5:$A$300)-ROW($A$1)+1),ROWS(J$5:J9)),COLUMNS($A9:$A9)))</f>
        <v/>
      </c>
      <c r="L9" s="10" t="str">
        <f t="array" ref="L9">IF(ROWS(I$5:I9)&gt;$B$2,"",INDEX(D$1:J$300,SMALL(IF($B$5:$B$300=$B$1,ROW($A$5:$A$300)-ROW($A$1)+1),ROWS(K$5:K9)),COLUMNS($A9:$A9)))</f>
        <v/>
      </c>
      <c r="M9" s="10" t="str">
        <f t="array" ref="M9">IF(ROWS(J$5:J9)&gt;$B$2,"",INDEX(E$1:K$300,SMALL(IF($B$5:$B$300=$B$1,ROW($A$5:$A$300)-ROW($A$1)+1),ROWS(L$5:L9)),COLUMNS($A9:$A9)))</f>
        <v/>
      </c>
      <c r="N9" s="10" t="str">
        <f t="shared" si="0"/>
        <v/>
      </c>
      <c r="P9" t="str">
        <f>IF(Source!D6="","",IF(Source!J6="N",Source!D6,IF(Source!I6=Source!B6,Source!D6,"")))</f>
        <v>0304</v>
      </c>
      <c r="Q9" t="str">
        <f>IF($P9="","",Source!F6)</f>
        <v>0101</v>
      </c>
      <c r="R9" t="str">
        <f>IF($P9="","",Source!G6)</f>
        <v>GENERAL</v>
      </c>
      <c r="S9">
        <f>IF($P9="","",Source!H6)</f>
        <v>1234885</v>
      </c>
      <c r="U9" s="10" t="str">
        <f t="array" ref="U9">IF(ROWS(R$5:R9)&gt;$Q$2,"",INDEX(P$1:S$570,SMALL(IF($P$5:$P$570=$Q$1,ROW($P$5:$P$570)-ROW($A$1)+1),ROWS(T$5:T9)),COLUMNS($A9:$A9)))</f>
        <v/>
      </c>
      <c r="V9" s="10" t="str">
        <f t="array" ref="V9">IF(ROWS(S$5:S9)&gt;$Q$2,"",INDEX(Q$1:T$570,SMALL(IF($P$5:$P$570=$Q$1,ROW($P$5:$P$570)-ROW($A$1)+1),ROWS(U$5:U9)),COLUMNS($A9:$A9)))</f>
        <v/>
      </c>
      <c r="W9" s="10" t="str">
        <f t="array" ref="W9">IF(ROWS(T$5:T9)&gt;$Q$2,"",INDEX(R$1:U$570,SMALL(IF($P$5:$P$570=$Q$1,ROW($P$5:$P$570)-ROW($A$1)+1),ROWS(V$5:V9)),COLUMNS($A9:$A9)))</f>
        <v/>
      </c>
      <c r="X9" s="10" t="str">
        <f t="array" ref="X9">IF(ROWS(U$5:U9)&gt;$Q$2,"",INDEX(S$1:V$570,SMALL(IF($P$5:$P$570=$Q$1,ROW($P$5:$P$570)-ROW($A$1)+1),ROWS(W$5:W9)),COLUMNS($A9:$A9)))</f>
        <v/>
      </c>
    </row>
    <row r="10" spans="1:24" x14ac:dyDescent="0.35">
      <c r="A10" t="str">
        <f>IF('Unit List'!G7="","",IF('Unit List'!G7="N",'Unit List'!A7,IF('Unit List'!F7='Unit List'!B7,'Unit List'!A7,"")))</f>
        <v>2023</v>
      </c>
      <c r="B10" t="str">
        <f>IF($A10="","",'Unit List'!B7)</f>
        <v>04</v>
      </c>
      <c r="C10" t="str">
        <f>IF($A10="","",'Unit List'!C7)</f>
        <v>5</v>
      </c>
      <c r="D10" t="str">
        <f>IF($A10="","",'Unit List'!D7)</f>
        <v>0007</v>
      </c>
      <c r="E10" t="str">
        <f>IF($A10="","",'Unit List'!E7)</f>
        <v>BOSWELL PUBLIC LIBRARY</v>
      </c>
      <c r="F10" t="str">
        <f>IF($A10="","",'Unit List'!F7)</f>
        <v/>
      </c>
      <c r="G10" t="str">
        <f>IF($A10="","",'Unit List'!G7)</f>
        <v>N</v>
      </c>
      <c r="I10" s="10" t="str">
        <f t="array" ref="I10">IF(ROWS(F$5:F10)&gt;$B$2,"",INDEX(A$1:G$300,SMALL(IF($B$5:$B$300=$B$1,ROW($A$5:$A$300)-ROW($A$1)+1),ROWS(H$5:H10)),COLUMNS($A10:$A10)))</f>
        <v/>
      </c>
      <c r="J10" s="10" t="str">
        <f t="array" ref="J10">IF(ROWS(G$5:G10)&gt;$B$2,"",INDEX(B$1:H$300,SMALL(IF($B$5:$B$300=$B$1,ROW($A$5:$A$300)-ROW($A$1)+1),ROWS(I$5:I10)),COLUMNS($A10:$A10)))</f>
        <v/>
      </c>
      <c r="K10" s="10" t="str">
        <f t="array" ref="K10">IF(ROWS(H$5:H10)&gt;$B$2,"",INDEX(C$1:I$300,SMALL(IF($B$5:$B$300=$B$1,ROW($A$5:$A$300)-ROW($A$1)+1),ROWS(J$5:J10)),COLUMNS($A10:$A10)))</f>
        <v/>
      </c>
      <c r="L10" s="10" t="str">
        <f t="array" ref="L10">IF(ROWS(I$5:I10)&gt;$B$2,"",INDEX(D$1:J$300,SMALL(IF($B$5:$B$300=$B$1,ROW($A$5:$A$300)-ROW($A$1)+1),ROWS(K$5:K10)),COLUMNS($A10:$A10)))</f>
        <v/>
      </c>
      <c r="M10" s="10" t="str">
        <f t="array" ref="M10">IF(ROWS(J$5:J10)&gt;$B$2,"",INDEX(E$1:K$300,SMALL(IF($B$5:$B$300=$B$1,ROW($A$5:$A$300)-ROW($A$1)+1),ROWS(L$5:L10)),COLUMNS($A10:$A10)))</f>
        <v/>
      </c>
      <c r="N10" s="10" t="str">
        <f t="shared" si="0"/>
        <v/>
      </c>
      <c r="P10" t="str">
        <f>IF(Source!D7="","",IF(Source!J7="N",Source!D7,IF(Source!I7=Source!B7,Source!D7,"")))</f>
        <v>0304</v>
      </c>
      <c r="Q10" t="str">
        <f>IF($P10="","",Source!F7)</f>
        <v>2011</v>
      </c>
      <c r="R10" t="str">
        <f>IF($P10="","",Source!G7)</f>
        <v>LIRF</v>
      </c>
      <c r="S10">
        <f>IF($P10="","",Source!H7)</f>
        <v>60000</v>
      </c>
      <c r="U10" s="10" t="str">
        <f t="array" ref="U10">IF(ROWS(R$5:R10)&gt;$Q$2,"",INDEX(P$1:S$570,SMALL(IF($P$5:$P$570=$Q$1,ROW($P$5:$P$570)-ROW($A$1)+1),ROWS(T$5:T10)),COLUMNS($A10:$A10)))</f>
        <v/>
      </c>
      <c r="V10" s="10" t="str">
        <f t="array" ref="V10">IF(ROWS(S$5:S10)&gt;$Q$2,"",INDEX(Q$1:T$570,SMALL(IF($P$5:$P$570=$Q$1,ROW($P$5:$P$570)-ROW($A$1)+1),ROWS(U$5:U10)),COLUMNS($A10:$A10)))</f>
        <v/>
      </c>
      <c r="W10" s="10" t="str">
        <f t="array" ref="W10">IF(ROWS(T$5:T10)&gt;$Q$2,"",INDEX(R$1:U$570,SMALL(IF($P$5:$P$570=$Q$1,ROW($P$5:$P$570)-ROW($A$1)+1),ROWS(V$5:V10)),COLUMNS($A10:$A10)))</f>
        <v/>
      </c>
      <c r="X10" s="10" t="str">
        <f t="array" ref="X10">IF(ROWS(U$5:U10)&gt;$Q$2,"",INDEX(S$1:V$570,SMALL(IF($P$5:$P$570=$Q$1,ROW($P$5:$P$570)-ROW($A$1)+1),ROWS(W$5:W10)),COLUMNS($A10:$A10)))</f>
        <v/>
      </c>
    </row>
    <row r="11" spans="1:24" x14ac:dyDescent="0.35">
      <c r="A11" t="str">
        <f>IF('Unit List'!G8="","",IF('Unit List'!G8="N",'Unit List'!A8,IF('Unit List'!F8='Unit List'!B8,'Unit List'!A8,"")))</f>
        <v>2023</v>
      </c>
      <c r="B11" t="str">
        <f>IF($A11="","",'Unit List'!B8)</f>
        <v>04</v>
      </c>
      <c r="C11" t="str">
        <f>IF($A11="","",'Unit List'!C8)</f>
        <v>5</v>
      </c>
      <c r="D11" t="str">
        <f>IF($A11="","",'Unit List'!D8)</f>
        <v>0008</v>
      </c>
      <c r="E11" t="str">
        <f>IF($A11="","",'Unit List'!E8)</f>
        <v>EARL PARK PUBLIC LIBRARY</v>
      </c>
      <c r="F11" t="str">
        <f>IF($A11="","",'Unit List'!F8)</f>
        <v/>
      </c>
      <c r="G11" t="str">
        <f>IF($A11="","",'Unit List'!G8)</f>
        <v>N</v>
      </c>
      <c r="I11" s="10" t="str">
        <f t="array" ref="I11">IF(ROWS(F$5:F11)&gt;$B$2,"",INDEX(A$1:G$300,SMALL(IF($B$5:$B$300=$B$1,ROW($A$5:$A$300)-ROW($A$1)+1),ROWS(H$5:H11)),COLUMNS($A11:$A11)))</f>
        <v/>
      </c>
      <c r="J11" s="10" t="str">
        <f t="array" ref="J11">IF(ROWS(G$5:G11)&gt;$B$2,"",INDEX(B$1:H$300,SMALL(IF($B$5:$B$300=$B$1,ROW($A$5:$A$300)-ROW($A$1)+1),ROWS(I$5:I11)),COLUMNS($A11:$A11)))</f>
        <v/>
      </c>
      <c r="K11" s="10" t="str">
        <f t="array" ref="K11">IF(ROWS(H$5:H11)&gt;$B$2,"",INDEX(C$1:I$300,SMALL(IF($B$5:$B$300=$B$1,ROW($A$5:$A$300)-ROW($A$1)+1),ROWS(J$5:J11)),COLUMNS($A11:$A11)))</f>
        <v/>
      </c>
      <c r="L11" s="10" t="str">
        <f t="array" ref="L11">IF(ROWS(I$5:I11)&gt;$B$2,"",INDEX(D$1:J$300,SMALL(IF($B$5:$B$300=$B$1,ROW($A$5:$A$300)-ROW($A$1)+1),ROWS(K$5:K11)),COLUMNS($A11:$A11)))</f>
        <v/>
      </c>
      <c r="M11" s="10" t="str">
        <f t="array" ref="M11">IF(ROWS(J$5:J11)&gt;$B$2,"",INDEX(E$1:K$300,SMALL(IF($B$5:$B$300=$B$1,ROW($A$5:$A$300)-ROW($A$1)+1),ROWS(L$5:L11)),COLUMNS($A11:$A11)))</f>
        <v/>
      </c>
      <c r="N11" s="10" t="str">
        <f t="shared" si="0"/>
        <v/>
      </c>
      <c r="P11" t="str">
        <f>IF(Source!D8="","",IF(Source!J8="N",Source!D8,IF(Source!I8=Source!B8,Source!D8,"")))</f>
        <v>0260</v>
      </c>
      <c r="Q11" t="str">
        <f>IF($P11="","",Source!F8)</f>
        <v>0101</v>
      </c>
      <c r="R11" t="str">
        <f>IF($P11="","",Source!G8)</f>
        <v>GENERAL</v>
      </c>
      <c r="S11">
        <f>IF($P11="","",Source!H8)</f>
        <v>37023941</v>
      </c>
      <c r="U11" s="10" t="str">
        <f t="array" ref="U11">IF(ROWS(R$5:R11)&gt;$Q$2,"",INDEX(P$1:S$570,SMALL(IF($P$5:$P$570=$Q$1,ROW($P$5:$P$570)-ROW($A$1)+1),ROWS(T$5:T11)),COLUMNS($A11:$A11)))</f>
        <v/>
      </c>
      <c r="V11" s="10" t="str">
        <f t="array" ref="V11">IF(ROWS(S$5:S11)&gt;$Q$2,"",INDEX(Q$1:T$570,SMALL(IF($P$5:$P$570=$Q$1,ROW($P$5:$P$570)-ROW($A$1)+1),ROWS(U$5:U11)),COLUMNS($A11:$A11)))</f>
        <v/>
      </c>
      <c r="W11" s="10" t="str">
        <f t="array" ref="W11">IF(ROWS(T$5:T11)&gt;$Q$2,"",INDEX(R$1:U$570,SMALL(IF($P$5:$P$570=$Q$1,ROW($P$5:$P$570)-ROW($A$1)+1),ROWS(V$5:V11)),COLUMNS($A11:$A11)))</f>
        <v/>
      </c>
      <c r="X11" s="10" t="str">
        <f t="array" ref="X11">IF(ROWS(U$5:U11)&gt;$Q$2,"",INDEX(S$1:V$570,SMALL(IF($P$5:$P$570=$Q$1,ROW($P$5:$P$570)-ROW($A$1)+1),ROWS(W$5:W11)),COLUMNS($A11:$A11)))</f>
        <v/>
      </c>
    </row>
    <row r="12" spans="1:24" x14ac:dyDescent="0.35">
      <c r="A12" t="str">
        <f>IF('Unit List'!G9="","",IF('Unit List'!G9="N",'Unit List'!A9,IF('Unit List'!F9='Unit List'!B9,'Unit List'!A9,"")))</f>
        <v>2023</v>
      </c>
      <c r="B12" t="str">
        <f>IF($A12="","",'Unit List'!B9)</f>
        <v>04</v>
      </c>
      <c r="C12" t="str">
        <f>IF($A12="","",'Unit List'!C9)</f>
        <v>5</v>
      </c>
      <c r="D12" t="str">
        <f>IF($A12="","",'Unit List'!D9)</f>
        <v>0009</v>
      </c>
      <c r="E12" t="str">
        <f>IF($A12="","",'Unit List'!E9)</f>
        <v>OTTERBEIN PUBLIC LIBRARY</v>
      </c>
      <c r="F12" t="str">
        <f>IF($A12="","",'Unit List'!F9)</f>
        <v>04</v>
      </c>
      <c r="G12" t="str">
        <f>IF($A12="","",'Unit List'!G9)</f>
        <v>Y</v>
      </c>
      <c r="I12" s="10" t="str">
        <f t="array" ref="I12">IF(ROWS(F$5:F12)&gt;$B$2,"",INDEX(A$1:G$300,SMALL(IF($B$5:$B$300=$B$1,ROW($A$5:$A$300)-ROW($A$1)+1),ROWS(H$5:H12)),COLUMNS($A12:$A12)))</f>
        <v/>
      </c>
      <c r="J12" s="10" t="str">
        <f t="array" ref="J12">IF(ROWS(G$5:G12)&gt;$B$2,"",INDEX(B$1:H$300,SMALL(IF($B$5:$B$300=$B$1,ROW($A$5:$A$300)-ROW($A$1)+1),ROWS(I$5:I12)),COLUMNS($A12:$A12)))</f>
        <v/>
      </c>
      <c r="K12" s="10" t="str">
        <f t="array" ref="K12">IF(ROWS(H$5:H12)&gt;$B$2,"",INDEX(C$1:I$300,SMALL(IF($B$5:$B$300=$B$1,ROW($A$5:$A$300)-ROW($A$1)+1),ROWS(J$5:J12)),COLUMNS($A12:$A12)))</f>
        <v/>
      </c>
      <c r="L12" s="10" t="str">
        <f t="array" ref="L12">IF(ROWS(I$5:I12)&gt;$B$2,"",INDEX(D$1:J$300,SMALL(IF($B$5:$B$300=$B$1,ROW($A$5:$A$300)-ROW($A$1)+1),ROWS(K$5:K12)),COLUMNS($A12:$A12)))</f>
        <v/>
      </c>
      <c r="M12" s="10" t="str">
        <f t="array" ref="M12">IF(ROWS(J$5:J12)&gt;$B$2,"",INDEX(E$1:K$300,SMALL(IF($B$5:$B$300=$B$1,ROW($A$5:$A$300)-ROW($A$1)+1),ROWS(L$5:L12)),COLUMNS($A12:$A12)))</f>
        <v/>
      </c>
      <c r="N12" s="10" t="str">
        <f t="shared" si="0"/>
        <v/>
      </c>
      <c r="P12" t="str">
        <f>IF(Source!D9="","",IF(Source!J9="N",Source!D9,IF(Source!I9=Source!B9,Source!D9,"")))</f>
        <v>0006</v>
      </c>
      <c r="Q12" t="str">
        <f>IF($P12="","",Source!F9)</f>
        <v>0061</v>
      </c>
      <c r="R12" t="str">
        <f>IF($P12="","",Source!G9)</f>
        <v>RAINY DAY</v>
      </c>
      <c r="S12">
        <f>IF($P12="","",Source!H9)</f>
        <v>226893</v>
      </c>
    </row>
    <row r="13" spans="1:24" x14ac:dyDescent="0.35">
      <c r="A13" t="str">
        <f>IF('Unit List'!G10="","",IF('Unit List'!G10="N",'Unit List'!A10,IF('Unit List'!F10='Unit List'!B10,'Unit List'!A10,"")))</f>
        <v>2023</v>
      </c>
      <c r="B13" t="str">
        <f>IF($A13="","",'Unit List'!B10)</f>
        <v>04</v>
      </c>
      <c r="C13" t="str">
        <f>IF($A13="","",'Unit List'!C10)</f>
        <v>5</v>
      </c>
      <c r="D13" t="str">
        <f>IF($A13="","",'Unit List'!D10)</f>
        <v>0010</v>
      </c>
      <c r="E13" t="str">
        <f>IF($A13="","",'Unit List'!E10)</f>
        <v>OXFORD PUBLIC LIBRARY</v>
      </c>
      <c r="F13" t="str">
        <f>IF($A13="","",'Unit List'!F10)</f>
        <v/>
      </c>
      <c r="G13" t="str">
        <f>IF($A13="","",'Unit List'!G10)</f>
        <v>N</v>
      </c>
      <c r="I13" s="10" t="str">
        <f t="array" ref="I13">IF(ROWS(F$5:F13)&gt;$B$2,"",INDEX(A$1:G$300,SMALL(IF($B$5:$B$300=$B$1,ROW($A$5:$A$300)-ROW($A$1)+1),ROWS(H$5:H13)),COLUMNS($A13:$A13)))</f>
        <v/>
      </c>
      <c r="J13" s="10" t="str">
        <f t="array" ref="J13">IF(ROWS(G$5:G13)&gt;$B$2,"",INDEX(B$1:H$300,SMALL(IF($B$5:$B$300=$B$1,ROW($A$5:$A$300)-ROW($A$1)+1),ROWS(I$5:I13)),COLUMNS($A13:$A13)))</f>
        <v/>
      </c>
      <c r="K13" s="10" t="str">
        <f t="array" ref="K13">IF(ROWS(H$5:H13)&gt;$B$2,"",INDEX(C$1:I$300,SMALL(IF($B$5:$B$300=$B$1,ROW($A$5:$A$300)-ROW($A$1)+1),ROWS(J$5:J13)),COLUMNS($A13:$A13)))</f>
        <v/>
      </c>
      <c r="L13" s="10" t="str">
        <f t="array" ref="L13">IF(ROWS(I$5:I13)&gt;$B$2,"",INDEX(D$1:J$300,SMALL(IF($B$5:$B$300=$B$1,ROW($A$5:$A$300)-ROW($A$1)+1),ROWS(K$5:K13)),COLUMNS($A13:$A13)))</f>
        <v/>
      </c>
      <c r="M13" s="10" t="str">
        <f t="array" ref="M13">IF(ROWS(J$5:J13)&gt;$B$2,"",INDEX(E$1:K$300,SMALL(IF($B$5:$B$300=$B$1,ROW($A$5:$A$300)-ROW($A$1)+1),ROWS(L$5:L13)),COLUMNS($A13:$A13)))</f>
        <v/>
      </c>
      <c r="N13" s="10" t="str">
        <f t="shared" si="0"/>
        <v/>
      </c>
      <c r="P13" t="str">
        <f>IF(Source!D10="","",IF(Source!J10="N",Source!D10,IF(Source!I10=Source!B10,Source!D10,"")))</f>
        <v>0006</v>
      </c>
      <c r="Q13" t="str">
        <f>IF($P13="","",Source!F10)</f>
        <v>0101</v>
      </c>
      <c r="R13" t="str">
        <f>IF($P13="","",Source!G10)</f>
        <v>GENERAL</v>
      </c>
      <c r="S13">
        <f>IF($P13="","",Source!H10)</f>
        <v>4844797</v>
      </c>
    </row>
    <row r="14" spans="1:24" x14ac:dyDescent="0.35">
      <c r="A14" t="str">
        <f>IF('Unit List'!G11="","",IF('Unit List'!G11="N",'Unit List'!A11,IF('Unit List'!F11='Unit List'!B11,'Unit List'!A11,"")))</f>
        <v>2023</v>
      </c>
      <c r="B14" t="str">
        <f>IF($A14="","",'Unit List'!B11)</f>
        <v>04</v>
      </c>
      <c r="C14" t="str">
        <f>IF($A14="","",'Unit List'!C11)</f>
        <v>5</v>
      </c>
      <c r="D14" t="str">
        <f>IF($A14="","",'Unit List'!D11)</f>
        <v>0011</v>
      </c>
      <c r="E14" t="str">
        <f>IF($A14="","",'Unit List'!E11)</f>
        <v>BENTON COUNTY PUBLIC LIBRARY</v>
      </c>
      <c r="F14" t="str">
        <f>IF($A14="","",'Unit List'!F11)</f>
        <v/>
      </c>
      <c r="G14" t="str">
        <f>IF($A14="","",'Unit List'!G11)</f>
        <v>N</v>
      </c>
      <c r="I14" s="10" t="str">
        <f t="array" ref="I14">IF(ROWS(F$5:F14)&gt;$B$2,"",INDEX(A$1:G$300,SMALL(IF($B$5:$B$300=$B$1,ROW($A$5:$A$300)-ROW($A$1)+1),ROWS(H$5:H14)),COLUMNS($A14:$A14)))</f>
        <v/>
      </c>
      <c r="J14" s="10" t="str">
        <f t="array" ref="J14">IF(ROWS(G$5:G14)&gt;$B$2,"",INDEX(B$1:H$300,SMALL(IF($B$5:$B$300=$B$1,ROW($A$5:$A$300)-ROW($A$1)+1),ROWS(I$5:I14)),COLUMNS($A14:$A14)))</f>
        <v/>
      </c>
      <c r="K14" s="10" t="str">
        <f t="array" ref="K14">IF(ROWS(H$5:H14)&gt;$B$2,"",INDEX(C$1:I$300,SMALL(IF($B$5:$B$300=$B$1,ROW($A$5:$A$300)-ROW($A$1)+1),ROWS(J$5:J14)),COLUMNS($A14:$A14)))</f>
        <v/>
      </c>
      <c r="L14" s="10" t="str">
        <f t="array" ref="L14">IF(ROWS(I$5:I14)&gt;$B$2,"",INDEX(D$1:J$300,SMALL(IF($B$5:$B$300=$B$1,ROW($A$5:$A$300)-ROW($A$1)+1),ROWS(K$5:K14)),COLUMNS($A14:$A14)))</f>
        <v/>
      </c>
      <c r="M14" s="10" t="str">
        <f t="array" ref="M14">IF(ROWS(J$5:J14)&gt;$B$2,"",INDEX(E$1:K$300,SMALL(IF($B$5:$B$300=$B$1,ROW($A$5:$A$300)-ROW($A$1)+1),ROWS(L$5:L14)),COLUMNS($A14:$A14)))</f>
        <v/>
      </c>
      <c r="N14" s="10" t="str">
        <f t="shared" si="0"/>
        <v/>
      </c>
      <c r="P14" t="str">
        <f>IF(Source!D11="","",IF(Source!J11="N",Source!D11,IF(Source!I11=Source!B11,Source!D11,"")))</f>
        <v>0006</v>
      </c>
      <c r="Q14" t="str">
        <f>IF($P14="","",Source!F11)</f>
        <v>2011</v>
      </c>
      <c r="R14" t="str">
        <f>IF($P14="","",Source!G11)</f>
        <v>LIRF</v>
      </c>
      <c r="S14">
        <f>IF($P14="","",Source!H11)</f>
        <v>200000</v>
      </c>
    </row>
    <row r="15" spans="1:24" x14ac:dyDescent="0.35">
      <c r="A15" t="str">
        <f>IF('Unit List'!G12="","",IF('Unit List'!G12="N",'Unit List'!A12,IF('Unit List'!F12='Unit List'!B12,'Unit List'!A12,"")))</f>
        <v>2023</v>
      </c>
      <c r="B15" t="str">
        <f>IF($A15="","",'Unit List'!B12)</f>
        <v>04</v>
      </c>
      <c r="C15" t="str">
        <f>IF($A15="","",'Unit List'!C12)</f>
        <v>5</v>
      </c>
      <c r="D15" t="str">
        <f>IF($A15="","",'Unit List'!D12)</f>
        <v>0012</v>
      </c>
      <c r="E15" t="str">
        <f>IF($A15="","",'Unit List'!E12)</f>
        <v>YORK TOWNSHIP PUBLIC LIBRARY</v>
      </c>
      <c r="F15" t="str">
        <f>IF($A15="","",'Unit List'!F12)</f>
        <v/>
      </c>
      <c r="G15" t="str">
        <f>IF($A15="","",'Unit List'!G12)</f>
        <v>N</v>
      </c>
      <c r="I15" s="10" t="str">
        <f t="array" ref="I15">IF(ROWS(F$5:F15)&gt;$B$2,"",INDEX(A$1:G$300,SMALL(IF($B$5:$B$300=$B$1,ROW($A$5:$A$300)-ROW($A$1)+1),ROWS(H$5:H15)),COLUMNS($A15:$A15)))</f>
        <v/>
      </c>
      <c r="J15" s="10" t="str">
        <f t="array" ref="J15">IF(ROWS(G$5:G15)&gt;$B$2,"",INDEX(B$1:H$300,SMALL(IF($B$5:$B$300=$B$1,ROW($A$5:$A$300)-ROW($A$1)+1),ROWS(I$5:I15)),COLUMNS($A15:$A15)))</f>
        <v/>
      </c>
      <c r="K15" s="10" t="str">
        <f t="array" ref="K15">IF(ROWS(H$5:H15)&gt;$B$2,"",INDEX(C$1:I$300,SMALL(IF($B$5:$B$300=$B$1,ROW($A$5:$A$300)-ROW($A$1)+1),ROWS(J$5:J15)),COLUMNS($A15:$A15)))</f>
        <v/>
      </c>
      <c r="L15" s="10" t="str">
        <f t="array" ref="L15">IF(ROWS(I$5:I15)&gt;$B$2,"",INDEX(D$1:J$300,SMALL(IF($B$5:$B$300=$B$1,ROW($A$5:$A$300)-ROW($A$1)+1),ROWS(K$5:K15)),COLUMNS($A15:$A15)))</f>
        <v/>
      </c>
      <c r="M15" s="10" t="str">
        <f t="array" ref="M15">IF(ROWS(J$5:J15)&gt;$B$2,"",INDEX(E$1:K$300,SMALL(IF($B$5:$B$300=$B$1,ROW($A$5:$A$300)-ROW($A$1)+1),ROWS(L$5:L15)),COLUMNS($A15:$A15)))</f>
        <v/>
      </c>
      <c r="N15" s="10" t="str">
        <f t="shared" si="0"/>
        <v/>
      </c>
      <c r="P15" t="str">
        <f>IF(Source!D12="","",IF(Source!J12="N",Source!D12,IF(Source!I12=Source!B12,Source!D12,"")))</f>
        <v/>
      </c>
      <c r="Q15" t="str">
        <f>IF($P15="","",Source!F12)</f>
        <v/>
      </c>
      <c r="R15" t="str">
        <f>IF($P15="","",Source!G12)</f>
        <v/>
      </c>
      <c r="S15" t="str">
        <f>IF($P15="","",Source!H12)</f>
        <v/>
      </c>
    </row>
    <row r="16" spans="1:24" x14ac:dyDescent="0.35">
      <c r="A16" t="str">
        <f>IF('Unit List'!G13="","",IF('Unit List'!G13="N",'Unit List'!A13,IF('Unit List'!F13='Unit List'!B13,'Unit List'!A13,"")))</f>
        <v>2023</v>
      </c>
      <c r="B16" t="str">
        <f>IF($A16="","",'Unit List'!B13)</f>
        <v>05</v>
      </c>
      <c r="C16" t="str">
        <f>IF($A16="","",'Unit List'!C13)</f>
        <v>5</v>
      </c>
      <c r="D16" t="str">
        <f>IF($A16="","",'Unit List'!D13)</f>
        <v>0013</v>
      </c>
      <c r="E16" t="str">
        <f>IF($A16="","",'Unit List'!E13)</f>
        <v>HARTFORD CITY PUBLIC LIBRARY</v>
      </c>
      <c r="F16" t="str">
        <f>IF($A16="","",'Unit List'!F13)</f>
        <v/>
      </c>
      <c r="G16" t="str">
        <f>IF($A16="","",'Unit List'!G13)</f>
        <v>N</v>
      </c>
      <c r="P16" t="str">
        <f>IF(Source!D13="","",IF(Source!J13="N",Source!D13,IF(Source!I13=Source!B13,Source!D13,"")))</f>
        <v>0007</v>
      </c>
      <c r="Q16" t="str">
        <f>IF($P16="","",Source!F13)</f>
        <v>0101</v>
      </c>
      <c r="R16" t="str">
        <f>IF($P16="","",Source!G13)</f>
        <v>GENERAL</v>
      </c>
      <c r="S16">
        <f>IF($P16="","",Source!H13)</f>
        <v>170167</v>
      </c>
    </row>
    <row r="17" spans="1:19" x14ac:dyDescent="0.35">
      <c r="A17" t="str">
        <f>IF('Unit List'!G14="","",IF('Unit List'!G14="N",'Unit List'!A14,IF('Unit List'!F14='Unit List'!B14,'Unit List'!A14,"")))</f>
        <v>2023</v>
      </c>
      <c r="B17" t="str">
        <f>IF($A17="","",'Unit List'!B14)</f>
        <v>05</v>
      </c>
      <c r="C17" t="str">
        <f>IF($A17="","",'Unit List'!C14)</f>
        <v>5</v>
      </c>
      <c r="D17" t="str">
        <f>IF($A17="","",'Unit List'!D14)</f>
        <v>0014</v>
      </c>
      <c r="E17" t="str">
        <f>IF($A17="","",'Unit List'!E14)</f>
        <v>MONTPELIER PUBLIC LIBRARY</v>
      </c>
      <c r="F17" t="str">
        <f>IF($A17="","",'Unit List'!F14)</f>
        <v/>
      </c>
      <c r="G17" t="str">
        <f>IF($A17="","",'Unit List'!G14)</f>
        <v>N</v>
      </c>
      <c r="P17" t="str">
        <f>IF(Source!D14="","",IF(Source!J14="N",Source!D14,IF(Source!I14=Source!B14,Source!D14,"")))</f>
        <v>0008</v>
      </c>
      <c r="Q17" t="str">
        <f>IF($P17="","",Source!F14)</f>
        <v>0061</v>
      </c>
      <c r="R17" t="str">
        <f>IF($P17="","",Source!G14)</f>
        <v>RAINY DAY</v>
      </c>
      <c r="S17">
        <f>IF($P17="","",Source!H14)</f>
        <v>7000</v>
      </c>
    </row>
    <row r="18" spans="1:19" x14ac:dyDescent="0.35">
      <c r="A18" t="str">
        <f>IF('Unit List'!G15="","",IF('Unit List'!G15="N",'Unit List'!A15,IF('Unit List'!F15='Unit List'!B15,'Unit List'!A15,"")))</f>
        <v/>
      </c>
      <c r="B18" t="str">
        <f>IF($A18="","",'Unit List'!B15)</f>
        <v/>
      </c>
      <c r="C18" t="str">
        <f>IF($A18="","",'Unit List'!C15)</f>
        <v/>
      </c>
      <c r="D18" t="str">
        <f>IF($A18="","",'Unit List'!D15)</f>
        <v/>
      </c>
      <c r="E18" t="str">
        <f>IF($A18="","",'Unit List'!E15)</f>
        <v/>
      </c>
      <c r="F18" t="str">
        <f>IF($A18="","",'Unit List'!F15)</f>
        <v/>
      </c>
      <c r="G18" t="str">
        <f>IF($A18="","",'Unit List'!G15)</f>
        <v/>
      </c>
      <c r="P18" t="str">
        <f>IF(Source!D15="","",IF(Source!J15="N",Source!D15,IF(Source!I15=Source!B15,Source!D15,"")))</f>
        <v>0008</v>
      </c>
      <c r="Q18" t="str">
        <f>IF($P18="","",Source!F15)</f>
        <v>0101</v>
      </c>
      <c r="R18" t="str">
        <f>IF($P18="","",Source!G15)</f>
        <v>GENERAL</v>
      </c>
      <c r="S18">
        <f>IF($P18="","",Source!H15)</f>
        <v>58676</v>
      </c>
    </row>
    <row r="19" spans="1:19" x14ac:dyDescent="0.35">
      <c r="A19" t="str">
        <f>IF('Unit List'!G16="","",IF('Unit List'!G16="N",'Unit List'!A16,IF('Unit List'!F16='Unit List'!B16,'Unit List'!A16,"")))</f>
        <v>2023</v>
      </c>
      <c r="B19" t="str">
        <f>IF($A19="","",'Unit List'!B16)</f>
        <v>06</v>
      </c>
      <c r="C19" t="str">
        <f>IF($A19="","",'Unit List'!C16)</f>
        <v>5</v>
      </c>
      <c r="D19" t="str">
        <f>IF($A19="","",'Unit List'!D16)</f>
        <v>0015</v>
      </c>
      <c r="E19" t="str">
        <f>IF($A19="","",'Unit List'!E16)</f>
        <v>LEBANON PUBLIC LIBRARY</v>
      </c>
      <c r="F19" t="str">
        <f>IF($A19="","",'Unit List'!F16)</f>
        <v/>
      </c>
      <c r="G19" t="str">
        <f>IF($A19="","",'Unit List'!G16)</f>
        <v>N</v>
      </c>
      <c r="P19" t="str">
        <f>IF(Source!D16="","",IF(Source!J16="N",Source!D16,IF(Source!I16=Source!B16,Source!D16,"")))</f>
        <v>0008</v>
      </c>
      <c r="Q19" t="str">
        <f>IF($P19="","",Source!F16)</f>
        <v>2011</v>
      </c>
      <c r="R19" t="str">
        <f>IF($P19="","",Source!G16)</f>
        <v>LIRF</v>
      </c>
      <c r="S19">
        <f>IF($P19="","",Source!H16)</f>
        <v>0</v>
      </c>
    </row>
    <row r="20" spans="1:19" x14ac:dyDescent="0.35">
      <c r="A20" t="str">
        <f>IF('Unit List'!G17="","",IF('Unit List'!G17="N",'Unit List'!A17,IF('Unit List'!F17='Unit List'!B17,'Unit List'!A17,"")))</f>
        <v>2023</v>
      </c>
      <c r="B20" t="str">
        <f>IF($A20="","",'Unit List'!B17)</f>
        <v>06</v>
      </c>
      <c r="C20" t="str">
        <f>IF($A20="","",'Unit List'!C17)</f>
        <v>5</v>
      </c>
      <c r="D20" t="str">
        <f>IF($A20="","",'Unit List'!D17)</f>
        <v>0016</v>
      </c>
      <c r="E20" t="str">
        <f>IF($A20="","",'Unit List'!E17)</f>
        <v>THORNTOWN PUBLIC LIBRARY</v>
      </c>
      <c r="F20" t="str">
        <f>IF($A20="","",'Unit List'!F17)</f>
        <v/>
      </c>
      <c r="G20" t="str">
        <f>IF($A20="","",'Unit List'!G17)</f>
        <v>N</v>
      </c>
      <c r="P20" t="str">
        <f>IF(Source!D17="","",IF(Source!J17="N",Source!D17,IF(Source!I17=Source!B17,Source!D17,"")))</f>
        <v>0009</v>
      </c>
      <c r="Q20" t="str">
        <f>IF($P20="","",Source!F17)</f>
        <v>0061</v>
      </c>
      <c r="R20" t="str">
        <f>IF($P20="","",Source!G17)</f>
        <v>RAINY DAY</v>
      </c>
      <c r="S20">
        <f>IF($P20="","",Source!H17)</f>
        <v>6000</v>
      </c>
    </row>
    <row r="21" spans="1:19" x14ac:dyDescent="0.35">
      <c r="A21" t="str">
        <f>IF('Unit List'!G18="","",IF('Unit List'!G18="N",'Unit List'!A18,IF('Unit List'!F18='Unit List'!B18,'Unit List'!A18,"")))</f>
        <v>2023</v>
      </c>
      <c r="B21" t="str">
        <f>IF($A21="","",'Unit List'!B18)</f>
        <v>06</v>
      </c>
      <c r="C21" t="str">
        <f>IF($A21="","",'Unit List'!C18)</f>
        <v>5</v>
      </c>
      <c r="D21" t="str">
        <f>IF($A21="","",'Unit List'!D18)</f>
        <v>0296</v>
      </c>
      <c r="E21" t="str">
        <f>IF($A21="","",'Unit List'!E18)</f>
        <v>HUSSEY - MAYFIELD MEMORIAL LIBRARY</v>
      </c>
      <c r="F21" t="str">
        <f>IF($A21="","",'Unit List'!F18)</f>
        <v/>
      </c>
      <c r="G21" t="str">
        <f>IF($A21="","",'Unit List'!G18)</f>
        <v>N</v>
      </c>
      <c r="P21" t="str">
        <f>IF(Source!D18="","",IF(Source!J18="N",Source!D18,IF(Source!I18=Source!B18,Source!D18,"")))</f>
        <v>0009</v>
      </c>
      <c r="Q21" t="str">
        <f>IF($P21="","",Source!F18)</f>
        <v>0101</v>
      </c>
      <c r="R21" t="str">
        <f>IF($P21="","",Source!G18)</f>
        <v>GENERAL</v>
      </c>
      <c r="S21">
        <f>IF($P21="","",Source!H18)</f>
        <v>153714</v>
      </c>
    </row>
    <row r="22" spans="1:19" x14ac:dyDescent="0.35">
      <c r="A22" t="str">
        <f>IF('Unit List'!G19="","",IF('Unit List'!G19="N",'Unit List'!A19,IF('Unit List'!F19='Unit List'!B19,'Unit List'!A19,"")))</f>
        <v>2023</v>
      </c>
      <c r="B22" t="str">
        <f>IF($A22="","",'Unit List'!B19)</f>
        <v>07</v>
      </c>
      <c r="C22" t="str">
        <f>IF($A22="","",'Unit List'!C19)</f>
        <v>5</v>
      </c>
      <c r="D22" t="str">
        <f>IF($A22="","",'Unit List'!D19)</f>
        <v>0017</v>
      </c>
      <c r="E22" t="str">
        <f>IF($A22="","",'Unit List'!E19)</f>
        <v>BROWN COUNTY PUBLIC LIBRARY</v>
      </c>
      <c r="F22" t="str">
        <f>IF($A22="","",'Unit List'!F19)</f>
        <v/>
      </c>
      <c r="G22" t="str">
        <f>IF($A22="","",'Unit List'!G19)</f>
        <v>N</v>
      </c>
      <c r="P22" t="str">
        <f>IF(Source!D19="","",IF(Source!J19="N",Source!D19,IF(Source!I19=Source!B19,Source!D19,"")))</f>
        <v>0009</v>
      </c>
      <c r="Q22" t="str">
        <f>IF($P22="","",Source!F19)</f>
        <v>0180</v>
      </c>
      <c r="R22" t="str">
        <f>IF($P22="","",Source!G19)</f>
        <v>DEBT SERVICE</v>
      </c>
      <c r="S22">
        <f>IF($P22="","",Source!H19)</f>
        <v>113000</v>
      </c>
    </row>
    <row r="23" spans="1:19" x14ac:dyDescent="0.35">
      <c r="A23" t="str">
        <f>IF('Unit List'!G20="","",IF('Unit List'!G20="N",'Unit List'!A20,IF('Unit List'!F20='Unit List'!B20,'Unit List'!A20,"")))</f>
        <v>2023</v>
      </c>
      <c r="B23" t="str">
        <f>IF($A23="","",'Unit List'!B20)</f>
        <v>08</v>
      </c>
      <c r="C23" t="str">
        <f>IF($A23="","",'Unit List'!C20)</f>
        <v>5</v>
      </c>
      <c r="D23" t="str">
        <f>IF($A23="","",'Unit List'!D20)</f>
        <v>0018</v>
      </c>
      <c r="E23" t="str">
        <f>IF($A23="","",'Unit List'!E20)</f>
        <v>CAMDEN-JACKSON TWP PUBLIC LIBRARY</v>
      </c>
      <c r="F23" t="str">
        <f>IF($A23="","",'Unit List'!F20)</f>
        <v/>
      </c>
      <c r="G23" t="str">
        <f>IF($A23="","",'Unit List'!G20)</f>
        <v>N</v>
      </c>
      <c r="P23" t="str">
        <f>IF(Source!D20="","",IF(Source!J20="N",Source!D20,IF(Source!I20=Source!B20,Source!D20,"")))</f>
        <v>0009</v>
      </c>
      <c r="Q23" t="str">
        <f>IF($P23="","",Source!F20)</f>
        <v>2011</v>
      </c>
      <c r="R23" t="str">
        <f>IF($P23="","",Source!G20)</f>
        <v>LIRF</v>
      </c>
      <c r="S23">
        <f>IF($P23="","",Source!H20)</f>
        <v>10000</v>
      </c>
    </row>
    <row r="24" spans="1:19" x14ac:dyDescent="0.35">
      <c r="A24" t="str">
        <f>IF('Unit List'!G21="","",IF('Unit List'!G21="N",'Unit List'!A21,IF('Unit List'!F21='Unit List'!B21,'Unit List'!A21,"")))</f>
        <v>2023</v>
      </c>
      <c r="B24" t="str">
        <f>IF($A24="","",'Unit List'!B21)</f>
        <v>08</v>
      </c>
      <c r="C24" t="str">
        <f>IF($A24="","",'Unit List'!C21)</f>
        <v>5</v>
      </c>
      <c r="D24" t="str">
        <f>IF($A24="","",'Unit List'!D21)</f>
        <v>0019</v>
      </c>
      <c r="E24" t="str">
        <f>IF($A24="","",'Unit List'!E21)</f>
        <v>DELPHI PUBLIC LIBRARY</v>
      </c>
      <c r="F24" t="str">
        <f>IF($A24="","",'Unit List'!F21)</f>
        <v/>
      </c>
      <c r="G24" t="str">
        <f>IF($A24="","",'Unit List'!G21)</f>
        <v>N</v>
      </c>
      <c r="P24" t="str">
        <f>IF(Source!D21="","",IF(Source!J21="N",Source!D21,IF(Source!I21=Source!B21,Source!D21,"")))</f>
        <v>0010</v>
      </c>
      <c r="Q24" t="str">
        <f>IF($P24="","",Source!F21)</f>
        <v>0061</v>
      </c>
      <c r="R24" t="str">
        <f>IF($P24="","",Source!G21)</f>
        <v>RAINY DAY</v>
      </c>
      <c r="S24">
        <f>IF($P24="","",Source!H21)</f>
        <v>900</v>
      </c>
    </row>
    <row r="25" spans="1:19" x14ac:dyDescent="0.35">
      <c r="A25" t="str">
        <f>IF('Unit List'!G22="","",IF('Unit List'!G22="N",'Unit List'!A22,IF('Unit List'!F22='Unit List'!B22,'Unit List'!A22,"")))</f>
        <v>2023</v>
      </c>
      <c r="B25" t="str">
        <f>IF($A25="","",'Unit List'!B22)</f>
        <v>08</v>
      </c>
      <c r="C25" t="str">
        <f>IF($A25="","",'Unit List'!C22)</f>
        <v>5</v>
      </c>
      <c r="D25" t="str">
        <f>IF($A25="","",'Unit List'!D22)</f>
        <v>0020</v>
      </c>
      <c r="E25" t="str">
        <f>IF($A25="","",'Unit List'!E22)</f>
        <v>FLORA PUBLIC LIBRARY</v>
      </c>
      <c r="F25" t="str">
        <f>IF($A25="","",'Unit List'!F22)</f>
        <v/>
      </c>
      <c r="G25" t="str">
        <f>IF($A25="","",'Unit List'!G22)</f>
        <v>N</v>
      </c>
      <c r="P25" t="str">
        <f>IF(Source!D22="","",IF(Source!J22="N",Source!D22,IF(Source!I22=Source!B22,Source!D22,"")))</f>
        <v>0010</v>
      </c>
      <c r="Q25" t="str">
        <f>IF($P25="","",Source!F22)</f>
        <v>0101</v>
      </c>
      <c r="R25" t="str">
        <f>IF($P25="","",Source!G22)</f>
        <v>GENERAL</v>
      </c>
      <c r="S25">
        <f>IF($P25="","",Source!H22)</f>
        <v>219168</v>
      </c>
    </row>
    <row r="26" spans="1:19" x14ac:dyDescent="0.35">
      <c r="A26" t="str">
        <f>IF('Unit List'!G23="","",IF('Unit List'!G23="N",'Unit List'!A23,IF('Unit List'!F23='Unit List'!B23,'Unit List'!A23,"")))</f>
        <v>2023</v>
      </c>
      <c r="B26" t="str">
        <f>IF($A26="","",'Unit List'!B23)</f>
        <v>09</v>
      </c>
      <c r="C26" t="str">
        <f>IF($A26="","",'Unit List'!C23)</f>
        <v>5</v>
      </c>
      <c r="D26" t="str">
        <f>IF($A26="","",'Unit List'!D23)</f>
        <v>0021</v>
      </c>
      <c r="E26" t="str">
        <f>IF($A26="","",'Unit List'!E23)</f>
        <v>LOGANSPORT-CASS PUBLIC LIBRARY</v>
      </c>
      <c r="F26" t="str">
        <f>IF($A26="","",'Unit List'!F23)</f>
        <v/>
      </c>
      <c r="G26" t="str">
        <f>IF($A26="","",'Unit List'!G23)</f>
        <v>N</v>
      </c>
      <c r="P26" t="str">
        <f>IF(Source!D23="","",IF(Source!J23="N",Source!D23,IF(Source!I23=Source!B23,Source!D23,"")))</f>
        <v>0010</v>
      </c>
      <c r="Q26" t="str">
        <f>IF($P26="","",Source!F23)</f>
        <v>2011</v>
      </c>
      <c r="R26" t="str">
        <f>IF($P26="","",Source!G23)</f>
        <v>LIRF</v>
      </c>
      <c r="S26">
        <f>IF($P26="","",Source!H23)</f>
        <v>8000</v>
      </c>
    </row>
    <row r="27" spans="1:19" x14ac:dyDescent="0.35">
      <c r="A27" t="str">
        <f>IF('Unit List'!G24="","",IF('Unit List'!G24="N",'Unit List'!A24,IF('Unit List'!F24='Unit List'!B24,'Unit List'!A24,"")))</f>
        <v>2023</v>
      </c>
      <c r="B27" t="str">
        <f>IF($A27="","",'Unit List'!B24)</f>
        <v>09</v>
      </c>
      <c r="C27" t="str">
        <f>IF($A27="","",'Unit List'!C24)</f>
        <v>5</v>
      </c>
      <c r="D27" t="str">
        <f>IF($A27="","",'Unit List'!D24)</f>
        <v>0022</v>
      </c>
      <c r="E27" t="str">
        <f>IF($A27="","",'Unit List'!E24)</f>
        <v>ROYAL CENTER PUBLIC LIBRARY</v>
      </c>
      <c r="F27" t="str">
        <f>IF($A27="","",'Unit List'!F24)</f>
        <v/>
      </c>
      <c r="G27" t="str">
        <f>IF($A27="","",'Unit List'!G24)</f>
        <v>N</v>
      </c>
      <c r="P27" t="str">
        <f>IF(Source!D24="","",IF(Source!J24="N",Source!D24,IF(Source!I24=Source!B24,Source!D24,"")))</f>
        <v>0011</v>
      </c>
      <c r="Q27" t="str">
        <f>IF($P27="","",Source!F24)</f>
        <v>0061</v>
      </c>
      <c r="R27" t="str">
        <f>IF($P27="","",Source!G24)</f>
        <v>RAINY DAY</v>
      </c>
      <c r="S27">
        <f>IF($P27="","",Source!H24)</f>
        <v>10000</v>
      </c>
    </row>
    <row r="28" spans="1:19" x14ac:dyDescent="0.35">
      <c r="A28" t="str">
        <f>IF('Unit List'!G25="","",IF('Unit List'!G25="N",'Unit List'!A25,IF('Unit List'!F25='Unit List'!B25,'Unit List'!A25,"")))</f>
        <v>2023</v>
      </c>
      <c r="B28" t="str">
        <f>IF($A28="","",'Unit List'!B25)</f>
        <v>09</v>
      </c>
      <c r="C28" t="str">
        <f>IF($A28="","",'Unit List'!C25)</f>
        <v>5</v>
      </c>
      <c r="D28" t="str">
        <f>IF($A28="","",'Unit List'!D25)</f>
        <v>0023</v>
      </c>
      <c r="E28" t="str">
        <f>IF($A28="","",'Unit List'!E25)</f>
        <v>WALTON PUBLIC LIBRARY</v>
      </c>
      <c r="F28" t="str">
        <f>IF($A28="","",'Unit List'!F25)</f>
        <v/>
      </c>
      <c r="G28" t="str">
        <f>IF($A28="","",'Unit List'!G25)</f>
        <v>N</v>
      </c>
      <c r="P28" t="str">
        <f>IF(Source!D25="","",IF(Source!J25="N",Source!D25,IF(Source!I25=Source!B25,Source!D25,"")))</f>
        <v>0011</v>
      </c>
      <c r="Q28" t="str">
        <f>IF($P28="","",Source!F25)</f>
        <v>0101</v>
      </c>
      <c r="R28" t="str">
        <f>IF($P28="","",Source!G25)</f>
        <v>GENERAL</v>
      </c>
      <c r="S28">
        <f>IF($P28="","",Source!H25)</f>
        <v>357000</v>
      </c>
    </row>
    <row r="29" spans="1:19" x14ac:dyDescent="0.35">
      <c r="A29" t="str">
        <f>IF('Unit List'!G26="","",IF('Unit List'!G26="N",'Unit List'!A26,IF('Unit List'!F26='Unit List'!B26,'Unit List'!A26,"")))</f>
        <v>2023</v>
      </c>
      <c r="B29" t="str">
        <f>IF($A29="","",'Unit List'!B26)</f>
        <v>10</v>
      </c>
      <c r="C29" t="str">
        <f>IF($A29="","",'Unit List'!C26)</f>
        <v>5</v>
      </c>
      <c r="D29" t="str">
        <f>IF($A29="","",'Unit List'!D26)</f>
        <v>0025</v>
      </c>
      <c r="E29" t="str">
        <f>IF($A29="","",'Unit List'!E26)</f>
        <v>JEFFERSONVILLE TOWNSHIP PUBLIC LIBRARY</v>
      </c>
      <c r="F29" t="str">
        <f>IF($A29="","",'Unit List'!F26)</f>
        <v/>
      </c>
      <c r="G29" t="str">
        <f>IF($A29="","",'Unit List'!G26)</f>
        <v>N</v>
      </c>
      <c r="P29" t="str">
        <f>IF(Source!D26="","",IF(Source!J26="N",Source!D26,IF(Source!I26=Source!B26,Source!D26,"")))</f>
        <v>0011</v>
      </c>
      <c r="Q29" t="str">
        <f>IF($P29="","",Source!F26)</f>
        <v>2011</v>
      </c>
      <c r="R29" t="str">
        <f>IF($P29="","",Source!G26)</f>
        <v>LIRF</v>
      </c>
      <c r="S29">
        <f>IF($P29="","",Source!H26)</f>
        <v>20000</v>
      </c>
    </row>
    <row r="30" spans="1:19" x14ac:dyDescent="0.35">
      <c r="A30" t="str">
        <f>IF('Unit List'!G27="","",IF('Unit List'!G27="N",'Unit List'!A27,IF('Unit List'!F27='Unit List'!B27,'Unit List'!A27,"")))</f>
        <v>2023</v>
      </c>
      <c r="B30" t="str">
        <f>IF($A30="","",'Unit List'!B27)</f>
        <v>10</v>
      </c>
      <c r="C30" t="str">
        <f>IF($A30="","",'Unit List'!C27)</f>
        <v>5</v>
      </c>
      <c r="D30" t="str">
        <f>IF($A30="","",'Unit List'!D27)</f>
        <v>0287</v>
      </c>
      <c r="E30" t="str">
        <f>IF($A30="","",'Unit List'!E27)</f>
        <v>CHARLESTOWN-CLARK COUNTY CONTRACTUAL LIB</v>
      </c>
      <c r="F30" t="str">
        <f>IF($A30="","",'Unit List'!F27)</f>
        <v/>
      </c>
      <c r="G30" t="str">
        <f>IF($A30="","",'Unit List'!G27)</f>
        <v>N</v>
      </c>
      <c r="P30" t="str">
        <f>IF(Source!D27="","",IF(Source!J27="N",Source!D27,IF(Source!I27=Source!B27,Source!D27,"")))</f>
        <v>0012</v>
      </c>
      <c r="Q30" t="str">
        <f>IF($P30="","",Source!F27)</f>
        <v>0101</v>
      </c>
      <c r="R30" t="str">
        <f>IF($P30="","",Source!G27)</f>
        <v>GENERAL</v>
      </c>
      <c r="S30">
        <f>IF($P30="","",Source!H27)</f>
        <v>23240</v>
      </c>
    </row>
    <row r="31" spans="1:19" x14ac:dyDescent="0.35">
      <c r="A31" t="str">
        <f>IF('Unit List'!G28="","",IF('Unit List'!G28="N",'Unit List'!A28,IF('Unit List'!F28='Unit List'!B28,'Unit List'!A28,"")))</f>
        <v>2023</v>
      </c>
      <c r="B31" t="str">
        <f>IF($A31="","",'Unit List'!B28)</f>
        <v>11</v>
      </c>
      <c r="C31" t="str">
        <f>IF($A31="","",'Unit List'!C28)</f>
        <v>5</v>
      </c>
      <c r="D31" t="str">
        <f>IF($A31="","",'Unit List'!D28)</f>
        <v>0026</v>
      </c>
      <c r="E31" t="str">
        <f>IF($A31="","",'Unit List'!E28)</f>
        <v>BRAZIL PUBLIC LIBRARY</v>
      </c>
      <c r="F31" t="str">
        <f>IF($A31="","",'Unit List'!F28)</f>
        <v/>
      </c>
      <c r="G31" t="str">
        <f>IF($A31="","",'Unit List'!G28)</f>
        <v>N</v>
      </c>
      <c r="P31" t="str">
        <f>IF(Source!D28="","",IF(Source!J28="N",Source!D28,IF(Source!I28=Source!B28,Source!D28,"")))</f>
        <v>0013</v>
      </c>
      <c r="Q31" t="str">
        <f>IF($P31="","",Source!F28)</f>
        <v>0101</v>
      </c>
      <c r="R31" t="str">
        <f>IF($P31="","",Source!G28)</f>
        <v>GENERAL</v>
      </c>
      <c r="S31">
        <f>IF($P31="","",Source!H28)</f>
        <v>471192</v>
      </c>
    </row>
    <row r="32" spans="1:19" x14ac:dyDescent="0.35">
      <c r="A32" t="str">
        <f>IF('Unit List'!G29="","",IF('Unit List'!G29="N",'Unit List'!A29,IF('Unit List'!F29='Unit List'!B29,'Unit List'!A29,"")))</f>
        <v>2023</v>
      </c>
      <c r="B32" t="str">
        <f>IF($A32="","",'Unit List'!B29)</f>
        <v>12</v>
      </c>
      <c r="C32" t="str">
        <f>IF($A32="","",'Unit List'!C29)</f>
        <v>5</v>
      </c>
      <c r="D32" t="str">
        <f>IF($A32="","",'Unit List'!D29)</f>
        <v>0027</v>
      </c>
      <c r="E32" t="str">
        <f>IF($A32="","",'Unit List'!E29)</f>
        <v>COLFAX-PERRY TOWNSHIP PUBLIC LIBRARY</v>
      </c>
      <c r="F32" t="str">
        <f>IF($A32="","",'Unit List'!F29)</f>
        <v/>
      </c>
      <c r="G32" t="str">
        <f>IF($A32="","",'Unit List'!G29)</f>
        <v>N</v>
      </c>
      <c r="P32" t="str">
        <f>IF(Source!D29="","",IF(Source!J29="N",Source!D29,IF(Source!I29=Source!B29,Source!D29,"")))</f>
        <v>0013</v>
      </c>
      <c r="Q32" t="str">
        <f>IF($P32="","",Source!F29)</f>
        <v>0180</v>
      </c>
      <c r="R32" t="str">
        <f>IF($P32="","",Source!G29)</f>
        <v>DEBT SERVICE</v>
      </c>
      <c r="S32">
        <f>IF($P32="","",Source!H29)</f>
        <v>107307</v>
      </c>
    </row>
    <row r="33" spans="1:19" x14ac:dyDescent="0.35">
      <c r="A33" t="str">
        <f>IF('Unit List'!G30="","",IF('Unit List'!G30="N",'Unit List'!A30,IF('Unit List'!F30='Unit List'!B30,'Unit List'!A30,"")))</f>
        <v>2023</v>
      </c>
      <c r="B33" t="str">
        <f>IF($A33="","",'Unit List'!B30)</f>
        <v>12</v>
      </c>
      <c r="C33" t="str">
        <f>IF($A33="","",'Unit List'!C30)</f>
        <v>5</v>
      </c>
      <c r="D33" t="str">
        <f>IF($A33="","",'Unit List'!D30)</f>
        <v>0028</v>
      </c>
      <c r="E33" t="str">
        <f>IF($A33="","",'Unit List'!E30)</f>
        <v>FRANKFORT COMMUNITY PUBLIC LIBRARY</v>
      </c>
      <c r="F33" t="str">
        <f>IF($A33="","",'Unit List'!F30)</f>
        <v/>
      </c>
      <c r="G33" t="str">
        <f>IF($A33="","",'Unit List'!G30)</f>
        <v>N</v>
      </c>
      <c r="P33" t="str">
        <f>IF(Source!D30="","",IF(Source!J30="N",Source!D30,IF(Source!I30=Source!B30,Source!D30,"")))</f>
        <v>0013</v>
      </c>
      <c r="Q33" t="str">
        <f>IF($P33="","",Source!F30)</f>
        <v>2011</v>
      </c>
      <c r="R33" t="str">
        <f>IF($P33="","",Source!G30)</f>
        <v>LIRF</v>
      </c>
      <c r="S33">
        <f>IF($P33="","",Source!H30)</f>
        <v>0</v>
      </c>
    </row>
    <row r="34" spans="1:19" x14ac:dyDescent="0.35">
      <c r="A34" t="str">
        <f>IF('Unit List'!G31="","",IF('Unit List'!G31="N",'Unit List'!A31,IF('Unit List'!F31='Unit List'!B31,'Unit List'!A31,"")))</f>
        <v>2023</v>
      </c>
      <c r="B34" t="str">
        <f>IF($A34="","",'Unit List'!B31)</f>
        <v>12</v>
      </c>
      <c r="C34" t="str">
        <f>IF($A34="","",'Unit List'!C31)</f>
        <v>5</v>
      </c>
      <c r="D34" t="str">
        <f>IF($A34="","",'Unit List'!D31)</f>
        <v>0029</v>
      </c>
      <c r="E34" t="str">
        <f>IF($A34="","",'Unit List'!E31)</f>
        <v>KIRKLIN PUBLIC LIBRARY</v>
      </c>
      <c r="F34" t="str">
        <f>IF($A34="","",'Unit List'!F31)</f>
        <v/>
      </c>
      <c r="G34" t="str">
        <f>IF($A34="","",'Unit List'!G31)</f>
        <v>N</v>
      </c>
      <c r="P34" t="str">
        <f>IF(Source!D31="","",IF(Source!J31="N",Source!D31,IF(Source!I31=Source!B31,Source!D31,"")))</f>
        <v>0014</v>
      </c>
      <c r="Q34" t="str">
        <f>IF($P34="","",Source!F31)</f>
        <v>0101</v>
      </c>
      <c r="R34" t="str">
        <f>IF($P34="","",Source!G31)</f>
        <v>GENERAL</v>
      </c>
      <c r="S34">
        <f>IF($P34="","",Source!H31)</f>
        <v>159980</v>
      </c>
    </row>
    <row r="35" spans="1:19" x14ac:dyDescent="0.35">
      <c r="A35" t="str">
        <f>IF('Unit List'!G32="","",IF('Unit List'!G32="N",'Unit List'!A32,IF('Unit List'!F32='Unit List'!B32,'Unit List'!A32,"")))</f>
        <v>2023</v>
      </c>
      <c r="B35" t="str">
        <f>IF($A35="","",'Unit List'!B32)</f>
        <v>12</v>
      </c>
      <c r="C35" t="str">
        <f>IF($A35="","",'Unit List'!C32)</f>
        <v>5</v>
      </c>
      <c r="D35" t="str">
        <f>IF($A35="","",'Unit List'!D32)</f>
        <v>0286</v>
      </c>
      <c r="E35" t="str">
        <f>IF($A35="","",'Unit List'!E32)</f>
        <v>CLINTON COUNTY CONTRACTUAL PUBLIC LIB</v>
      </c>
      <c r="F35" t="str">
        <f>IF($A35="","",'Unit List'!F32)</f>
        <v/>
      </c>
      <c r="G35" t="str">
        <f>IF($A35="","",'Unit List'!G32)</f>
        <v>N</v>
      </c>
      <c r="P35" t="str">
        <f>IF(Source!D32="","",IF(Source!J32="N",Source!D32,IF(Source!I32=Source!B32,Source!D32,"")))</f>
        <v>0014</v>
      </c>
      <c r="Q35" t="str">
        <f>IF($P35="","",Source!F32)</f>
        <v>2011</v>
      </c>
      <c r="R35" t="str">
        <f>IF($P35="","",Source!G32)</f>
        <v>LIRF</v>
      </c>
      <c r="S35">
        <f>IF($P35="","",Source!H32)</f>
        <v>0</v>
      </c>
    </row>
    <row r="36" spans="1:19" x14ac:dyDescent="0.35">
      <c r="A36" t="str">
        <f>IF('Unit List'!G33="","",IF('Unit List'!G33="N",'Unit List'!A33,IF('Unit List'!F33='Unit List'!B33,'Unit List'!A33,"")))</f>
        <v>2023</v>
      </c>
      <c r="B36" t="str">
        <f>IF($A36="","",'Unit List'!B33)</f>
        <v>13</v>
      </c>
      <c r="C36" t="str">
        <f>IF($A36="","",'Unit List'!C33)</f>
        <v>5</v>
      </c>
      <c r="D36" t="str">
        <f>IF($A36="","",'Unit List'!D33)</f>
        <v>0030</v>
      </c>
      <c r="E36" t="str">
        <f>IF($A36="","",'Unit List'!E33)</f>
        <v>CRAWFORD COUNTY PUBLIC LIBRARY</v>
      </c>
      <c r="F36" t="str">
        <f>IF($A36="","",'Unit List'!F33)</f>
        <v/>
      </c>
      <c r="G36" t="str">
        <f>IF($A36="","",'Unit List'!G33)</f>
        <v>N</v>
      </c>
      <c r="P36" t="str">
        <f>IF(Source!D33="","",IF(Source!J33="N",Source!D33,IF(Source!I33=Source!B33,Source!D33,"")))</f>
        <v/>
      </c>
      <c r="Q36" t="str">
        <f>IF($P36="","",Source!F33)</f>
        <v/>
      </c>
      <c r="R36" t="str">
        <f>IF($P36="","",Source!G33)</f>
        <v/>
      </c>
      <c r="S36" t="str">
        <f>IF($P36="","",Source!H33)</f>
        <v/>
      </c>
    </row>
    <row r="37" spans="1:19" x14ac:dyDescent="0.35">
      <c r="A37" t="str">
        <f>IF('Unit List'!G34="","",IF('Unit List'!G34="N",'Unit List'!A34,IF('Unit List'!F34='Unit List'!B34,'Unit List'!A34,"")))</f>
        <v>2023</v>
      </c>
      <c r="B37" t="str">
        <f>IF($A37="","",'Unit List'!B34)</f>
        <v>14</v>
      </c>
      <c r="C37" t="str">
        <f>IF($A37="","",'Unit List'!C34)</f>
        <v>5</v>
      </c>
      <c r="D37" t="str">
        <f>IF($A37="","",'Unit List'!D34)</f>
        <v>0031</v>
      </c>
      <c r="E37" t="str">
        <f>IF($A37="","",'Unit List'!E34)</f>
        <v>ODON-WINKELPLECK PUBLIC LIBRARY</v>
      </c>
      <c r="F37" t="str">
        <f>IF($A37="","",'Unit List'!F34)</f>
        <v/>
      </c>
      <c r="G37" t="str">
        <f>IF($A37="","",'Unit List'!G34)</f>
        <v>N</v>
      </c>
      <c r="P37" t="str">
        <f>IF(Source!D34="","",IF(Source!J34="N",Source!D34,IF(Source!I34=Source!B34,Source!D34,"")))</f>
        <v>0015</v>
      </c>
      <c r="Q37" t="str">
        <f>IF($P37="","",Source!F34)</f>
        <v>0101</v>
      </c>
      <c r="R37" t="str">
        <f>IF($P37="","",Source!G34)</f>
        <v>GENERAL</v>
      </c>
      <c r="S37">
        <f>IF($P37="","",Source!H34)</f>
        <v>2068957</v>
      </c>
    </row>
    <row r="38" spans="1:19" x14ac:dyDescent="0.35">
      <c r="A38" t="str">
        <f>IF('Unit List'!G35="","",IF('Unit List'!G35="N",'Unit List'!A35,IF('Unit List'!F35='Unit List'!B35,'Unit List'!A35,"")))</f>
        <v>2023</v>
      </c>
      <c r="B38" t="str">
        <f>IF($A38="","",'Unit List'!B35)</f>
        <v>14</v>
      </c>
      <c r="C38" t="str">
        <f>IF($A38="","",'Unit List'!C35)</f>
        <v>5</v>
      </c>
      <c r="D38" t="str">
        <f>IF($A38="","",'Unit List'!D35)</f>
        <v>0032</v>
      </c>
      <c r="E38" t="str">
        <f>IF($A38="","",'Unit List'!E35)</f>
        <v>WASHINGTON CARNEGIE PUBLIC LIBRARY</v>
      </c>
      <c r="F38" t="str">
        <f>IF($A38="","",'Unit List'!F35)</f>
        <v/>
      </c>
      <c r="G38" t="str">
        <f>IF($A38="","",'Unit List'!G35)</f>
        <v>N</v>
      </c>
      <c r="P38" t="str">
        <f>IF(Source!D35="","",IF(Source!J35="N",Source!D35,IF(Source!I35=Source!B35,Source!D35,"")))</f>
        <v>0015</v>
      </c>
      <c r="Q38" t="str">
        <f>IF($P38="","",Source!F35)</f>
        <v>0283</v>
      </c>
      <c r="R38" t="str">
        <f>IF($P38="","",Source!G35)</f>
        <v>L/R PAYMENT</v>
      </c>
      <c r="S38">
        <f>IF($P38="","",Source!H35)</f>
        <v>684861</v>
      </c>
    </row>
    <row r="39" spans="1:19" x14ac:dyDescent="0.35">
      <c r="A39" t="str">
        <f>IF('Unit List'!G36="","",IF('Unit List'!G36="N",'Unit List'!A36,IF('Unit List'!F36='Unit List'!B36,'Unit List'!A36,"")))</f>
        <v>2023</v>
      </c>
      <c r="B39" t="str">
        <f>IF($A39="","",'Unit List'!B36)</f>
        <v>15</v>
      </c>
      <c r="C39" t="str">
        <f>IF($A39="","",'Unit List'!C36)</f>
        <v>5</v>
      </c>
      <c r="D39" t="str">
        <f>IF($A39="","",'Unit List'!D36)</f>
        <v>0033</v>
      </c>
      <c r="E39" t="str">
        <f>IF($A39="","",'Unit List'!E36)</f>
        <v>AURORA PUBLIC LIBRARY</v>
      </c>
      <c r="F39" t="str">
        <f>IF($A39="","",'Unit List'!F36)</f>
        <v/>
      </c>
      <c r="G39" t="str">
        <f>IF($A39="","",'Unit List'!G36)</f>
        <v>N</v>
      </c>
      <c r="P39" t="str">
        <f>IF(Source!D36="","",IF(Source!J36="N",Source!D36,IF(Source!I36=Source!B36,Source!D36,"")))</f>
        <v>0016</v>
      </c>
      <c r="Q39" t="str">
        <f>IF($P39="","",Source!F36)</f>
        <v>0061</v>
      </c>
      <c r="R39" t="str">
        <f>IF($P39="","",Source!G36)</f>
        <v>RAINY DAY</v>
      </c>
      <c r="S39">
        <f>IF($P39="","",Source!H36)</f>
        <v>125000</v>
      </c>
    </row>
    <row r="40" spans="1:19" x14ac:dyDescent="0.35">
      <c r="A40" t="str">
        <f>IF('Unit List'!G37="","",IF('Unit List'!G37="N",'Unit List'!A37,IF('Unit List'!F37='Unit List'!B37,'Unit List'!A37,"")))</f>
        <v>2023</v>
      </c>
      <c r="B40" t="str">
        <f>IF($A40="","",'Unit List'!B37)</f>
        <v>15</v>
      </c>
      <c r="C40" t="str">
        <f>IF($A40="","",'Unit List'!C37)</f>
        <v>5</v>
      </c>
      <c r="D40" t="str">
        <f>IF($A40="","",'Unit List'!D37)</f>
        <v>0034</v>
      </c>
      <c r="E40" t="str">
        <f>IF($A40="","",'Unit List'!E37)</f>
        <v>LAWRENCEBURG PUBLIC LIBRARY</v>
      </c>
      <c r="F40" t="str">
        <f>IF($A40="","",'Unit List'!F37)</f>
        <v/>
      </c>
      <c r="G40" t="str">
        <f>IF($A40="","",'Unit List'!G37)</f>
        <v>N</v>
      </c>
      <c r="P40" t="str">
        <f>IF(Source!D37="","",IF(Source!J37="N",Source!D37,IF(Source!I37=Source!B37,Source!D37,"")))</f>
        <v>0016</v>
      </c>
      <c r="Q40" t="str">
        <f>IF($P40="","",Source!F37)</f>
        <v>0101</v>
      </c>
      <c r="R40" t="str">
        <f>IF($P40="","",Source!G37)</f>
        <v>GENERAL</v>
      </c>
      <c r="S40">
        <f>IF($P40="","",Source!H37)</f>
        <v>815364</v>
      </c>
    </row>
    <row r="41" spans="1:19" x14ac:dyDescent="0.35">
      <c r="A41" t="str">
        <f>IF('Unit List'!G38="","",IF('Unit List'!G38="N",'Unit List'!A38,IF('Unit List'!F38='Unit List'!B38,'Unit List'!A38,"")))</f>
        <v>2023</v>
      </c>
      <c r="B41" t="str">
        <f>IF($A41="","",'Unit List'!B38)</f>
        <v>16</v>
      </c>
      <c r="C41" t="str">
        <f>IF($A41="","",'Unit List'!C38)</f>
        <v>5</v>
      </c>
      <c r="D41" t="str">
        <f>IF($A41="","",'Unit List'!D38)</f>
        <v>0035</v>
      </c>
      <c r="E41" t="str">
        <f>IF($A41="","",'Unit List'!E38)</f>
        <v>GREENSBURG PUBLIC LIBRARY</v>
      </c>
      <c r="F41" t="str">
        <f>IF($A41="","",'Unit List'!F38)</f>
        <v/>
      </c>
      <c r="G41" t="str">
        <f>IF($A41="","",'Unit List'!G38)</f>
        <v>N</v>
      </c>
      <c r="P41" t="str">
        <f>IF(Source!D38="","",IF(Source!J38="N",Source!D38,IF(Source!I38=Source!B38,Source!D38,"")))</f>
        <v>0296</v>
      </c>
      <c r="Q41" t="str">
        <f>IF($P41="","",Source!F38)</f>
        <v>0061</v>
      </c>
      <c r="R41" t="str">
        <f>IF($P41="","",Source!G38)</f>
        <v>RAINY DAY</v>
      </c>
      <c r="S41">
        <f>IF($P41="","",Source!H38)</f>
        <v>53792</v>
      </c>
    </row>
    <row r="42" spans="1:19" x14ac:dyDescent="0.35">
      <c r="A42" t="str">
        <f>IF('Unit List'!G39="","",IF('Unit List'!G39="N",'Unit List'!A39,IF('Unit List'!F39='Unit List'!B39,'Unit List'!A39,"")))</f>
        <v>2023</v>
      </c>
      <c r="B42" t="str">
        <f>IF($A42="","",'Unit List'!B39)</f>
        <v>16</v>
      </c>
      <c r="C42" t="str">
        <f>IF($A42="","",'Unit List'!C39)</f>
        <v>5</v>
      </c>
      <c r="D42" t="str">
        <f>IF($A42="","",'Unit List'!D39)</f>
        <v>0283</v>
      </c>
      <c r="E42" t="str">
        <f>IF($A42="","",'Unit List'!E39)</f>
        <v>DECATUR COUNTY CONTRACTUAL LIBRARY</v>
      </c>
      <c r="F42" t="str">
        <f>IF($A42="","",'Unit List'!F39)</f>
        <v/>
      </c>
      <c r="G42" t="str">
        <f>IF($A42="","",'Unit List'!G39)</f>
        <v>N</v>
      </c>
      <c r="P42" t="str">
        <f>IF(Source!D39="","",IF(Source!J39="N",Source!D39,IF(Source!I39=Source!B39,Source!D39,"")))</f>
        <v>0296</v>
      </c>
      <c r="Q42" t="str">
        <f>IF($P42="","",Source!F39)</f>
        <v>0101</v>
      </c>
      <c r="R42" t="str">
        <f>IF($P42="","",Source!G39)</f>
        <v>GENERAL</v>
      </c>
      <c r="S42">
        <f>IF($P42="","",Source!H39)</f>
        <v>3826256</v>
      </c>
    </row>
    <row r="43" spans="1:19" x14ac:dyDescent="0.35">
      <c r="A43" t="str">
        <f>IF('Unit List'!G40="","",IF('Unit List'!G40="N",'Unit List'!A40,IF('Unit List'!F40='Unit List'!B40,'Unit List'!A40,"")))</f>
        <v>2023</v>
      </c>
      <c r="B43" t="str">
        <f>IF($A43="","",'Unit List'!B40)</f>
        <v>17</v>
      </c>
      <c r="C43" t="str">
        <f>IF($A43="","",'Unit List'!C40)</f>
        <v>5</v>
      </c>
      <c r="D43" t="str">
        <f>IF($A43="","",'Unit List'!D40)</f>
        <v>0036</v>
      </c>
      <c r="E43" t="str">
        <f>IF($A43="","",'Unit List'!E40)</f>
        <v>AUBURN-ECKHART PUBLIC LIBRARY</v>
      </c>
      <c r="F43" t="str">
        <f>IF($A43="","",'Unit List'!F40)</f>
        <v/>
      </c>
      <c r="G43" t="str">
        <f>IF($A43="","",'Unit List'!G40)</f>
        <v>N</v>
      </c>
      <c r="P43" t="str">
        <f>IF(Source!D40="","",IF(Source!J40="N",Source!D40,IF(Source!I40=Source!B40,Source!D40,"")))</f>
        <v>0296</v>
      </c>
      <c r="Q43" t="str">
        <f>IF($P43="","",Source!F40)</f>
        <v>0180</v>
      </c>
      <c r="R43" t="str">
        <f>IF($P43="","",Source!G40)</f>
        <v>DEBT SERVICE</v>
      </c>
      <c r="S43">
        <f>IF($P43="","",Source!H40)</f>
        <v>301484</v>
      </c>
    </row>
    <row r="44" spans="1:19" x14ac:dyDescent="0.35">
      <c r="A44" t="str">
        <f>IF('Unit List'!G41="","",IF('Unit List'!G41="N",'Unit List'!A41,IF('Unit List'!F41='Unit List'!B41,'Unit List'!A41,"")))</f>
        <v>2023</v>
      </c>
      <c r="B44" t="str">
        <f>IF($A44="","",'Unit List'!B41)</f>
        <v>17</v>
      </c>
      <c r="C44" t="str">
        <f>IF($A44="","",'Unit List'!C41)</f>
        <v>5</v>
      </c>
      <c r="D44" t="str">
        <f>IF($A44="","",'Unit List'!D41)</f>
        <v>0037</v>
      </c>
      <c r="E44" t="str">
        <f>IF($A44="","",'Unit List'!E41)</f>
        <v>BUTLER CARNEGIE PUBLIC LIBRARY</v>
      </c>
      <c r="F44" t="str">
        <f>IF($A44="","",'Unit List'!F41)</f>
        <v/>
      </c>
      <c r="G44" t="str">
        <f>IF($A44="","",'Unit List'!G41)</f>
        <v>N</v>
      </c>
      <c r="P44" t="str">
        <f>IF(Source!D41="","",IF(Source!J41="N",Source!D41,IF(Source!I41=Source!B41,Source!D41,"")))</f>
        <v>0296</v>
      </c>
      <c r="Q44" t="str">
        <f>IF($P44="","",Source!F41)</f>
        <v>0283</v>
      </c>
      <c r="R44" t="str">
        <f>IF($P44="","",Source!G41)</f>
        <v>L/R PAYMENT</v>
      </c>
      <c r="S44">
        <f>IF($P44="","",Source!H41)</f>
        <v>332000</v>
      </c>
    </row>
    <row r="45" spans="1:19" x14ac:dyDescent="0.35">
      <c r="A45" t="str">
        <f>IF('Unit List'!G42="","",IF('Unit List'!G42="N",'Unit List'!A42,IF('Unit List'!F42='Unit List'!B42,'Unit List'!A42,"")))</f>
        <v>2023</v>
      </c>
      <c r="B45" t="str">
        <f>IF($A45="","",'Unit List'!B42)</f>
        <v>17</v>
      </c>
      <c r="C45" t="str">
        <f>IF($A45="","",'Unit List'!C42)</f>
        <v>5</v>
      </c>
      <c r="D45" t="str">
        <f>IF($A45="","",'Unit List'!D42)</f>
        <v>0038</v>
      </c>
      <c r="E45" t="str">
        <f>IF($A45="","",'Unit List'!E42)</f>
        <v>GARRETT PUBLIC LIBRARY</v>
      </c>
      <c r="F45" t="str">
        <f>IF($A45="","",'Unit List'!F42)</f>
        <v/>
      </c>
      <c r="G45" t="str">
        <f>IF($A45="","",'Unit List'!G42)</f>
        <v>N</v>
      </c>
      <c r="P45" t="str">
        <f>IF(Source!D42="","",IF(Source!J42="N",Source!D42,IF(Source!I42=Source!B42,Source!D42,"")))</f>
        <v>0296</v>
      </c>
      <c r="Q45" t="str">
        <f>IF($P45="","",Source!F42)</f>
        <v>2011</v>
      </c>
      <c r="R45" t="str">
        <f>IF($P45="","",Source!G42)</f>
        <v>LIRF</v>
      </c>
      <c r="S45">
        <f>IF($P45="","",Source!H42)</f>
        <v>20500</v>
      </c>
    </row>
    <row r="46" spans="1:19" x14ac:dyDescent="0.35">
      <c r="A46" t="str">
        <f>IF('Unit List'!G43="","",IF('Unit List'!G43="N",'Unit List'!A43,IF('Unit List'!F43='Unit List'!B43,'Unit List'!A43,"")))</f>
        <v>2023</v>
      </c>
      <c r="B46" t="str">
        <f>IF($A46="","",'Unit List'!B43)</f>
        <v>17</v>
      </c>
      <c r="C46" t="str">
        <f>IF($A46="","",'Unit List'!C43)</f>
        <v>5</v>
      </c>
      <c r="D46" t="str">
        <f>IF($A46="","",'Unit List'!D43)</f>
        <v>0039</v>
      </c>
      <c r="E46" t="str">
        <f>IF($A46="","",'Unit List'!E43)</f>
        <v>WATERLOO PUBLIC LIBRARY</v>
      </c>
      <c r="F46" t="str">
        <f>IF($A46="","",'Unit List'!F43)</f>
        <v/>
      </c>
      <c r="G46" t="str">
        <f>IF($A46="","",'Unit List'!G43)</f>
        <v>N</v>
      </c>
      <c r="P46" t="str">
        <f>IF(Source!D43="","",IF(Source!J43="N",Source!D43,IF(Source!I43=Source!B43,Source!D43,"")))</f>
        <v>0017</v>
      </c>
      <c r="Q46" t="str">
        <f>IF($P46="","",Source!F43)</f>
        <v>0101</v>
      </c>
      <c r="R46" t="str">
        <f>IF($P46="","",Source!G43)</f>
        <v>GENERAL</v>
      </c>
      <c r="S46">
        <f>IF($P46="","",Source!H43)</f>
        <v>745845</v>
      </c>
    </row>
    <row r="47" spans="1:19" x14ac:dyDescent="0.35">
      <c r="A47" t="str">
        <f>IF('Unit List'!G44="","",IF('Unit List'!G44="N",'Unit List'!A44,IF('Unit List'!F44='Unit List'!B44,'Unit List'!A44,"")))</f>
        <v>2023</v>
      </c>
      <c r="B47" t="str">
        <f>IF($A47="","",'Unit List'!B44)</f>
        <v>18</v>
      </c>
      <c r="C47" t="str">
        <f>IF($A47="","",'Unit List'!C44)</f>
        <v>5</v>
      </c>
      <c r="D47" t="str">
        <f>IF($A47="","",'Unit List'!D44)</f>
        <v>0040</v>
      </c>
      <c r="E47" t="str">
        <f>IF($A47="","",'Unit List'!E44)</f>
        <v>MUNCIE PUBLIC LIBRARY</v>
      </c>
      <c r="F47" t="str">
        <f>IF($A47="","",'Unit List'!F44)</f>
        <v/>
      </c>
      <c r="G47" t="str">
        <f>IF($A47="","",'Unit List'!G44)</f>
        <v>N</v>
      </c>
      <c r="P47" t="str">
        <f>IF(Source!D44="","",IF(Source!J44="N",Source!D44,IF(Source!I44=Source!B44,Source!D44,"")))</f>
        <v>0017</v>
      </c>
      <c r="Q47" t="str">
        <f>IF($P47="","",Source!F44)</f>
        <v>2011</v>
      </c>
      <c r="R47" t="str">
        <f>IF($P47="","",Source!G44)</f>
        <v>LIRF</v>
      </c>
      <c r="S47">
        <f>IF($P47="","",Source!H44)</f>
        <v>194473</v>
      </c>
    </row>
    <row r="48" spans="1:19" x14ac:dyDescent="0.35">
      <c r="A48" t="str">
        <f>IF('Unit List'!G45="","",IF('Unit List'!G45="N",'Unit List'!A45,IF('Unit List'!F45='Unit List'!B45,'Unit List'!A45,"")))</f>
        <v>2023</v>
      </c>
      <c r="B48" t="str">
        <f>IF($A48="","",'Unit List'!B45)</f>
        <v>18</v>
      </c>
      <c r="C48" t="str">
        <f>IF($A48="","",'Unit List'!C45)</f>
        <v>5</v>
      </c>
      <c r="D48" t="str">
        <f>IF($A48="","",'Unit List'!D45)</f>
        <v>0041</v>
      </c>
      <c r="E48" t="str">
        <f>IF($A48="","",'Unit List'!E45)</f>
        <v>YORKTOWN - MT PLEASANT LIBRARY</v>
      </c>
      <c r="F48" t="str">
        <f>IF($A48="","",'Unit List'!F45)</f>
        <v/>
      </c>
      <c r="G48" t="str">
        <f>IF($A48="","",'Unit List'!G45)</f>
        <v>N</v>
      </c>
      <c r="P48" t="str">
        <f>IF(Source!D45="","",IF(Source!J45="N",Source!D45,IF(Source!I45=Source!B45,Source!D45,"")))</f>
        <v>0018</v>
      </c>
      <c r="Q48" t="str">
        <f>IF($P48="","",Source!F45)</f>
        <v>0061</v>
      </c>
      <c r="R48" t="str">
        <f>IF($P48="","",Source!G45)</f>
        <v>RAINY DAY</v>
      </c>
      <c r="S48">
        <f>IF($P48="","",Source!H45)</f>
        <v>6000</v>
      </c>
    </row>
    <row r="49" spans="1:19" x14ac:dyDescent="0.35">
      <c r="A49" t="str">
        <f>IF('Unit List'!G46="","",IF('Unit List'!G46="N",'Unit List'!A46,IF('Unit List'!F46='Unit List'!B46,'Unit List'!A46,"")))</f>
        <v>2023</v>
      </c>
      <c r="B49" t="str">
        <f>IF($A49="","",'Unit List'!B46)</f>
        <v>19</v>
      </c>
      <c r="C49" t="str">
        <f>IF($A49="","",'Unit List'!C46)</f>
        <v>5</v>
      </c>
      <c r="D49" t="str">
        <f>IF($A49="","",'Unit List'!D46)</f>
        <v>0041</v>
      </c>
      <c r="E49" t="str">
        <f>IF($A49="","",'Unit List'!E46)</f>
        <v>HUNTINGBURG PUBLIC LIBRARY</v>
      </c>
      <c r="F49" t="str">
        <f>IF($A49="","",'Unit List'!F46)</f>
        <v/>
      </c>
      <c r="G49" t="str">
        <f>IF($A49="","",'Unit List'!G46)</f>
        <v>N</v>
      </c>
      <c r="P49" t="str">
        <f>IF(Source!D46="","",IF(Source!J46="N",Source!D46,IF(Source!I46=Source!B46,Source!D46,"")))</f>
        <v>0018</v>
      </c>
      <c r="Q49" t="str">
        <f>IF($P49="","",Source!F46)</f>
        <v>0101</v>
      </c>
      <c r="R49" t="str">
        <f>IF($P49="","",Source!G46)</f>
        <v>GENERAL</v>
      </c>
      <c r="S49">
        <f>IF($P49="","",Source!H46)</f>
        <v>85920</v>
      </c>
    </row>
    <row r="50" spans="1:19" x14ac:dyDescent="0.35">
      <c r="A50" t="str">
        <f>IF('Unit List'!G47="","",IF('Unit List'!G47="N",'Unit List'!A47,IF('Unit List'!F47='Unit List'!B47,'Unit List'!A47,"")))</f>
        <v>2023</v>
      </c>
      <c r="B50" t="str">
        <f>IF($A50="","",'Unit List'!B47)</f>
        <v>19</v>
      </c>
      <c r="C50" t="str">
        <f>IF($A50="","",'Unit List'!C47)</f>
        <v>5</v>
      </c>
      <c r="D50" t="str">
        <f>IF($A50="","",'Unit List'!D47)</f>
        <v>0042</v>
      </c>
      <c r="E50" t="str">
        <f>IF($A50="","",'Unit List'!E47)</f>
        <v>JASPER PUBLIC LIBRARY</v>
      </c>
      <c r="F50" t="str">
        <f>IF($A50="","",'Unit List'!F47)</f>
        <v/>
      </c>
      <c r="G50" t="str">
        <f>IF($A50="","",'Unit List'!G47)</f>
        <v>N</v>
      </c>
      <c r="P50" t="str">
        <f>IF(Source!D47="","",IF(Source!J47="N",Source!D47,IF(Source!I47=Source!B47,Source!D47,"")))</f>
        <v>0018</v>
      </c>
      <c r="Q50" t="str">
        <f>IF($P50="","",Source!F47)</f>
        <v>2011</v>
      </c>
      <c r="R50" t="str">
        <f>IF($P50="","",Source!G47)</f>
        <v>LIRF</v>
      </c>
      <c r="S50">
        <f>IF($P50="","",Source!H47)</f>
        <v>500</v>
      </c>
    </row>
    <row r="51" spans="1:19" x14ac:dyDescent="0.35">
      <c r="A51" t="str">
        <f>IF('Unit List'!G48="","",IF('Unit List'!G48="N",'Unit List'!A48,IF('Unit List'!F48='Unit List'!B48,'Unit List'!A48,"")))</f>
        <v>2023</v>
      </c>
      <c r="B51" t="str">
        <f>IF($A51="","",'Unit List'!B48)</f>
        <v>19</v>
      </c>
      <c r="C51" t="str">
        <f>IF($A51="","",'Unit List'!C48)</f>
        <v>5</v>
      </c>
      <c r="D51" t="str">
        <f>IF($A51="","",'Unit List'!D48)</f>
        <v>0043</v>
      </c>
      <c r="E51" t="str">
        <f>IF($A51="","",'Unit List'!E48)</f>
        <v>DUBOIS COUNTY CONTRACTUAL LIBRARY</v>
      </c>
      <c r="F51" t="str">
        <f>IF($A51="","",'Unit List'!F48)</f>
        <v/>
      </c>
      <c r="G51" t="str">
        <f>IF($A51="","",'Unit List'!G48)</f>
        <v>N</v>
      </c>
      <c r="P51" t="str">
        <f>IF(Source!D48="","",IF(Source!J48="N",Source!D48,IF(Source!I48=Source!B48,Source!D48,"")))</f>
        <v>0019</v>
      </c>
      <c r="Q51" t="str">
        <f>IF($P51="","",Source!F48)</f>
        <v>0101</v>
      </c>
      <c r="R51" t="str">
        <f>IF($P51="","",Source!G48)</f>
        <v>GENERAL</v>
      </c>
      <c r="S51">
        <f>IF($P51="","",Source!H48)</f>
        <v>1048840</v>
      </c>
    </row>
    <row r="52" spans="1:19" x14ac:dyDescent="0.35">
      <c r="A52" t="str">
        <f>IF('Unit List'!G49="","",IF('Unit List'!G49="N",'Unit List'!A49,IF('Unit List'!F49='Unit List'!B49,'Unit List'!A49,"")))</f>
        <v>2023</v>
      </c>
      <c r="B52" t="str">
        <f>IF($A52="","",'Unit List'!B49)</f>
        <v>20</v>
      </c>
      <c r="C52" t="str">
        <f>IF($A52="","",'Unit List'!C49)</f>
        <v>5</v>
      </c>
      <c r="D52" t="str">
        <f>IF($A52="","",'Unit List'!D49)</f>
        <v>0044</v>
      </c>
      <c r="E52" t="str">
        <f>IF($A52="","",'Unit List'!E49)</f>
        <v>BRISTOL PUBLIC LIBRARY</v>
      </c>
      <c r="F52" t="str">
        <f>IF($A52="","",'Unit List'!F49)</f>
        <v/>
      </c>
      <c r="G52" t="str">
        <f>IF($A52="","",'Unit List'!G49)</f>
        <v>N</v>
      </c>
      <c r="P52" t="str">
        <f>IF(Source!D49="","",IF(Source!J49="N",Source!D49,IF(Source!I49=Source!B49,Source!D49,"")))</f>
        <v>0019</v>
      </c>
      <c r="Q52" t="str">
        <f>IF($P52="","",Source!F49)</f>
        <v>2011</v>
      </c>
      <c r="R52" t="str">
        <f>IF($P52="","",Source!G49)</f>
        <v>LIRF</v>
      </c>
      <c r="S52">
        <f>IF($P52="","",Source!H49)</f>
        <v>58878</v>
      </c>
    </row>
    <row r="53" spans="1:19" x14ac:dyDescent="0.35">
      <c r="A53" t="str">
        <f>IF('Unit List'!G50="","",IF('Unit List'!G50="N",'Unit List'!A50,IF('Unit List'!F50='Unit List'!B50,'Unit List'!A50,"")))</f>
        <v>2023</v>
      </c>
      <c r="B53" t="str">
        <f>IF($A53="","",'Unit List'!B50)</f>
        <v>20</v>
      </c>
      <c r="C53" t="str">
        <f>IF($A53="","",'Unit List'!C50)</f>
        <v>5</v>
      </c>
      <c r="D53" t="str">
        <f>IF($A53="","",'Unit List'!D50)</f>
        <v>0045</v>
      </c>
      <c r="E53" t="str">
        <f>IF($A53="","",'Unit List'!E50)</f>
        <v>ELKHART PUBLIC LIBRARY</v>
      </c>
      <c r="F53" t="str">
        <f>IF($A53="","",'Unit List'!F50)</f>
        <v/>
      </c>
      <c r="G53" t="str">
        <f>IF($A53="","",'Unit List'!G50)</f>
        <v>N</v>
      </c>
      <c r="P53" t="str">
        <f>IF(Source!D50="","",IF(Source!J50="N",Source!D50,IF(Source!I50=Source!B50,Source!D50,"")))</f>
        <v>0020</v>
      </c>
      <c r="Q53" t="str">
        <f>IF($P53="","",Source!F50)</f>
        <v>0101</v>
      </c>
      <c r="R53" t="str">
        <f>IF($P53="","",Source!G50)</f>
        <v>GENERAL</v>
      </c>
      <c r="S53">
        <f>IF($P53="","",Source!H50)</f>
        <v>255506</v>
      </c>
    </row>
    <row r="54" spans="1:19" x14ac:dyDescent="0.35">
      <c r="A54" t="str">
        <f>IF('Unit List'!G51="","",IF('Unit List'!G51="N",'Unit List'!A51,IF('Unit List'!F51='Unit List'!B51,'Unit List'!A51,"")))</f>
        <v>2023</v>
      </c>
      <c r="B54" t="str">
        <f>IF($A54="","",'Unit List'!B51)</f>
        <v>20</v>
      </c>
      <c r="C54" t="str">
        <f>IF($A54="","",'Unit List'!C51)</f>
        <v>5</v>
      </c>
      <c r="D54" t="str">
        <f>IF($A54="","",'Unit List'!D51)</f>
        <v>0046</v>
      </c>
      <c r="E54" t="str">
        <f>IF($A54="","",'Unit List'!E51)</f>
        <v>GOSHEN PUBLIC LIBRARY</v>
      </c>
      <c r="F54" t="str">
        <f>IF($A54="","",'Unit List'!F51)</f>
        <v/>
      </c>
      <c r="G54" t="str">
        <f>IF($A54="","",'Unit List'!G51)</f>
        <v>N</v>
      </c>
      <c r="P54" t="str">
        <f>IF(Source!D51="","",IF(Source!J51="N",Source!D51,IF(Source!I51=Source!B51,Source!D51,"")))</f>
        <v>0020</v>
      </c>
      <c r="Q54" t="str">
        <f>IF($P54="","",Source!F51)</f>
        <v>0180</v>
      </c>
      <c r="R54" t="str">
        <f>IF($P54="","",Source!G51)</f>
        <v>DEBT SERVICE</v>
      </c>
      <c r="S54">
        <f>IF($P54="","",Source!H51)</f>
        <v>133850</v>
      </c>
    </row>
    <row r="55" spans="1:19" x14ac:dyDescent="0.35">
      <c r="A55" t="str">
        <f>IF('Unit List'!G52="","",IF('Unit List'!G52="N",'Unit List'!A52,IF('Unit List'!F52='Unit List'!B52,'Unit List'!A52,"")))</f>
        <v>2023</v>
      </c>
      <c r="B55" t="str">
        <f>IF($A55="","",'Unit List'!B52)</f>
        <v>20</v>
      </c>
      <c r="C55" t="str">
        <f>IF($A55="","",'Unit List'!C52)</f>
        <v>5</v>
      </c>
      <c r="D55" t="str">
        <f>IF($A55="","",'Unit List'!D52)</f>
        <v>0047</v>
      </c>
      <c r="E55" t="str">
        <f>IF($A55="","",'Unit List'!E52)</f>
        <v>NAPPANEE PUBLIC LIBRARY</v>
      </c>
      <c r="F55" t="str">
        <f>IF($A55="","",'Unit List'!F52)</f>
        <v>20</v>
      </c>
      <c r="G55" t="str">
        <f>IF($A55="","",'Unit List'!G52)</f>
        <v>Y</v>
      </c>
      <c r="P55" t="str">
        <f>IF(Source!D52="","",IF(Source!J52="N",Source!D52,IF(Source!I52=Source!B52,Source!D52,"")))</f>
        <v>0021</v>
      </c>
      <c r="Q55" t="str">
        <f>IF($P55="","",Source!F52)</f>
        <v>0101</v>
      </c>
      <c r="R55" t="str">
        <f>IF($P55="","",Source!G52)</f>
        <v>GENERAL</v>
      </c>
      <c r="S55">
        <f>IF($P55="","",Source!H52)</f>
        <v>2256080</v>
      </c>
    </row>
    <row r="56" spans="1:19" x14ac:dyDescent="0.35">
      <c r="A56" t="str">
        <f>IF('Unit List'!G53="","",IF('Unit List'!G53="N",'Unit List'!A53,IF('Unit List'!F53='Unit List'!B53,'Unit List'!A53,"")))</f>
        <v>2023</v>
      </c>
      <c r="B56" t="str">
        <f>IF($A56="","",'Unit List'!B53)</f>
        <v>20</v>
      </c>
      <c r="C56" t="str">
        <f>IF($A56="","",'Unit List'!C53)</f>
        <v>5</v>
      </c>
      <c r="D56" t="str">
        <f>IF($A56="","",'Unit List'!D53)</f>
        <v>0048</v>
      </c>
      <c r="E56" t="str">
        <f>IF($A56="","",'Unit List'!E53)</f>
        <v>WAKARUSA-OLIVE TWP-HARRISON TWP PUB LIB</v>
      </c>
      <c r="F56" t="str">
        <f>IF($A56="","",'Unit List'!F53)</f>
        <v/>
      </c>
      <c r="G56" t="str">
        <f>IF($A56="","",'Unit List'!G53)</f>
        <v>N</v>
      </c>
      <c r="P56" t="str">
        <f>IF(Source!D53="","",IF(Source!J53="N",Source!D53,IF(Source!I53=Source!B53,Source!D53,"")))</f>
        <v>0021</v>
      </c>
      <c r="Q56" t="str">
        <f>IF($P56="","",Source!F53)</f>
        <v>2011</v>
      </c>
      <c r="R56" t="str">
        <f>IF($P56="","",Source!G53)</f>
        <v>LIRF</v>
      </c>
      <c r="S56">
        <f>IF($P56="","",Source!H53)</f>
        <v>216723</v>
      </c>
    </row>
    <row r="57" spans="1:19" x14ac:dyDescent="0.35">
      <c r="A57" t="str">
        <f>IF('Unit List'!G54="","",IF('Unit List'!G54="N",'Unit List'!A54,IF('Unit List'!F54='Unit List'!B54,'Unit List'!A54,"")))</f>
        <v>2023</v>
      </c>
      <c r="B57" t="str">
        <f>IF($A57="","",'Unit List'!B54)</f>
        <v>20</v>
      </c>
      <c r="C57" t="str">
        <f>IF($A57="","",'Unit List'!C54)</f>
        <v>5</v>
      </c>
      <c r="D57" t="str">
        <f>IF($A57="","",'Unit List'!D54)</f>
        <v>0259</v>
      </c>
      <c r="E57" t="str">
        <f>IF($A57="","",'Unit List'!E54)</f>
        <v>MIDDLEBURY PUBLIC LIBRARY</v>
      </c>
      <c r="F57" t="str">
        <f>IF($A57="","",'Unit List'!F54)</f>
        <v/>
      </c>
      <c r="G57" t="str">
        <f>IF($A57="","",'Unit List'!G54)</f>
        <v>N</v>
      </c>
      <c r="P57" t="str">
        <f>IF(Source!D54="","",IF(Source!J54="N",Source!D54,IF(Source!I54=Source!B54,Source!D54,"")))</f>
        <v>0022</v>
      </c>
      <c r="Q57" t="str">
        <f>IF($P57="","",Source!F54)</f>
        <v>0101</v>
      </c>
      <c r="R57" t="str">
        <f>IF($P57="","",Source!G54)</f>
        <v>GENERAL</v>
      </c>
      <c r="S57">
        <f>IF($P57="","",Source!H54)</f>
        <v>86500</v>
      </c>
    </row>
    <row r="58" spans="1:19" x14ac:dyDescent="0.35">
      <c r="A58" t="str">
        <f>IF('Unit List'!G55="","",IF('Unit List'!G55="N",'Unit List'!A55,IF('Unit List'!F55='Unit List'!B55,'Unit List'!A55,"")))</f>
        <v>2023</v>
      </c>
      <c r="B58" t="str">
        <f>IF($A58="","",'Unit List'!B55)</f>
        <v>21</v>
      </c>
      <c r="C58" t="str">
        <f>IF($A58="","",'Unit List'!C55)</f>
        <v>5</v>
      </c>
      <c r="D58" t="str">
        <f>IF($A58="","",'Unit List'!D55)</f>
        <v>0049</v>
      </c>
      <c r="E58" t="str">
        <f>IF($A58="","",'Unit List'!E55)</f>
        <v>FAYETTE COUNTY PUBLIC LIBRARY</v>
      </c>
      <c r="F58" t="str">
        <f>IF($A58="","",'Unit List'!F55)</f>
        <v/>
      </c>
      <c r="G58" t="str">
        <f>IF($A58="","",'Unit List'!G55)</f>
        <v>N</v>
      </c>
      <c r="P58" t="str">
        <f>IF(Source!D55="","",IF(Source!J55="N",Source!D55,IF(Source!I55=Source!B55,Source!D55,"")))</f>
        <v>0023</v>
      </c>
      <c r="Q58" t="str">
        <f>IF($P58="","",Source!F55)</f>
        <v>0101</v>
      </c>
      <c r="R58" t="str">
        <f>IF($P58="","",Source!G55)</f>
        <v>GENERAL</v>
      </c>
      <c r="S58">
        <f>IF($P58="","",Source!H55)</f>
        <v>182397</v>
      </c>
    </row>
    <row r="59" spans="1:19" x14ac:dyDescent="0.35">
      <c r="A59" t="str">
        <f>IF('Unit List'!G56="","",IF('Unit List'!G56="N",'Unit List'!A56,IF('Unit List'!F56='Unit List'!B56,'Unit List'!A56,"")))</f>
        <v>2023</v>
      </c>
      <c r="B59" t="str">
        <f>IF($A59="","",'Unit List'!B56)</f>
        <v>22</v>
      </c>
      <c r="C59" t="str">
        <f>IF($A59="","",'Unit List'!C56)</f>
        <v>5</v>
      </c>
      <c r="D59" t="str">
        <f>IF($A59="","",'Unit List'!D56)</f>
        <v>0050</v>
      </c>
      <c r="E59" t="str">
        <f>IF($A59="","",'Unit List'!E56)</f>
        <v>NEW ALBANY-FLOYD COUNTY PUBLIC LIBRARY</v>
      </c>
      <c r="F59" t="str">
        <f>IF($A59="","",'Unit List'!F56)</f>
        <v/>
      </c>
      <c r="G59" t="str">
        <f>IF($A59="","",'Unit List'!G56)</f>
        <v>N</v>
      </c>
      <c r="P59" t="str">
        <f>IF(Source!D56="","",IF(Source!J56="N",Source!D56,IF(Source!I56=Source!B56,Source!D56,"")))</f>
        <v>0023</v>
      </c>
      <c r="Q59" t="str">
        <f>IF($P59="","",Source!F56)</f>
        <v>0180</v>
      </c>
      <c r="R59" t="str">
        <f>IF($P59="","",Source!G56)</f>
        <v>DEBT SERVICE</v>
      </c>
      <c r="S59">
        <f>IF($P59="","",Source!H56)</f>
        <v>91350</v>
      </c>
    </row>
    <row r="60" spans="1:19" x14ac:dyDescent="0.35">
      <c r="A60" t="str">
        <f>IF('Unit List'!G57="","",IF('Unit List'!G57="N",'Unit List'!A57,IF('Unit List'!F57='Unit List'!B57,'Unit List'!A57,"")))</f>
        <v>2023</v>
      </c>
      <c r="B60" t="str">
        <f>IF($A60="","",'Unit List'!B57)</f>
        <v>23</v>
      </c>
      <c r="C60" t="str">
        <f>IF($A60="","",'Unit List'!C57)</f>
        <v>5</v>
      </c>
      <c r="D60" t="str">
        <f>IF($A60="","",'Unit List'!D57)</f>
        <v>0052</v>
      </c>
      <c r="E60" t="str">
        <f>IF($A60="","",'Unit List'!E57)</f>
        <v>COVINGTON PUBLIC LIBRARY</v>
      </c>
      <c r="F60" t="str">
        <f>IF($A60="","",'Unit List'!F57)</f>
        <v/>
      </c>
      <c r="G60" t="str">
        <f>IF($A60="","",'Unit List'!G57)</f>
        <v>N</v>
      </c>
      <c r="P60" t="str">
        <f>IF(Source!D57="","",IF(Source!J57="N",Source!D57,IF(Source!I57=Source!B57,Source!D57,"")))</f>
        <v>0025</v>
      </c>
      <c r="Q60" t="str">
        <f>IF($P60="","",Source!F57)</f>
        <v>0061</v>
      </c>
      <c r="R60" t="str">
        <f>IF($P60="","",Source!G57)</f>
        <v>RAINY DAY</v>
      </c>
      <c r="S60">
        <f>IF($P60="","",Source!H57)</f>
        <v>75000</v>
      </c>
    </row>
    <row r="61" spans="1:19" x14ac:dyDescent="0.35">
      <c r="A61" t="str">
        <f>IF('Unit List'!G58="","",IF('Unit List'!G58="N",'Unit List'!A58,IF('Unit List'!F58='Unit List'!B58,'Unit List'!A58,"")))</f>
        <v>2023</v>
      </c>
      <c r="B61" t="str">
        <f>IF($A61="","",'Unit List'!B58)</f>
        <v>23</v>
      </c>
      <c r="C61" t="str">
        <f>IF($A61="","",'Unit List'!C58)</f>
        <v>5</v>
      </c>
      <c r="D61" t="str">
        <f>IF($A61="","",'Unit List'!D58)</f>
        <v>0271</v>
      </c>
      <c r="E61" t="str">
        <f>IF($A61="","",'Unit List'!E58)</f>
        <v>KINGMAN-MILLCREEK PUBLIC LIBRARY</v>
      </c>
      <c r="F61" t="str">
        <f>IF($A61="","",'Unit List'!F58)</f>
        <v/>
      </c>
      <c r="G61" t="str">
        <f>IF($A61="","",'Unit List'!G58)</f>
        <v>N</v>
      </c>
      <c r="P61" t="str">
        <f>IF(Source!D58="","",IF(Source!J58="N",Source!D58,IF(Source!I58=Source!B58,Source!D58,"")))</f>
        <v>0025</v>
      </c>
      <c r="Q61" t="str">
        <f>IF($P61="","",Source!F58)</f>
        <v>0101</v>
      </c>
      <c r="R61" t="str">
        <f>IF($P61="","",Source!G58)</f>
        <v>GENERAL</v>
      </c>
      <c r="S61">
        <f>IF($P61="","",Source!H58)</f>
        <v>2844346</v>
      </c>
    </row>
    <row r="62" spans="1:19" x14ac:dyDescent="0.35">
      <c r="A62" t="str">
        <f>IF('Unit List'!G59="","",IF('Unit List'!G59="N",'Unit List'!A59,IF('Unit List'!F59='Unit List'!B59,'Unit List'!A59,"")))</f>
        <v>2023</v>
      </c>
      <c r="B62" t="str">
        <f>IF($A62="","",'Unit List'!B59)</f>
        <v>23</v>
      </c>
      <c r="C62" t="str">
        <f>IF($A62="","",'Unit List'!C59)</f>
        <v>5</v>
      </c>
      <c r="D62" t="str">
        <f>IF($A62="","",'Unit List'!D59)</f>
        <v>0300</v>
      </c>
      <c r="E62" t="str">
        <f>IF($A62="","",'Unit List'!E59)</f>
        <v>ATTICA PUBLIC LIBRARY</v>
      </c>
      <c r="F62" t="str">
        <f>IF($A62="","",'Unit List'!F59)</f>
        <v/>
      </c>
      <c r="G62" t="str">
        <f>IF($A62="","",'Unit List'!G59)</f>
        <v>N</v>
      </c>
      <c r="P62" t="str">
        <f>IF(Source!D59="","",IF(Source!J59="N",Source!D59,IF(Source!I59=Source!B59,Source!D59,"")))</f>
        <v>0025</v>
      </c>
      <c r="Q62" t="str">
        <f>IF($P62="","",Source!F59)</f>
        <v>0181</v>
      </c>
      <c r="R62" t="str">
        <f>IF($P62="","",Source!G59)</f>
        <v>DEBT PAYMENT</v>
      </c>
      <c r="S62">
        <f>IF($P62="","",Source!H59)</f>
        <v>481713</v>
      </c>
    </row>
    <row r="63" spans="1:19" x14ac:dyDescent="0.35">
      <c r="A63" t="str">
        <f>IF('Unit List'!G60="","",IF('Unit List'!G60="N",'Unit List'!A60,IF('Unit List'!F60='Unit List'!B60,'Unit List'!A60,"")))</f>
        <v>2023</v>
      </c>
      <c r="B63" t="str">
        <f>IF($A63="","",'Unit List'!B60)</f>
        <v>24</v>
      </c>
      <c r="C63" t="str">
        <f>IF($A63="","",'Unit List'!C60)</f>
        <v>5</v>
      </c>
      <c r="D63" t="str">
        <f>IF($A63="","",'Unit List'!D60)</f>
        <v>0054</v>
      </c>
      <c r="E63" t="str">
        <f>IF($A63="","",'Unit List'!E60)</f>
        <v>FRANKLIN COUNTY PUBLIC LIBRARY DISTRICT</v>
      </c>
      <c r="F63" t="str">
        <f>IF($A63="","",'Unit List'!F60)</f>
        <v/>
      </c>
      <c r="G63" t="str">
        <f>IF($A63="","",'Unit List'!G60)</f>
        <v>N</v>
      </c>
      <c r="P63" t="str">
        <f>IF(Source!D60="","",IF(Source!J60="N",Source!D60,IF(Source!I60=Source!B60,Source!D60,"")))</f>
        <v>0287</v>
      </c>
      <c r="Q63" t="str">
        <f>IF($P63="","",Source!F60)</f>
        <v>0061</v>
      </c>
      <c r="R63" t="str">
        <f>IF($P63="","",Source!G60)</f>
        <v>RAINY DAY</v>
      </c>
      <c r="S63">
        <f>IF($P63="","",Source!H60)</f>
        <v>180000</v>
      </c>
    </row>
    <row r="64" spans="1:19" x14ac:dyDescent="0.35">
      <c r="A64" t="str">
        <f>IF('Unit List'!G61="","",IF('Unit List'!G61="N",'Unit List'!A61,IF('Unit List'!F61='Unit List'!B61,'Unit List'!A61,"")))</f>
        <v/>
      </c>
      <c r="B64" t="str">
        <f>IF($A64="","",'Unit List'!B61)</f>
        <v/>
      </c>
      <c r="C64" t="str">
        <f>IF($A64="","",'Unit List'!C61)</f>
        <v/>
      </c>
      <c r="D64" t="str">
        <f>IF($A64="","",'Unit List'!D61)</f>
        <v/>
      </c>
      <c r="E64" t="str">
        <f>IF($A64="","",'Unit List'!E61)</f>
        <v/>
      </c>
      <c r="F64" t="str">
        <f>IF($A64="","",'Unit List'!F61)</f>
        <v/>
      </c>
      <c r="G64" t="str">
        <f>IF($A64="","",'Unit List'!G61)</f>
        <v/>
      </c>
      <c r="P64" t="str">
        <f>IF(Source!D61="","",IF(Source!J61="N",Source!D61,IF(Source!I61=Source!B61,Source!D61,"")))</f>
        <v>0287</v>
      </c>
      <c r="Q64" t="str">
        <f>IF($P64="","",Source!F61)</f>
        <v>0101</v>
      </c>
      <c r="R64" t="str">
        <f>IF($P64="","",Source!G61)</f>
        <v>GENERAL</v>
      </c>
      <c r="S64">
        <f>IF($P64="","",Source!H61)</f>
        <v>2307275</v>
      </c>
    </row>
    <row r="65" spans="1:19" x14ac:dyDescent="0.35">
      <c r="A65" t="str">
        <f>IF('Unit List'!G62="","",IF('Unit List'!G62="N",'Unit List'!A62,IF('Unit List'!F62='Unit List'!B62,'Unit List'!A62,"")))</f>
        <v>2023</v>
      </c>
      <c r="B65" t="str">
        <f>IF($A65="","",'Unit List'!B62)</f>
        <v>25</v>
      </c>
      <c r="C65" t="str">
        <f>IF($A65="","",'Unit List'!C62)</f>
        <v>5</v>
      </c>
      <c r="D65" t="str">
        <f>IF($A65="","",'Unit List'!D62)</f>
        <v>0055</v>
      </c>
      <c r="E65" t="str">
        <f>IF($A65="","",'Unit List'!E62)</f>
        <v>AKRON CARNEGIE PUBLIC LIBRARY</v>
      </c>
      <c r="F65" t="str">
        <f>IF($A65="","",'Unit List'!F62)</f>
        <v/>
      </c>
      <c r="G65" t="str">
        <f>IF($A65="","",'Unit List'!G62)</f>
        <v>N</v>
      </c>
      <c r="P65" t="str">
        <f>IF(Source!D62="","",IF(Source!J62="N",Source!D62,IF(Source!I62=Source!B62,Source!D62,"")))</f>
        <v>0026</v>
      </c>
      <c r="Q65" t="str">
        <f>IF($P65="","",Source!F62)</f>
        <v>0061</v>
      </c>
      <c r="R65" t="str">
        <f>IF($P65="","",Source!G62)</f>
        <v>RAINY DAY</v>
      </c>
      <c r="S65">
        <f>IF($P65="","",Source!H62)</f>
        <v>57000</v>
      </c>
    </row>
    <row r="66" spans="1:19" x14ac:dyDescent="0.35">
      <c r="A66" t="str">
        <f>IF('Unit List'!G63="","",IF('Unit List'!G63="N",'Unit List'!A63,IF('Unit List'!F63='Unit List'!B63,'Unit List'!A63,"")))</f>
        <v>2023</v>
      </c>
      <c r="B66" t="str">
        <f>IF($A66="","",'Unit List'!B63)</f>
        <v>25</v>
      </c>
      <c r="C66" t="str">
        <f>IF($A66="","",'Unit List'!C63)</f>
        <v>5</v>
      </c>
      <c r="D66" t="str">
        <f>IF($A66="","",'Unit List'!D63)</f>
        <v>0056</v>
      </c>
      <c r="E66" t="str">
        <f>IF($A66="","",'Unit List'!E63)</f>
        <v>KEWANNA PUBLIC LIBRARY</v>
      </c>
      <c r="F66" t="str">
        <f>IF($A66="","",'Unit List'!F63)</f>
        <v/>
      </c>
      <c r="G66" t="str">
        <f>IF($A66="","",'Unit List'!G63)</f>
        <v>N</v>
      </c>
      <c r="P66" t="str">
        <f>IF(Source!D63="","",IF(Source!J63="N",Source!D63,IF(Source!I63=Source!B63,Source!D63,"")))</f>
        <v>0026</v>
      </c>
      <c r="Q66" t="str">
        <f>IF($P66="","",Source!F63)</f>
        <v>0101</v>
      </c>
      <c r="R66" t="str">
        <f>IF($P66="","",Source!G63)</f>
        <v>GENERAL</v>
      </c>
      <c r="S66">
        <f>IF($P66="","",Source!H63)</f>
        <v>666730</v>
      </c>
    </row>
    <row r="67" spans="1:19" x14ac:dyDescent="0.35">
      <c r="A67" t="str">
        <f>IF('Unit List'!G64="","",IF('Unit List'!G64="N",'Unit List'!A64,IF('Unit List'!F64='Unit List'!B64,'Unit List'!A64,"")))</f>
        <v>2023</v>
      </c>
      <c r="B67" t="str">
        <f>IF($A67="","",'Unit List'!B64)</f>
        <v>25</v>
      </c>
      <c r="C67" t="str">
        <f>IF($A67="","",'Unit List'!C64)</f>
        <v>5</v>
      </c>
      <c r="D67" t="str">
        <f>IF($A67="","",'Unit List'!D64)</f>
        <v>0057</v>
      </c>
      <c r="E67" t="str">
        <f>IF($A67="","",'Unit List'!E64)</f>
        <v>FULTON COUNTY PUBLIC LIBRARY</v>
      </c>
      <c r="F67" t="str">
        <f>IF($A67="","",'Unit List'!F64)</f>
        <v/>
      </c>
      <c r="G67" t="str">
        <f>IF($A67="","",'Unit List'!G64)</f>
        <v>N</v>
      </c>
      <c r="P67" t="str">
        <f>IF(Source!D64="","",IF(Source!J64="N",Source!D64,IF(Source!I64=Source!B64,Source!D64,"")))</f>
        <v>0026</v>
      </c>
      <c r="Q67" t="str">
        <f>IF($P67="","",Source!F64)</f>
        <v>0180</v>
      </c>
      <c r="R67" t="str">
        <f>IF($P67="","",Source!G64)</f>
        <v>DEBT SERVICE</v>
      </c>
      <c r="S67">
        <f>IF($P67="","",Source!H64)</f>
        <v>127186</v>
      </c>
    </row>
    <row r="68" spans="1:19" x14ac:dyDescent="0.35">
      <c r="A68" t="str">
        <f>IF('Unit List'!G65="","",IF('Unit List'!G65="N",'Unit List'!A65,IF('Unit List'!F65='Unit List'!B65,'Unit List'!A65,"")))</f>
        <v>2023</v>
      </c>
      <c r="B68" t="str">
        <f>IF($A68="","",'Unit List'!B65)</f>
        <v>26</v>
      </c>
      <c r="C68" t="str">
        <f>IF($A68="","",'Unit List'!C65)</f>
        <v>5</v>
      </c>
      <c r="D68" t="str">
        <f>IF($A68="","",'Unit List'!D65)</f>
        <v>0059</v>
      </c>
      <c r="E68" t="str">
        <f>IF($A68="","",'Unit List'!E65)</f>
        <v>OAKLAND CITY-COLUMBIA TOWNSHIP PUB LIB</v>
      </c>
      <c r="F68" t="str">
        <f>IF($A68="","",'Unit List'!F65)</f>
        <v/>
      </c>
      <c r="G68" t="str">
        <f>IF($A68="","",'Unit List'!G65)</f>
        <v>N</v>
      </c>
      <c r="P68" t="str">
        <f>IF(Source!D65="","",IF(Source!J65="N",Source!D65,IF(Source!I65=Source!B65,Source!D65,"")))</f>
        <v>0027</v>
      </c>
      <c r="Q68" t="str">
        <f>IF($P68="","",Source!F65)</f>
        <v>0061</v>
      </c>
      <c r="R68" t="str">
        <f>IF($P68="","",Source!G65)</f>
        <v>RAINY DAY</v>
      </c>
      <c r="S68">
        <f>IF($P68="","",Source!H65)</f>
        <v>11700</v>
      </c>
    </row>
    <row r="69" spans="1:19" x14ac:dyDescent="0.35">
      <c r="A69" t="str">
        <f>IF('Unit List'!G66="","",IF('Unit List'!G66="N",'Unit List'!A66,IF('Unit List'!F66='Unit List'!B66,'Unit List'!A66,"")))</f>
        <v>2023</v>
      </c>
      <c r="B69" t="str">
        <f>IF($A69="","",'Unit List'!B66)</f>
        <v>26</v>
      </c>
      <c r="C69" t="str">
        <f>IF($A69="","",'Unit List'!C66)</f>
        <v>5</v>
      </c>
      <c r="D69" t="str">
        <f>IF($A69="","",'Unit List'!D66)</f>
        <v>0060</v>
      </c>
      <c r="E69" t="str">
        <f>IF($A69="","",'Unit List'!E66)</f>
        <v>OWENSVILLE CARNEGIE LIBRARY</v>
      </c>
      <c r="F69" t="str">
        <f>IF($A69="","",'Unit List'!F66)</f>
        <v/>
      </c>
      <c r="G69" t="str">
        <f>IF($A69="","",'Unit List'!G66)</f>
        <v>N</v>
      </c>
      <c r="P69" t="str">
        <f>IF(Source!D66="","",IF(Source!J66="N",Source!D66,IF(Source!I66=Source!B66,Source!D66,"")))</f>
        <v>0027</v>
      </c>
      <c r="Q69" t="str">
        <f>IF($P69="","",Source!F66)</f>
        <v>0101</v>
      </c>
      <c r="R69" t="str">
        <f>IF($P69="","",Source!G66)</f>
        <v>GENERAL</v>
      </c>
      <c r="S69">
        <f>IF($P69="","",Source!H66)</f>
        <v>175820</v>
      </c>
    </row>
    <row r="70" spans="1:19" x14ac:dyDescent="0.35">
      <c r="A70" t="str">
        <f>IF('Unit List'!G67="","",IF('Unit List'!G67="N",'Unit List'!A67,IF('Unit List'!F67='Unit List'!B67,'Unit List'!A67,"")))</f>
        <v>2023</v>
      </c>
      <c r="B70" t="str">
        <f>IF($A70="","",'Unit List'!B67)</f>
        <v>26</v>
      </c>
      <c r="C70" t="str">
        <f>IF($A70="","",'Unit List'!C67)</f>
        <v>5</v>
      </c>
      <c r="D70" t="str">
        <f>IF($A70="","",'Unit List'!D67)</f>
        <v>0273</v>
      </c>
      <c r="E70" t="str">
        <f>IF($A70="","",'Unit List'!E67)</f>
        <v>FORT BRANCH-JOHNSON TOWNSHIP LIBRARY</v>
      </c>
      <c r="F70" t="str">
        <f>IF($A70="","",'Unit List'!F67)</f>
        <v/>
      </c>
      <c r="G70" t="str">
        <f>IF($A70="","",'Unit List'!G67)</f>
        <v>N</v>
      </c>
      <c r="P70" t="str">
        <f>IF(Source!D67="","",IF(Source!J67="N",Source!D67,IF(Source!I67=Source!B67,Source!D67,"")))</f>
        <v>0027</v>
      </c>
      <c r="Q70" t="str">
        <f>IF($P70="","",Source!F67)</f>
        <v>0283</v>
      </c>
      <c r="R70" t="str">
        <f>IF($P70="","",Source!G67)</f>
        <v>L/R PAYMENT</v>
      </c>
      <c r="S70">
        <f>IF($P70="","",Source!H67)</f>
        <v>86000</v>
      </c>
    </row>
    <row r="71" spans="1:19" x14ac:dyDescent="0.35">
      <c r="A71" t="str">
        <f>IF('Unit List'!G68="","",IF('Unit List'!G68="N",'Unit List'!A68,IF('Unit List'!F68='Unit List'!B68,'Unit List'!A68,"")))</f>
        <v>2023</v>
      </c>
      <c r="B71" t="str">
        <f>IF($A71="","",'Unit List'!B68)</f>
        <v>26</v>
      </c>
      <c r="C71" t="str">
        <f>IF($A71="","",'Unit List'!C68)</f>
        <v>5</v>
      </c>
      <c r="D71" t="str">
        <f>IF($A71="","",'Unit List'!D68)</f>
        <v>0274</v>
      </c>
      <c r="E71" t="str">
        <f>IF($A71="","",'Unit List'!E68)</f>
        <v>PRINCETON-PATOKA TOWNSHIP PUBLIC LIBRARY</v>
      </c>
      <c r="F71" t="str">
        <f>IF($A71="","",'Unit List'!F68)</f>
        <v/>
      </c>
      <c r="G71" t="str">
        <f>IF($A71="","",'Unit List'!G68)</f>
        <v>N</v>
      </c>
      <c r="P71" t="str">
        <f>IF(Source!D68="","",IF(Source!J68="N",Source!D68,IF(Source!I68=Source!B68,Source!D68,"")))</f>
        <v>0028</v>
      </c>
      <c r="Q71" t="str">
        <f>IF($P71="","",Source!F68)</f>
        <v>0101</v>
      </c>
      <c r="R71" t="str">
        <f>IF($P71="","",Source!G68)</f>
        <v>GENERAL</v>
      </c>
      <c r="S71">
        <f>IF($P71="","",Source!H68)</f>
        <v>2756365</v>
      </c>
    </row>
    <row r="72" spans="1:19" x14ac:dyDescent="0.35">
      <c r="A72" t="str">
        <f>IF('Unit List'!G69="","",IF('Unit List'!G69="N",'Unit List'!A69,IF('Unit List'!F69='Unit List'!B69,'Unit List'!A69,"")))</f>
        <v>2023</v>
      </c>
      <c r="B72" t="str">
        <f>IF($A72="","",'Unit List'!B69)</f>
        <v>27</v>
      </c>
      <c r="C72" t="str">
        <f>IF($A72="","",'Unit List'!C69)</f>
        <v>5</v>
      </c>
      <c r="D72" t="str">
        <f>IF($A72="","",'Unit List'!D69)</f>
        <v>0063</v>
      </c>
      <c r="E72" t="str">
        <f>IF($A72="","",'Unit List'!E69)</f>
        <v>FAIRMOUNT PUBLIC LIBRARY</v>
      </c>
      <c r="F72" t="str">
        <f>IF($A72="","",'Unit List'!F69)</f>
        <v/>
      </c>
      <c r="G72" t="str">
        <f>IF($A72="","",'Unit List'!G69)</f>
        <v>N</v>
      </c>
      <c r="P72" t="str">
        <f>IF(Source!D69="","",IF(Source!J69="N",Source!D69,IF(Source!I69=Source!B69,Source!D69,"")))</f>
        <v>0029</v>
      </c>
      <c r="Q72" t="str">
        <f>IF($P72="","",Source!F69)</f>
        <v>0061</v>
      </c>
      <c r="R72" t="str">
        <f>IF($P72="","",Source!G69)</f>
        <v>RAINY DAY</v>
      </c>
      <c r="S72">
        <f>IF($P72="","",Source!H69)</f>
        <v>10000</v>
      </c>
    </row>
    <row r="73" spans="1:19" x14ac:dyDescent="0.35">
      <c r="A73" t="str">
        <f>IF('Unit List'!G70="","",IF('Unit List'!G70="N",'Unit List'!A70,IF('Unit List'!F70='Unit List'!B70,'Unit List'!A70,"")))</f>
        <v>2023</v>
      </c>
      <c r="B73" t="str">
        <f>IF($A73="","",'Unit List'!B70)</f>
        <v>27</v>
      </c>
      <c r="C73" t="str">
        <f>IF($A73="","",'Unit List'!C70)</f>
        <v>5</v>
      </c>
      <c r="D73" t="str">
        <f>IF($A73="","",'Unit List'!D70)</f>
        <v>0064</v>
      </c>
      <c r="E73" t="str">
        <f>IF($A73="","",'Unit List'!E70)</f>
        <v>GAS CITY-MILL TOWNSHIP PUBLIC LIBRARY</v>
      </c>
      <c r="F73" t="str">
        <f>IF($A73="","",'Unit List'!F70)</f>
        <v/>
      </c>
      <c r="G73" t="str">
        <f>IF($A73="","",'Unit List'!G70)</f>
        <v>N</v>
      </c>
      <c r="P73" t="str">
        <f>IF(Source!D70="","",IF(Source!J70="N",Source!D70,IF(Source!I70=Source!B70,Source!D70,"")))</f>
        <v>0029</v>
      </c>
      <c r="Q73" t="str">
        <f>IF($P73="","",Source!F70)</f>
        <v>0101</v>
      </c>
      <c r="R73" t="str">
        <f>IF($P73="","",Source!G70)</f>
        <v>GENERAL</v>
      </c>
      <c r="S73">
        <f>IF($P73="","",Source!H70)</f>
        <v>186663</v>
      </c>
    </row>
    <row r="74" spans="1:19" x14ac:dyDescent="0.35">
      <c r="A74" t="str">
        <f>IF('Unit List'!G71="","",IF('Unit List'!G71="N",'Unit List'!A71,IF('Unit List'!F71='Unit List'!B71,'Unit List'!A71,"")))</f>
        <v>2023</v>
      </c>
      <c r="B74" t="str">
        <f>IF($A74="","",'Unit List'!B71)</f>
        <v>27</v>
      </c>
      <c r="C74" t="str">
        <f>IF($A74="","",'Unit List'!C71)</f>
        <v>5</v>
      </c>
      <c r="D74" t="str">
        <f>IF($A74="","",'Unit List'!D71)</f>
        <v>0065</v>
      </c>
      <c r="E74" t="str">
        <f>IF($A74="","",'Unit List'!E71)</f>
        <v>JONESBORO PUBLIC LIBRARY</v>
      </c>
      <c r="F74" t="str">
        <f>IF($A74="","",'Unit List'!F71)</f>
        <v/>
      </c>
      <c r="G74" t="str">
        <f>IF($A74="","",'Unit List'!G71)</f>
        <v>N</v>
      </c>
      <c r="P74" t="str">
        <f>IF(Source!D71="","",IF(Source!J71="N",Source!D71,IF(Source!I71=Source!B71,Source!D71,"")))</f>
        <v>0029</v>
      </c>
      <c r="Q74" t="str">
        <f>IF($P74="","",Source!F71)</f>
        <v>0283</v>
      </c>
      <c r="R74" t="str">
        <f>IF($P74="","",Source!G71)</f>
        <v>L/R PAYMENT</v>
      </c>
      <c r="S74">
        <f>IF($P74="","",Source!H71)</f>
        <v>64025</v>
      </c>
    </row>
    <row r="75" spans="1:19" x14ac:dyDescent="0.35">
      <c r="A75" t="str">
        <f>IF('Unit List'!G72="","",IF('Unit List'!G72="N",'Unit List'!A72,IF('Unit List'!F72='Unit List'!B72,'Unit List'!A72,"")))</f>
        <v>2023</v>
      </c>
      <c r="B75" t="str">
        <f>IF($A75="","",'Unit List'!B72)</f>
        <v>27</v>
      </c>
      <c r="C75" t="str">
        <f>IF($A75="","",'Unit List'!C72)</f>
        <v>5</v>
      </c>
      <c r="D75" t="str">
        <f>IF($A75="","",'Unit List'!D72)</f>
        <v>0066</v>
      </c>
      <c r="E75" t="str">
        <f>IF($A75="","",'Unit List'!E72)</f>
        <v>MARION PUBLIC LIBRARY</v>
      </c>
      <c r="F75" t="str">
        <f>IF($A75="","",'Unit List'!F72)</f>
        <v/>
      </c>
      <c r="G75" t="str">
        <f>IF($A75="","",'Unit List'!G72)</f>
        <v>N</v>
      </c>
      <c r="P75" t="str">
        <f>IF(Source!D72="","",IF(Source!J72="N",Source!D72,IF(Source!I72=Source!B72,Source!D72,"")))</f>
        <v>0286</v>
      </c>
      <c r="Q75" t="str">
        <f>IF($P75="","",Source!F72)</f>
        <v>0101</v>
      </c>
      <c r="R75" t="str">
        <f>IF($P75="","",Source!G72)</f>
        <v>GENERAL</v>
      </c>
      <c r="S75">
        <f>IF($P75="","",Source!H72)</f>
        <v>1143549</v>
      </c>
    </row>
    <row r="76" spans="1:19" x14ac:dyDescent="0.35">
      <c r="A76" t="str">
        <f>IF('Unit List'!G73="","",IF('Unit List'!G73="N",'Unit List'!A73,IF('Unit List'!F73='Unit List'!B73,'Unit List'!A73,"")))</f>
        <v>2023</v>
      </c>
      <c r="B76" t="str">
        <f>IF($A76="","",'Unit List'!B73)</f>
        <v>27</v>
      </c>
      <c r="C76" t="str">
        <f>IF($A76="","",'Unit List'!C73)</f>
        <v>5</v>
      </c>
      <c r="D76" t="str">
        <f>IF($A76="","",'Unit List'!D73)</f>
        <v>0067</v>
      </c>
      <c r="E76" t="str">
        <f>IF($A76="","",'Unit List'!E73)</f>
        <v>MATTHEWS PUBLIC LIBRARY</v>
      </c>
      <c r="F76" t="str">
        <f>IF($A76="","",'Unit List'!F73)</f>
        <v/>
      </c>
      <c r="G76" t="str">
        <f>IF($A76="","",'Unit List'!G73)</f>
        <v>N</v>
      </c>
      <c r="P76" t="str">
        <f>IF(Source!D73="","",IF(Source!J73="N",Source!D73,IF(Source!I73=Source!B73,Source!D73,"")))</f>
        <v>0030</v>
      </c>
      <c r="Q76" t="str">
        <f>IF($P76="","",Source!F73)</f>
        <v>0061</v>
      </c>
      <c r="R76" t="str">
        <f>IF($P76="","",Source!G73)</f>
        <v>RAINY DAY</v>
      </c>
      <c r="S76">
        <f>IF($P76="","",Source!H73)</f>
        <v>8040</v>
      </c>
    </row>
    <row r="77" spans="1:19" x14ac:dyDescent="0.35">
      <c r="A77" t="str">
        <f>IF('Unit List'!G74="","",IF('Unit List'!G74="N",'Unit List'!A74,IF('Unit List'!F74='Unit List'!B74,'Unit List'!A74,"")))</f>
        <v>2023</v>
      </c>
      <c r="B77" t="str">
        <f>IF($A77="","",'Unit List'!B74)</f>
        <v>27</v>
      </c>
      <c r="C77" t="str">
        <f>IF($A77="","",'Unit List'!C74)</f>
        <v>5</v>
      </c>
      <c r="D77" t="str">
        <f>IF($A77="","",'Unit List'!D74)</f>
        <v>0068</v>
      </c>
      <c r="E77" t="str">
        <f>IF($A77="","",'Unit List'!E74)</f>
        <v>SWAYZEE PUBLIC LIBRARY</v>
      </c>
      <c r="F77" t="str">
        <f>IF($A77="","",'Unit List'!F74)</f>
        <v/>
      </c>
      <c r="G77" t="str">
        <f>IF($A77="","",'Unit List'!G74)</f>
        <v>N</v>
      </c>
      <c r="P77" t="str">
        <f>IF(Source!D74="","",IF(Source!J74="N",Source!D74,IF(Source!I74=Source!B74,Source!D74,"")))</f>
        <v>0030</v>
      </c>
      <c r="Q77" t="str">
        <f>IF($P77="","",Source!F74)</f>
        <v>0101</v>
      </c>
      <c r="R77" t="str">
        <f>IF($P77="","",Source!G74)</f>
        <v>GENERAL</v>
      </c>
      <c r="S77">
        <f>IF($P77="","",Source!H74)</f>
        <v>337200</v>
      </c>
    </row>
    <row r="78" spans="1:19" x14ac:dyDescent="0.35">
      <c r="A78" t="str">
        <f>IF('Unit List'!G75="","",IF('Unit List'!G75="N",'Unit List'!A75,IF('Unit List'!F75='Unit List'!B75,'Unit List'!A75,"")))</f>
        <v>2023</v>
      </c>
      <c r="B78" t="str">
        <f>IF($A78="","",'Unit List'!B75)</f>
        <v>27</v>
      </c>
      <c r="C78" t="str">
        <f>IF($A78="","",'Unit List'!C75)</f>
        <v>5</v>
      </c>
      <c r="D78" t="str">
        <f>IF($A78="","",'Unit List'!D75)</f>
        <v>0069</v>
      </c>
      <c r="E78" t="str">
        <f>IF($A78="","",'Unit List'!E75)</f>
        <v>BARTON-REES-POGUE MEMORIAL LIBRARY</v>
      </c>
      <c r="F78" t="str">
        <f>IF($A78="","",'Unit List'!F75)</f>
        <v/>
      </c>
      <c r="G78" t="str">
        <f>IF($A78="","",'Unit List'!G75)</f>
        <v>N</v>
      </c>
      <c r="P78" t="str">
        <f>IF(Source!D75="","",IF(Source!J75="N",Source!D75,IF(Source!I75=Source!B75,Source!D75,"")))</f>
        <v>0030</v>
      </c>
      <c r="Q78" t="str">
        <f>IF($P78="","",Source!F75)</f>
        <v>2011</v>
      </c>
      <c r="R78" t="str">
        <f>IF($P78="","",Source!G75)</f>
        <v>LIRF</v>
      </c>
      <c r="S78">
        <f>IF($P78="","",Source!H75)</f>
        <v>0</v>
      </c>
    </row>
    <row r="79" spans="1:19" x14ac:dyDescent="0.35">
      <c r="A79" t="str">
        <f>IF('Unit List'!G76="","",IF('Unit List'!G76="N",'Unit List'!A76,IF('Unit List'!F76='Unit List'!B76,'Unit List'!A76,"")))</f>
        <v>2023</v>
      </c>
      <c r="B79" t="str">
        <f>IF($A79="","",'Unit List'!B76)</f>
        <v>27</v>
      </c>
      <c r="C79" t="str">
        <f>IF($A79="","",'Unit List'!C76)</f>
        <v>5</v>
      </c>
      <c r="D79" t="str">
        <f>IF($A79="","",'Unit List'!D76)</f>
        <v>0070</v>
      </c>
      <c r="E79" t="str">
        <f>IF($A79="","",'Unit List'!E76)</f>
        <v>VAN BUREN PUBLIC LIBRARY</v>
      </c>
      <c r="F79" t="str">
        <f>IF($A79="","",'Unit List'!F76)</f>
        <v/>
      </c>
      <c r="G79" t="str">
        <f>IF($A79="","",'Unit List'!G76)</f>
        <v>N</v>
      </c>
      <c r="P79" t="str">
        <f>IF(Source!D76="","",IF(Source!J76="N",Source!D76,IF(Source!I76=Source!B76,Source!D76,"")))</f>
        <v>0031</v>
      </c>
      <c r="Q79" t="str">
        <f>IF($P79="","",Source!F76)</f>
        <v>0101</v>
      </c>
      <c r="R79" t="str">
        <f>IF($P79="","",Source!G76)</f>
        <v>GENERAL</v>
      </c>
      <c r="S79">
        <f>IF($P79="","",Source!H76)</f>
        <v>85299</v>
      </c>
    </row>
    <row r="80" spans="1:19" x14ac:dyDescent="0.35">
      <c r="A80" t="str">
        <f>IF('Unit List'!G77="","",IF('Unit List'!G77="N",'Unit List'!A77,IF('Unit List'!F77='Unit List'!B77,'Unit List'!A77,"")))</f>
        <v/>
      </c>
      <c r="B80" t="str">
        <f>IF($A80="","",'Unit List'!B77)</f>
        <v/>
      </c>
      <c r="C80" t="str">
        <f>IF($A80="","",'Unit List'!C77)</f>
        <v/>
      </c>
      <c r="D80" t="str">
        <f>IF($A80="","",'Unit List'!D77)</f>
        <v/>
      </c>
      <c r="E80" t="str">
        <f>IF($A80="","",'Unit List'!E77)</f>
        <v/>
      </c>
      <c r="F80" t="str">
        <f>IF($A80="","",'Unit List'!F77)</f>
        <v/>
      </c>
      <c r="G80" t="str">
        <f>IF($A80="","",'Unit List'!G77)</f>
        <v/>
      </c>
      <c r="P80" t="str">
        <f>IF(Source!D77="","",IF(Source!J77="N",Source!D77,IF(Source!I77=Source!B77,Source!D77,"")))</f>
        <v>0032</v>
      </c>
      <c r="Q80" t="str">
        <f>IF($P80="","",Source!F77)</f>
        <v>0061</v>
      </c>
      <c r="R80" t="str">
        <f>IF($P80="","",Source!G77)</f>
        <v>RAINY DAY</v>
      </c>
      <c r="S80">
        <f>IF($P80="","",Source!H77)</f>
        <v>50000</v>
      </c>
    </row>
    <row r="81" spans="1:19" x14ac:dyDescent="0.35">
      <c r="A81" t="str">
        <f>IF('Unit List'!G78="","",IF('Unit List'!G78="N",'Unit List'!A78,IF('Unit List'!F78='Unit List'!B78,'Unit List'!A78,"")))</f>
        <v>2023</v>
      </c>
      <c r="B81" t="str">
        <f>IF($A81="","",'Unit List'!B78)</f>
        <v>28</v>
      </c>
      <c r="C81" t="str">
        <f>IF($A81="","",'Unit List'!C78)</f>
        <v>5</v>
      </c>
      <c r="D81" t="str">
        <f>IF($A81="","",'Unit List'!D78)</f>
        <v>0072</v>
      </c>
      <c r="E81" t="str">
        <f>IF($A81="","",'Unit List'!E78)</f>
        <v>JASONVILLE PUBLIC LIBRARY</v>
      </c>
      <c r="F81" t="str">
        <f>IF($A81="","",'Unit List'!F78)</f>
        <v/>
      </c>
      <c r="G81" t="str">
        <f>IF($A81="","",'Unit List'!G78)</f>
        <v>N</v>
      </c>
      <c r="P81" t="str">
        <f>IF(Source!D78="","",IF(Source!J78="N",Source!D78,IF(Source!I78=Source!B78,Source!D78,"")))</f>
        <v>0032</v>
      </c>
      <c r="Q81" t="str">
        <f>IF($P81="","",Source!F78)</f>
        <v>0101</v>
      </c>
      <c r="R81" t="str">
        <f>IF($P81="","",Source!G78)</f>
        <v>GENERAL</v>
      </c>
      <c r="S81">
        <f>IF($P81="","",Source!H78)</f>
        <v>512153</v>
      </c>
    </row>
    <row r="82" spans="1:19" x14ac:dyDescent="0.35">
      <c r="A82" t="str">
        <f>IF('Unit List'!G79="","",IF('Unit List'!G79="N",'Unit List'!A79,IF('Unit List'!F79='Unit List'!B79,'Unit List'!A79,"")))</f>
        <v>2023</v>
      </c>
      <c r="B82" t="str">
        <f>IF($A82="","",'Unit List'!B79)</f>
        <v>28</v>
      </c>
      <c r="C82" t="str">
        <f>IF($A82="","",'Unit List'!C79)</f>
        <v>5</v>
      </c>
      <c r="D82" t="str">
        <f>IF($A82="","",'Unit List'!D79)</f>
        <v>0073</v>
      </c>
      <c r="E82" t="str">
        <f>IF($A82="","",'Unit List'!E79)</f>
        <v>LINTON PUBLIC LIBRARY</v>
      </c>
      <c r="F82" t="str">
        <f>IF($A82="","",'Unit List'!F79)</f>
        <v/>
      </c>
      <c r="G82" t="str">
        <f>IF($A82="","",'Unit List'!G79)</f>
        <v>N</v>
      </c>
      <c r="P82" t="str">
        <f>IF(Source!D79="","",IF(Source!J79="N",Source!D79,IF(Source!I79=Source!B79,Source!D79,"")))</f>
        <v>0032</v>
      </c>
      <c r="Q82" t="str">
        <f>IF($P82="","",Source!F79)</f>
        <v>2011</v>
      </c>
      <c r="R82" t="str">
        <f>IF($P82="","",Source!G79)</f>
        <v>LIRF</v>
      </c>
      <c r="S82">
        <f>IF($P82="","",Source!H79)</f>
        <v>15000</v>
      </c>
    </row>
    <row r="83" spans="1:19" x14ac:dyDescent="0.35">
      <c r="A83" t="str">
        <f>IF('Unit List'!G80="","",IF('Unit List'!G80="N",'Unit List'!A80,IF('Unit List'!F80='Unit List'!B80,'Unit List'!A80,"")))</f>
        <v>2023</v>
      </c>
      <c r="B83" t="str">
        <f>IF($A83="","",'Unit List'!B80)</f>
        <v>28</v>
      </c>
      <c r="C83" t="str">
        <f>IF($A83="","",'Unit List'!C80)</f>
        <v>5</v>
      </c>
      <c r="D83" t="str">
        <f>IF($A83="","",'Unit List'!D80)</f>
        <v>0074</v>
      </c>
      <c r="E83" t="str">
        <f>IF($A83="","",'Unit List'!E80)</f>
        <v>WORTHINGTON PUBLIC LIBRARY</v>
      </c>
      <c r="F83" t="str">
        <f>IF($A83="","",'Unit List'!F80)</f>
        <v/>
      </c>
      <c r="G83" t="str">
        <f>IF($A83="","",'Unit List'!G80)</f>
        <v>N</v>
      </c>
      <c r="P83" t="str">
        <f>IF(Source!D80="","",IF(Source!J80="N",Source!D80,IF(Source!I80=Source!B80,Source!D80,"")))</f>
        <v>0033</v>
      </c>
      <c r="Q83" t="str">
        <f>IF($P83="","",Source!F80)</f>
        <v>0061</v>
      </c>
      <c r="R83" t="str">
        <f>IF($P83="","",Source!G80)</f>
        <v>RAINY DAY</v>
      </c>
      <c r="S83">
        <f>IF($P83="","",Source!H80)</f>
        <v>0</v>
      </c>
    </row>
    <row r="84" spans="1:19" x14ac:dyDescent="0.35">
      <c r="A84" t="str">
        <f>IF('Unit List'!G81="","",IF('Unit List'!G81="N",'Unit List'!A81,IF('Unit List'!F81='Unit List'!B81,'Unit List'!A81,"")))</f>
        <v>2023</v>
      </c>
      <c r="B84" t="str">
        <f>IF($A84="","",'Unit List'!B81)</f>
        <v>28</v>
      </c>
      <c r="C84" t="str">
        <f>IF($A84="","",'Unit List'!C81)</f>
        <v>5</v>
      </c>
      <c r="D84" t="str">
        <f>IF($A84="","",'Unit List'!D81)</f>
        <v>0291</v>
      </c>
      <c r="E84" t="str">
        <f>IF($A84="","",'Unit List'!E81)</f>
        <v>BLOOMFIELD-EASTERN GREENE COUNTY PUB LIB</v>
      </c>
      <c r="F84" t="str">
        <f>IF($A84="","",'Unit List'!F81)</f>
        <v/>
      </c>
      <c r="G84" t="str">
        <f>IF($A84="","",'Unit List'!G81)</f>
        <v>N</v>
      </c>
      <c r="P84" t="str">
        <f>IF(Source!D81="","",IF(Source!J81="N",Source!D81,IF(Source!I81=Source!B81,Source!D81,"")))</f>
        <v>0033</v>
      </c>
      <c r="Q84" t="str">
        <f>IF($P84="","",Source!F81)</f>
        <v>0101</v>
      </c>
      <c r="R84" t="str">
        <f>IF($P84="","",Source!G81)</f>
        <v>GENERAL</v>
      </c>
      <c r="S84">
        <f>IF($P84="","",Source!H81)</f>
        <v>1483085</v>
      </c>
    </row>
    <row r="85" spans="1:19" x14ac:dyDescent="0.35">
      <c r="A85" t="str">
        <f>IF('Unit List'!G82="","",IF('Unit List'!G82="N",'Unit List'!A82,IF('Unit List'!F82='Unit List'!B82,'Unit List'!A82,"")))</f>
        <v>2023</v>
      </c>
      <c r="B85" t="str">
        <f>IF($A85="","",'Unit List'!B82)</f>
        <v>29</v>
      </c>
      <c r="C85" t="str">
        <f>IF($A85="","",'Unit List'!C82)</f>
        <v>5</v>
      </c>
      <c r="D85" t="str">
        <f>IF($A85="","",'Unit List'!D82)</f>
        <v>0075</v>
      </c>
      <c r="E85" t="str">
        <f>IF($A85="","",'Unit List'!E82)</f>
        <v>HAMILTON NORTH PUBLIC LIBRARY</v>
      </c>
      <c r="F85" t="str">
        <f>IF($A85="","",'Unit List'!F82)</f>
        <v/>
      </c>
      <c r="G85" t="str">
        <f>IF($A85="","",'Unit List'!G82)</f>
        <v>N</v>
      </c>
      <c r="P85" t="str">
        <f>IF(Source!D82="","",IF(Source!J82="N",Source!D82,IF(Source!I82=Source!B82,Source!D82,"")))</f>
        <v>0033</v>
      </c>
      <c r="Q85" t="str">
        <f>IF($P85="","",Source!F82)</f>
        <v>2011</v>
      </c>
      <c r="R85" t="str">
        <f>IF($P85="","",Source!G82)</f>
        <v>LIRF</v>
      </c>
      <c r="S85">
        <f>IF($P85="","",Source!H82)</f>
        <v>100000</v>
      </c>
    </row>
    <row r="86" spans="1:19" x14ac:dyDescent="0.35">
      <c r="A86" t="str">
        <f>IF('Unit List'!G83="","",IF('Unit List'!G83="N",'Unit List'!A83,IF('Unit List'!F83='Unit List'!B83,'Unit List'!A83,"")))</f>
        <v>2023</v>
      </c>
      <c r="B86" t="str">
        <f>IF($A86="","",'Unit List'!B83)</f>
        <v>29</v>
      </c>
      <c r="C86" t="str">
        <f>IF($A86="","",'Unit List'!C83)</f>
        <v>5</v>
      </c>
      <c r="D86" t="str">
        <f>IF($A86="","",'Unit List'!D83)</f>
        <v>0076</v>
      </c>
      <c r="E86" t="str">
        <f>IF($A86="","",'Unit List'!E83)</f>
        <v>CARMEL-CLAY PUBLIC LIBRARY</v>
      </c>
      <c r="F86" t="str">
        <f>IF($A86="","",'Unit List'!F83)</f>
        <v/>
      </c>
      <c r="G86" t="str">
        <f>IF($A86="","",'Unit List'!G83)</f>
        <v>N</v>
      </c>
      <c r="P86" t="str">
        <f>IF(Source!D83="","",IF(Source!J83="N",Source!D83,IF(Source!I83=Source!B83,Source!D83,"")))</f>
        <v>0034</v>
      </c>
      <c r="Q86" t="str">
        <f>IF($P86="","",Source!F83)</f>
        <v>0061</v>
      </c>
      <c r="R86" t="str">
        <f>IF($P86="","",Source!G83)</f>
        <v>RAINY DAY</v>
      </c>
      <c r="S86">
        <f>IF($P86="","",Source!H83)</f>
        <v>125000</v>
      </c>
    </row>
    <row r="87" spans="1:19" x14ac:dyDescent="0.35">
      <c r="A87" t="str">
        <f>IF('Unit List'!G84="","",IF('Unit List'!G84="N",'Unit List'!A84,IF('Unit List'!F84='Unit List'!B84,'Unit List'!A84,"")))</f>
        <v>2023</v>
      </c>
      <c r="B87" t="str">
        <f>IF($A87="","",'Unit List'!B84)</f>
        <v>29</v>
      </c>
      <c r="C87" t="str">
        <f>IF($A87="","",'Unit List'!C84)</f>
        <v>5</v>
      </c>
      <c r="D87" t="str">
        <f>IF($A87="","",'Unit List'!D84)</f>
        <v>0077</v>
      </c>
      <c r="E87" t="str">
        <f>IF($A87="","",'Unit List'!E84)</f>
        <v>HAMILTON EAST PUBLIC LIBRARY</v>
      </c>
      <c r="F87" t="str">
        <f>IF($A87="","",'Unit List'!F84)</f>
        <v/>
      </c>
      <c r="G87" t="str">
        <f>IF($A87="","",'Unit List'!G84)</f>
        <v>N</v>
      </c>
      <c r="P87" t="str">
        <f>IF(Source!D84="","",IF(Source!J84="N",Source!D84,IF(Source!I84=Source!B84,Source!D84,"")))</f>
        <v>0034</v>
      </c>
      <c r="Q87" t="str">
        <f>IF($P87="","",Source!F84)</f>
        <v>0101</v>
      </c>
      <c r="R87" t="str">
        <f>IF($P87="","",Source!G84)</f>
        <v>GENERAL</v>
      </c>
      <c r="S87">
        <f>IF($P87="","",Source!H84)</f>
        <v>2410241</v>
      </c>
    </row>
    <row r="88" spans="1:19" x14ac:dyDescent="0.35">
      <c r="A88" t="str">
        <f>IF('Unit List'!G85="","",IF('Unit List'!G85="N",'Unit List'!A85,IF('Unit List'!F85='Unit List'!B85,'Unit List'!A85,"")))</f>
        <v>2023</v>
      </c>
      <c r="B88" t="str">
        <f>IF($A88="","",'Unit List'!B85)</f>
        <v>29</v>
      </c>
      <c r="C88" t="str">
        <f>IF($A88="","",'Unit List'!C85)</f>
        <v>5</v>
      </c>
      <c r="D88" t="str">
        <f>IF($A88="","",'Unit List'!D85)</f>
        <v>0078</v>
      </c>
      <c r="E88" t="str">
        <f>IF($A88="","",'Unit List'!E85)</f>
        <v>SHERIDAN PUBLIC LIBRARY</v>
      </c>
      <c r="F88" t="str">
        <f>IF($A88="","",'Unit List'!F85)</f>
        <v/>
      </c>
      <c r="G88" t="str">
        <f>IF($A88="","",'Unit List'!G85)</f>
        <v>N</v>
      </c>
      <c r="P88" t="str">
        <f>IF(Source!D85="","",IF(Source!J85="N",Source!D85,IF(Source!I85=Source!B85,Source!D85,"")))</f>
        <v>0034</v>
      </c>
      <c r="Q88" t="str">
        <f>IF($P88="","",Source!F85)</f>
        <v>2011</v>
      </c>
      <c r="R88" t="str">
        <f>IF($P88="","",Source!G85)</f>
        <v>LIRF</v>
      </c>
      <c r="S88">
        <f>IF($P88="","",Source!H85)</f>
        <v>102725</v>
      </c>
    </row>
    <row r="89" spans="1:19" x14ac:dyDescent="0.35">
      <c r="A89" t="str">
        <f>IF('Unit List'!G86="","",IF('Unit List'!G86="N",'Unit List'!A86,IF('Unit List'!F86='Unit List'!B86,'Unit List'!A86,"")))</f>
        <v>2023</v>
      </c>
      <c r="B89" t="str">
        <f>IF($A89="","",'Unit List'!B86)</f>
        <v>29</v>
      </c>
      <c r="C89" t="str">
        <f>IF($A89="","",'Unit List'!C86)</f>
        <v>5</v>
      </c>
      <c r="D89" t="str">
        <f>IF($A89="","",'Unit List'!D86)</f>
        <v>0079</v>
      </c>
      <c r="E89" t="str">
        <f>IF($A89="","",'Unit List'!E86)</f>
        <v>WESTFIELD PUBLIC LIBRARY</v>
      </c>
      <c r="F89" t="str">
        <f>IF($A89="","",'Unit List'!F86)</f>
        <v/>
      </c>
      <c r="G89" t="str">
        <f>IF($A89="","",'Unit List'!G86)</f>
        <v>N</v>
      </c>
      <c r="P89" t="str">
        <f>IF(Source!D86="","",IF(Source!J86="N",Source!D86,IF(Source!I86=Source!B86,Source!D86,"")))</f>
        <v>0035</v>
      </c>
      <c r="Q89" t="str">
        <f>IF($P89="","",Source!F86)</f>
        <v>0061</v>
      </c>
      <c r="R89" t="str">
        <f>IF($P89="","",Source!G86)</f>
        <v>RAINY DAY</v>
      </c>
      <c r="S89">
        <f>IF($P89="","",Source!H86)</f>
        <v>150000</v>
      </c>
    </row>
    <row r="90" spans="1:19" x14ac:dyDescent="0.35">
      <c r="A90" t="str">
        <f>IF('Unit List'!G87="","",IF('Unit List'!G87="N",'Unit List'!A87,IF('Unit List'!F87='Unit List'!B87,'Unit List'!A87,"")))</f>
        <v>2023</v>
      </c>
      <c r="B90" t="str">
        <f>IF($A90="","",'Unit List'!B87)</f>
        <v>30</v>
      </c>
      <c r="C90" t="str">
        <f>IF($A90="","",'Unit List'!C87)</f>
        <v>5</v>
      </c>
      <c r="D90" t="str">
        <f>IF($A90="","",'Unit List'!D87)</f>
        <v>0080</v>
      </c>
      <c r="E90" t="str">
        <f>IF($A90="","",'Unit List'!E87)</f>
        <v>FORTVILLE PUBLIC LIBRARY</v>
      </c>
      <c r="F90" t="str">
        <f>IF($A90="","",'Unit List'!F87)</f>
        <v/>
      </c>
      <c r="G90" t="str">
        <f>IF($A90="","",'Unit List'!G87)</f>
        <v>N</v>
      </c>
      <c r="P90" t="str">
        <f>IF(Source!D87="","",IF(Source!J87="N",Source!D87,IF(Source!I87=Source!B87,Source!D87,"")))</f>
        <v>0035</v>
      </c>
      <c r="Q90" t="str">
        <f>IF($P90="","",Source!F87)</f>
        <v>0101</v>
      </c>
      <c r="R90" t="str">
        <f>IF($P90="","",Source!G87)</f>
        <v>GENERAL</v>
      </c>
      <c r="S90">
        <f>IF($P90="","",Source!H87)</f>
        <v>1275591</v>
      </c>
    </row>
    <row r="91" spans="1:19" x14ac:dyDescent="0.35">
      <c r="A91" t="str">
        <f>IF('Unit List'!G88="","",IF('Unit List'!G88="N",'Unit List'!A88,IF('Unit List'!F88='Unit List'!B88,'Unit List'!A88,"")))</f>
        <v>2023</v>
      </c>
      <c r="B91" t="str">
        <f>IF($A91="","",'Unit List'!B88)</f>
        <v>30</v>
      </c>
      <c r="C91" t="str">
        <f>IF($A91="","",'Unit List'!C88)</f>
        <v>5</v>
      </c>
      <c r="D91" t="str">
        <f>IF($A91="","",'Unit List'!D88)</f>
        <v>0081</v>
      </c>
      <c r="E91" t="str">
        <f>IF($A91="","",'Unit List'!E88)</f>
        <v>HANCOCK COUNTY PUBLIC LIBRARY</v>
      </c>
      <c r="F91" t="str">
        <f>IF($A91="","",'Unit List'!F88)</f>
        <v/>
      </c>
      <c r="G91" t="str">
        <f>IF($A91="","",'Unit List'!G88)</f>
        <v>N</v>
      </c>
      <c r="P91" t="str">
        <f>IF(Source!D88="","",IF(Source!J88="N",Source!D88,IF(Source!I88=Source!B88,Source!D88,"")))</f>
        <v>0035</v>
      </c>
      <c r="Q91" t="str">
        <f>IF($P91="","",Source!F88)</f>
        <v>0180</v>
      </c>
      <c r="R91" t="str">
        <f>IF($P91="","",Source!G88)</f>
        <v>DEBT SERVICE</v>
      </c>
      <c r="S91">
        <f>IF($P91="","",Source!H88)</f>
        <v>121083</v>
      </c>
    </row>
    <row r="92" spans="1:19" x14ac:dyDescent="0.35">
      <c r="A92" t="str">
        <f>IF('Unit List'!G89="","",IF('Unit List'!G89="N",'Unit List'!A89,IF('Unit List'!F89='Unit List'!B89,'Unit List'!A89,"")))</f>
        <v>2023</v>
      </c>
      <c r="B92" t="str">
        <f>IF($A92="","",'Unit List'!B89)</f>
        <v>31</v>
      </c>
      <c r="C92" t="str">
        <f>IF($A92="","",'Unit List'!C89)</f>
        <v>5</v>
      </c>
      <c r="D92" t="str">
        <f>IF($A92="","",'Unit List'!D89)</f>
        <v>0082</v>
      </c>
      <c r="E92" t="str">
        <f>IF($A92="","",'Unit List'!E89)</f>
        <v>HARRISON COUNTY PUBLIC LIBRARY</v>
      </c>
      <c r="F92" t="str">
        <f>IF($A92="","",'Unit List'!F89)</f>
        <v/>
      </c>
      <c r="G92" t="str">
        <f>IF($A92="","",'Unit List'!G89)</f>
        <v>N</v>
      </c>
      <c r="P92" t="str">
        <f>IF(Source!D89="","",IF(Source!J89="N",Source!D89,IF(Source!I89=Source!B89,Source!D89,"")))</f>
        <v>0035</v>
      </c>
      <c r="Q92" t="str">
        <f>IF($P92="","",Source!F89)</f>
        <v>2011</v>
      </c>
      <c r="R92" t="str">
        <f>IF($P92="","",Source!G89)</f>
        <v>LIRF</v>
      </c>
      <c r="S92">
        <f>IF($P92="","",Source!H89)</f>
        <v>135000</v>
      </c>
    </row>
    <row r="93" spans="1:19" x14ac:dyDescent="0.35">
      <c r="A93" t="str">
        <f>IF('Unit List'!G90="","",IF('Unit List'!G90="N",'Unit List'!A90,IF('Unit List'!F90='Unit List'!B90,'Unit List'!A90,"")))</f>
        <v>2023</v>
      </c>
      <c r="B93" t="str">
        <f>IF($A93="","",'Unit List'!B90)</f>
        <v>32</v>
      </c>
      <c r="C93" t="str">
        <f>IF($A93="","",'Unit List'!C90)</f>
        <v>5</v>
      </c>
      <c r="D93" t="str">
        <f>IF($A93="","",'Unit List'!D90)</f>
        <v>0083</v>
      </c>
      <c r="E93" t="str">
        <f>IF($A93="","",'Unit List'!E90)</f>
        <v>WASHINGTON TOWNSHIP PUBLIC LIBRARY</v>
      </c>
      <c r="F93" t="str">
        <f>IF($A93="","",'Unit List'!F90)</f>
        <v/>
      </c>
      <c r="G93" t="str">
        <f>IF($A93="","",'Unit List'!G90)</f>
        <v>N</v>
      </c>
      <c r="P93" t="str">
        <f>IF(Source!D90="","",IF(Source!J90="N",Source!D90,IF(Source!I90=Source!B90,Source!D90,"")))</f>
        <v>0283</v>
      </c>
      <c r="Q93" t="str">
        <f>IF($P93="","",Source!F90)</f>
        <v>0101</v>
      </c>
      <c r="R93" t="str">
        <f>IF($P93="","",Source!G90)</f>
        <v>GENERAL</v>
      </c>
      <c r="S93">
        <f>IF($P93="","",Source!H90)</f>
        <v>519839</v>
      </c>
    </row>
    <row r="94" spans="1:19" x14ac:dyDescent="0.35">
      <c r="A94" t="str">
        <f>IF('Unit List'!G91="","",IF('Unit List'!G91="N",'Unit List'!A91,IF('Unit List'!F91='Unit List'!B91,'Unit List'!A91,"")))</f>
        <v>2023</v>
      </c>
      <c r="B94" t="str">
        <f>IF($A94="","",'Unit List'!B91)</f>
        <v>32</v>
      </c>
      <c r="C94" t="str">
        <f>IF($A94="","",'Unit List'!C91)</f>
        <v>5</v>
      </c>
      <c r="D94" t="str">
        <f>IF($A94="","",'Unit List'!D91)</f>
        <v>0084</v>
      </c>
      <c r="E94" t="str">
        <f>IF($A94="","",'Unit List'!E91)</f>
        <v>BROWNSBURG PUBLIC LIBRARY</v>
      </c>
      <c r="F94" t="str">
        <f>IF($A94="","",'Unit List'!F91)</f>
        <v/>
      </c>
      <c r="G94" t="str">
        <f>IF($A94="","",'Unit List'!G91)</f>
        <v>N</v>
      </c>
      <c r="P94" t="str">
        <f>IF(Source!D91="","",IF(Source!J91="N",Source!D91,IF(Source!I91=Source!B91,Source!D91,"")))</f>
        <v>0036</v>
      </c>
      <c r="Q94" t="str">
        <f>IF($P94="","",Source!F91)</f>
        <v>0101</v>
      </c>
      <c r="R94" t="str">
        <f>IF($P94="","",Source!G91)</f>
        <v>GENERAL</v>
      </c>
      <c r="S94">
        <f>IF($P94="","",Source!H91)</f>
        <v>1644453</v>
      </c>
    </row>
    <row r="95" spans="1:19" x14ac:dyDescent="0.35">
      <c r="A95" t="str">
        <f>IF('Unit List'!G92="","",IF('Unit List'!G92="N",'Unit List'!A92,IF('Unit List'!F92='Unit List'!B92,'Unit List'!A92,"")))</f>
        <v>2023</v>
      </c>
      <c r="B95" t="str">
        <f>IF($A95="","",'Unit List'!B92)</f>
        <v>32</v>
      </c>
      <c r="C95" t="str">
        <f>IF($A95="","",'Unit List'!C92)</f>
        <v>5</v>
      </c>
      <c r="D95" t="str">
        <f>IF($A95="","",'Unit List'!D92)</f>
        <v>0085</v>
      </c>
      <c r="E95" t="str">
        <f>IF($A95="","",'Unit List'!E92)</f>
        <v>CLAYTON PUBLIC LIBRARY</v>
      </c>
      <c r="F95" t="str">
        <f>IF($A95="","",'Unit List'!F92)</f>
        <v/>
      </c>
      <c r="G95" t="str">
        <f>IF($A95="","",'Unit List'!G92)</f>
        <v>N</v>
      </c>
      <c r="P95" t="str">
        <f>IF(Source!D92="","",IF(Source!J92="N",Source!D92,IF(Source!I92=Source!B92,Source!D92,"")))</f>
        <v>0037</v>
      </c>
      <c r="Q95" t="str">
        <f>IF($P95="","",Source!F92)</f>
        <v>0061</v>
      </c>
      <c r="R95" t="str">
        <f>IF($P95="","",Source!G92)</f>
        <v>RAINY DAY</v>
      </c>
      <c r="S95">
        <f>IF($P95="","",Source!H92)</f>
        <v>1000</v>
      </c>
    </row>
    <row r="96" spans="1:19" x14ac:dyDescent="0.35">
      <c r="A96" t="str">
        <f>IF('Unit List'!G93="","",IF('Unit List'!G93="N",'Unit List'!A93,IF('Unit List'!F93='Unit List'!B93,'Unit List'!A93,"")))</f>
        <v>2023</v>
      </c>
      <c r="B96" t="str">
        <f>IF($A96="","",'Unit List'!B93)</f>
        <v>32</v>
      </c>
      <c r="C96" t="str">
        <f>IF($A96="","",'Unit List'!C93)</f>
        <v>5</v>
      </c>
      <c r="D96" t="str">
        <f>IF($A96="","",'Unit List'!D93)</f>
        <v>0086</v>
      </c>
      <c r="E96" t="str">
        <f>IF($A96="","",'Unit List'!E93)</f>
        <v>COATESVILLE-CLAY TOWNSHIP PUBLIC LIBRARY</v>
      </c>
      <c r="F96" t="str">
        <f>IF($A96="","",'Unit List'!F93)</f>
        <v/>
      </c>
      <c r="G96" t="str">
        <f>IF($A96="","",'Unit List'!G93)</f>
        <v>N</v>
      </c>
      <c r="P96" t="str">
        <f>IF(Source!D93="","",IF(Source!J93="N",Source!D93,IF(Source!I93=Source!B93,Source!D93,"")))</f>
        <v>0037</v>
      </c>
      <c r="Q96" t="str">
        <f>IF($P96="","",Source!F93)</f>
        <v>0101</v>
      </c>
      <c r="R96" t="str">
        <f>IF($P96="","",Source!G93)</f>
        <v>GENERAL</v>
      </c>
      <c r="S96">
        <f>IF($P96="","",Source!H93)</f>
        <v>396365</v>
      </c>
    </row>
    <row r="97" spans="1:19" x14ac:dyDescent="0.35">
      <c r="A97" t="str">
        <f>IF('Unit List'!G94="","",IF('Unit List'!G94="N",'Unit List'!A94,IF('Unit List'!F94='Unit List'!B94,'Unit List'!A94,"")))</f>
        <v>2023</v>
      </c>
      <c r="B97" t="str">
        <f>IF($A97="","",'Unit List'!B94)</f>
        <v>32</v>
      </c>
      <c r="C97" t="str">
        <f>IF($A97="","",'Unit List'!C94)</f>
        <v>5</v>
      </c>
      <c r="D97" t="str">
        <f>IF($A97="","",'Unit List'!D94)</f>
        <v>0087</v>
      </c>
      <c r="E97" t="str">
        <f>IF($A97="","",'Unit List'!E94)</f>
        <v>DANVILLE PUBLIC LIBRARY</v>
      </c>
      <c r="F97" t="str">
        <f>IF($A97="","",'Unit List'!F94)</f>
        <v/>
      </c>
      <c r="G97" t="str">
        <f>IF($A97="","",'Unit List'!G94)</f>
        <v>N</v>
      </c>
      <c r="P97" t="str">
        <f>IF(Source!D94="","",IF(Source!J94="N",Source!D94,IF(Source!I94=Source!B94,Source!D94,"")))</f>
        <v>0038</v>
      </c>
      <c r="Q97" t="str">
        <f>IF($P97="","",Source!F94)</f>
        <v>0061</v>
      </c>
      <c r="R97" t="str">
        <f>IF($P97="","",Source!G94)</f>
        <v>RAINY DAY</v>
      </c>
      <c r="S97">
        <f>IF($P97="","",Source!H94)</f>
        <v>87015</v>
      </c>
    </row>
    <row r="98" spans="1:19" x14ac:dyDescent="0.35">
      <c r="A98" t="str">
        <f>IF('Unit List'!G95="","",IF('Unit List'!G95="N",'Unit List'!A95,IF('Unit List'!F95='Unit List'!B95,'Unit List'!A95,"")))</f>
        <v>2023</v>
      </c>
      <c r="B98" t="str">
        <f>IF($A98="","",'Unit List'!B95)</f>
        <v>32</v>
      </c>
      <c r="C98" t="str">
        <f>IF($A98="","",'Unit List'!C95)</f>
        <v>5</v>
      </c>
      <c r="D98" t="str">
        <f>IF($A98="","",'Unit List'!D95)</f>
        <v>0088</v>
      </c>
      <c r="E98" t="str">
        <f>IF($A98="","",'Unit List'!E95)</f>
        <v>PLAINFIELD - GUILFORD TWP PUBLIC LIBRARY</v>
      </c>
      <c r="F98" t="str">
        <f>IF($A98="","",'Unit List'!F95)</f>
        <v/>
      </c>
      <c r="G98" t="str">
        <f>IF($A98="","",'Unit List'!G95)</f>
        <v>N</v>
      </c>
      <c r="P98" t="str">
        <f>IF(Source!D95="","",IF(Source!J95="N",Source!D95,IF(Source!I95=Source!B95,Source!D95,"")))</f>
        <v>0038</v>
      </c>
      <c r="Q98" t="str">
        <f>IF($P98="","",Source!F95)</f>
        <v>0101</v>
      </c>
      <c r="R98" t="str">
        <f>IF($P98="","",Source!G95)</f>
        <v>GENERAL</v>
      </c>
      <c r="S98">
        <f>IF($P98="","",Source!H95)</f>
        <v>1166517</v>
      </c>
    </row>
    <row r="99" spans="1:19" x14ac:dyDescent="0.35">
      <c r="A99" t="str">
        <f>IF('Unit List'!G96="","",IF('Unit List'!G96="N",'Unit List'!A96,IF('Unit List'!F96='Unit List'!B96,'Unit List'!A96,"")))</f>
        <v>2023</v>
      </c>
      <c r="B99" t="str">
        <f>IF($A99="","",'Unit List'!B96)</f>
        <v>33</v>
      </c>
      <c r="C99" t="str">
        <f>IF($A99="","",'Unit List'!C96)</f>
        <v>5</v>
      </c>
      <c r="D99" t="str">
        <f>IF($A99="","",'Unit List'!D96)</f>
        <v>0089</v>
      </c>
      <c r="E99" t="str">
        <f>IF($A99="","",'Unit List'!E96)</f>
        <v>KNIGHTSTOWN PUBLIC LIBRARY</v>
      </c>
      <c r="F99" t="str">
        <f>IF($A99="","",'Unit List'!F96)</f>
        <v/>
      </c>
      <c r="G99" t="str">
        <f>IF($A99="","",'Unit List'!G96)</f>
        <v>N</v>
      </c>
      <c r="P99" t="str">
        <f>IF(Source!D96="","",IF(Source!J96="N",Source!D96,IF(Source!I96=Source!B96,Source!D96,"")))</f>
        <v>0038</v>
      </c>
      <c r="Q99" t="str">
        <f>IF($P99="","",Source!F96)</f>
        <v>0180</v>
      </c>
      <c r="R99" t="str">
        <f>IF($P99="","",Source!G96)</f>
        <v>DEBT SERVICE</v>
      </c>
      <c r="S99">
        <f>IF($P99="","",Source!H96)</f>
        <v>155735</v>
      </c>
    </row>
    <row r="100" spans="1:19" x14ac:dyDescent="0.35">
      <c r="A100" t="str">
        <f>IF('Unit List'!G97="","",IF('Unit List'!G97="N",'Unit List'!A97,IF('Unit List'!F97='Unit List'!B97,'Unit List'!A97,"")))</f>
        <v>2023</v>
      </c>
      <c r="B100" t="str">
        <f>IF($A100="","",'Unit List'!B97)</f>
        <v>33</v>
      </c>
      <c r="C100" t="str">
        <f>IF($A100="","",'Unit List'!C97)</f>
        <v>5</v>
      </c>
      <c r="D100" t="str">
        <f>IF($A100="","",'Unit List'!D97)</f>
        <v>0090</v>
      </c>
      <c r="E100" t="str">
        <f>IF($A100="","",'Unit List'!E97)</f>
        <v>MIDDLETOWN-FALL CREEK TWP PUBLIC LIBRARY</v>
      </c>
      <c r="F100" t="str">
        <f>IF($A100="","",'Unit List'!F97)</f>
        <v/>
      </c>
      <c r="G100" t="str">
        <f>IF($A100="","",'Unit List'!G97)</f>
        <v>N</v>
      </c>
      <c r="P100" t="str">
        <f>IF(Source!D97="","",IF(Source!J97="N",Source!D97,IF(Source!I97=Source!B97,Source!D97,"")))</f>
        <v>0038</v>
      </c>
      <c r="Q100" t="str">
        <f>IF($P100="","",Source!F97)</f>
        <v>2011</v>
      </c>
      <c r="R100" t="str">
        <f>IF($P100="","",Source!G97)</f>
        <v>LIRF</v>
      </c>
      <c r="S100">
        <f>IF($P100="","",Source!H97)</f>
        <v>102711</v>
      </c>
    </row>
    <row r="101" spans="1:19" x14ac:dyDescent="0.35">
      <c r="A101" t="str">
        <f>IF('Unit List'!G98="","",IF('Unit List'!G98="N",'Unit List'!A98,IF('Unit List'!F98='Unit List'!B98,'Unit List'!A98,"")))</f>
        <v>2023</v>
      </c>
      <c r="B101" t="str">
        <f>IF($A101="","",'Unit List'!B98)</f>
        <v>33</v>
      </c>
      <c r="C101" t="str">
        <f>IF($A101="","",'Unit List'!C98)</f>
        <v>5</v>
      </c>
      <c r="D101" t="str">
        <f>IF($A101="","",'Unit List'!D98)</f>
        <v>0091</v>
      </c>
      <c r="E101" t="str">
        <f>IF($A101="","",'Unit List'!E98)</f>
        <v>SPICELAND PUBLIC LIBRARY</v>
      </c>
      <c r="F101" t="str">
        <f>IF($A101="","",'Unit List'!F98)</f>
        <v/>
      </c>
      <c r="G101" t="str">
        <f>IF($A101="","",'Unit List'!G98)</f>
        <v>N</v>
      </c>
      <c r="P101" t="str">
        <f>IF(Source!D98="","",IF(Source!J98="N",Source!D98,IF(Source!I98=Source!B98,Source!D98,"")))</f>
        <v>0039</v>
      </c>
      <c r="Q101" t="str">
        <f>IF($P101="","",Source!F98)</f>
        <v>0101</v>
      </c>
      <c r="R101" t="str">
        <f>IF($P101="","",Source!G98)</f>
        <v>GENERAL</v>
      </c>
      <c r="S101">
        <f>IF($P101="","",Source!H98)</f>
        <v>478349</v>
      </c>
    </row>
    <row r="102" spans="1:19" x14ac:dyDescent="0.35">
      <c r="A102" t="str">
        <f>IF('Unit List'!G99="","",IF('Unit List'!G99="N",'Unit List'!A99,IF('Unit List'!F99='Unit List'!B99,'Unit List'!A99,"")))</f>
        <v>2023</v>
      </c>
      <c r="B102" t="str">
        <f>IF($A102="","",'Unit List'!B99)</f>
        <v>33</v>
      </c>
      <c r="C102" t="str">
        <f>IF($A102="","",'Unit List'!C99)</f>
        <v>5</v>
      </c>
      <c r="D102" t="str">
        <f>IF($A102="","",'Unit List'!D99)</f>
        <v>0293</v>
      </c>
      <c r="E102" t="str">
        <f>IF($A102="","",'Unit List'!E99)</f>
        <v>NEW CASTLE-HENRY COUNTY PUBLIC LIBRARY</v>
      </c>
      <c r="F102" t="str">
        <f>IF($A102="","",'Unit List'!F99)</f>
        <v/>
      </c>
      <c r="G102" t="str">
        <f>IF($A102="","",'Unit List'!G99)</f>
        <v>N</v>
      </c>
      <c r="P102" t="str">
        <f>IF(Source!D99="","",IF(Source!J99="N",Source!D99,IF(Source!I99=Source!B99,Source!D99,"")))</f>
        <v>0039</v>
      </c>
      <c r="Q102" t="str">
        <f>IF($P102="","",Source!F99)</f>
        <v>0180</v>
      </c>
      <c r="R102" t="str">
        <f>IF($P102="","",Source!G99)</f>
        <v>DEBT SERVICE</v>
      </c>
      <c r="S102">
        <f>IF($P102="","",Source!H99)</f>
        <v>56738</v>
      </c>
    </row>
    <row r="103" spans="1:19" x14ac:dyDescent="0.35">
      <c r="A103" t="str">
        <f>IF('Unit List'!G100="","",IF('Unit List'!G100="N",'Unit List'!A100,IF('Unit List'!F100='Unit List'!B100,'Unit List'!A100,"")))</f>
        <v>2023</v>
      </c>
      <c r="B103" t="str">
        <f>IF($A103="","",'Unit List'!B100)</f>
        <v>34</v>
      </c>
      <c r="C103" t="str">
        <f>IF($A103="","",'Unit List'!C100)</f>
        <v>5</v>
      </c>
      <c r="D103" t="str">
        <f>IF($A103="","",'Unit List'!D100)</f>
        <v>0094</v>
      </c>
      <c r="E103" t="str">
        <f>IF($A103="","",'Unit List'!E100)</f>
        <v>GREENTOWN PUBLIC LIBRARY</v>
      </c>
      <c r="F103" t="str">
        <f>IF($A103="","",'Unit List'!F100)</f>
        <v/>
      </c>
      <c r="G103" t="str">
        <f>IF($A103="","",'Unit List'!G100)</f>
        <v>N</v>
      </c>
      <c r="P103" t="str">
        <f>IF(Source!D100="","",IF(Source!J100="N",Source!D100,IF(Source!I100=Source!B100,Source!D100,"")))</f>
        <v>0040</v>
      </c>
      <c r="Q103" t="str">
        <f>IF($P103="","",Source!F100)</f>
        <v>0101</v>
      </c>
      <c r="R103" t="str">
        <f>IF($P103="","",Source!G100)</f>
        <v>GENERAL</v>
      </c>
      <c r="S103">
        <f>IF($P103="","",Source!H100)</f>
        <v>6933377</v>
      </c>
    </row>
    <row r="104" spans="1:19" x14ac:dyDescent="0.35">
      <c r="A104" t="str">
        <f>IF('Unit List'!G101="","",IF('Unit List'!G101="N",'Unit List'!A101,IF('Unit List'!F101='Unit List'!B101,'Unit List'!A101,"")))</f>
        <v>2023</v>
      </c>
      <c r="B104" t="str">
        <f>IF($A104="","",'Unit List'!B101)</f>
        <v>34</v>
      </c>
      <c r="C104" t="str">
        <f>IF($A104="","",'Unit List'!C101)</f>
        <v>5</v>
      </c>
      <c r="D104" t="str">
        <f>IF($A104="","",'Unit List'!D101)</f>
        <v>0282</v>
      </c>
      <c r="E104" t="str">
        <f>IF($A104="","",'Unit List'!E101)</f>
        <v>KOKOMO-HOWARD COUNTY PUBLIC LIBRARY</v>
      </c>
      <c r="F104" t="str">
        <f>IF($A104="","",'Unit List'!F101)</f>
        <v/>
      </c>
      <c r="G104" t="str">
        <f>IF($A104="","",'Unit List'!G101)</f>
        <v>N</v>
      </c>
      <c r="P104" t="str">
        <f>IF(Source!D101="","",IF(Source!J101="N",Source!D101,IF(Source!I101=Source!B101,Source!D101,"")))</f>
        <v>0041</v>
      </c>
      <c r="Q104" t="str">
        <f>IF($P104="","",Source!F101)</f>
        <v>0101</v>
      </c>
      <c r="R104" t="str">
        <f>IF($P104="","",Source!G101)</f>
        <v>GENERAL</v>
      </c>
      <c r="S104">
        <f>IF($P104="","",Source!H101)</f>
        <v>849350</v>
      </c>
    </row>
    <row r="105" spans="1:19" x14ac:dyDescent="0.35">
      <c r="A105" t="str">
        <f>IF('Unit List'!G102="","",IF('Unit List'!G102="N",'Unit List'!A102,IF('Unit List'!F102='Unit List'!B102,'Unit List'!A102,"")))</f>
        <v>2023</v>
      </c>
      <c r="B105" t="str">
        <f>IF($A105="","",'Unit List'!B102)</f>
        <v>35</v>
      </c>
      <c r="C105" t="str">
        <f>IF($A105="","",'Unit List'!C102)</f>
        <v>5</v>
      </c>
      <c r="D105" t="str">
        <f>IF($A105="","",'Unit List'!D102)</f>
        <v>0096</v>
      </c>
      <c r="E105" t="str">
        <f>IF($A105="","",'Unit List'!E102)</f>
        <v>ANDREWS PUBLIC LIBRARY</v>
      </c>
      <c r="F105" t="str">
        <f>IF($A105="","",'Unit List'!F102)</f>
        <v/>
      </c>
      <c r="G105" t="str">
        <f>IF($A105="","",'Unit List'!G102)</f>
        <v>N</v>
      </c>
      <c r="P105" t="str">
        <f>IF(Source!D102="","",IF(Source!J102="N",Source!D102,IF(Source!I102=Source!B102,Source!D102,"")))</f>
        <v>0041</v>
      </c>
      <c r="Q105" t="str">
        <f>IF($P105="","",Source!F102)</f>
        <v>0180</v>
      </c>
      <c r="R105" t="str">
        <f>IF($P105="","",Source!G102)</f>
        <v>DEBT SERVICE</v>
      </c>
      <c r="S105">
        <f>IF($P105="","",Source!H102)</f>
        <v>164913</v>
      </c>
    </row>
    <row r="106" spans="1:19" x14ac:dyDescent="0.35">
      <c r="A106" t="str">
        <f>IF('Unit List'!G103="","",IF('Unit List'!G103="N",'Unit List'!A103,IF('Unit List'!F103='Unit List'!B103,'Unit List'!A103,"")))</f>
        <v>2023</v>
      </c>
      <c r="B106" t="str">
        <f>IF($A106="","",'Unit List'!B103)</f>
        <v>35</v>
      </c>
      <c r="C106" t="str">
        <f>IF($A106="","",'Unit List'!C103)</f>
        <v>5</v>
      </c>
      <c r="D106" t="str">
        <f>IF($A106="","",'Unit List'!D103)</f>
        <v>0098</v>
      </c>
      <c r="E106" t="str">
        <f>IF($A106="","",'Unit List'!E103)</f>
        <v>ROANOKE PUBLIC LIBRARY</v>
      </c>
      <c r="F106" t="str">
        <f>IF($A106="","",'Unit List'!F103)</f>
        <v/>
      </c>
      <c r="G106" t="str">
        <f>IF($A106="","",'Unit List'!G103)</f>
        <v>N</v>
      </c>
      <c r="P106" t="str">
        <f>IF(Source!D103="","",IF(Source!J103="N",Source!D103,IF(Source!I103=Source!B103,Source!D103,"")))</f>
        <v>0041</v>
      </c>
      <c r="Q106" t="str">
        <f>IF($P106="","",Source!F103)</f>
        <v>2011</v>
      </c>
      <c r="R106" t="str">
        <f>IF($P106="","",Source!G103)</f>
        <v>LIRF</v>
      </c>
      <c r="S106">
        <f>IF($P106="","",Source!H103)</f>
        <v>42469</v>
      </c>
    </row>
    <row r="107" spans="1:19" x14ac:dyDescent="0.35">
      <c r="A107" t="str">
        <f>IF('Unit List'!G104="","",IF('Unit List'!G104="N",'Unit List'!A104,IF('Unit List'!F104='Unit List'!B104,'Unit List'!A104,"")))</f>
        <v>2023</v>
      </c>
      <c r="B107" t="str">
        <f>IF($A107="","",'Unit List'!B104)</f>
        <v>35</v>
      </c>
      <c r="C107" t="str">
        <f>IF($A107="","",'Unit List'!C104)</f>
        <v>5</v>
      </c>
      <c r="D107" t="str">
        <f>IF($A107="","",'Unit List'!D104)</f>
        <v>0099</v>
      </c>
      <c r="E107" t="str">
        <f>IF($A107="","",'Unit List'!E104)</f>
        <v>WARREN PUBLIC LIBRARY</v>
      </c>
      <c r="F107" t="str">
        <f>IF($A107="","",'Unit List'!F104)</f>
        <v/>
      </c>
      <c r="G107" t="str">
        <f>IF($A107="","",'Unit List'!G104)</f>
        <v>N</v>
      </c>
      <c r="P107" t="str">
        <f>IF(Source!D104="","",IF(Source!J104="N",Source!D104,IF(Source!I104=Source!B104,Source!D104,"")))</f>
        <v>0041</v>
      </c>
      <c r="Q107" t="str">
        <f>IF($P107="","",Source!F104)</f>
        <v>0101</v>
      </c>
      <c r="R107" t="str">
        <f>IF($P107="","",Source!G104)</f>
        <v>GENERAL</v>
      </c>
      <c r="S107">
        <f>IF($P107="","",Source!H104)</f>
        <v>691656</v>
      </c>
    </row>
    <row r="108" spans="1:19" x14ac:dyDescent="0.35">
      <c r="A108" t="str">
        <f>IF('Unit List'!G105="","",IF('Unit List'!G105="N",'Unit List'!A105,IF('Unit List'!F105='Unit List'!B105,'Unit List'!A105,"")))</f>
        <v>2023</v>
      </c>
      <c r="B108" t="str">
        <f>IF($A108="","",'Unit List'!B105)</f>
        <v>35</v>
      </c>
      <c r="C108" t="str">
        <f>IF($A108="","",'Unit List'!C105)</f>
        <v>5</v>
      </c>
      <c r="D108" t="str">
        <f>IF($A108="","",'Unit List'!D105)</f>
        <v>0302</v>
      </c>
      <c r="E108" t="str">
        <f>IF($A108="","",'Unit List'!E105)</f>
        <v>HUNTINGTON LIBRARY</v>
      </c>
      <c r="F108" t="str">
        <f>IF($A108="","",'Unit List'!F105)</f>
        <v>35</v>
      </c>
      <c r="G108" t="str">
        <f>IF($A108="","",'Unit List'!G105)</f>
        <v>Y</v>
      </c>
      <c r="P108" t="str">
        <f>IF(Source!D105="","",IF(Source!J105="N",Source!D105,IF(Source!I105=Source!B105,Source!D105,"")))</f>
        <v>0041</v>
      </c>
      <c r="Q108" t="str">
        <f>IF($P108="","",Source!F105)</f>
        <v>2011</v>
      </c>
      <c r="R108" t="str">
        <f>IF($P108="","",Source!G105)</f>
        <v>LIRF</v>
      </c>
      <c r="S108">
        <f>IF($P108="","",Source!H105)</f>
        <v>30000</v>
      </c>
    </row>
    <row r="109" spans="1:19" x14ac:dyDescent="0.35">
      <c r="A109" t="str">
        <f>IF('Unit List'!G106="","",IF('Unit List'!G106="N",'Unit List'!A106,IF('Unit List'!F106='Unit List'!B106,'Unit List'!A106,"")))</f>
        <v>2023</v>
      </c>
      <c r="B109" t="str">
        <f>IF($A109="","",'Unit List'!B106)</f>
        <v>36</v>
      </c>
      <c r="C109" t="str">
        <f>IF($A109="","",'Unit List'!C106)</f>
        <v>5</v>
      </c>
      <c r="D109" t="str">
        <f>IF($A109="","",'Unit List'!D106)</f>
        <v>0100</v>
      </c>
      <c r="E109" t="str">
        <f>IF($A109="","",'Unit List'!E106)</f>
        <v>BROWNSTOWN PUBLIC LIBRARY</v>
      </c>
      <c r="F109" t="str">
        <f>IF($A109="","",'Unit List'!F106)</f>
        <v/>
      </c>
      <c r="G109" t="str">
        <f>IF($A109="","",'Unit List'!G106)</f>
        <v>N</v>
      </c>
      <c r="P109" t="str">
        <f>IF(Source!D106="","",IF(Source!J106="N",Source!D106,IF(Source!I106=Source!B106,Source!D106,"")))</f>
        <v>0042</v>
      </c>
      <c r="Q109" t="str">
        <f>IF($P109="","",Source!F106)</f>
        <v>0061</v>
      </c>
      <c r="R109" t="str">
        <f>IF($P109="","",Source!G106)</f>
        <v>RAINY DAY</v>
      </c>
      <c r="S109">
        <f>IF($P109="","",Source!H106)</f>
        <v>75000</v>
      </c>
    </row>
    <row r="110" spans="1:19" x14ac:dyDescent="0.35">
      <c r="A110" t="str">
        <f>IF('Unit List'!G107="","",IF('Unit List'!G107="N",'Unit List'!A107,IF('Unit List'!F107='Unit List'!B107,'Unit List'!A107,"")))</f>
        <v>2023</v>
      </c>
      <c r="B110" t="str">
        <f>IF($A110="","",'Unit List'!B107)</f>
        <v>36</v>
      </c>
      <c r="C110" t="str">
        <f>IF($A110="","",'Unit List'!C107)</f>
        <v>5</v>
      </c>
      <c r="D110" t="str">
        <f>IF($A110="","",'Unit List'!D107)</f>
        <v>0289</v>
      </c>
      <c r="E110" t="str">
        <f>IF($A110="","",'Unit List'!E107)</f>
        <v>JACKSON COUNTY PUBLIC LIBRARY</v>
      </c>
      <c r="F110" t="str">
        <f>IF($A110="","",'Unit List'!F107)</f>
        <v/>
      </c>
      <c r="G110" t="str">
        <f>IF($A110="","",'Unit List'!G107)</f>
        <v>N</v>
      </c>
      <c r="P110" t="str">
        <f>IF(Source!D107="","",IF(Source!J107="N",Source!D107,IF(Source!I107=Source!B107,Source!D107,"")))</f>
        <v>0042</v>
      </c>
      <c r="Q110" t="str">
        <f>IF($P110="","",Source!F107)</f>
        <v>0101</v>
      </c>
      <c r="R110" t="str">
        <f>IF($P110="","",Source!G107)</f>
        <v>GENERAL</v>
      </c>
      <c r="S110">
        <f>IF($P110="","",Source!H107)</f>
        <v>1429501</v>
      </c>
    </row>
    <row r="111" spans="1:19" x14ac:dyDescent="0.35">
      <c r="A111" t="str">
        <f>IF('Unit List'!G108="","",IF('Unit List'!G108="N",'Unit List'!A108,IF('Unit List'!F108='Unit List'!B108,'Unit List'!A108,"")))</f>
        <v>2023</v>
      </c>
      <c r="B111" t="str">
        <f>IF($A111="","",'Unit List'!B108)</f>
        <v>37</v>
      </c>
      <c r="C111" t="str">
        <f>IF($A111="","",'Unit List'!C108)</f>
        <v>5</v>
      </c>
      <c r="D111" t="str">
        <f>IF($A111="","",'Unit List'!D108)</f>
        <v>0103</v>
      </c>
      <c r="E111" t="str">
        <f>IF($A111="","",'Unit List'!E108)</f>
        <v>REMINGTON PUBLIC LIBRARY</v>
      </c>
      <c r="F111" t="str">
        <f>IF($A111="","",'Unit List'!F108)</f>
        <v/>
      </c>
      <c r="G111" t="str">
        <f>IF($A111="","",'Unit List'!G108)</f>
        <v>N</v>
      </c>
      <c r="P111" t="str">
        <f>IF(Source!D108="","",IF(Source!J108="N",Source!D108,IF(Source!I108=Source!B108,Source!D108,"")))</f>
        <v>0042</v>
      </c>
      <c r="Q111" t="str">
        <f>IF($P111="","",Source!F108)</f>
        <v>0287</v>
      </c>
      <c r="R111" t="str">
        <f>IF($P111="","",Source!G108)</f>
        <v>REF DEBT POST09</v>
      </c>
      <c r="S111">
        <f>IF($P111="","",Source!H108)</f>
        <v>569000</v>
      </c>
    </row>
    <row r="112" spans="1:19" x14ac:dyDescent="0.35">
      <c r="A112" t="str">
        <f>IF('Unit List'!G109="","",IF('Unit List'!G109="N",'Unit List'!A109,IF('Unit List'!F109='Unit List'!B109,'Unit List'!A109,"")))</f>
        <v>2023</v>
      </c>
      <c r="B112" t="str">
        <f>IF($A112="","",'Unit List'!B109)</f>
        <v>37</v>
      </c>
      <c r="C112" t="str">
        <f>IF($A112="","",'Unit List'!C109)</f>
        <v>5</v>
      </c>
      <c r="D112" t="str">
        <f>IF($A112="","",'Unit List'!D109)</f>
        <v>0266</v>
      </c>
      <c r="E112" t="str">
        <f>IF($A112="","",'Unit List'!E109)</f>
        <v>JASPER COUNTY PUBLIC LIBRARY</v>
      </c>
      <c r="F112" t="str">
        <f>IF($A112="","",'Unit List'!F109)</f>
        <v/>
      </c>
      <c r="G112" t="str">
        <f>IF($A112="","",'Unit List'!G109)</f>
        <v>N</v>
      </c>
      <c r="P112" t="str">
        <f>IF(Source!D109="","",IF(Source!J109="N",Source!D109,IF(Source!I109=Source!B109,Source!D109,"")))</f>
        <v>0042</v>
      </c>
      <c r="Q112" t="str">
        <f>IF($P112="","",Source!F109)</f>
        <v>2011</v>
      </c>
      <c r="R112" t="str">
        <f>IF($P112="","",Source!G109)</f>
        <v>LIRF</v>
      </c>
      <c r="S112">
        <f>IF($P112="","",Source!H109)</f>
        <v>25000</v>
      </c>
    </row>
    <row r="113" spans="1:19" x14ac:dyDescent="0.35">
      <c r="A113" t="str">
        <f>IF('Unit List'!G110="","",IF('Unit List'!G110="N",'Unit List'!A110,IF('Unit List'!F110='Unit List'!B110,'Unit List'!A110,"")))</f>
        <v>2023</v>
      </c>
      <c r="B113" t="str">
        <f>IF($A113="","",'Unit List'!B110)</f>
        <v>38</v>
      </c>
      <c r="C113" t="str">
        <f>IF($A113="","",'Unit List'!C110)</f>
        <v>5</v>
      </c>
      <c r="D113" t="str">
        <f>IF($A113="","",'Unit List'!D110)</f>
        <v>0106</v>
      </c>
      <c r="E113" t="str">
        <f>IF($A113="","",'Unit List'!E110)</f>
        <v>DUNKIRK PUBLIC LIBRARY</v>
      </c>
      <c r="F113" t="str">
        <f>IF($A113="","",'Unit List'!F110)</f>
        <v>38</v>
      </c>
      <c r="G113" t="str">
        <f>IF($A113="","",'Unit List'!G110)</f>
        <v>Y</v>
      </c>
      <c r="P113" t="str">
        <f>IF(Source!D110="","",IF(Source!J110="N",Source!D110,IF(Source!I110=Source!B110,Source!D110,"")))</f>
        <v>0043</v>
      </c>
      <c r="Q113" t="str">
        <f>IF($P113="","",Source!F110)</f>
        <v>0101</v>
      </c>
      <c r="R113" t="str">
        <f>IF($P113="","",Source!G110)</f>
        <v>GENERAL</v>
      </c>
      <c r="S113">
        <f>IF($P113="","",Source!H110)</f>
        <v>950153</v>
      </c>
    </row>
    <row r="114" spans="1:19" x14ac:dyDescent="0.35">
      <c r="A114" t="str">
        <f>IF('Unit List'!G111="","",IF('Unit List'!G111="N",'Unit List'!A111,IF('Unit List'!F111='Unit List'!B111,'Unit List'!A111,"")))</f>
        <v>2023</v>
      </c>
      <c r="B114" t="str">
        <f>IF($A114="","",'Unit List'!B111)</f>
        <v>38</v>
      </c>
      <c r="C114" t="str">
        <f>IF($A114="","",'Unit List'!C111)</f>
        <v>5</v>
      </c>
      <c r="D114" t="str">
        <f>IF($A114="","",'Unit List'!D111)</f>
        <v>0107</v>
      </c>
      <c r="E114" t="str">
        <f>IF($A114="","",'Unit List'!E111)</f>
        <v>PENN TOWNSHIP PUBLIC LIBRARY</v>
      </c>
      <c r="F114" t="str">
        <f>IF($A114="","",'Unit List'!F111)</f>
        <v/>
      </c>
      <c r="G114" t="str">
        <f>IF($A114="","",'Unit List'!G111)</f>
        <v>N</v>
      </c>
      <c r="P114" t="str">
        <f>IF(Source!D111="","",IF(Source!J111="N",Source!D111,IF(Source!I111=Source!B111,Source!D111,"")))</f>
        <v>0043</v>
      </c>
      <c r="Q114" t="str">
        <f>IF($P114="","",Source!F111)</f>
        <v>0182</v>
      </c>
      <c r="R114" t="str">
        <f>IF($P114="","",Source!G111)</f>
        <v>BOND #2</v>
      </c>
      <c r="S114">
        <f>IF($P114="","",Source!H111)</f>
        <v>345950</v>
      </c>
    </row>
    <row r="115" spans="1:19" x14ac:dyDescent="0.35">
      <c r="A115" t="str">
        <f>IF('Unit List'!G112="","",IF('Unit List'!G112="N",'Unit List'!A112,IF('Unit List'!F112='Unit List'!B112,'Unit List'!A112,"")))</f>
        <v>2023</v>
      </c>
      <c r="B115" t="str">
        <f>IF($A115="","",'Unit List'!B112)</f>
        <v>38</v>
      </c>
      <c r="C115" t="str">
        <f>IF($A115="","",'Unit List'!C112)</f>
        <v>5</v>
      </c>
      <c r="D115" t="str">
        <f>IF($A115="","",'Unit List'!D112)</f>
        <v>0267</v>
      </c>
      <c r="E115" t="str">
        <f>IF($A115="","",'Unit List'!E112)</f>
        <v>JAY COUNTY PUBLIC LIBRARY</v>
      </c>
      <c r="F115" t="str">
        <f>IF($A115="","",'Unit List'!F112)</f>
        <v/>
      </c>
      <c r="G115" t="str">
        <f>IF($A115="","",'Unit List'!G112)</f>
        <v>N</v>
      </c>
      <c r="P115" t="str">
        <f>IF(Source!D112="","",IF(Source!J112="N",Source!D112,IF(Source!I112=Source!B112,Source!D112,"")))</f>
        <v>0043</v>
      </c>
      <c r="Q115" t="str">
        <f>IF($P115="","",Source!F112)</f>
        <v>2011</v>
      </c>
      <c r="R115" t="str">
        <f>IF($P115="","",Source!G112)</f>
        <v>LIRF</v>
      </c>
      <c r="S115">
        <f>IF($P115="","",Source!H112)</f>
        <v>75000</v>
      </c>
    </row>
    <row r="116" spans="1:19" x14ac:dyDescent="0.35">
      <c r="A116" t="str">
        <f>IF('Unit List'!G113="","",IF('Unit List'!G113="N",'Unit List'!A113,IF('Unit List'!F113='Unit List'!B113,'Unit List'!A113,"")))</f>
        <v>2023</v>
      </c>
      <c r="B116" t="str">
        <f>IF($A116="","",'Unit List'!B113)</f>
        <v>39</v>
      </c>
      <c r="C116" t="str">
        <f>IF($A116="","",'Unit List'!C113)</f>
        <v>5</v>
      </c>
      <c r="D116" t="str">
        <f>IF($A116="","",'Unit List'!D113)</f>
        <v>0109</v>
      </c>
      <c r="E116" t="str">
        <f>IF($A116="","",'Unit List'!E113)</f>
        <v>JEFFERSON COUNTY PUBLIC LIBRARY</v>
      </c>
      <c r="F116" t="str">
        <f>IF($A116="","",'Unit List'!F113)</f>
        <v/>
      </c>
      <c r="G116" t="str">
        <f>IF($A116="","",'Unit List'!G113)</f>
        <v>N</v>
      </c>
      <c r="P116" t="str">
        <f>IF(Source!D113="","",IF(Source!J113="N",Source!D113,IF(Source!I113=Source!B113,Source!D113,"")))</f>
        <v>0044</v>
      </c>
      <c r="Q116" t="str">
        <f>IF($P116="","",Source!F113)</f>
        <v>0061</v>
      </c>
      <c r="R116" t="str">
        <f>IF($P116="","",Source!G113)</f>
        <v>RAINY DAY</v>
      </c>
      <c r="S116">
        <f>IF($P116="","",Source!H113)</f>
        <v>2100</v>
      </c>
    </row>
    <row r="117" spans="1:19" x14ac:dyDescent="0.35">
      <c r="A117" t="str">
        <f>IF('Unit List'!G114="","",IF('Unit List'!G114="N",'Unit List'!A114,IF('Unit List'!F114='Unit List'!B114,'Unit List'!A114,"")))</f>
        <v>2023</v>
      </c>
      <c r="B117" t="str">
        <f>IF($A117="","",'Unit List'!B114)</f>
        <v>40</v>
      </c>
      <c r="C117" t="str">
        <f>IF($A117="","",'Unit List'!C114)</f>
        <v>5</v>
      </c>
      <c r="D117" t="str">
        <f>IF($A117="","",'Unit List'!D114)</f>
        <v>0110</v>
      </c>
      <c r="E117" t="str">
        <f>IF($A117="","",'Unit List'!E114)</f>
        <v>JENNINGS COUNTY PUBLIC LIBRARY</v>
      </c>
      <c r="F117" t="str">
        <f>IF($A117="","",'Unit List'!F114)</f>
        <v/>
      </c>
      <c r="G117" t="str">
        <f>IF($A117="","",'Unit List'!G114)</f>
        <v>N</v>
      </c>
      <c r="P117" t="str">
        <f>IF(Source!D114="","",IF(Source!J114="N",Source!D114,IF(Source!I114=Source!B114,Source!D114,"")))</f>
        <v>0044</v>
      </c>
      <c r="Q117" t="str">
        <f>IF($P117="","",Source!F114)</f>
        <v>0101</v>
      </c>
      <c r="R117" t="str">
        <f>IF($P117="","",Source!G114)</f>
        <v>GENERAL</v>
      </c>
      <c r="S117">
        <f>IF($P117="","",Source!H114)</f>
        <v>435755</v>
      </c>
    </row>
    <row r="118" spans="1:19" x14ac:dyDescent="0.35">
      <c r="A118" t="str">
        <f>IF('Unit List'!G115="","",IF('Unit List'!G115="N",'Unit List'!A115,IF('Unit List'!F115='Unit List'!B115,'Unit List'!A115,"")))</f>
        <v>2023</v>
      </c>
      <c r="B118" t="str">
        <f>IF($A118="","",'Unit List'!B115)</f>
        <v>41</v>
      </c>
      <c r="C118" t="str">
        <f>IF($A118="","",'Unit List'!C115)</f>
        <v>5</v>
      </c>
      <c r="D118" t="str">
        <f>IF($A118="","",'Unit List'!D115)</f>
        <v>0111</v>
      </c>
      <c r="E118" t="str">
        <f>IF($A118="","",'Unit List'!E115)</f>
        <v>EDINBURGH-WRIGHT-HAGEMAN PUBLIC LIBRARY</v>
      </c>
      <c r="F118" t="str">
        <f>IF($A118="","",'Unit List'!F115)</f>
        <v>41</v>
      </c>
      <c r="G118" t="str">
        <f>IF($A118="","",'Unit List'!G115)</f>
        <v>Y</v>
      </c>
      <c r="P118" t="str">
        <f>IF(Source!D115="","",IF(Source!J115="N",Source!D115,IF(Source!I115=Source!B115,Source!D115,"")))</f>
        <v>0045</v>
      </c>
      <c r="Q118" t="str">
        <f>IF($P118="","",Source!F115)</f>
        <v>0101</v>
      </c>
      <c r="R118" t="str">
        <f>IF($P118="","",Source!G115)</f>
        <v>GENERAL</v>
      </c>
      <c r="S118">
        <f>IF($P118="","",Source!H115)</f>
        <v>8687000</v>
      </c>
    </row>
    <row r="119" spans="1:19" x14ac:dyDescent="0.35">
      <c r="A119" t="str">
        <f>IF('Unit List'!G116="","",IF('Unit List'!G116="N",'Unit List'!A116,IF('Unit List'!F116='Unit List'!B116,'Unit List'!A116,"")))</f>
        <v>2023</v>
      </c>
      <c r="B119" t="str">
        <f>IF($A119="","",'Unit List'!B116)</f>
        <v>41</v>
      </c>
      <c r="C119" t="str">
        <f>IF($A119="","",'Unit List'!C116)</f>
        <v>5</v>
      </c>
      <c r="D119" t="str">
        <f>IF($A119="","",'Unit List'!D116)</f>
        <v>0112</v>
      </c>
      <c r="E119" t="str">
        <f>IF($A119="","",'Unit List'!E116)</f>
        <v>GREENWOOD PUBLIC LIBRARY</v>
      </c>
      <c r="F119" t="str">
        <f>IF($A119="","",'Unit List'!F116)</f>
        <v/>
      </c>
      <c r="G119" t="str">
        <f>IF($A119="","",'Unit List'!G116)</f>
        <v>N</v>
      </c>
      <c r="P119" t="str">
        <f>IF(Source!D116="","",IF(Source!J116="N",Source!D116,IF(Source!I116=Source!B116,Source!D116,"")))</f>
        <v>0045</v>
      </c>
      <c r="Q119" t="str">
        <f>IF($P119="","",Source!F116)</f>
        <v>0180</v>
      </c>
      <c r="R119" t="str">
        <f>IF($P119="","",Source!G116)</f>
        <v>DEBT SERVICE</v>
      </c>
      <c r="S119">
        <f>IF($P119="","",Source!H116)</f>
        <v>472413</v>
      </c>
    </row>
    <row r="120" spans="1:19" x14ac:dyDescent="0.35">
      <c r="A120" t="str">
        <f>IF('Unit List'!G117="","",IF('Unit List'!G117="N",'Unit List'!A117,IF('Unit List'!F117='Unit List'!B117,'Unit List'!A117,"")))</f>
        <v>2023</v>
      </c>
      <c r="B120" t="str">
        <f>IF($A120="","",'Unit List'!B117)</f>
        <v>41</v>
      </c>
      <c r="C120" t="str">
        <f>IF($A120="","",'Unit List'!C117)</f>
        <v>5</v>
      </c>
      <c r="D120" t="str">
        <f>IF($A120="","",'Unit List'!D117)</f>
        <v>0113</v>
      </c>
      <c r="E120" t="str">
        <f>IF($A120="","",'Unit List'!E117)</f>
        <v>JOHNSON COUNTY PUBLIC LIBRARY</v>
      </c>
      <c r="F120" t="str">
        <f>IF($A120="","",'Unit List'!F117)</f>
        <v/>
      </c>
      <c r="G120" t="str">
        <f>IF($A120="","",'Unit List'!G117)</f>
        <v>N</v>
      </c>
      <c r="P120" t="str">
        <f>IF(Source!D117="","",IF(Source!J117="N",Source!D117,IF(Source!I117=Source!B117,Source!D117,"")))</f>
        <v>0045</v>
      </c>
      <c r="Q120" t="str">
        <f>IF($P120="","",Source!F117)</f>
        <v>2011</v>
      </c>
      <c r="R120" t="str">
        <f>IF($P120="","",Source!G117)</f>
        <v>LIRF</v>
      </c>
      <c r="S120">
        <f>IF($P120="","",Source!H117)</f>
        <v>0</v>
      </c>
    </row>
    <row r="121" spans="1:19" x14ac:dyDescent="0.35">
      <c r="A121" t="str">
        <f>IF('Unit List'!G118="","",IF('Unit List'!G118="N",'Unit List'!A118,IF('Unit List'!F118='Unit List'!B118,'Unit List'!A118,"")))</f>
        <v>2023</v>
      </c>
      <c r="B121" t="str">
        <f>IF($A121="","",'Unit List'!B118)</f>
        <v>42</v>
      </c>
      <c r="C121" t="str">
        <f>IF($A121="","",'Unit List'!C118)</f>
        <v>5</v>
      </c>
      <c r="D121" t="str">
        <f>IF($A121="","",'Unit List'!D118)</f>
        <v>0114</v>
      </c>
      <c r="E121" t="str">
        <f>IF($A121="","",'Unit List'!E118)</f>
        <v>BICKNELL PUBLIC LIBRARY</v>
      </c>
      <c r="F121" t="str">
        <f>IF($A121="","",'Unit List'!F118)</f>
        <v/>
      </c>
      <c r="G121" t="str">
        <f>IF($A121="","",'Unit List'!G118)</f>
        <v>N</v>
      </c>
      <c r="P121" t="str">
        <f>IF(Source!D118="","",IF(Source!J118="N",Source!D118,IF(Source!I118=Source!B118,Source!D118,"")))</f>
        <v>0046</v>
      </c>
      <c r="Q121" t="str">
        <f>IF($P121="","",Source!F118)</f>
        <v>0061</v>
      </c>
      <c r="R121" t="str">
        <f>IF($P121="","",Source!G118)</f>
        <v>RAINY DAY</v>
      </c>
      <c r="S121">
        <f>IF($P121="","",Source!H118)</f>
        <v>351812</v>
      </c>
    </row>
    <row r="122" spans="1:19" x14ac:dyDescent="0.35">
      <c r="A122" t="str">
        <f>IF('Unit List'!G119="","",IF('Unit List'!G119="N",'Unit List'!A119,IF('Unit List'!F119='Unit List'!B119,'Unit List'!A119,"")))</f>
        <v>2023</v>
      </c>
      <c r="B122" t="str">
        <f>IF($A122="","",'Unit List'!B119)</f>
        <v>42</v>
      </c>
      <c r="C122" t="str">
        <f>IF($A122="","",'Unit List'!C119)</f>
        <v>5</v>
      </c>
      <c r="D122" t="str">
        <f>IF($A122="","",'Unit List'!D119)</f>
        <v>0116</v>
      </c>
      <c r="E122" t="str">
        <f>IF($A122="","",'Unit List'!E119)</f>
        <v>KNOX COUNTY PUBLIC LIBRARY</v>
      </c>
      <c r="F122" t="str">
        <f>IF($A122="","",'Unit List'!F119)</f>
        <v/>
      </c>
      <c r="G122" t="str">
        <f>IF($A122="","",'Unit List'!G119)</f>
        <v>N</v>
      </c>
      <c r="P122" t="str">
        <f>IF(Source!D119="","",IF(Source!J119="N",Source!D119,IF(Source!I119=Source!B119,Source!D119,"")))</f>
        <v>0046</v>
      </c>
      <c r="Q122" t="str">
        <f>IF($P122="","",Source!F119)</f>
        <v>0101</v>
      </c>
      <c r="R122" t="str">
        <f>IF($P122="","",Source!G119)</f>
        <v>GENERAL</v>
      </c>
      <c r="S122">
        <f>IF($P122="","",Source!H119)</f>
        <v>2948198</v>
      </c>
    </row>
    <row r="123" spans="1:19" x14ac:dyDescent="0.35">
      <c r="A123" t="str">
        <f>IF('Unit List'!G120="","",IF('Unit List'!G120="N",'Unit List'!A120,IF('Unit List'!F120='Unit List'!B120,'Unit List'!A120,"")))</f>
        <v/>
      </c>
      <c r="B123" t="str">
        <f>IF($A123="","",'Unit List'!B120)</f>
        <v/>
      </c>
      <c r="C123" t="str">
        <f>IF($A123="","",'Unit List'!C120)</f>
        <v/>
      </c>
      <c r="D123" t="str">
        <f>IF($A123="","",'Unit List'!D120)</f>
        <v/>
      </c>
      <c r="E123" t="str">
        <f>IF($A123="","",'Unit List'!E120)</f>
        <v/>
      </c>
      <c r="F123" t="str">
        <f>IF($A123="","",'Unit List'!F120)</f>
        <v/>
      </c>
      <c r="G123" t="str">
        <f>IF($A123="","",'Unit List'!G120)</f>
        <v/>
      </c>
      <c r="P123" t="str">
        <f>IF(Source!D120="","",IF(Source!J120="N",Source!D120,IF(Source!I120=Source!B120,Source!D120,"")))</f>
        <v>0046</v>
      </c>
      <c r="Q123" t="str">
        <f>IF($P123="","",Source!F120)</f>
        <v>2011</v>
      </c>
      <c r="R123" t="str">
        <f>IF($P123="","",Source!G120)</f>
        <v>LIRF</v>
      </c>
      <c r="S123">
        <f>IF($P123="","",Source!H120)</f>
        <v>344099</v>
      </c>
    </row>
    <row r="124" spans="1:19" x14ac:dyDescent="0.35">
      <c r="A124" t="str">
        <f>IF('Unit List'!G121="","",IF('Unit List'!G121="N",'Unit List'!A121,IF('Unit List'!F121='Unit List'!B121,'Unit List'!A121,"")))</f>
        <v>2023</v>
      </c>
      <c r="B124" t="str">
        <f>IF($A124="","",'Unit List'!B121)</f>
        <v>43</v>
      </c>
      <c r="C124" t="str">
        <f>IF($A124="","",'Unit List'!C121)</f>
        <v>5</v>
      </c>
      <c r="D124" t="str">
        <f>IF($A124="","",'Unit List'!D121)</f>
        <v>0118</v>
      </c>
      <c r="E124" t="str">
        <f>IF($A124="","",'Unit List'!E121)</f>
        <v>MILFORD PUBLIC LIBRARY</v>
      </c>
      <c r="F124" t="str">
        <f>IF($A124="","",'Unit List'!F121)</f>
        <v/>
      </c>
      <c r="G124" t="str">
        <f>IF($A124="","",'Unit List'!G121)</f>
        <v>N</v>
      </c>
      <c r="P124" t="str">
        <f>IF(Source!D121="","",IF(Source!J121="N",Source!D121,IF(Source!I121=Source!B121,Source!D121,"")))</f>
        <v>0047</v>
      </c>
      <c r="Q124" t="str">
        <f>IF($P124="","",Source!F121)</f>
        <v>0061</v>
      </c>
      <c r="R124" t="str">
        <f>IF($P124="","",Source!G121)</f>
        <v>RAINY DAY</v>
      </c>
      <c r="S124">
        <f>IF($P124="","",Source!H121)</f>
        <v>228888</v>
      </c>
    </row>
    <row r="125" spans="1:19" x14ac:dyDescent="0.35">
      <c r="A125" t="str">
        <f>IF('Unit List'!G122="","",IF('Unit List'!G122="N",'Unit List'!A122,IF('Unit List'!F122='Unit List'!B122,'Unit List'!A122,"")))</f>
        <v>2023</v>
      </c>
      <c r="B125" t="str">
        <f>IF($A125="","",'Unit List'!B122)</f>
        <v>43</v>
      </c>
      <c r="C125" t="str">
        <f>IF($A125="","",'Unit List'!C122)</f>
        <v>5</v>
      </c>
      <c r="D125" t="str">
        <f>IF($A125="","",'Unit List'!D122)</f>
        <v>0119</v>
      </c>
      <c r="E125" t="str">
        <f>IF($A125="","",'Unit List'!E122)</f>
        <v>PIERCETON PUBLIC LIBRARY</v>
      </c>
      <c r="F125" t="str">
        <f>IF($A125="","",'Unit List'!F122)</f>
        <v/>
      </c>
      <c r="G125" t="str">
        <f>IF($A125="","",'Unit List'!G122)</f>
        <v>N</v>
      </c>
      <c r="P125" t="str">
        <f>IF(Source!D122="","",IF(Source!J122="N",Source!D122,IF(Source!I122=Source!B122,Source!D122,"")))</f>
        <v>0047</v>
      </c>
      <c r="Q125" t="str">
        <f>IF($P125="","",Source!F122)</f>
        <v>0101</v>
      </c>
      <c r="R125" t="str">
        <f>IF($P125="","",Source!G122)</f>
        <v>GENERAL</v>
      </c>
      <c r="S125">
        <f>IF($P125="","",Source!H122)</f>
        <v>1833675</v>
      </c>
    </row>
    <row r="126" spans="1:19" x14ac:dyDescent="0.35">
      <c r="A126" t="str">
        <f>IF('Unit List'!G123="","",IF('Unit List'!G123="N",'Unit List'!A123,IF('Unit List'!F123='Unit List'!B123,'Unit List'!A123,"")))</f>
        <v>2023</v>
      </c>
      <c r="B126" t="str">
        <f>IF($A126="","",'Unit List'!B123)</f>
        <v>43</v>
      </c>
      <c r="C126" t="str">
        <f>IF($A126="","",'Unit List'!C123)</f>
        <v>5</v>
      </c>
      <c r="D126" t="str">
        <f>IF($A126="","",'Unit List'!D123)</f>
        <v>0120</v>
      </c>
      <c r="E126" t="str">
        <f>IF($A126="","",'Unit List'!E123)</f>
        <v>SYRACUSE PUBLIC LIBRARY</v>
      </c>
      <c r="F126" t="str">
        <f>IF($A126="","",'Unit List'!F123)</f>
        <v/>
      </c>
      <c r="G126" t="str">
        <f>IF($A126="","",'Unit List'!G123)</f>
        <v>N</v>
      </c>
      <c r="P126" t="str">
        <f>IF(Source!D123="","",IF(Source!J123="N",Source!D123,IF(Source!I123=Source!B123,Source!D123,"")))</f>
        <v>0047</v>
      </c>
      <c r="Q126" t="str">
        <f>IF($P126="","",Source!F123)</f>
        <v>2011</v>
      </c>
      <c r="R126" t="str">
        <f>IF($P126="","",Source!G123)</f>
        <v>LIRF</v>
      </c>
      <c r="S126">
        <f>IF($P126="","",Source!H123)</f>
        <v>195000</v>
      </c>
    </row>
    <row r="127" spans="1:19" x14ac:dyDescent="0.35">
      <c r="A127" t="str">
        <f>IF('Unit List'!G124="","",IF('Unit List'!G124="N",'Unit List'!A124,IF('Unit List'!F124='Unit List'!B124,'Unit List'!A124,"")))</f>
        <v>2023</v>
      </c>
      <c r="B127" t="str">
        <f>IF($A127="","",'Unit List'!B124)</f>
        <v>43</v>
      </c>
      <c r="C127" t="str">
        <f>IF($A127="","",'Unit List'!C124)</f>
        <v>5</v>
      </c>
      <c r="D127" t="str">
        <f>IF($A127="","",'Unit List'!D124)</f>
        <v>0121</v>
      </c>
      <c r="E127" t="str">
        <f>IF($A127="","",'Unit List'!E124)</f>
        <v>WARSAW COMMUNITY PUBLIC LIBRARY</v>
      </c>
      <c r="F127" t="str">
        <f>IF($A127="","",'Unit List'!F124)</f>
        <v/>
      </c>
      <c r="G127" t="str">
        <f>IF($A127="","",'Unit List'!G124)</f>
        <v>N</v>
      </c>
      <c r="P127" t="str">
        <f>IF(Source!D124="","",IF(Source!J124="N",Source!D124,IF(Source!I124=Source!B124,Source!D124,"")))</f>
        <v>0048</v>
      </c>
      <c r="Q127" t="str">
        <f>IF($P127="","",Source!F124)</f>
        <v>0061</v>
      </c>
      <c r="R127" t="str">
        <f>IF($P127="","",Source!G124)</f>
        <v>RAINY DAY</v>
      </c>
      <c r="S127">
        <f>IF($P127="","",Source!H124)</f>
        <v>10000</v>
      </c>
    </row>
    <row r="128" spans="1:19" x14ac:dyDescent="0.35">
      <c r="A128" t="str">
        <f>IF('Unit List'!G125="","",IF('Unit List'!G125="N",'Unit List'!A125,IF('Unit List'!F125='Unit List'!B125,'Unit List'!A125,"")))</f>
        <v>2023</v>
      </c>
      <c r="B128" t="str">
        <f>IF($A128="","",'Unit List'!B125)</f>
        <v>43</v>
      </c>
      <c r="C128" t="str">
        <f>IF($A128="","",'Unit List'!C125)</f>
        <v>5</v>
      </c>
      <c r="D128" t="str">
        <f>IF($A128="","",'Unit List'!D125)</f>
        <v>0268</v>
      </c>
      <c r="E128" t="str">
        <f>IF($A128="","",'Unit List'!E125)</f>
        <v>BELL MEMORIAL PUBLIC LIBRARY</v>
      </c>
      <c r="F128" t="str">
        <f>IF($A128="","",'Unit List'!F125)</f>
        <v/>
      </c>
      <c r="G128" t="str">
        <f>IF($A128="","",'Unit List'!G125)</f>
        <v>N</v>
      </c>
      <c r="P128" t="str">
        <f>IF(Source!D125="","",IF(Source!J125="N",Source!D125,IF(Source!I125=Source!B125,Source!D125,"")))</f>
        <v>0048</v>
      </c>
      <c r="Q128" t="str">
        <f>IF($P128="","",Source!F125)</f>
        <v>0101</v>
      </c>
      <c r="R128" t="str">
        <f>IF($P128="","",Source!G125)</f>
        <v>GENERAL</v>
      </c>
      <c r="S128">
        <f>IF($P128="","",Source!H125)</f>
        <v>753737</v>
      </c>
    </row>
    <row r="129" spans="1:19" x14ac:dyDescent="0.35">
      <c r="A129" t="str">
        <f>IF('Unit List'!G126="","",IF('Unit List'!G126="N",'Unit List'!A126,IF('Unit List'!F126='Unit List'!B126,'Unit List'!A126,"")))</f>
        <v>2023</v>
      </c>
      <c r="B129" t="str">
        <f>IF($A129="","",'Unit List'!B126)</f>
        <v>43</v>
      </c>
      <c r="C129" t="str">
        <f>IF($A129="","",'Unit List'!C126)</f>
        <v>5</v>
      </c>
      <c r="D129" t="str">
        <f>IF($A129="","",'Unit List'!D126)</f>
        <v>0303</v>
      </c>
      <c r="E129" t="str">
        <f>IF($A129="","",'Unit List'!E126)</f>
        <v>NORTH WEBSTER COMMUNITY PUBLIC LIBRARY</v>
      </c>
      <c r="F129" t="str">
        <f>IF($A129="","",'Unit List'!F126)</f>
        <v/>
      </c>
      <c r="G129" t="str">
        <f>IF($A129="","",'Unit List'!G126)</f>
        <v>N</v>
      </c>
      <c r="P129" t="str">
        <f>IF(Source!D126="","",IF(Source!J126="N",Source!D126,IF(Source!I126=Source!B126,Source!D126,"")))</f>
        <v>0048</v>
      </c>
      <c r="Q129" t="str">
        <f>IF($P129="","",Source!F126)</f>
        <v>2011</v>
      </c>
      <c r="R129" t="str">
        <f>IF($P129="","",Source!G126)</f>
        <v>LIRF</v>
      </c>
      <c r="S129">
        <f>IF($P129="","",Source!H126)</f>
        <v>10000</v>
      </c>
    </row>
    <row r="130" spans="1:19" x14ac:dyDescent="0.35">
      <c r="A130" t="str">
        <f>IF('Unit List'!G127="","",IF('Unit List'!G127="N",'Unit List'!A127,IF('Unit List'!F127='Unit List'!B127,'Unit List'!A127,"")))</f>
        <v>2023</v>
      </c>
      <c r="B130" t="str">
        <f>IF($A130="","",'Unit List'!B127)</f>
        <v>44</v>
      </c>
      <c r="C130" t="str">
        <f>IF($A130="","",'Unit List'!C127)</f>
        <v>5</v>
      </c>
      <c r="D130" t="str">
        <f>IF($A130="","",'Unit List'!D127)</f>
        <v>0122</v>
      </c>
      <c r="E130" t="str">
        <f>IF($A130="","",'Unit List'!E127)</f>
        <v>LAGRANGE COUNTY PUBLIC LIBRARY</v>
      </c>
      <c r="F130" t="str">
        <f>IF($A130="","",'Unit List'!F127)</f>
        <v/>
      </c>
      <c r="G130" t="str">
        <f>IF($A130="","",'Unit List'!G127)</f>
        <v>N</v>
      </c>
      <c r="P130" t="str">
        <f>IF(Source!D127="","",IF(Source!J127="N",Source!D127,IF(Source!I127=Source!B127,Source!D127,"")))</f>
        <v>0259</v>
      </c>
      <c r="Q130" t="str">
        <f>IF($P130="","",Source!F127)</f>
        <v>0061</v>
      </c>
      <c r="R130" t="str">
        <f>IF($P130="","",Source!G127)</f>
        <v>RAINY DAY</v>
      </c>
      <c r="S130">
        <f>IF($P130="","",Source!H127)</f>
        <v>20000</v>
      </c>
    </row>
    <row r="131" spans="1:19" x14ac:dyDescent="0.35">
      <c r="A131" t="str">
        <f>IF('Unit List'!G128="","",IF('Unit List'!G128="N",'Unit List'!A128,IF('Unit List'!F128='Unit List'!B128,'Unit List'!A128,"")))</f>
        <v>2023</v>
      </c>
      <c r="B131" t="str">
        <f>IF($A131="","",'Unit List'!B128)</f>
        <v>45</v>
      </c>
      <c r="C131" t="str">
        <f>IF($A131="","",'Unit List'!C128)</f>
        <v>5</v>
      </c>
      <c r="D131" t="str">
        <f>IF($A131="","",'Unit List'!D128)</f>
        <v>0124</v>
      </c>
      <c r="E131" t="str">
        <f>IF($A131="","",'Unit List'!E128)</f>
        <v>EAST CHICAGO PUBLIC LIBRARY</v>
      </c>
      <c r="F131" t="str">
        <f>IF($A131="","",'Unit List'!F128)</f>
        <v/>
      </c>
      <c r="G131" t="str">
        <f>IF($A131="","",'Unit List'!G128)</f>
        <v>N</v>
      </c>
      <c r="P131" t="str">
        <f>IF(Source!D128="","",IF(Source!J128="N",Source!D128,IF(Source!I128=Source!B128,Source!D128,"")))</f>
        <v>0259</v>
      </c>
      <c r="Q131" t="str">
        <f>IF($P131="","",Source!F128)</f>
        <v>0101</v>
      </c>
      <c r="R131" t="str">
        <f>IF($P131="","",Source!G128)</f>
        <v>GENERAL</v>
      </c>
      <c r="S131">
        <f>IF($P131="","",Source!H128)</f>
        <v>1297957</v>
      </c>
    </row>
    <row r="132" spans="1:19" x14ac:dyDescent="0.35">
      <c r="A132" t="str">
        <f>IF('Unit List'!G129="","",IF('Unit List'!G129="N",'Unit List'!A129,IF('Unit List'!F129='Unit List'!B129,'Unit List'!A129,"")))</f>
        <v>2023</v>
      </c>
      <c r="B132" t="str">
        <f>IF($A132="","",'Unit List'!B129)</f>
        <v>45</v>
      </c>
      <c r="C132" t="str">
        <f>IF($A132="","",'Unit List'!C129)</f>
        <v>5</v>
      </c>
      <c r="D132" t="str">
        <f>IF($A132="","",'Unit List'!D129)</f>
        <v>0125</v>
      </c>
      <c r="E132" t="str">
        <f>IF($A132="","",'Unit List'!E129)</f>
        <v>GARY PUBLIC LIBRARY</v>
      </c>
      <c r="F132" t="str">
        <f>IF($A132="","",'Unit List'!F129)</f>
        <v/>
      </c>
      <c r="G132" t="str">
        <f>IF($A132="","",'Unit List'!G129)</f>
        <v>N</v>
      </c>
      <c r="P132" t="str">
        <f>IF(Source!D129="","",IF(Source!J129="N",Source!D129,IF(Source!I129=Source!B129,Source!D129,"")))</f>
        <v>0049</v>
      </c>
      <c r="Q132" t="str">
        <f>IF($P132="","",Source!F129)</f>
        <v>0061</v>
      </c>
      <c r="R132" t="str">
        <f>IF($P132="","",Source!G129)</f>
        <v>RAINY DAY</v>
      </c>
      <c r="S132">
        <f>IF($P132="","",Source!H129)</f>
        <v>50</v>
      </c>
    </row>
    <row r="133" spans="1:19" x14ac:dyDescent="0.35">
      <c r="A133" t="str">
        <f>IF('Unit List'!G130="","",IF('Unit List'!G130="N",'Unit List'!A130,IF('Unit List'!F130='Unit List'!B130,'Unit List'!A130,"")))</f>
        <v>2023</v>
      </c>
      <c r="B133" t="str">
        <f>IF($A133="","",'Unit List'!B130)</f>
        <v>45</v>
      </c>
      <c r="C133" t="str">
        <f>IF($A133="","",'Unit List'!C130)</f>
        <v>5</v>
      </c>
      <c r="D133" t="str">
        <f>IF($A133="","",'Unit List'!D130)</f>
        <v>0126</v>
      </c>
      <c r="E133" t="str">
        <f>IF($A133="","",'Unit List'!E130)</f>
        <v>HAMMOND PUBLIC LIBRARY</v>
      </c>
      <c r="F133" t="str">
        <f>IF($A133="","",'Unit List'!F130)</f>
        <v/>
      </c>
      <c r="G133" t="str">
        <f>IF($A133="","",'Unit List'!G130)</f>
        <v>N</v>
      </c>
      <c r="P133" t="str">
        <f>IF(Source!D130="","",IF(Source!J130="N",Source!D130,IF(Source!I130=Source!B130,Source!D130,"")))</f>
        <v>0049</v>
      </c>
      <c r="Q133" t="str">
        <f>IF($P133="","",Source!F130)</f>
        <v>0101</v>
      </c>
      <c r="R133" t="str">
        <f>IF($P133="","",Source!G130)</f>
        <v>GENERAL</v>
      </c>
      <c r="S133">
        <f>IF($P133="","",Source!H130)</f>
        <v>1241987</v>
      </c>
    </row>
    <row r="134" spans="1:19" x14ac:dyDescent="0.35">
      <c r="A134" t="str">
        <f>IF('Unit List'!G131="","",IF('Unit List'!G131="N",'Unit List'!A131,IF('Unit List'!F131='Unit List'!B131,'Unit List'!A131,"")))</f>
        <v>2023</v>
      </c>
      <c r="B134" t="str">
        <f>IF($A134="","",'Unit List'!B131)</f>
        <v>45</v>
      </c>
      <c r="C134" t="str">
        <f>IF($A134="","",'Unit List'!C131)</f>
        <v>5</v>
      </c>
      <c r="D134" t="str">
        <f>IF($A134="","",'Unit List'!D131)</f>
        <v>0127</v>
      </c>
      <c r="E134" t="str">
        <f>IF($A134="","",'Unit List'!E131)</f>
        <v>LOWELL PUBLIC LIBRARY</v>
      </c>
      <c r="F134" t="str">
        <f>IF($A134="","",'Unit List'!F131)</f>
        <v/>
      </c>
      <c r="G134" t="str">
        <f>IF($A134="","",'Unit List'!G131)</f>
        <v>N</v>
      </c>
      <c r="P134" t="str">
        <f>IF(Source!D131="","",IF(Source!J131="N",Source!D131,IF(Source!I131=Source!B131,Source!D131,"")))</f>
        <v>0050</v>
      </c>
      <c r="Q134" t="str">
        <f>IF($P134="","",Source!F131)</f>
        <v>0101</v>
      </c>
      <c r="R134" t="str">
        <f>IF($P134="","",Source!G131)</f>
        <v>GENERAL</v>
      </c>
      <c r="S134">
        <f>IF($P134="","",Source!H131)</f>
        <v>4618871</v>
      </c>
    </row>
    <row r="135" spans="1:19" x14ac:dyDescent="0.35">
      <c r="A135" t="str">
        <f>IF('Unit List'!G132="","",IF('Unit List'!G132="N",'Unit List'!A132,IF('Unit List'!F132='Unit List'!B132,'Unit List'!A132,"")))</f>
        <v>2023</v>
      </c>
      <c r="B135" t="str">
        <f>IF($A135="","",'Unit List'!B132)</f>
        <v>45</v>
      </c>
      <c r="C135" t="str">
        <f>IF($A135="","",'Unit List'!C132)</f>
        <v>5</v>
      </c>
      <c r="D135" t="str">
        <f>IF($A135="","",'Unit List'!D132)</f>
        <v>0128</v>
      </c>
      <c r="E135" t="str">
        <f>IF($A135="","",'Unit List'!E132)</f>
        <v>WHITING PUBLIC LIBRARY</v>
      </c>
      <c r="F135" t="str">
        <f>IF($A135="","",'Unit List'!F132)</f>
        <v/>
      </c>
      <c r="G135" t="str">
        <f>IF($A135="","",'Unit List'!G132)</f>
        <v>N</v>
      </c>
      <c r="P135" t="str">
        <f>IF(Source!D132="","",IF(Source!J132="N",Source!D132,IF(Source!I132=Source!B132,Source!D132,"")))</f>
        <v>0052</v>
      </c>
      <c r="Q135" t="str">
        <f>IF($P135="","",Source!F132)</f>
        <v>0061</v>
      </c>
      <c r="R135" t="str">
        <f>IF($P135="","",Source!G132)</f>
        <v>RAINY DAY</v>
      </c>
      <c r="S135">
        <f>IF($P135="","",Source!H132)</f>
        <v>8275</v>
      </c>
    </row>
    <row r="136" spans="1:19" x14ac:dyDescent="0.35">
      <c r="A136" t="str">
        <f>IF('Unit List'!G133="","",IF('Unit List'!G133="N",'Unit List'!A133,IF('Unit List'!F133='Unit List'!B133,'Unit List'!A133,"")))</f>
        <v>2023</v>
      </c>
      <c r="B136" t="str">
        <f>IF($A136="","",'Unit List'!B133)</f>
        <v>45</v>
      </c>
      <c r="C136" t="str">
        <f>IF($A136="","",'Unit List'!C133)</f>
        <v>5</v>
      </c>
      <c r="D136" t="str">
        <f>IF($A136="","",'Unit List'!D133)</f>
        <v>0129</v>
      </c>
      <c r="E136" t="str">
        <f>IF($A136="","",'Unit List'!E133)</f>
        <v>LAKE COUNTY PUBLIC LIBRARY</v>
      </c>
      <c r="F136" t="str">
        <f>IF($A136="","",'Unit List'!F133)</f>
        <v/>
      </c>
      <c r="G136" t="str">
        <f>IF($A136="","",'Unit List'!G133)</f>
        <v>N</v>
      </c>
      <c r="P136" t="str">
        <f>IF(Source!D133="","",IF(Source!J133="N",Source!D133,IF(Source!I133=Source!B133,Source!D133,"")))</f>
        <v>0052</v>
      </c>
      <c r="Q136" t="str">
        <f>IF($P136="","",Source!F133)</f>
        <v>0101</v>
      </c>
      <c r="R136" t="str">
        <f>IF($P136="","",Source!G133)</f>
        <v>GENERAL</v>
      </c>
      <c r="S136">
        <f>IF($P136="","",Source!H133)</f>
        <v>431949</v>
      </c>
    </row>
    <row r="137" spans="1:19" x14ac:dyDescent="0.35">
      <c r="A137" t="str">
        <f>IF('Unit List'!G134="","",IF('Unit List'!G134="N",'Unit List'!A134,IF('Unit List'!F134='Unit List'!B134,'Unit List'!A134,"")))</f>
        <v>2023</v>
      </c>
      <c r="B137" t="str">
        <f>IF($A137="","",'Unit List'!B134)</f>
        <v>45</v>
      </c>
      <c r="C137" t="str">
        <f>IF($A137="","",'Unit List'!C134)</f>
        <v>5</v>
      </c>
      <c r="D137" t="str">
        <f>IF($A137="","",'Unit List'!D134)</f>
        <v>0276</v>
      </c>
      <c r="E137" t="str">
        <f>IF($A137="","",'Unit List'!E134)</f>
        <v>CROWN POINT COMMUNITY PUBLIC LIBRARY</v>
      </c>
      <c r="F137" t="str">
        <f>IF($A137="","",'Unit List'!F134)</f>
        <v/>
      </c>
      <c r="G137" t="str">
        <f>IF($A137="","",'Unit List'!G134)</f>
        <v>N</v>
      </c>
      <c r="P137" t="str">
        <f>IF(Source!D134="","",IF(Source!J134="N",Source!D134,IF(Source!I134=Source!B134,Source!D134,"")))</f>
        <v>0052</v>
      </c>
      <c r="Q137" t="str">
        <f>IF($P137="","",Source!F134)</f>
        <v>2011</v>
      </c>
      <c r="R137" t="str">
        <f>IF($P137="","",Source!G134)</f>
        <v>LIRF</v>
      </c>
      <c r="S137">
        <f>IF($P137="","",Source!H134)</f>
        <v>12986</v>
      </c>
    </row>
    <row r="138" spans="1:19" x14ac:dyDescent="0.35">
      <c r="A138" t="str">
        <f>IF('Unit List'!G135="","",IF('Unit List'!G135="N",'Unit List'!A135,IF('Unit List'!F135='Unit List'!B135,'Unit List'!A135,"")))</f>
        <v>2023</v>
      </c>
      <c r="B138" t="str">
        <f>IF($A138="","",'Unit List'!B135)</f>
        <v>46</v>
      </c>
      <c r="C138" t="str">
        <f>IF($A138="","",'Unit List'!C135)</f>
        <v>5</v>
      </c>
      <c r="D138" t="str">
        <f>IF($A138="","",'Unit List'!D135)</f>
        <v>0130</v>
      </c>
      <c r="E138" t="str">
        <f>IF($A138="","",'Unit List'!E135)</f>
        <v>MICHIGAN CITY PUBLIC LIBRARY</v>
      </c>
      <c r="F138" t="str">
        <f>IF($A138="","",'Unit List'!F135)</f>
        <v/>
      </c>
      <c r="G138" t="str">
        <f>IF($A138="","",'Unit List'!G135)</f>
        <v>N</v>
      </c>
      <c r="P138" t="str">
        <f>IF(Source!D135="","",IF(Source!J135="N",Source!D135,IF(Source!I135=Source!B135,Source!D135,"")))</f>
        <v>0271</v>
      </c>
      <c r="Q138" t="str">
        <f>IF($P138="","",Source!F135)</f>
        <v>0101</v>
      </c>
      <c r="R138" t="str">
        <f>IF($P138="","",Source!G135)</f>
        <v>GENERAL</v>
      </c>
      <c r="S138">
        <f>IF($P138="","",Source!H135)</f>
        <v>134154</v>
      </c>
    </row>
    <row r="139" spans="1:19" x14ac:dyDescent="0.35">
      <c r="A139" t="str">
        <f>IF('Unit List'!G136="","",IF('Unit List'!G136="N",'Unit List'!A136,IF('Unit List'!F136='Unit List'!B136,'Unit List'!A136,"")))</f>
        <v>2023</v>
      </c>
      <c r="B139" t="str">
        <f>IF($A139="","",'Unit List'!B136)</f>
        <v>46</v>
      </c>
      <c r="C139" t="str">
        <f>IF($A139="","",'Unit List'!C136)</f>
        <v>5</v>
      </c>
      <c r="D139" t="str">
        <f>IF($A139="","",'Unit List'!D136)</f>
        <v>0131</v>
      </c>
      <c r="E139" t="str">
        <f>IF($A139="","",'Unit List'!E136)</f>
        <v>WANATAH PUBLIC LIBRARY</v>
      </c>
      <c r="F139" t="str">
        <f>IF($A139="","",'Unit List'!F136)</f>
        <v/>
      </c>
      <c r="G139" t="str">
        <f>IF($A139="","",'Unit List'!G136)</f>
        <v>N</v>
      </c>
      <c r="P139" t="str">
        <f>IF(Source!D136="","",IF(Source!J136="N",Source!D136,IF(Source!I136=Source!B136,Source!D136,"")))</f>
        <v>0271</v>
      </c>
      <c r="Q139" t="str">
        <f>IF($P139="","",Source!F136)</f>
        <v>2011</v>
      </c>
      <c r="R139" t="str">
        <f>IF($P139="","",Source!G136)</f>
        <v>LIRF</v>
      </c>
      <c r="S139">
        <f>IF($P139="","",Source!H136)</f>
        <v>11000</v>
      </c>
    </row>
    <row r="140" spans="1:19" x14ac:dyDescent="0.35">
      <c r="A140" t="str">
        <f>IF('Unit List'!G137="","",IF('Unit List'!G137="N",'Unit List'!A137,IF('Unit List'!F137='Unit List'!B137,'Unit List'!A137,"")))</f>
        <v>2023</v>
      </c>
      <c r="B140" t="str">
        <f>IF($A140="","",'Unit List'!B137)</f>
        <v>46</v>
      </c>
      <c r="C140" t="str">
        <f>IF($A140="","",'Unit List'!C137)</f>
        <v>5</v>
      </c>
      <c r="D140" t="str">
        <f>IF($A140="","",'Unit List'!D137)</f>
        <v>0132</v>
      </c>
      <c r="E140" t="str">
        <f>IF($A140="","",'Unit List'!E137)</f>
        <v>WESTVILLE PUBLIC LIBRARY</v>
      </c>
      <c r="F140" t="str">
        <f>IF($A140="","",'Unit List'!F137)</f>
        <v/>
      </c>
      <c r="G140" t="str">
        <f>IF($A140="","",'Unit List'!G137)</f>
        <v>N</v>
      </c>
      <c r="P140" t="str">
        <f>IF(Source!D137="","",IF(Source!J137="N",Source!D137,IF(Source!I137=Source!B137,Source!D137,"")))</f>
        <v>0300</v>
      </c>
      <c r="Q140" t="str">
        <f>IF($P140="","",Source!F137)</f>
        <v>0101</v>
      </c>
      <c r="R140" t="str">
        <f>IF($P140="","",Source!G137)</f>
        <v>GENERAL</v>
      </c>
      <c r="S140">
        <f>IF($P140="","",Source!H137)</f>
        <v>243068</v>
      </c>
    </row>
    <row r="141" spans="1:19" x14ac:dyDescent="0.35">
      <c r="A141" t="str">
        <f>IF('Unit List'!G138="","",IF('Unit List'!G138="N",'Unit List'!A138,IF('Unit List'!F138='Unit List'!B138,'Unit List'!A138,"")))</f>
        <v>2023</v>
      </c>
      <c r="B141" t="str">
        <f>IF($A141="","",'Unit List'!B138)</f>
        <v>46</v>
      </c>
      <c r="C141" t="str">
        <f>IF($A141="","",'Unit List'!C138)</f>
        <v>5</v>
      </c>
      <c r="D141" t="str">
        <f>IF($A141="","",'Unit List'!D138)</f>
        <v>0277</v>
      </c>
      <c r="E141" t="str">
        <f>IF($A141="","",'Unit List'!E138)</f>
        <v>LAPORTE COUNTY PUBLIC LIBRARY</v>
      </c>
      <c r="F141" t="str">
        <f>IF($A141="","",'Unit List'!F138)</f>
        <v/>
      </c>
      <c r="G141" t="str">
        <f>IF($A141="","",'Unit List'!G138)</f>
        <v>N</v>
      </c>
      <c r="P141" t="str">
        <f>IF(Source!D138="","",IF(Source!J138="N",Source!D138,IF(Source!I138=Source!B138,Source!D138,"")))</f>
        <v>0300</v>
      </c>
      <c r="Q141" t="str">
        <f>IF($P141="","",Source!F138)</f>
        <v>0283</v>
      </c>
      <c r="R141" t="str">
        <f>IF($P141="","",Source!G138)</f>
        <v>L/R PAYMENT</v>
      </c>
      <c r="S141">
        <f>IF($P141="","",Source!H138)</f>
        <v>95199</v>
      </c>
    </row>
    <row r="142" spans="1:19" x14ac:dyDescent="0.35">
      <c r="A142" t="str">
        <f>IF('Unit List'!G139="","",IF('Unit List'!G139="N",'Unit List'!A139,IF('Unit List'!F139='Unit List'!B139,'Unit List'!A139,"")))</f>
        <v>2023</v>
      </c>
      <c r="B142" t="str">
        <f>IF($A142="","",'Unit List'!B139)</f>
        <v>46</v>
      </c>
      <c r="C142" t="str">
        <f>IF($A142="","",'Unit List'!C139)</f>
        <v>5</v>
      </c>
      <c r="D142" t="str">
        <f>IF($A142="","",'Unit List'!D139)</f>
        <v>0281</v>
      </c>
      <c r="E142" t="str">
        <f>IF($A142="","",'Unit List'!E139)</f>
        <v>LACROSSE PUBLIC LIBRARY</v>
      </c>
      <c r="F142" t="str">
        <f>IF($A142="","",'Unit List'!F139)</f>
        <v/>
      </c>
      <c r="G142" t="str">
        <f>IF($A142="","",'Unit List'!G139)</f>
        <v>N</v>
      </c>
      <c r="P142" t="str">
        <f>IF(Source!D139="","",IF(Source!J139="N",Source!D139,IF(Source!I139=Source!B139,Source!D139,"")))</f>
        <v>0300</v>
      </c>
      <c r="Q142" t="str">
        <f>IF($P142="","",Source!F139)</f>
        <v>2011</v>
      </c>
      <c r="R142" t="str">
        <f>IF($P142="","",Source!G139)</f>
        <v>LIRF</v>
      </c>
      <c r="S142">
        <f>IF($P142="","",Source!H139)</f>
        <v>5000</v>
      </c>
    </row>
    <row r="143" spans="1:19" x14ac:dyDescent="0.35">
      <c r="A143" t="str">
        <f>IF('Unit List'!G140="","",IF('Unit List'!G140="N",'Unit List'!A140,IF('Unit List'!F140='Unit List'!B140,'Unit List'!A140,"")))</f>
        <v>2023</v>
      </c>
      <c r="B143" t="str">
        <f>IF($A143="","",'Unit List'!B140)</f>
        <v>47</v>
      </c>
      <c r="C143" t="str">
        <f>IF($A143="","",'Unit List'!C140)</f>
        <v>5</v>
      </c>
      <c r="D143" t="str">
        <f>IF($A143="","",'Unit List'!D140)</f>
        <v>0135</v>
      </c>
      <c r="E143" t="str">
        <f>IF($A143="","",'Unit List'!E140)</f>
        <v>BEDFORD PUBLIC LIBRARY</v>
      </c>
      <c r="F143" t="str">
        <f>IF($A143="","",'Unit List'!F140)</f>
        <v/>
      </c>
      <c r="G143" t="str">
        <f>IF($A143="","",'Unit List'!G140)</f>
        <v>N</v>
      </c>
      <c r="P143" t="str">
        <f>IF(Source!D140="","",IF(Source!J140="N",Source!D140,IF(Source!I140=Source!B140,Source!D140,"")))</f>
        <v>0054</v>
      </c>
      <c r="Q143" t="str">
        <f>IF($P143="","",Source!F140)</f>
        <v>0101</v>
      </c>
      <c r="R143" t="str">
        <f>IF($P143="","",Source!G140)</f>
        <v>GENERAL</v>
      </c>
      <c r="S143">
        <f>IF($P143="","",Source!H140)</f>
        <v>1050762</v>
      </c>
    </row>
    <row r="144" spans="1:19" x14ac:dyDescent="0.35">
      <c r="A144" t="str">
        <f>IF('Unit List'!G141="","",IF('Unit List'!G141="N",'Unit List'!A141,IF('Unit List'!F141='Unit List'!B141,'Unit List'!A141,"")))</f>
        <v>2023</v>
      </c>
      <c r="B144" t="str">
        <f>IF($A144="","",'Unit List'!B141)</f>
        <v>47</v>
      </c>
      <c r="C144" t="str">
        <f>IF($A144="","",'Unit List'!C141)</f>
        <v>5</v>
      </c>
      <c r="D144" t="str">
        <f>IF($A144="","",'Unit List'!D141)</f>
        <v>0136</v>
      </c>
      <c r="E144" t="str">
        <f>IF($A144="","",'Unit List'!E141)</f>
        <v>MITCHELL COMMUNITY PUBLIC LIBRARY</v>
      </c>
      <c r="F144" t="str">
        <f>IF($A144="","",'Unit List'!F141)</f>
        <v/>
      </c>
      <c r="G144" t="str">
        <f>IF($A144="","",'Unit List'!G141)</f>
        <v>N</v>
      </c>
      <c r="P144" t="str">
        <f>IF(Source!D141="","",IF(Source!J141="N",Source!D141,IF(Source!I141=Source!B141,Source!D141,"")))</f>
        <v/>
      </c>
      <c r="Q144" t="str">
        <f>IF($P144="","",Source!F141)</f>
        <v/>
      </c>
      <c r="R144" t="str">
        <f>IF($P144="","",Source!G141)</f>
        <v/>
      </c>
      <c r="S144" t="str">
        <f>IF($P144="","",Source!H141)</f>
        <v/>
      </c>
    </row>
    <row r="145" spans="1:19" x14ac:dyDescent="0.35">
      <c r="A145" t="str">
        <f>IF('Unit List'!G142="","",IF('Unit List'!G142="N",'Unit List'!A142,IF('Unit List'!F142='Unit List'!B142,'Unit List'!A142,"")))</f>
        <v>2023</v>
      </c>
      <c r="B145" t="str">
        <f>IF($A145="","",'Unit List'!B142)</f>
        <v>48</v>
      </c>
      <c r="C145" t="str">
        <f>IF($A145="","",'Unit List'!C142)</f>
        <v>5</v>
      </c>
      <c r="D145" t="str">
        <f>IF($A145="","",'Unit List'!D142)</f>
        <v>0138</v>
      </c>
      <c r="E145" t="str">
        <f>IF($A145="","",'Unit List'!E142)</f>
        <v>ALEXANDRIA-MONROE PUBLIC LIBRARY</v>
      </c>
      <c r="F145" t="str">
        <f>IF($A145="","",'Unit List'!F142)</f>
        <v/>
      </c>
      <c r="G145" t="str">
        <f>IF($A145="","",'Unit List'!G142)</f>
        <v>N</v>
      </c>
      <c r="P145" t="str">
        <f>IF(Source!D142="","",IF(Source!J142="N",Source!D142,IF(Source!I142=Source!B142,Source!D142,"")))</f>
        <v/>
      </c>
      <c r="Q145" t="str">
        <f>IF($P145="","",Source!F142)</f>
        <v/>
      </c>
      <c r="R145" t="str">
        <f>IF($P145="","",Source!G142)</f>
        <v/>
      </c>
      <c r="S145" t="str">
        <f>IF($P145="","",Source!H142)</f>
        <v/>
      </c>
    </row>
    <row r="146" spans="1:19" x14ac:dyDescent="0.35">
      <c r="A146" t="str">
        <f>IF('Unit List'!G143="","",IF('Unit List'!G143="N",'Unit List'!A143,IF('Unit List'!F143='Unit List'!B143,'Unit List'!A143,"")))</f>
        <v>2023</v>
      </c>
      <c r="B146" t="str">
        <f>IF($A146="","",'Unit List'!B143)</f>
        <v>48</v>
      </c>
      <c r="C146" t="str">
        <f>IF($A146="","",'Unit List'!C143)</f>
        <v>5</v>
      </c>
      <c r="D146" t="str">
        <f>IF($A146="","",'Unit List'!D143)</f>
        <v>0139</v>
      </c>
      <c r="E146" t="str">
        <f>IF($A146="","",'Unit List'!E143)</f>
        <v>ANDERSON-ANDERSON, STONEY CREEK UNION TO</v>
      </c>
      <c r="F146" t="str">
        <f>IF($A146="","",'Unit List'!F143)</f>
        <v/>
      </c>
      <c r="G146" t="str">
        <f>IF($A146="","",'Unit List'!G143)</f>
        <v>N</v>
      </c>
      <c r="P146" t="str">
        <f>IF(Source!D143="","",IF(Source!J143="N",Source!D143,IF(Source!I143=Source!B143,Source!D143,"")))</f>
        <v/>
      </c>
      <c r="Q146" t="str">
        <f>IF($P146="","",Source!F143)</f>
        <v/>
      </c>
      <c r="R146" t="str">
        <f>IF($P146="","",Source!G143)</f>
        <v/>
      </c>
      <c r="S146" t="str">
        <f>IF($P146="","",Source!H143)</f>
        <v/>
      </c>
    </row>
    <row r="147" spans="1:19" x14ac:dyDescent="0.35">
      <c r="A147" t="str">
        <f>IF('Unit List'!G144="","",IF('Unit List'!G144="N",'Unit List'!A144,IF('Unit List'!F144='Unit List'!B144,'Unit List'!A144,"")))</f>
        <v>2023</v>
      </c>
      <c r="B147" t="str">
        <f>IF($A147="","",'Unit List'!B144)</f>
        <v>48</v>
      </c>
      <c r="C147" t="str">
        <f>IF($A147="","",'Unit List'!C144)</f>
        <v>5</v>
      </c>
      <c r="D147" t="str">
        <f>IF($A147="","",'Unit List'!D144)</f>
        <v>0141</v>
      </c>
      <c r="E147" t="str">
        <f>IF($A147="","",'Unit List'!E144)</f>
        <v>PENDLETON COMMUNITY PUBLIC LIBRARY</v>
      </c>
      <c r="F147" t="str">
        <f>IF($A147="","",'Unit List'!F144)</f>
        <v/>
      </c>
      <c r="G147" t="str">
        <f>IF($A147="","",'Unit List'!G144)</f>
        <v>N</v>
      </c>
      <c r="P147" t="str">
        <f>IF(Source!D144="","",IF(Source!J144="N",Source!D144,IF(Source!I144=Source!B144,Source!D144,"")))</f>
        <v>0055</v>
      </c>
      <c r="Q147" t="str">
        <f>IF($P147="","",Source!F144)</f>
        <v>0061</v>
      </c>
      <c r="R147" t="str">
        <f>IF($P147="","",Source!G144)</f>
        <v>RAINY DAY</v>
      </c>
      <c r="S147">
        <f>IF($P147="","",Source!H144)</f>
        <v>20000</v>
      </c>
    </row>
    <row r="148" spans="1:19" x14ac:dyDescent="0.35">
      <c r="A148" t="str">
        <f>IF('Unit List'!G145="","",IF('Unit List'!G145="N",'Unit List'!A145,IF('Unit List'!F145='Unit List'!B145,'Unit List'!A145,"")))</f>
        <v>2023</v>
      </c>
      <c r="B148" t="str">
        <f>IF($A148="","",'Unit List'!B145)</f>
        <v>48</v>
      </c>
      <c r="C148" t="str">
        <f>IF($A148="","",'Unit List'!C145)</f>
        <v>5</v>
      </c>
      <c r="D148" t="str">
        <f>IF($A148="","",'Unit List'!D145)</f>
        <v>0290</v>
      </c>
      <c r="E148" t="str">
        <f>IF($A148="","",'Unit List'!E145)</f>
        <v>NORTH MADISON COUNTY LIBRARY SYSTEM</v>
      </c>
      <c r="F148" t="str">
        <f>IF($A148="","",'Unit List'!F145)</f>
        <v/>
      </c>
      <c r="G148" t="str">
        <f>IF($A148="","",'Unit List'!G145)</f>
        <v>N</v>
      </c>
      <c r="P148" t="str">
        <f>IF(Source!D145="","",IF(Source!J145="N",Source!D145,IF(Source!I145=Source!B145,Source!D145,"")))</f>
        <v>0055</v>
      </c>
      <c r="Q148" t="str">
        <f>IF($P148="","",Source!F145)</f>
        <v>0101</v>
      </c>
      <c r="R148" t="str">
        <f>IF($P148="","",Source!G145)</f>
        <v>GENERAL</v>
      </c>
      <c r="S148">
        <f>IF($P148="","",Source!H145)</f>
        <v>460000</v>
      </c>
    </row>
    <row r="149" spans="1:19" x14ac:dyDescent="0.35">
      <c r="A149" t="str">
        <f>IF('Unit List'!G146="","",IF('Unit List'!G146="N",'Unit List'!A146,IF('Unit List'!F146='Unit List'!B146,'Unit List'!A146,"")))</f>
        <v>2023</v>
      </c>
      <c r="B149" t="str">
        <f>IF($A149="","",'Unit List'!B146)</f>
        <v>49</v>
      </c>
      <c r="C149" t="str">
        <f>IF($A149="","",'Unit List'!C146)</f>
        <v>5</v>
      </c>
      <c r="D149" t="str">
        <f>IF($A149="","",'Unit List'!D146)</f>
        <v>0143</v>
      </c>
      <c r="E149" t="str">
        <f>IF($A149="","",'Unit List'!E146)</f>
        <v>SPEEDWAY CITY PUBLIC LIBRARY</v>
      </c>
      <c r="F149" t="str">
        <f>IF($A149="","",'Unit List'!F146)</f>
        <v/>
      </c>
      <c r="G149" t="str">
        <f>IF($A149="","",'Unit List'!G146)</f>
        <v>N</v>
      </c>
      <c r="P149" t="str">
        <f>IF(Source!D146="","",IF(Source!J146="N",Source!D146,IF(Source!I146=Source!B146,Source!D146,"")))</f>
        <v>0056</v>
      </c>
      <c r="Q149" t="str">
        <f>IF($P149="","",Source!F146)</f>
        <v>0101</v>
      </c>
      <c r="R149" t="str">
        <f>IF($P149="","",Source!G146)</f>
        <v>GENERAL</v>
      </c>
      <c r="S149">
        <f>IF($P149="","",Source!H146)</f>
        <v>187968</v>
      </c>
    </row>
    <row r="150" spans="1:19" x14ac:dyDescent="0.35">
      <c r="A150" t="str">
        <f>IF('Unit List'!G147="","",IF('Unit List'!G147="N",'Unit List'!A147,IF('Unit List'!F147='Unit List'!B147,'Unit List'!A147,"")))</f>
        <v>2023</v>
      </c>
      <c r="B150" t="str">
        <f>IF($A150="","",'Unit List'!B147)</f>
        <v>49</v>
      </c>
      <c r="C150" t="str">
        <f>IF($A150="","",'Unit List'!C147)</f>
        <v>5</v>
      </c>
      <c r="D150" t="str">
        <f>IF($A150="","",'Unit List'!D147)</f>
        <v>0144</v>
      </c>
      <c r="E150" t="str">
        <f>IF($A150="","",'Unit List'!E147)</f>
        <v>INDIANAPOLIS-MARION COUNTY PUB LIBRARY</v>
      </c>
      <c r="F150" t="str">
        <f>IF($A150="","",'Unit List'!F147)</f>
        <v/>
      </c>
      <c r="G150" t="str">
        <f>IF($A150="","",'Unit List'!G147)</f>
        <v>N</v>
      </c>
      <c r="P150" t="str">
        <f>IF(Source!D147="","",IF(Source!J147="N",Source!D147,IF(Source!I147=Source!B147,Source!D147,"")))</f>
        <v>0056</v>
      </c>
      <c r="Q150" t="str">
        <f>IF($P150="","",Source!F147)</f>
        <v>0180</v>
      </c>
      <c r="R150" t="str">
        <f>IF($P150="","",Source!G147)</f>
        <v>DEBT SERVICE</v>
      </c>
      <c r="S150">
        <f>IF($P150="","",Source!H147)</f>
        <v>67000</v>
      </c>
    </row>
    <row r="151" spans="1:19" x14ac:dyDescent="0.35">
      <c r="A151" t="str">
        <f>IF('Unit List'!G148="","",IF('Unit List'!G148="N",'Unit List'!A148,IF('Unit List'!F148='Unit List'!B148,'Unit List'!A148,"")))</f>
        <v>2023</v>
      </c>
      <c r="B151" t="str">
        <f>IF($A151="","",'Unit List'!B148)</f>
        <v>50</v>
      </c>
      <c r="C151" t="str">
        <f>IF($A151="","",'Unit List'!C148)</f>
        <v>5</v>
      </c>
      <c r="D151" t="str">
        <f>IF($A151="","",'Unit List'!D148)</f>
        <v>0145</v>
      </c>
      <c r="E151" t="str">
        <f>IF($A151="","",'Unit List'!E148)</f>
        <v>ARGOS PUBLIC LIBRARY</v>
      </c>
      <c r="F151" t="str">
        <f>IF($A151="","",'Unit List'!F148)</f>
        <v/>
      </c>
      <c r="G151" t="str">
        <f>IF($A151="","",'Unit List'!G148)</f>
        <v>N</v>
      </c>
      <c r="P151" t="str">
        <f>IF(Source!D148="","",IF(Source!J148="N",Source!D148,IF(Source!I148=Source!B148,Source!D148,"")))</f>
        <v>0057</v>
      </c>
      <c r="Q151" t="str">
        <f>IF($P151="","",Source!F148)</f>
        <v>0101</v>
      </c>
      <c r="R151" t="str">
        <f>IF($P151="","",Source!G148)</f>
        <v>GENERAL</v>
      </c>
      <c r="S151">
        <f>IF($P151="","",Source!H148)</f>
        <v>2108985</v>
      </c>
    </row>
    <row r="152" spans="1:19" x14ac:dyDescent="0.35">
      <c r="A152" t="str">
        <f>IF('Unit List'!G149="","",IF('Unit List'!G149="N",'Unit List'!A149,IF('Unit List'!F149='Unit List'!B149,'Unit List'!A149,"")))</f>
        <v>2023</v>
      </c>
      <c r="B152" t="str">
        <f>IF($A152="","",'Unit List'!B149)</f>
        <v>50</v>
      </c>
      <c r="C152" t="str">
        <f>IF($A152="","",'Unit List'!C149)</f>
        <v>5</v>
      </c>
      <c r="D152" t="str">
        <f>IF($A152="","",'Unit List'!D149)</f>
        <v>0146</v>
      </c>
      <c r="E152" t="str">
        <f>IF($A152="","",'Unit List'!E149)</f>
        <v>BOURBON PUBLIC LIBRARY</v>
      </c>
      <c r="F152" t="str">
        <f>IF($A152="","",'Unit List'!F149)</f>
        <v/>
      </c>
      <c r="G152" t="str">
        <f>IF($A152="","",'Unit List'!G149)</f>
        <v>N</v>
      </c>
      <c r="P152" t="str">
        <f>IF(Source!D149="","",IF(Source!J149="N",Source!D149,IF(Source!I149=Source!B149,Source!D149,"")))</f>
        <v>0057</v>
      </c>
      <c r="Q152" t="str">
        <f>IF($P152="","",Source!F149)</f>
        <v>0180</v>
      </c>
      <c r="R152" t="str">
        <f>IF($P152="","",Source!G149)</f>
        <v>DEBT SERVICE</v>
      </c>
      <c r="S152">
        <f>IF($P152="","",Source!H149)</f>
        <v>248700</v>
      </c>
    </row>
    <row r="153" spans="1:19" x14ac:dyDescent="0.35">
      <c r="A153" t="str">
        <f>IF('Unit List'!G150="","",IF('Unit List'!G150="N",'Unit List'!A150,IF('Unit List'!F150='Unit List'!B150,'Unit List'!A150,"")))</f>
        <v>2023</v>
      </c>
      <c r="B153" t="str">
        <f>IF($A153="","",'Unit List'!B150)</f>
        <v>50</v>
      </c>
      <c r="C153" t="str">
        <f>IF($A153="","",'Unit List'!C150)</f>
        <v>5</v>
      </c>
      <c r="D153" t="str">
        <f>IF($A153="","",'Unit List'!D150)</f>
        <v>0147</v>
      </c>
      <c r="E153" t="str">
        <f>IF($A153="","",'Unit List'!E150)</f>
        <v>BREMEN PUBLIC LIBRARY</v>
      </c>
      <c r="F153" t="str">
        <f>IF($A153="","",'Unit List'!F150)</f>
        <v/>
      </c>
      <c r="G153" t="str">
        <f>IF($A153="","",'Unit List'!G150)</f>
        <v>N</v>
      </c>
      <c r="P153" t="str">
        <f>IF(Source!D150="","",IF(Source!J150="N",Source!D150,IF(Source!I150=Source!B150,Source!D150,"")))</f>
        <v>0057</v>
      </c>
      <c r="Q153" t="str">
        <f>IF($P153="","",Source!F150)</f>
        <v>2011</v>
      </c>
      <c r="R153" t="str">
        <f>IF($P153="","",Source!G150)</f>
        <v>LIRF</v>
      </c>
      <c r="S153">
        <f>IF($P153="","",Source!H150)</f>
        <v>8785</v>
      </c>
    </row>
    <row r="154" spans="1:19" x14ac:dyDescent="0.35">
      <c r="A154" t="str">
        <f>IF('Unit List'!G151="","",IF('Unit List'!G151="N",'Unit List'!A151,IF('Unit List'!F151='Unit List'!B151,'Unit List'!A151,"")))</f>
        <v>2023</v>
      </c>
      <c r="B154" t="str">
        <f>IF($A154="","",'Unit List'!B151)</f>
        <v>50</v>
      </c>
      <c r="C154" t="str">
        <f>IF($A154="","",'Unit List'!C151)</f>
        <v>5</v>
      </c>
      <c r="D154" t="str">
        <f>IF($A154="","",'Unit List'!D151)</f>
        <v>0148</v>
      </c>
      <c r="E154" t="str">
        <f>IF($A154="","",'Unit List'!E151)</f>
        <v>CULVER PUBLIC LIBRARY</v>
      </c>
      <c r="F154" t="str">
        <f>IF($A154="","",'Unit List'!F151)</f>
        <v/>
      </c>
      <c r="G154" t="str">
        <f>IF($A154="","",'Unit List'!G151)</f>
        <v>N</v>
      </c>
      <c r="P154" t="str">
        <f>IF(Source!D151="","",IF(Source!J151="N",Source!D151,IF(Source!I151=Source!B151,Source!D151,"")))</f>
        <v>0059</v>
      </c>
      <c r="Q154" t="str">
        <f>IF($P154="","",Source!F151)</f>
        <v>0101</v>
      </c>
      <c r="R154" t="str">
        <f>IF($P154="","",Source!G151)</f>
        <v>GENERAL</v>
      </c>
      <c r="S154">
        <f>IF($P154="","",Source!H151)</f>
        <v>229700</v>
      </c>
    </row>
    <row r="155" spans="1:19" x14ac:dyDescent="0.35">
      <c r="A155" t="str">
        <f>IF('Unit List'!G152="","",IF('Unit List'!G152="N",'Unit List'!A152,IF('Unit List'!F152='Unit List'!B152,'Unit List'!A152,"")))</f>
        <v>2023</v>
      </c>
      <c r="B155" t="str">
        <f>IF($A155="","",'Unit List'!B152)</f>
        <v>50</v>
      </c>
      <c r="C155" t="str">
        <f>IF($A155="","",'Unit List'!C152)</f>
        <v>5</v>
      </c>
      <c r="D155" t="str">
        <f>IF($A155="","",'Unit List'!D152)</f>
        <v>0149</v>
      </c>
      <c r="E155" t="str">
        <f>IF($A155="","",'Unit List'!E152)</f>
        <v>PLYMOUTH PUBLIC LIBRARY</v>
      </c>
      <c r="F155" t="str">
        <f>IF($A155="","",'Unit List'!F152)</f>
        <v/>
      </c>
      <c r="G155" t="str">
        <f>IF($A155="","",'Unit List'!G152)</f>
        <v>N</v>
      </c>
      <c r="P155" t="str">
        <f>IF(Source!D152="","",IF(Source!J152="N",Source!D152,IF(Source!I152=Source!B152,Source!D152,"")))</f>
        <v>0060</v>
      </c>
      <c r="Q155" t="str">
        <f>IF($P155="","",Source!F152)</f>
        <v>0101</v>
      </c>
      <c r="R155" t="str">
        <f>IF($P155="","",Source!G152)</f>
        <v>GENERAL</v>
      </c>
      <c r="S155">
        <f>IF($P155="","",Source!H152)</f>
        <v>317571</v>
      </c>
    </row>
    <row r="156" spans="1:19" x14ac:dyDescent="0.35">
      <c r="A156" t="str">
        <f>IF('Unit List'!G153="","",IF('Unit List'!G153="N",'Unit List'!A153,IF('Unit List'!F153='Unit List'!B153,'Unit List'!A153,"")))</f>
        <v>2023</v>
      </c>
      <c r="B156" t="str">
        <f>IF($A156="","",'Unit List'!B153)</f>
        <v>51</v>
      </c>
      <c r="C156" t="str">
        <f>IF($A156="","",'Unit List'!C153)</f>
        <v>5</v>
      </c>
      <c r="D156" t="str">
        <f>IF($A156="","",'Unit List'!D153)</f>
        <v>0150</v>
      </c>
      <c r="E156" t="str">
        <f>IF($A156="","",'Unit List'!E153)</f>
        <v>LOOGOOTEE PUBLIC LIBRARY</v>
      </c>
      <c r="F156" t="str">
        <f>IF($A156="","",'Unit List'!F153)</f>
        <v/>
      </c>
      <c r="G156" t="str">
        <f>IF($A156="","",'Unit List'!G153)</f>
        <v>N</v>
      </c>
      <c r="P156" t="str">
        <f>IF(Source!D153="","",IF(Source!J153="N",Source!D153,IF(Source!I153=Source!B153,Source!D153,"")))</f>
        <v>0273</v>
      </c>
      <c r="Q156" t="str">
        <f>IF($P156="","",Source!F153)</f>
        <v>0101</v>
      </c>
      <c r="R156" t="str">
        <f>IF($P156="","",Source!G153)</f>
        <v>GENERAL</v>
      </c>
      <c r="S156">
        <f>IF($P156="","",Source!H153)</f>
        <v>689371</v>
      </c>
    </row>
    <row r="157" spans="1:19" x14ac:dyDescent="0.35">
      <c r="A157" t="str">
        <f>IF('Unit List'!G154="","",IF('Unit List'!G154="N",'Unit List'!A154,IF('Unit List'!F154='Unit List'!B154,'Unit List'!A154,"")))</f>
        <v>2023</v>
      </c>
      <c r="B157" t="str">
        <f>IF($A157="","",'Unit List'!B154)</f>
        <v>51</v>
      </c>
      <c r="C157" t="str">
        <f>IF($A157="","",'Unit List'!C154)</f>
        <v>5</v>
      </c>
      <c r="D157" t="str">
        <f>IF($A157="","",'Unit List'!D154)</f>
        <v>0151</v>
      </c>
      <c r="E157" t="str">
        <f>IF($A157="","",'Unit List'!E154)</f>
        <v>SHOALS PUBLIC LIBRARY</v>
      </c>
      <c r="F157" t="str">
        <f>IF($A157="","",'Unit List'!F154)</f>
        <v/>
      </c>
      <c r="G157" t="str">
        <f>IF($A157="","",'Unit List'!G154)</f>
        <v>N</v>
      </c>
      <c r="P157" t="str">
        <f>IF(Source!D154="","",IF(Source!J154="N",Source!D154,IF(Source!I154=Source!B154,Source!D154,"")))</f>
        <v>0274</v>
      </c>
      <c r="Q157" t="str">
        <f>IF($P157="","",Source!F154)</f>
        <v>0101</v>
      </c>
      <c r="R157" t="str">
        <f>IF($P157="","",Source!G154)</f>
        <v>GENERAL</v>
      </c>
      <c r="S157">
        <f>IF($P157="","",Source!H154)</f>
        <v>916901</v>
      </c>
    </row>
    <row r="158" spans="1:19" x14ac:dyDescent="0.35">
      <c r="A158" t="str">
        <f>IF('Unit List'!G155="","",IF('Unit List'!G155="N",'Unit List'!A155,IF('Unit List'!F155='Unit List'!B155,'Unit List'!A155,"")))</f>
        <v>2023</v>
      </c>
      <c r="B158" t="str">
        <f>IF($A158="","",'Unit List'!B155)</f>
        <v>52</v>
      </c>
      <c r="C158" t="str">
        <f>IF($A158="","",'Unit List'!C155)</f>
        <v>5</v>
      </c>
      <c r="D158" t="str">
        <f>IF($A158="","",'Unit List'!D155)</f>
        <v>0152</v>
      </c>
      <c r="E158" t="str">
        <f>IF($A158="","",'Unit List'!E155)</f>
        <v>CONVERSE PUBLIC LIBRARY</v>
      </c>
      <c r="F158" t="str">
        <f>IF($A158="","",'Unit List'!F155)</f>
        <v>52</v>
      </c>
      <c r="G158" t="str">
        <f>IF($A158="","",'Unit List'!G155)</f>
        <v>Y</v>
      </c>
      <c r="P158" t="str">
        <f>IF(Source!D155="","",IF(Source!J155="N",Source!D155,IF(Source!I155=Source!B155,Source!D155,"")))</f>
        <v>0274</v>
      </c>
      <c r="Q158" t="str">
        <f>IF($P158="","",Source!F155)</f>
        <v>0180</v>
      </c>
      <c r="R158" t="str">
        <f>IF($P158="","",Source!G155)</f>
        <v>DEBT SERVICE</v>
      </c>
      <c r="S158">
        <f>IF($P158="","",Source!H155)</f>
        <v>311675</v>
      </c>
    </row>
    <row r="159" spans="1:19" x14ac:dyDescent="0.35">
      <c r="A159" t="str">
        <f>IF('Unit List'!G156="","",IF('Unit List'!G156="N",'Unit List'!A156,IF('Unit List'!F156='Unit List'!B156,'Unit List'!A156,"")))</f>
        <v>2023</v>
      </c>
      <c r="B159" t="str">
        <f>IF($A159="","",'Unit List'!B156)</f>
        <v>52</v>
      </c>
      <c r="C159" t="str">
        <f>IF($A159="","",'Unit List'!C156)</f>
        <v>5</v>
      </c>
      <c r="D159" t="str">
        <f>IF($A159="","",'Unit List'!D156)</f>
        <v>0153</v>
      </c>
      <c r="E159" t="str">
        <f>IF($A159="","",'Unit List'!E156)</f>
        <v>PERU PUBLIC LIBRARY</v>
      </c>
      <c r="F159" t="str">
        <f>IF($A159="","",'Unit List'!F156)</f>
        <v/>
      </c>
      <c r="G159" t="str">
        <f>IF($A159="","",'Unit List'!G156)</f>
        <v>N</v>
      </c>
      <c r="P159" t="str">
        <f>IF(Source!D156="","",IF(Source!J156="N",Source!D156,IF(Source!I156=Source!B156,Source!D156,"")))</f>
        <v>0063</v>
      </c>
      <c r="Q159" t="str">
        <f>IF($P159="","",Source!F156)</f>
        <v>0061</v>
      </c>
      <c r="R159" t="str">
        <f>IF($P159="","",Source!G156)</f>
        <v>RAINY DAY</v>
      </c>
      <c r="S159">
        <f>IF($P159="","",Source!H156)</f>
        <v>4200</v>
      </c>
    </row>
    <row r="160" spans="1:19" x14ac:dyDescent="0.35">
      <c r="A160" t="str">
        <f>IF('Unit List'!G157="","",IF('Unit List'!G157="N",'Unit List'!A157,IF('Unit List'!F157='Unit List'!B157,'Unit List'!A157,"")))</f>
        <v>2023</v>
      </c>
      <c r="B160" t="str">
        <f>IF($A160="","",'Unit List'!B157)</f>
        <v>53</v>
      </c>
      <c r="C160" t="str">
        <f>IF($A160="","",'Unit List'!C157)</f>
        <v>5</v>
      </c>
      <c r="D160" t="str">
        <f>IF($A160="","",'Unit List'!D157)</f>
        <v>0154</v>
      </c>
      <c r="E160" t="str">
        <f>IF($A160="","",'Unit List'!E157)</f>
        <v>MONROE COUNTY PUBLIC LIBRARY</v>
      </c>
      <c r="F160" t="str">
        <f>IF($A160="","",'Unit List'!F157)</f>
        <v/>
      </c>
      <c r="G160" t="str">
        <f>IF($A160="","",'Unit List'!G157)</f>
        <v>N</v>
      </c>
      <c r="P160" t="str">
        <f>IF(Source!D157="","",IF(Source!J157="N",Source!D157,IF(Source!I157=Source!B157,Source!D157,"")))</f>
        <v>0063</v>
      </c>
      <c r="Q160" t="str">
        <f>IF($P160="","",Source!F157)</f>
        <v>0101</v>
      </c>
      <c r="R160" t="str">
        <f>IF($P160="","",Source!G157)</f>
        <v>GENERAL</v>
      </c>
      <c r="S160">
        <f>IF($P160="","",Source!H157)</f>
        <v>149405</v>
      </c>
    </row>
    <row r="161" spans="1:19" x14ac:dyDescent="0.35">
      <c r="A161" t="str">
        <f>IF('Unit List'!G158="","",IF('Unit List'!G158="N",'Unit List'!A158,IF('Unit List'!F158='Unit List'!B158,'Unit List'!A158,"")))</f>
        <v>2023</v>
      </c>
      <c r="B161" t="str">
        <f>IF($A161="","",'Unit List'!B158)</f>
        <v>54</v>
      </c>
      <c r="C161" t="str">
        <f>IF($A161="","",'Unit List'!C158)</f>
        <v>5</v>
      </c>
      <c r="D161" t="str">
        <f>IF($A161="","",'Unit List'!D158)</f>
        <v>0155</v>
      </c>
      <c r="E161" t="str">
        <f>IF($A161="","",'Unit List'!E158)</f>
        <v>CRAWFORDSVILLE PUBLIC LIBRARY</v>
      </c>
      <c r="F161" t="str">
        <f>IF($A161="","",'Unit List'!F158)</f>
        <v/>
      </c>
      <c r="G161" t="str">
        <f>IF($A161="","",'Unit List'!G158)</f>
        <v>N</v>
      </c>
      <c r="P161" t="str">
        <f>IF(Source!D158="","",IF(Source!J158="N",Source!D158,IF(Source!I158=Source!B158,Source!D158,"")))</f>
        <v>0063</v>
      </c>
      <c r="Q161" t="str">
        <f>IF($P161="","",Source!F158)</f>
        <v>2011</v>
      </c>
      <c r="R161" t="str">
        <f>IF($P161="","",Source!G158)</f>
        <v>LIRF</v>
      </c>
      <c r="S161">
        <f>IF($P161="","",Source!H158)</f>
        <v>750</v>
      </c>
    </row>
    <row r="162" spans="1:19" x14ac:dyDescent="0.35">
      <c r="A162" t="str">
        <f>IF('Unit List'!G159="","",IF('Unit List'!G159="N",'Unit List'!A159,IF('Unit List'!F159='Unit List'!B159,'Unit List'!A159,"")))</f>
        <v>2023</v>
      </c>
      <c r="B162" t="str">
        <f>IF($A162="","",'Unit List'!B159)</f>
        <v>54</v>
      </c>
      <c r="C162" t="str">
        <f>IF($A162="","",'Unit List'!C159)</f>
        <v>5</v>
      </c>
      <c r="D162" t="str">
        <f>IF($A162="","",'Unit List'!D159)</f>
        <v>0156</v>
      </c>
      <c r="E162" t="str">
        <f>IF($A162="","",'Unit List'!E159)</f>
        <v>DARLINGTON PUBLIC LIBRARY</v>
      </c>
      <c r="F162" t="str">
        <f>IF($A162="","",'Unit List'!F159)</f>
        <v/>
      </c>
      <c r="G162" t="str">
        <f>IF($A162="","",'Unit List'!G159)</f>
        <v>N</v>
      </c>
      <c r="P162" t="str">
        <f>IF(Source!D159="","",IF(Source!J159="N",Source!D159,IF(Source!I159=Source!B159,Source!D159,"")))</f>
        <v>0064</v>
      </c>
      <c r="Q162" t="str">
        <f>IF($P162="","",Source!F159)</f>
        <v>0101</v>
      </c>
      <c r="R162" t="str">
        <f>IF($P162="","",Source!G159)</f>
        <v>GENERAL</v>
      </c>
      <c r="S162">
        <f>IF($P162="","",Source!H159)</f>
        <v>786585</v>
      </c>
    </row>
    <row r="163" spans="1:19" x14ac:dyDescent="0.35">
      <c r="A163" t="str">
        <f>IF('Unit List'!G160="","",IF('Unit List'!G160="N",'Unit List'!A160,IF('Unit List'!F160='Unit List'!B160,'Unit List'!A160,"")))</f>
        <v>2023</v>
      </c>
      <c r="B163" t="str">
        <f>IF($A163="","",'Unit List'!B160)</f>
        <v>54</v>
      </c>
      <c r="C163" t="str">
        <f>IF($A163="","",'Unit List'!C160)</f>
        <v>5</v>
      </c>
      <c r="D163" t="str">
        <f>IF($A163="","",'Unit List'!D160)</f>
        <v>0157</v>
      </c>
      <c r="E163" t="str">
        <f>IF($A163="","",'Unit List'!E160)</f>
        <v>LADOGA PUBLIC LIBRARY</v>
      </c>
      <c r="F163" t="str">
        <f>IF($A163="","",'Unit List'!F160)</f>
        <v/>
      </c>
      <c r="G163" t="str">
        <f>IF($A163="","",'Unit List'!G160)</f>
        <v>N</v>
      </c>
      <c r="P163" t="str">
        <f>IF(Source!D160="","",IF(Source!J160="N",Source!D160,IF(Source!I160=Source!B160,Source!D160,"")))</f>
        <v>0065</v>
      </c>
      <c r="Q163" t="str">
        <f>IF($P163="","",Source!F160)</f>
        <v>0101</v>
      </c>
      <c r="R163" t="str">
        <f>IF($P163="","",Source!G160)</f>
        <v>GENERAL</v>
      </c>
      <c r="S163">
        <f>IF($P163="","",Source!H160)</f>
        <v>95295</v>
      </c>
    </row>
    <row r="164" spans="1:19" x14ac:dyDescent="0.35">
      <c r="A164" t="str">
        <f>IF('Unit List'!G161="","",IF('Unit List'!G161="N",'Unit List'!A161,IF('Unit List'!F161='Unit List'!B161,'Unit List'!A161,"")))</f>
        <v>2023</v>
      </c>
      <c r="B164" t="str">
        <f>IF($A164="","",'Unit List'!B161)</f>
        <v>54</v>
      </c>
      <c r="C164" t="str">
        <f>IF($A164="","",'Unit List'!C161)</f>
        <v>5</v>
      </c>
      <c r="D164" t="str">
        <f>IF($A164="","",'Unit List'!D161)</f>
        <v>0158</v>
      </c>
      <c r="E164" t="str">
        <f>IF($A164="","",'Unit List'!E161)</f>
        <v>LINDEN PUBLIC LIBRARY</v>
      </c>
      <c r="F164" t="str">
        <f>IF($A164="","",'Unit List'!F161)</f>
        <v/>
      </c>
      <c r="G164" t="str">
        <f>IF($A164="","",'Unit List'!G161)</f>
        <v>N</v>
      </c>
      <c r="P164" t="str">
        <f>IF(Source!D161="","",IF(Source!J161="N",Source!D161,IF(Source!I161=Source!B161,Source!D161,"")))</f>
        <v>0066</v>
      </c>
      <c r="Q164" t="str">
        <f>IF($P164="","",Source!F161)</f>
        <v>0061</v>
      </c>
      <c r="R164" t="str">
        <f>IF($P164="","",Source!G161)</f>
        <v>RAINY DAY</v>
      </c>
      <c r="S164">
        <f>IF($P164="","",Source!H161)</f>
        <v>50000</v>
      </c>
    </row>
    <row r="165" spans="1:19" x14ac:dyDescent="0.35">
      <c r="A165" t="str">
        <f>IF('Unit List'!G162="","",IF('Unit List'!G162="N",'Unit List'!A162,IF('Unit List'!F162='Unit List'!B162,'Unit List'!A162,"")))</f>
        <v>2023</v>
      </c>
      <c r="B165" t="str">
        <f>IF($A165="","",'Unit List'!B162)</f>
        <v>54</v>
      </c>
      <c r="C165" t="str">
        <f>IF($A165="","",'Unit List'!C162)</f>
        <v>5</v>
      </c>
      <c r="D165" t="str">
        <f>IF($A165="","",'Unit List'!D162)</f>
        <v>0159</v>
      </c>
      <c r="E165" t="str">
        <f>IF($A165="","",'Unit List'!E162)</f>
        <v>WAVELAND PUBLIC LIBRARY</v>
      </c>
      <c r="F165" t="str">
        <f>IF($A165="","",'Unit List'!F162)</f>
        <v/>
      </c>
      <c r="G165" t="str">
        <f>IF($A165="","",'Unit List'!G162)</f>
        <v>N</v>
      </c>
      <c r="P165" t="str">
        <f>IF(Source!D162="","",IF(Source!J162="N",Source!D162,IF(Source!I162=Source!B162,Source!D162,"")))</f>
        <v>0066</v>
      </c>
      <c r="Q165" t="str">
        <f>IF($P165="","",Source!F162)</f>
        <v>0101</v>
      </c>
      <c r="R165" t="str">
        <f>IF($P165="","",Source!G162)</f>
        <v>GENERAL</v>
      </c>
      <c r="S165">
        <f>IF($P165="","",Source!H162)</f>
        <v>2298500</v>
      </c>
    </row>
    <row r="166" spans="1:19" x14ac:dyDescent="0.35">
      <c r="A166" t="str">
        <f>IF('Unit List'!G163="","",IF('Unit List'!G163="N",'Unit List'!A163,IF('Unit List'!F163='Unit List'!B163,'Unit List'!A163,"")))</f>
        <v>2023</v>
      </c>
      <c r="B166" t="str">
        <f>IF($A166="","",'Unit List'!B163)</f>
        <v>55</v>
      </c>
      <c r="C166" t="str">
        <f>IF($A166="","",'Unit List'!C163)</f>
        <v>5</v>
      </c>
      <c r="D166" t="str">
        <f>IF($A166="","",'Unit List'!D163)</f>
        <v>0160</v>
      </c>
      <c r="E166" t="str">
        <f>IF($A166="","",'Unit List'!E163)</f>
        <v>MORGAN COUNTY PUBLIC LIBRARY</v>
      </c>
      <c r="F166" t="str">
        <f>IF($A166="","",'Unit List'!F163)</f>
        <v/>
      </c>
      <c r="G166" t="str">
        <f>IF($A166="","",'Unit List'!G163)</f>
        <v>N</v>
      </c>
      <c r="P166" t="str">
        <f>IF(Source!D163="","",IF(Source!J163="N",Source!D163,IF(Source!I163=Source!B163,Source!D163,"")))</f>
        <v>0066</v>
      </c>
      <c r="Q166" t="str">
        <f>IF($P166="","",Source!F163)</f>
        <v>2011</v>
      </c>
      <c r="R166" t="str">
        <f>IF($P166="","",Source!G163)</f>
        <v>LIRF</v>
      </c>
      <c r="S166">
        <f>IF($P166="","",Source!H163)</f>
        <v>125000</v>
      </c>
    </row>
    <row r="167" spans="1:19" x14ac:dyDescent="0.35">
      <c r="A167" t="str">
        <f>IF('Unit List'!G164="","",IF('Unit List'!G164="N",'Unit List'!A164,IF('Unit List'!F164='Unit List'!B164,'Unit List'!A164,"")))</f>
        <v>2023</v>
      </c>
      <c r="B167" t="str">
        <f>IF($A167="","",'Unit List'!B164)</f>
        <v>55</v>
      </c>
      <c r="C167" t="str">
        <f>IF($A167="","",'Unit List'!C164)</f>
        <v>5</v>
      </c>
      <c r="D167" t="str">
        <f>IF($A167="","",'Unit List'!D164)</f>
        <v>0161</v>
      </c>
      <c r="E167" t="str">
        <f>IF($A167="","",'Unit List'!E164)</f>
        <v>MOORESVILLE PUBLIC LIBRARY</v>
      </c>
      <c r="F167" t="str">
        <f>IF($A167="","",'Unit List'!F164)</f>
        <v/>
      </c>
      <c r="G167" t="str">
        <f>IF($A167="","",'Unit List'!G164)</f>
        <v>N</v>
      </c>
      <c r="P167" t="str">
        <f>IF(Source!D164="","",IF(Source!J164="N",Source!D164,IF(Source!I164=Source!B164,Source!D164,"")))</f>
        <v>0067</v>
      </c>
      <c r="Q167" t="str">
        <f>IF($P167="","",Source!F164)</f>
        <v>0101</v>
      </c>
      <c r="R167" t="str">
        <f>IF($P167="","",Source!G164)</f>
        <v>GENERAL</v>
      </c>
      <c r="S167">
        <f>IF($P167="","",Source!H164)</f>
        <v>13460</v>
      </c>
    </row>
    <row r="168" spans="1:19" x14ac:dyDescent="0.35">
      <c r="A168" t="str">
        <f>IF('Unit List'!G165="","",IF('Unit List'!G165="N",'Unit List'!A165,IF('Unit List'!F165='Unit List'!B165,'Unit List'!A165,"")))</f>
        <v>2023</v>
      </c>
      <c r="B168" t="str">
        <f>IF($A168="","",'Unit List'!B165)</f>
        <v>56</v>
      </c>
      <c r="C168" t="str">
        <f>IF($A168="","",'Unit List'!C165)</f>
        <v>5</v>
      </c>
      <c r="D168" t="str">
        <f>IF($A168="","",'Unit List'!D165)</f>
        <v>0162</v>
      </c>
      <c r="E168" t="str">
        <f>IF($A168="","",'Unit List'!E165)</f>
        <v>BROOK PUBLIC LIBRARY</v>
      </c>
      <c r="F168" t="str">
        <f>IF($A168="","",'Unit List'!F165)</f>
        <v/>
      </c>
      <c r="G168" t="str">
        <f>IF($A168="","",'Unit List'!G165)</f>
        <v>N</v>
      </c>
      <c r="P168" t="str">
        <f>IF(Source!D165="","",IF(Source!J165="N",Source!D165,IF(Source!I165=Source!B165,Source!D165,"")))</f>
        <v>0068</v>
      </c>
      <c r="Q168" t="str">
        <f>IF($P168="","",Source!F165)</f>
        <v>0101</v>
      </c>
      <c r="R168" t="str">
        <f>IF($P168="","",Source!G165)</f>
        <v>GENERAL</v>
      </c>
      <c r="S168">
        <f>IF($P168="","",Source!H165)</f>
        <v>112270</v>
      </c>
    </row>
    <row r="169" spans="1:19" x14ac:dyDescent="0.35">
      <c r="A169" t="str">
        <f>IF('Unit List'!G166="","",IF('Unit List'!G166="N",'Unit List'!A166,IF('Unit List'!F166='Unit List'!B166,'Unit List'!A166,"")))</f>
        <v>2023</v>
      </c>
      <c r="B169" t="str">
        <f>IF($A169="","",'Unit List'!B166)</f>
        <v>56</v>
      </c>
      <c r="C169" t="str">
        <f>IF($A169="","",'Unit List'!C166)</f>
        <v>5</v>
      </c>
      <c r="D169" t="str">
        <f>IF($A169="","",'Unit List'!D166)</f>
        <v>0163</v>
      </c>
      <c r="E169" t="str">
        <f>IF($A169="","",'Unit List'!E166)</f>
        <v>GOODLAND PUBLIC LIBRARY</v>
      </c>
      <c r="F169" t="str">
        <f>IF($A169="","",'Unit List'!F166)</f>
        <v/>
      </c>
      <c r="G169" t="str">
        <f>IF($A169="","",'Unit List'!G166)</f>
        <v>N</v>
      </c>
      <c r="P169" t="str">
        <f>IF(Source!D166="","",IF(Source!J166="N",Source!D166,IF(Source!I166=Source!B166,Source!D166,"")))</f>
        <v>0069</v>
      </c>
      <c r="Q169" t="str">
        <f>IF($P169="","",Source!F166)</f>
        <v>0061</v>
      </c>
      <c r="R169" t="str">
        <f>IF($P169="","",Source!G166)</f>
        <v>RAINY DAY</v>
      </c>
      <c r="S169">
        <f>IF($P169="","",Source!H166)</f>
        <v>5500</v>
      </c>
    </row>
    <row r="170" spans="1:19" x14ac:dyDescent="0.35">
      <c r="A170" t="str">
        <f>IF('Unit List'!G167="","",IF('Unit List'!G167="N",'Unit List'!A167,IF('Unit List'!F167='Unit List'!B167,'Unit List'!A167,"")))</f>
        <v>2023</v>
      </c>
      <c r="B170" t="str">
        <f>IF($A170="","",'Unit List'!B167)</f>
        <v>56</v>
      </c>
      <c r="C170" t="str">
        <f>IF($A170="","",'Unit List'!C167)</f>
        <v>5</v>
      </c>
      <c r="D170" t="str">
        <f>IF($A170="","",'Unit List'!D167)</f>
        <v>0164</v>
      </c>
      <c r="E170" t="str">
        <f>IF($A170="","",'Unit List'!E167)</f>
        <v>KENTLAND PUBLIC LIBRARY</v>
      </c>
      <c r="F170" t="str">
        <f>IF($A170="","",'Unit List'!F167)</f>
        <v/>
      </c>
      <c r="G170" t="str">
        <f>IF($A170="","",'Unit List'!G167)</f>
        <v>N</v>
      </c>
      <c r="P170" t="str">
        <f>IF(Source!D167="","",IF(Source!J167="N",Source!D167,IF(Source!I167=Source!B167,Source!D167,"")))</f>
        <v>0069</v>
      </c>
      <c r="Q170" t="str">
        <f>IF($P170="","",Source!F167)</f>
        <v>0101</v>
      </c>
      <c r="R170" t="str">
        <f>IF($P170="","",Source!G167)</f>
        <v>GENERAL</v>
      </c>
      <c r="S170">
        <f>IF($P170="","",Source!H167)</f>
        <v>88583</v>
      </c>
    </row>
    <row r="171" spans="1:19" x14ac:dyDescent="0.35">
      <c r="A171" t="str">
        <f>IF('Unit List'!G168="","",IF('Unit List'!G168="N",'Unit List'!A168,IF('Unit List'!F168='Unit List'!B168,'Unit List'!A168,"")))</f>
        <v>2023</v>
      </c>
      <c r="B171" t="str">
        <f>IF($A171="","",'Unit List'!B168)</f>
        <v>56</v>
      </c>
      <c r="C171" t="str">
        <f>IF($A171="","",'Unit List'!C168)</f>
        <v>5</v>
      </c>
      <c r="D171" t="str">
        <f>IF($A171="","",'Unit List'!D168)</f>
        <v>0166</v>
      </c>
      <c r="E171" t="str">
        <f>IF($A171="","",'Unit List'!E168)</f>
        <v>NEWTON COUNTY PUBLIC LIBRARY</v>
      </c>
      <c r="F171" t="str">
        <f>IF($A171="","",'Unit List'!F168)</f>
        <v/>
      </c>
      <c r="G171" t="str">
        <f>IF($A171="","",'Unit List'!G168)</f>
        <v>N</v>
      </c>
      <c r="P171" t="str">
        <f>IF(Source!D168="","",IF(Source!J168="N",Source!D168,IF(Source!I168=Source!B168,Source!D168,"")))</f>
        <v>0070</v>
      </c>
      <c r="Q171" t="str">
        <f>IF($P171="","",Source!F168)</f>
        <v>0101</v>
      </c>
      <c r="R171" t="str">
        <f>IF($P171="","",Source!G168)</f>
        <v>GENERAL</v>
      </c>
      <c r="S171">
        <f>IF($P171="","",Source!H168)</f>
        <v>164000</v>
      </c>
    </row>
    <row r="172" spans="1:19" x14ac:dyDescent="0.35">
      <c r="A172" t="str">
        <f>IF('Unit List'!G169="","",IF('Unit List'!G169="N",'Unit List'!A169,IF('Unit List'!F169='Unit List'!B169,'Unit List'!A169,"")))</f>
        <v>2023</v>
      </c>
      <c r="B172" t="str">
        <f>IF($A172="","",'Unit List'!B169)</f>
        <v>57</v>
      </c>
      <c r="C172" t="str">
        <f>IF($A172="","",'Unit List'!C169)</f>
        <v>5</v>
      </c>
      <c r="D172" t="str">
        <f>IF($A172="","",'Unit List'!D169)</f>
        <v>0167</v>
      </c>
      <c r="E172" t="str">
        <f>IF($A172="","",'Unit List'!E169)</f>
        <v>KENDALLVILLE PUBLIC LIBRARY</v>
      </c>
      <c r="F172" t="str">
        <f>IF($A172="","",'Unit List'!F169)</f>
        <v/>
      </c>
      <c r="G172" t="str">
        <f>IF($A172="","",'Unit List'!G169)</f>
        <v>N</v>
      </c>
      <c r="P172" t="str">
        <f>IF(Source!D169="","",IF(Source!J169="N",Source!D169,IF(Source!I169=Source!B169,Source!D169,"")))</f>
        <v>0070</v>
      </c>
      <c r="Q172" t="str">
        <f>IF($P172="","",Source!F169)</f>
        <v>2011</v>
      </c>
      <c r="R172" t="str">
        <f>IF($P172="","",Source!G169)</f>
        <v>LIRF</v>
      </c>
      <c r="S172">
        <f>IF($P172="","",Source!H169)</f>
        <v>9000</v>
      </c>
    </row>
    <row r="173" spans="1:19" x14ac:dyDescent="0.35">
      <c r="A173" t="str">
        <f>IF('Unit List'!G170="","",IF('Unit List'!G170="N",'Unit List'!A170,IF('Unit List'!F170='Unit List'!B170,'Unit List'!A170,"")))</f>
        <v>2023</v>
      </c>
      <c r="B173" t="str">
        <f>IF($A173="","",'Unit List'!B170)</f>
        <v>57</v>
      </c>
      <c r="C173" t="str">
        <f>IF($A173="","",'Unit List'!C170)</f>
        <v>5</v>
      </c>
      <c r="D173" t="str">
        <f>IF($A173="","",'Unit List'!D170)</f>
        <v>0168</v>
      </c>
      <c r="E173" t="str">
        <f>IF($A173="","",'Unit List'!E170)</f>
        <v>LIGONIER PUBLIC LIBRARY</v>
      </c>
      <c r="F173" t="str">
        <f>IF($A173="","",'Unit List'!F170)</f>
        <v/>
      </c>
      <c r="G173" t="str">
        <f>IF($A173="","",'Unit List'!G170)</f>
        <v>N</v>
      </c>
      <c r="P173" t="str">
        <f>IF(Source!D170="","",IF(Source!J170="N",Source!D170,IF(Source!I170=Source!B170,Source!D170,"")))</f>
        <v/>
      </c>
      <c r="Q173" t="str">
        <f>IF($P173="","",Source!F170)</f>
        <v/>
      </c>
      <c r="R173" t="str">
        <f>IF($P173="","",Source!G170)</f>
        <v/>
      </c>
      <c r="S173" t="str">
        <f>IF($P173="","",Source!H170)</f>
        <v/>
      </c>
    </row>
    <row r="174" spans="1:19" x14ac:dyDescent="0.35">
      <c r="A174" t="str">
        <f>IF('Unit List'!G171="","",IF('Unit List'!G171="N",'Unit List'!A171,IF('Unit List'!F171='Unit List'!B171,'Unit List'!A171,"")))</f>
        <v>2023</v>
      </c>
      <c r="B174" t="str">
        <f>IF($A174="","",'Unit List'!B171)</f>
        <v>57</v>
      </c>
      <c r="C174" t="str">
        <f>IF($A174="","",'Unit List'!C171)</f>
        <v>5</v>
      </c>
      <c r="D174" t="str">
        <f>IF($A174="","",'Unit List'!D171)</f>
        <v>0169</v>
      </c>
      <c r="E174" t="str">
        <f>IF($A174="","",'Unit List'!E171)</f>
        <v>NOBLE COUNTY PUBLIC LIBRARY</v>
      </c>
      <c r="F174" t="str">
        <f>IF($A174="","",'Unit List'!F171)</f>
        <v/>
      </c>
      <c r="G174" t="str">
        <f>IF($A174="","",'Unit List'!G171)</f>
        <v>N</v>
      </c>
      <c r="P174" t="str">
        <f>IF(Source!D171="","",IF(Source!J171="N",Source!D171,IF(Source!I171=Source!B171,Source!D171,"")))</f>
        <v>0072</v>
      </c>
      <c r="Q174" t="str">
        <f>IF($P174="","",Source!F171)</f>
        <v>0101</v>
      </c>
      <c r="R174" t="str">
        <f>IF($P174="","",Source!G171)</f>
        <v>GENERAL</v>
      </c>
      <c r="S174">
        <f>IF($P174="","",Source!H171)</f>
        <v>66190</v>
      </c>
    </row>
    <row r="175" spans="1:19" x14ac:dyDescent="0.35">
      <c r="A175" t="str">
        <f>IF('Unit List'!G172="","",IF('Unit List'!G172="N",'Unit List'!A172,IF('Unit List'!F172='Unit List'!B172,'Unit List'!A172,"")))</f>
        <v>2023</v>
      </c>
      <c r="B175" t="str">
        <f>IF($A175="","",'Unit List'!B172)</f>
        <v>58</v>
      </c>
      <c r="C175" t="str">
        <f>IF($A175="","",'Unit List'!C172)</f>
        <v>5</v>
      </c>
      <c r="D175" t="str">
        <f>IF($A175="","",'Unit List'!D172)</f>
        <v>0170</v>
      </c>
      <c r="E175" t="str">
        <f>IF($A175="","",'Unit List'!E172)</f>
        <v>OHIO COUNTY PUBLIC LIBRARY</v>
      </c>
      <c r="F175" t="str">
        <f>IF($A175="","",'Unit List'!F172)</f>
        <v/>
      </c>
      <c r="G175" t="str">
        <f>IF($A175="","",'Unit List'!G172)</f>
        <v>N</v>
      </c>
      <c r="P175" t="str">
        <f>IF(Source!D172="","",IF(Source!J172="N",Source!D172,IF(Source!I172=Source!B172,Source!D172,"")))</f>
        <v>0073</v>
      </c>
      <c r="Q175" t="str">
        <f>IF($P175="","",Source!F172)</f>
        <v>0101</v>
      </c>
      <c r="R175" t="str">
        <f>IF($P175="","",Source!G172)</f>
        <v>GENERAL</v>
      </c>
      <c r="S175">
        <f>IF($P175="","",Source!H172)</f>
        <v>430000</v>
      </c>
    </row>
    <row r="176" spans="1:19" x14ac:dyDescent="0.35">
      <c r="A176" t="str">
        <f>IF('Unit List'!G173="","",IF('Unit List'!G173="N",'Unit List'!A173,IF('Unit List'!F173='Unit List'!B173,'Unit List'!A173,"")))</f>
        <v>2023</v>
      </c>
      <c r="B176" t="str">
        <f>IF($A176="","",'Unit List'!B173)</f>
        <v>59</v>
      </c>
      <c r="C176" t="str">
        <f>IF($A176="","",'Unit List'!C173)</f>
        <v>5</v>
      </c>
      <c r="D176" t="str">
        <f>IF($A176="","",'Unit List'!D173)</f>
        <v>0171</v>
      </c>
      <c r="E176" t="str">
        <f>IF($A176="","",'Unit List'!E173)</f>
        <v>ORLEANS PUBLIC LIBRARY</v>
      </c>
      <c r="F176" t="str">
        <f>IF($A176="","",'Unit List'!F173)</f>
        <v/>
      </c>
      <c r="G176" t="str">
        <f>IF($A176="","",'Unit List'!G173)</f>
        <v>N</v>
      </c>
      <c r="P176" t="str">
        <f>IF(Source!D173="","",IF(Source!J173="N",Source!D173,IF(Source!I173=Source!B173,Source!D173,"")))</f>
        <v>0073</v>
      </c>
      <c r="Q176" t="str">
        <f>IF($P176="","",Source!F173)</f>
        <v>0180</v>
      </c>
      <c r="R176" t="str">
        <f>IF($P176="","",Source!G173)</f>
        <v>DEBT SERVICE</v>
      </c>
      <c r="S176">
        <f>IF($P176="","",Source!H173)</f>
        <v>176000</v>
      </c>
    </row>
    <row r="177" spans="1:19" x14ac:dyDescent="0.35">
      <c r="A177" t="str">
        <f>IF('Unit List'!G174="","",IF('Unit List'!G174="N",'Unit List'!A174,IF('Unit List'!F174='Unit List'!B174,'Unit List'!A174,"")))</f>
        <v>2023</v>
      </c>
      <c r="B177" t="str">
        <f>IF($A177="","",'Unit List'!B174)</f>
        <v>59</v>
      </c>
      <c r="C177" t="str">
        <f>IF($A177="","",'Unit List'!C174)</f>
        <v>5</v>
      </c>
      <c r="D177" t="str">
        <f>IF($A177="","",'Unit List'!D174)</f>
        <v>0172</v>
      </c>
      <c r="E177" t="str">
        <f>IF($A177="","",'Unit List'!E174)</f>
        <v>PAOLI PUBLIC LIBRARY</v>
      </c>
      <c r="F177" t="str">
        <f>IF($A177="","",'Unit List'!F174)</f>
        <v/>
      </c>
      <c r="G177" t="str">
        <f>IF($A177="","",'Unit List'!G174)</f>
        <v>N</v>
      </c>
      <c r="P177" t="str">
        <f>IF(Source!D174="","",IF(Source!J174="N",Source!D174,IF(Source!I174=Source!B174,Source!D174,"")))</f>
        <v>0074</v>
      </c>
      <c r="Q177" t="str">
        <f>IF($P177="","",Source!F174)</f>
        <v>0101</v>
      </c>
      <c r="R177" t="str">
        <f>IF($P177="","",Source!G174)</f>
        <v>GENERAL</v>
      </c>
      <c r="S177">
        <f>IF($P177="","",Source!H174)</f>
        <v>157850</v>
      </c>
    </row>
    <row r="178" spans="1:19" x14ac:dyDescent="0.35">
      <c r="A178" t="str">
        <f>IF('Unit List'!G175="","",IF('Unit List'!G175="N",'Unit List'!A175,IF('Unit List'!F175='Unit List'!B175,'Unit List'!A175,"")))</f>
        <v>2023</v>
      </c>
      <c r="B178" t="str">
        <f>IF($A178="","",'Unit List'!B175)</f>
        <v>59</v>
      </c>
      <c r="C178" t="str">
        <f>IF($A178="","",'Unit List'!C175)</f>
        <v>5</v>
      </c>
      <c r="D178" t="str">
        <f>IF($A178="","",'Unit List'!D175)</f>
        <v>0173</v>
      </c>
      <c r="E178" t="str">
        <f>IF($A178="","",'Unit List'!E175)</f>
        <v>FRENCH LICK-MELTON PUBLIC LIBRARY</v>
      </c>
      <c r="F178" t="str">
        <f>IF($A178="","",'Unit List'!F175)</f>
        <v/>
      </c>
      <c r="G178" t="str">
        <f>IF($A178="","",'Unit List'!G175)</f>
        <v>N</v>
      </c>
      <c r="P178" t="str">
        <f>IF(Source!D175="","",IF(Source!J175="N",Source!D175,IF(Source!I175=Source!B175,Source!D175,"")))</f>
        <v>0291</v>
      </c>
      <c r="Q178" t="str">
        <f>IF($P178="","",Source!F175)</f>
        <v>0061</v>
      </c>
      <c r="R178" t="str">
        <f>IF($P178="","",Source!G175)</f>
        <v>RAINY DAY</v>
      </c>
      <c r="S178">
        <f>IF($P178="","",Source!H175)</f>
        <v>0</v>
      </c>
    </row>
    <row r="179" spans="1:19" x14ac:dyDescent="0.35">
      <c r="A179" t="str">
        <f>IF('Unit List'!G176="","",IF('Unit List'!G176="N",'Unit List'!A176,IF('Unit List'!F176='Unit List'!B176,'Unit List'!A176,"")))</f>
        <v>2023</v>
      </c>
      <c r="B179" t="str">
        <f>IF($A179="","",'Unit List'!B176)</f>
        <v>60</v>
      </c>
      <c r="C179" t="str">
        <f>IF($A179="","",'Unit List'!C176)</f>
        <v>5</v>
      </c>
      <c r="D179" t="str">
        <f>IF($A179="","",'Unit List'!D176)</f>
        <v>0264</v>
      </c>
      <c r="E179" t="str">
        <f>IF($A179="","",'Unit List'!E176)</f>
        <v>SPENCER-OWEN COUNTY PUBLIC LIBRARY</v>
      </c>
      <c r="F179" t="str">
        <f>IF($A179="","",'Unit List'!F176)</f>
        <v/>
      </c>
      <c r="G179" t="str">
        <f>IF($A179="","",'Unit List'!G176)</f>
        <v>N</v>
      </c>
      <c r="P179" t="str">
        <f>IF(Source!D176="","",IF(Source!J176="N",Source!D176,IF(Source!I176=Source!B176,Source!D176,"")))</f>
        <v>0291</v>
      </c>
      <c r="Q179" t="str">
        <f>IF($P179="","",Source!F176)</f>
        <v>0101</v>
      </c>
      <c r="R179" t="str">
        <f>IF($P179="","",Source!G176)</f>
        <v>GENERAL</v>
      </c>
      <c r="S179">
        <f>IF($P179="","",Source!H176)</f>
        <v>586905</v>
      </c>
    </row>
    <row r="180" spans="1:19" x14ac:dyDescent="0.35">
      <c r="A180" t="str">
        <f>IF('Unit List'!G177="","",IF('Unit List'!G177="N",'Unit List'!A177,IF('Unit List'!F177='Unit List'!B177,'Unit List'!A177,"")))</f>
        <v>2023</v>
      </c>
      <c r="B180" t="str">
        <f>IF($A180="","",'Unit List'!B177)</f>
        <v>61</v>
      </c>
      <c r="C180" t="str">
        <f>IF($A180="","",'Unit List'!C177)</f>
        <v>5</v>
      </c>
      <c r="D180" t="str">
        <f>IF($A180="","",'Unit List'!D177)</f>
        <v>0176</v>
      </c>
      <c r="E180" t="str">
        <f>IF($A180="","",'Unit List'!E177)</f>
        <v>MONTEZUMA PUBLIC LIBRARY</v>
      </c>
      <c r="F180" t="str">
        <f>IF($A180="","",'Unit List'!F177)</f>
        <v/>
      </c>
      <c r="G180" t="str">
        <f>IF($A180="","",'Unit List'!G177)</f>
        <v>N</v>
      </c>
      <c r="P180" t="str">
        <f>IF(Source!D177="","",IF(Source!J177="N",Source!D177,IF(Source!I177=Source!B177,Source!D177,"")))</f>
        <v>0075</v>
      </c>
      <c r="Q180" t="str">
        <f>IF($P180="","",Source!F177)</f>
        <v>0061</v>
      </c>
      <c r="R180" t="str">
        <f>IF($P180="","",Source!G177)</f>
        <v>RAINY DAY</v>
      </c>
      <c r="S180">
        <f>IF($P180="","",Source!H177)</f>
        <v>40000</v>
      </c>
    </row>
    <row r="181" spans="1:19" x14ac:dyDescent="0.35">
      <c r="A181" t="str">
        <f>IF('Unit List'!G178="","",IF('Unit List'!G178="N",'Unit List'!A178,IF('Unit List'!F178='Unit List'!B178,'Unit List'!A178,"")))</f>
        <v>2023</v>
      </c>
      <c r="B181" t="str">
        <f>IF($A181="","",'Unit List'!B178)</f>
        <v>61</v>
      </c>
      <c r="C181" t="str">
        <f>IF($A181="","",'Unit List'!C178)</f>
        <v>5</v>
      </c>
      <c r="D181" t="str">
        <f>IF($A181="","",'Unit List'!D178)</f>
        <v>0292</v>
      </c>
      <c r="E181" t="str">
        <f>IF($A181="","",'Unit List'!E178)</f>
        <v>PARKE COUNTY PUBLIC LIBRARY</v>
      </c>
      <c r="F181" t="str">
        <f>IF($A181="","",'Unit List'!F178)</f>
        <v/>
      </c>
      <c r="G181" t="str">
        <f>IF($A181="","",'Unit List'!G178)</f>
        <v>N</v>
      </c>
      <c r="P181" t="str">
        <f>IF(Source!D178="","",IF(Source!J178="N",Source!D178,IF(Source!I178=Source!B178,Source!D178,"")))</f>
        <v>0075</v>
      </c>
      <c r="Q181" t="str">
        <f>IF($P181="","",Source!F178)</f>
        <v>0101</v>
      </c>
      <c r="R181" t="str">
        <f>IF($P181="","",Source!G178)</f>
        <v>GENERAL</v>
      </c>
      <c r="S181">
        <f>IF($P181="","",Source!H178)</f>
        <v>567914</v>
      </c>
    </row>
    <row r="182" spans="1:19" x14ac:dyDescent="0.35">
      <c r="A182" t="str">
        <f>IF('Unit List'!G179="","",IF('Unit List'!G179="N",'Unit List'!A179,IF('Unit List'!F179='Unit List'!B179,'Unit List'!A179,"")))</f>
        <v>2023</v>
      </c>
      <c r="B182" t="str">
        <f>IF($A182="","",'Unit List'!B179)</f>
        <v>62</v>
      </c>
      <c r="C182" t="str">
        <f>IF($A182="","",'Unit List'!C179)</f>
        <v>5</v>
      </c>
      <c r="D182" t="str">
        <f>IF($A182="","",'Unit List'!D179)</f>
        <v>0324</v>
      </c>
      <c r="E182" t="str">
        <f>IF($A182="","",'Unit List'!E179)</f>
        <v>PERRY COUNTY PUBLIC LIBRARY</v>
      </c>
      <c r="F182" t="str">
        <f>IF($A182="","",'Unit List'!F179)</f>
        <v/>
      </c>
      <c r="G182" t="str">
        <f>IF($A182="","",'Unit List'!G179)</f>
        <v>N</v>
      </c>
      <c r="P182" t="str">
        <f>IF(Source!D179="","",IF(Source!J179="N",Source!D179,IF(Source!I179=Source!B179,Source!D179,"")))</f>
        <v>0075</v>
      </c>
      <c r="Q182" t="str">
        <f>IF($P182="","",Source!F179)</f>
        <v>0180</v>
      </c>
      <c r="R182" t="str">
        <f>IF($P182="","",Source!G179)</f>
        <v>DEBT SERVICE</v>
      </c>
      <c r="S182">
        <f>IF($P182="","",Source!H179)</f>
        <v>139327</v>
      </c>
    </row>
    <row r="183" spans="1:19" x14ac:dyDescent="0.35">
      <c r="A183" t="str">
        <f>IF('Unit List'!G180="","",IF('Unit List'!G180="N",'Unit List'!A180,IF('Unit List'!F180='Unit List'!B180,'Unit List'!A180,"")))</f>
        <v>2023</v>
      </c>
      <c r="B183" t="str">
        <f>IF($A183="","",'Unit List'!B180)</f>
        <v>63</v>
      </c>
      <c r="C183" t="str">
        <f>IF($A183="","",'Unit List'!C180)</f>
        <v>5</v>
      </c>
      <c r="D183" t="str">
        <f>IF($A183="","",'Unit List'!D180)</f>
        <v>0288</v>
      </c>
      <c r="E183" t="str">
        <f>IF($A183="","",'Unit List'!E180)</f>
        <v>PIKE COUNTY PUBLIC LIBRARY</v>
      </c>
      <c r="F183" t="str">
        <f>IF($A183="","",'Unit List'!F180)</f>
        <v/>
      </c>
      <c r="G183" t="str">
        <f>IF($A183="","",'Unit List'!G180)</f>
        <v>N</v>
      </c>
      <c r="P183" t="str">
        <f>IF(Source!D180="","",IF(Source!J180="N",Source!D180,IF(Source!I180=Source!B180,Source!D180,"")))</f>
        <v>0075</v>
      </c>
      <c r="Q183" t="str">
        <f>IF($P183="","",Source!F180)</f>
        <v>0182</v>
      </c>
      <c r="R183" t="str">
        <f>IF($P183="","",Source!G180)</f>
        <v>BOND #2</v>
      </c>
      <c r="S183">
        <f>IF($P183="","",Source!H180)</f>
        <v>137150</v>
      </c>
    </row>
    <row r="184" spans="1:19" x14ac:dyDescent="0.35">
      <c r="A184" t="str">
        <f>IF('Unit List'!G181="","",IF('Unit List'!G181="N",'Unit List'!A181,IF('Unit List'!F181='Unit List'!B181,'Unit List'!A181,"")))</f>
        <v>2023</v>
      </c>
      <c r="B184" t="str">
        <f>IF($A184="","",'Unit List'!B181)</f>
        <v>64</v>
      </c>
      <c r="C184" t="str">
        <f>IF($A184="","",'Unit List'!C181)</f>
        <v>5</v>
      </c>
      <c r="D184" t="str">
        <f>IF($A184="","",'Unit List'!D181)</f>
        <v>0184</v>
      </c>
      <c r="E184" t="str">
        <f>IF($A184="","",'Unit List'!E181)</f>
        <v>WESTCHESTER PUBLIC LIBRARY</v>
      </c>
      <c r="F184" t="str">
        <f>IF($A184="","",'Unit List'!F181)</f>
        <v/>
      </c>
      <c r="G184" t="str">
        <f>IF($A184="","",'Unit List'!G181)</f>
        <v>N</v>
      </c>
      <c r="P184" t="str">
        <f>IF(Source!D181="","",IF(Source!J181="N",Source!D181,IF(Source!I181=Source!B181,Source!D181,"")))</f>
        <v>0075</v>
      </c>
      <c r="Q184" t="str">
        <f>IF($P184="","",Source!F181)</f>
        <v>2011</v>
      </c>
      <c r="R184" t="str">
        <f>IF($P184="","",Source!G181)</f>
        <v>LIRF</v>
      </c>
      <c r="S184">
        <f>IF($P184="","",Source!H181)</f>
        <v>0</v>
      </c>
    </row>
    <row r="185" spans="1:19" x14ac:dyDescent="0.35">
      <c r="A185" t="str">
        <f>IF('Unit List'!G182="","",IF('Unit List'!G182="N",'Unit List'!A182,IF('Unit List'!F182='Unit List'!B182,'Unit List'!A182,"")))</f>
        <v>2023</v>
      </c>
      <c r="B185" t="str">
        <f>IF($A185="","",'Unit List'!B182)</f>
        <v>64</v>
      </c>
      <c r="C185" t="str">
        <f>IF($A185="","",'Unit List'!C182)</f>
        <v>5</v>
      </c>
      <c r="D185" t="str">
        <f>IF($A185="","",'Unit List'!D182)</f>
        <v>0185</v>
      </c>
      <c r="E185" t="str">
        <f>IF($A185="","",'Unit List'!E182)</f>
        <v>PORTER COUNTY PUBLIC LIBRARY</v>
      </c>
      <c r="F185" t="str">
        <f>IF($A185="","",'Unit List'!F182)</f>
        <v/>
      </c>
      <c r="G185" t="str">
        <f>IF($A185="","",'Unit List'!G182)</f>
        <v>N</v>
      </c>
      <c r="P185" t="str">
        <f>IF(Source!D182="","",IF(Source!J182="N",Source!D182,IF(Source!I182=Source!B182,Source!D182,"")))</f>
        <v>0076</v>
      </c>
      <c r="Q185" t="str">
        <f>IF($P185="","",Source!F182)</f>
        <v>0061</v>
      </c>
      <c r="R185" t="str">
        <f>IF($P185="","",Source!G182)</f>
        <v>RAINY DAY</v>
      </c>
      <c r="S185">
        <f>IF($P185="","",Source!H182)</f>
        <v>6000000</v>
      </c>
    </row>
    <row r="186" spans="1:19" x14ac:dyDescent="0.35">
      <c r="A186" t="str">
        <f>IF('Unit List'!G183="","",IF('Unit List'!G183="N",'Unit List'!A183,IF('Unit List'!F183='Unit List'!B183,'Unit List'!A183,"")))</f>
        <v>2023</v>
      </c>
      <c r="B186" t="str">
        <f>IF($A186="","",'Unit List'!B183)</f>
        <v>65</v>
      </c>
      <c r="C186" t="str">
        <f>IF($A186="","",'Unit List'!C183)</f>
        <v>5</v>
      </c>
      <c r="D186" t="str">
        <f>IF($A186="","",'Unit List'!D183)</f>
        <v>0187</v>
      </c>
      <c r="E186" t="str">
        <f>IF($A186="","",'Unit List'!E183)</f>
        <v>NEW HARMONY WORKINGMENS INSTITUTE</v>
      </c>
      <c r="F186" t="str">
        <f>IF($A186="","",'Unit List'!F183)</f>
        <v/>
      </c>
      <c r="G186" t="str">
        <f>IF($A186="","",'Unit List'!G183)</f>
        <v>N</v>
      </c>
      <c r="P186" t="str">
        <f>IF(Source!D183="","",IF(Source!J183="N",Source!D183,IF(Source!I183=Source!B183,Source!D183,"")))</f>
        <v>0076</v>
      </c>
      <c r="Q186" t="str">
        <f>IF($P186="","",Source!F183)</f>
        <v>0101</v>
      </c>
      <c r="R186" t="str">
        <f>IF($P186="","",Source!G183)</f>
        <v>GENERAL</v>
      </c>
      <c r="S186">
        <f>IF($P186="","",Source!H183)</f>
        <v>17583027</v>
      </c>
    </row>
    <row r="187" spans="1:19" x14ac:dyDescent="0.35">
      <c r="A187" t="str">
        <f>IF('Unit List'!G184="","",IF('Unit List'!G184="N",'Unit List'!A184,IF('Unit List'!F184='Unit List'!B184,'Unit List'!A184,"")))</f>
        <v>2023</v>
      </c>
      <c r="B187" t="str">
        <f>IF($A187="","",'Unit List'!B184)</f>
        <v>65</v>
      </c>
      <c r="C187" t="str">
        <f>IF($A187="","",'Unit List'!C184)</f>
        <v>5</v>
      </c>
      <c r="D187" t="str">
        <f>IF($A187="","",'Unit List'!D184)</f>
        <v>0188</v>
      </c>
      <c r="E187" t="str">
        <f>IF($A187="","",'Unit List'!E184)</f>
        <v>POSEYVILLE CARNEGIE LIBRARY</v>
      </c>
      <c r="F187" t="str">
        <f>IF($A187="","",'Unit List'!F184)</f>
        <v/>
      </c>
      <c r="G187" t="str">
        <f>IF($A187="","",'Unit List'!G184)</f>
        <v>N</v>
      </c>
      <c r="P187" t="str">
        <f>IF(Source!D184="","",IF(Source!J184="N",Source!D184,IF(Source!I184=Source!B184,Source!D184,"")))</f>
        <v>0076</v>
      </c>
      <c r="Q187" t="str">
        <f>IF($P187="","",Source!F184)</f>
        <v>0283</v>
      </c>
      <c r="R187" t="str">
        <f>IF($P187="","",Source!G184)</f>
        <v>L/R PAYMENT</v>
      </c>
      <c r="S187">
        <f>IF($P187="","",Source!H184)</f>
        <v>2224950</v>
      </c>
    </row>
    <row r="188" spans="1:19" x14ac:dyDescent="0.35">
      <c r="A188" t="str">
        <f>IF('Unit List'!G185="","",IF('Unit List'!G185="N",'Unit List'!A185,IF('Unit List'!F185='Unit List'!B185,'Unit List'!A185,"")))</f>
        <v>2023</v>
      </c>
      <c r="B188" t="str">
        <f>IF($A188="","",'Unit List'!B185)</f>
        <v>65</v>
      </c>
      <c r="C188" t="str">
        <f>IF($A188="","",'Unit List'!C185)</f>
        <v>5</v>
      </c>
      <c r="D188" t="str">
        <f>IF($A188="","",'Unit List'!D185)</f>
        <v>0269</v>
      </c>
      <c r="E188" t="str">
        <f>IF($A188="","",'Unit List'!E185)</f>
        <v>ALEXANDRIAN FREE PUBLIC LIBRARY</v>
      </c>
      <c r="F188" t="str">
        <f>IF($A188="","",'Unit List'!F185)</f>
        <v/>
      </c>
      <c r="G188" t="str">
        <f>IF($A188="","",'Unit List'!G185)</f>
        <v>N</v>
      </c>
      <c r="P188" t="str">
        <f>IF(Source!D185="","",IF(Source!J185="N",Source!D185,IF(Source!I185=Source!B185,Source!D185,"")))</f>
        <v>0076</v>
      </c>
      <c r="Q188" t="str">
        <f>IF($P188="","",Source!F185)</f>
        <v>2011</v>
      </c>
      <c r="R188" t="str">
        <f>IF($P188="","",Source!G185)</f>
        <v>LIRF</v>
      </c>
      <c r="S188">
        <f>IF($P188="","",Source!H185)</f>
        <v>2238814</v>
      </c>
    </row>
    <row r="189" spans="1:19" x14ac:dyDescent="0.35">
      <c r="A189" t="str">
        <f>IF('Unit List'!G186="","",IF('Unit List'!G186="N",'Unit List'!A186,IF('Unit List'!F186='Unit List'!B186,'Unit List'!A186,"")))</f>
        <v>2023</v>
      </c>
      <c r="B189" t="str">
        <f>IF($A189="","",'Unit List'!B186)</f>
        <v>66</v>
      </c>
      <c r="C189" t="str">
        <f>IF($A189="","",'Unit List'!C186)</f>
        <v>5</v>
      </c>
      <c r="D189" t="str">
        <f>IF($A189="","",'Unit List'!D186)</f>
        <v>0189</v>
      </c>
      <c r="E189" t="str">
        <f>IF($A189="","",'Unit List'!E186)</f>
        <v>FRANCESVILLE PUBLIC LIBRARY</v>
      </c>
      <c r="F189" t="str">
        <f>IF($A189="","",'Unit List'!F186)</f>
        <v/>
      </c>
      <c r="G189" t="str">
        <f>IF($A189="","",'Unit List'!G186)</f>
        <v>N</v>
      </c>
      <c r="P189" t="str">
        <f>IF(Source!D186="","",IF(Source!J186="N",Source!D186,IF(Source!I186=Source!B186,Source!D186,"")))</f>
        <v>0077</v>
      </c>
      <c r="Q189" t="str">
        <f>IF($P189="","",Source!F186)</f>
        <v>0061</v>
      </c>
      <c r="R189" t="str">
        <f>IF($P189="","",Source!G186)</f>
        <v>RAINY DAY</v>
      </c>
      <c r="S189">
        <f>IF($P189="","",Source!H186)</f>
        <v>3119317</v>
      </c>
    </row>
    <row r="190" spans="1:19" x14ac:dyDescent="0.35">
      <c r="A190" t="str">
        <f>IF('Unit List'!G187="","",IF('Unit List'!G187="N",'Unit List'!A187,IF('Unit List'!F187='Unit List'!B187,'Unit List'!A187,"")))</f>
        <v>2023</v>
      </c>
      <c r="B190" t="str">
        <f>IF($A190="","",'Unit List'!B187)</f>
        <v>66</v>
      </c>
      <c r="C190" t="str">
        <f>IF($A190="","",'Unit List'!C187)</f>
        <v>5</v>
      </c>
      <c r="D190" t="str">
        <f>IF($A190="","",'Unit List'!D187)</f>
        <v>0190</v>
      </c>
      <c r="E190" t="str">
        <f>IF($A190="","",'Unit List'!E187)</f>
        <v>MONTEREY PUBLIC LIBRARY</v>
      </c>
      <c r="F190" t="str">
        <f>IF($A190="","",'Unit List'!F187)</f>
        <v/>
      </c>
      <c r="G190" t="str">
        <f>IF($A190="","",'Unit List'!G187)</f>
        <v>N</v>
      </c>
      <c r="P190" t="str">
        <f>IF(Source!D187="","",IF(Source!J187="N",Source!D187,IF(Source!I187=Source!B187,Source!D187,"")))</f>
        <v>0077</v>
      </c>
      <c r="Q190" t="str">
        <f>IF($P190="","",Source!F187)</f>
        <v>0101</v>
      </c>
      <c r="R190" t="str">
        <f>IF($P190="","",Source!G187)</f>
        <v>GENERAL</v>
      </c>
      <c r="S190">
        <f>IF($P190="","",Source!H187)</f>
        <v>12500000</v>
      </c>
    </row>
    <row r="191" spans="1:19" x14ac:dyDescent="0.35">
      <c r="A191" t="str">
        <f>IF('Unit List'!G188="","",IF('Unit List'!G188="N",'Unit List'!A188,IF('Unit List'!F188='Unit List'!B188,'Unit List'!A188,"")))</f>
        <v>2023</v>
      </c>
      <c r="B191" t="str">
        <f>IF($A191="","",'Unit List'!B188)</f>
        <v>66</v>
      </c>
      <c r="C191" t="str">
        <f>IF($A191="","",'Unit List'!C188)</f>
        <v>5</v>
      </c>
      <c r="D191" t="str">
        <f>IF($A191="","",'Unit List'!D188)</f>
        <v>0191</v>
      </c>
      <c r="E191" t="str">
        <f>IF($A191="","",'Unit List'!E188)</f>
        <v>PULASKI COUNTY PUBLIC LIBRARY</v>
      </c>
      <c r="F191" t="str">
        <f>IF($A191="","",'Unit List'!F188)</f>
        <v/>
      </c>
      <c r="G191" t="str">
        <f>IF($A191="","",'Unit List'!G188)</f>
        <v>N</v>
      </c>
      <c r="P191" t="str">
        <f>IF(Source!D188="","",IF(Source!J188="N",Source!D188,IF(Source!I188=Source!B188,Source!D188,"")))</f>
        <v>0077</v>
      </c>
      <c r="Q191" t="str">
        <f>IF($P191="","",Source!F188)</f>
        <v>0283</v>
      </c>
      <c r="R191" t="str">
        <f>IF($P191="","",Source!G188)</f>
        <v>L/R PAYMENT</v>
      </c>
      <c r="S191">
        <f>IF($P191="","",Source!H188)</f>
        <v>3120650</v>
      </c>
    </row>
    <row r="192" spans="1:19" x14ac:dyDescent="0.35">
      <c r="A192" t="str">
        <f>IF('Unit List'!G189="","",IF('Unit List'!G189="N",'Unit List'!A189,IF('Unit List'!F189='Unit List'!B189,'Unit List'!A189,"")))</f>
        <v>2023</v>
      </c>
      <c r="B192" t="str">
        <f>IF($A192="","",'Unit List'!B189)</f>
        <v>67</v>
      </c>
      <c r="C192" t="str">
        <f>IF($A192="","",'Unit List'!C189)</f>
        <v>5</v>
      </c>
      <c r="D192" t="str">
        <f>IF($A192="","",'Unit List'!D189)</f>
        <v>0192</v>
      </c>
      <c r="E192" t="str">
        <f>IF($A192="","",'Unit List'!E189)</f>
        <v>ROACHDALE PUBLIC LIBRARY</v>
      </c>
      <c r="F192" t="str">
        <f>IF($A192="","",'Unit List'!F189)</f>
        <v/>
      </c>
      <c r="G192" t="str">
        <f>IF($A192="","",'Unit List'!G189)</f>
        <v>N</v>
      </c>
      <c r="P192" t="str">
        <f>IF(Source!D189="","",IF(Source!J189="N",Source!D189,IF(Source!I189=Source!B189,Source!D189,"")))</f>
        <v>0077</v>
      </c>
      <c r="Q192" t="str">
        <f>IF($P192="","",Source!F189)</f>
        <v>2011</v>
      </c>
      <c r="R192" t="str">
        <f>IF($P192="","",Source!G189)</f>
        <v>LIRF</v>
      </c>
      <c r="S192">
        <f>IF($P192="","",Source!H189)</f>
        <v>869959</v>
      </c>
    </row>
    <row r="193" spans="1:19" x14ac:dyDescent="0.35">
      <c r="A193" t="str">
        <f>IF('Unit List'!G190="","",IF('Unit List'!G190="N",'Unit List'!A190,IF('Unit List'!F190='Unit List'!B190,'Unit List'!A190,"")))</f>
        <v>2023</v>
      </c>
      <c r="B193" t="str">
        <f>IF($A193="","",'Unit List'!B190)</f>
        <v>67</v>
      </c>
      <c r="C193" t="str">
        <f>IF($A193="","",'Unit List'!C190)</f>
        <v>5</v>
      </c>
      <c r="D193" t="str">
        <f>IF($A193="","",'Unit List'!D190)</f>
        <v>0193</v>
      </c>
      <c r="E193" t="str">
        <f>IF($A193="","",'Unit List'!E190)</f>
        <v>PUTNAM COUNTY PUBLIC LIBRARY</v>
      </c>
      <c r="F193" t="str">
        <f>IF($A193="","",'Unit List'!F190)</f>
        <v/>
      </c>
      <c r="G193" t="str">
        <f>IF($A193="","",'Unit List'!G190)</f>
        <v>N</v>
      </c>
      <c r="P193" t="str">
        <f>IF(Source!D190="","",IF(Source!J190="N",Source!D190,IF(Source!I190=Source!B190,Source!D190,"")))</f>
        <v>0078</v>
      </c>
      <c r="Q193" t="str">
        <f>IF($P193="","",Source!F190)</f>
        <v>0061</v>
      </c>
      <c r="R193" t="str">
        <f>IF($P193="","",Source!G190)</f>
        <v>RAINY DAY</v>
      </c>
      <c r="S193">
        <f>IF($P193="","",Source!H190)</f>
        <v>45000</v>
      </c>
    </row>
    <row r="194" spans="1:19" x14ac:dyDescent="0.35">
      <c r="A194" t="str">
        <f>IF('Unit List'!G191="","",IF('Unit List'!G191="N",'Unit List'!A191,IF('Unit List'!F191='Unit List'!B191,'Unit List'!A191,"")))</f>
        <v>2023</v>
      </c>
      <c r="B194" t="str">
        <f>IF($A194="","",'Unit List'!B191)</f>
        <v>68</v>
      </c>
      <c r="C194" t="str">
        <f>IF($A194="","",'Unit List'!C191)</f>
        <v>5</v>
      </c>
      <c r="D194" t="str">
        <f>IF($A194="","",'Unit List'!D191)</f>
        <v>0194</v>
      </c>
      <c r="E194" t="str">
        <f>IF($A194="","",'Unit List'!E191)</f>
        <v>FARMLAND PUBLIC LIBRARY</v>
      </c>
      <c r="F194" t="str">
        <f>IF($A194="","",'Unit List'!F191)</f>
        <v/>
      </c>
      <c r="G194" t="str">
        <f>IF($A194="","",'Unit List'!G191)</f>
        <v>N</v>
      </c>
      <c r="P194" t="str">
        <f>IF(Source!D191="","",IF(Source!J191="N",Source!D191,IF(Source!I191=Source!B191,Source!D191,"")))</f>
        <v>0078</v>
      </c>
      <c r="Q194" t="str">
        <f>IF($P194="","",Source!F191)</f>
        <v>0101</v>
      </c>
      <c r="R194" t="str">
        <f>IF($P194="","",Source!G191)</f>
        <v>GENERAL</v>
      </c>
      <c r="S194">
        <f>IF($P194="","",Source!H191)</f>
        <v>380894</v>
      </c>
    </row>
    <row r="195" spans="1:19" x14ac:dyDescent="0.35">
      <c r="A195" t="str">
        <f>IF('Unit List'!G192="","",IF('Unit List'!G192="N",'Unit List'!A192,IF('Unit List'!F192='Unit List'!B192,'Unit List'!A192,"")))</f>
        <v>2023</v>
      </c>
      <c r="B195" t="str">
        <f>IF($A195="","",'Unit List'!B192)</f>
        <v>68</v>
      </c>
      <c r="C195" t="str">
        <f>IF($A195="","",'Unit List'!C192)</f>
        <v>5</v>
      </c>
      <c r="D195" t="str">
        <f>IF($A195="","",'Unit List'!D192)</f>
        <v>0195</v>
      </c>
      <c r="E195" t="str">
        <f>IF($A195="","",'Unit List'!E192)</f>
        <v>RIDGEVILLE PUBLIC LIBRARY</v>
      </c>
      <c r="F195" t="str">
        <f>IF($A195="","",'Unit List'!F192)</f>
        <v/>
      </c>
      <c r="G195" t="str">
        <f>IF($A195="","",'Unit List'!G192)</f>
        <v>N</v>
      </c>
      <c r="P195" t="str">
        <f>IF(Source!D192="","",IF(Source!J192="N",Source!D192,IF(Source!I192=Source!B192,Source!D192,"")))</f>
        <v>0078</v>
      </c>
      <c r="Q195" t="str">
        <f>IF($P195="","",Source!F192)</f>
        <v>0283</v>
      </c>
      <c r="R195" t="str">
        <f>IF($P195="","",Source!G192)</f>
        <v>L/R PAYMENT</v>
      </c>
      <c r="S195">
        <f>IF($P195="","",Source!H192)</f>
        <v>153000</v>
      </c>
    </row>
    <row r="196" spans="1:19" x14ac:dyDescent="0.35">
      <c r="A196" t="str">
        <f>IF('Unit List'!G193="","",IF('Unit List'!G193="N",'Unit List'!A193,IF('Unit List'!F193='Unit List'!B193,'Unit List'!A193,"")))</f>
        <v>2023</v>
      </c>
      <c r="B196" t="str">
        <f>IF($A196="","",'Unit List'!B193)</f>
        <v>68</v>
      </c>
      <c r="C196" t="str">
        <f>IF($A196="","",'Unit List'!C193)</f>
        <v>5</v>
      </c>
      <c r="D196" t="str">
        <f>IF($A196="","",'Unit List'!D193)</f>
        <v>0196</v>
      </c>
      <c r="E196" t="str">
        <f>IF($A196="","",'Unit List'!E193)</f>
        <v>UNION CITY PUBLIC LIBRARY</v>
      </c>
      <c r="F196" t="str">
        <f>IF($A196="","",'Unit List'!F193)</f>
        <v/>
      </c>
      <c r="G196" t="str">
        <f>IF($A196="","",'Unit List'!G193)</f>
        <v>N</v>
      </c>
      <c r="P196" t="str">
        <f>IF(Source!D193="","",IF(Source!J193="N",Source!D193,IF(Source!I193=Source!B193,Source!D193,"")))</f>
        <v>0078</v>
      </c>
      <c r="Q196" t="str">
        <f>IF($P196="","",Source!F193)</f>
        <v>2011</v>
      </c>
      <c r="R196" t="str">
        <f>IF($P196="","",Source!G193)</f>
        <v>LIRF</v>
      </c>
      <c r="S196">
        <f>IF($P196="","",Source!H193)</f>
        <v>4500</v>
      </c>
    </row>
    <row r="197" spans="1:19" x14ac:dyDescent="0.35">
      <c r="A197" t="str">
        <f>IF('Unit List'!G194="","",IF('Unit List'!G194="N",'Unit List'!A194,IF('Unit List'!F194='Unit List'!B194,'Unit List'!A194,"")))</f>
        <v>2023</v>
      </c>
      <c r="B197" t="str">
        <f>IF($A197="","",'Unit List'!B194)</f>
        <v>68</v>
      </c>
      <c r="C197" t="str">
        <f>IF($A197="","",'Unit List'!C194)</f>
        <v>5</v>
      </c>
      <c r="D197" t="str">
        <f>IF($A197="","",'Unit List'!D194)</f>
        <v>0197</v>
      </c>
      <c r="E197" t="str">
        <f>IF($A197="","",'Unit List'!E194)</f>
        <v>WINCHESTER PUBLIC LIBRARY</v>
      </c>
      <c r="F197" t="str">
        <f>IF($A197="","",'Unit List'!F194)</f>
        <v/>
      </c>
      <c r="G197" t="str">
        <f>IF($A197="","",'Unit List'!G194)</f>
        <v>N</v>
      </c>
      <c r="P197" t="str">
        <f>IF(Source!D194="","",IF(Source!J194="N",Source!D194,IF(Source!I194=Source!B194,Source!D194,"")))</f>
        <v>0079</v>
      </c>
      <c r="Q197" t="str">
        <f>IF($P197="","",Source!F194)</f>
        <v>0061</v>
      </c>
      <c r="R197" t="str">
        <f>IF($P197="","",Source!G194)</f>
        <v>RAINY DAY</v>
      </c>
      <c r="S197">
        <f>IF($P197="","",Source!H194)</f>
        <v>350000</v>
      </c>
    </row>
    <row r="198" spans="1:19" x14ac:dyDescent="0.35">
      <c r="A198" t="str">
        <f>IF('Unit List'!G195="","",IF('Unit List'!G195="N",'Unit List'!A195,IF('Unit List'!F195='Unit List'!B195,'Unit List'!A195,"")))</f>
        <v>2023</v>
      </c>
      <c r="B198" t="str">
        <f>IF($A198="","",'Unit List'!B195)</f>
        <v>68</v>
      </c>
      <c r="C198" t="str">
        <f>IF($A198="","",'Unit List'!C195)</f>
        <v>5</v>
      </c>
      <c r="D198" t="str">
        <f>IF($A198="","",'Unit List'!D195)</f>
        <v>0198</v>
      </c>
      <c r="E198" t="str">
        <f>IF($A198="","",'Unit List'!E195)</f>
        <v>WASHINGTON TOWNSHIP PUBLIC LIBRARY</v>
      </c>
      <c r="F198" t="str">
        <f>IF($A198="","",'Unit List'!F195)</f>
        <v/>
      </c>
      <c r="G198" t="str">
        <f>IF($A198="","",'Unit List'!G195)</f>
        <v>N</v>
      </c>
      <c r="P198" t="str">
        <f>IF(Source!D195="","",IF(Source!J195="N",Source!D195,IF(Source!I195=Source!B195,Source!D195,"")))</f>
        <v>0079</v>
      </c>
      <c r="Q198" t="str">
        <f>IF($P198="","",Source!F195)</f>
        <v>0101</v>
      </c>
      <c r="R198" t="str">
        <f>IF($P198="","",Source!G195)</f>
        <v>GENERAL</v>
      </c>
      <c r="S198">
        <f>IF($P198="","",Source!H195)</f>
        <v>1888300</v>
      </c>
    </row>
    <row r="199" spans="1:19" x14ac:dyDescent="0.35">
      <c r="A199" t="str">
        <f>IF('Unit List'!G196="","",IF('Unit List'!G196="N",'Unit List'!A196,IF('Unit List'!F196='Unit List'!B196,'Unit List'!A196,"")))</f>
        <v>2023</v>
      </c>
      <c r="B199" t="str">
        <f>IF($A199="","",'Unit List'!B196)</f>
        <v>69</v>
      </c>
      <c r="C199" t="str">
        <f>IF($A199="","",'Unit List'!C196)</f>
        <v>5</v>
      </c>
      <c r="D199" t="str">
        <f>IF($A199="","",'Unit List'!D196)</f>
        <v>0199</v>
      </c>
      <c r="E199" t="str">
        <f>IF($A199="","",'Unit List'!E196)</f>
        <v>BATESVILLE PUBLIC LIBRARY</v>
      </c>
      <c r="F199" t="str">
        <f>IF($A199="","",'Unit List'!F196)</f>
        <v>69</v>
      </c>
      <c r="G199" t="str">
        <f>IF($A199="","",'Unit List'!G196)</f>
        <v>Y</v>
      </c>
      <c r="P199" t="str">
        <f>IF(Source!D196="","",IF(Source!J196="N",Source!D196,IF(Source!I196=Source!B196,Source!D196,"")))</f>
        <v>0079</v>
      </c>
      <c r="Q199" t="str">
        <f>IF($P199="","",Source!F196)</f>
        <v>0180</v>
      </c>
      <c r="R199" t="str">
        <f>IF($P199="","",Source!G196)</f>
        <v>DEBT SERVICE</v>
      </c>
      <c r="S199">
        <f>IF($P199="","",Source!H196)</f>
        <v>1280193</v>
      </c>
    </row>
    <row r="200" spans="1:19" x14ac:dyDescent="0.35">
      <c r="A200" t="str">
        <f>IF('Unit List'!G197="","",IF('Unit List'!G197="N",'Unit List'!A197,IF('Unit List'!F197='Unit List'!B197,'Unit List'!A197,"")))</f>
        <v>2023</v>
      </c>
      <c r="B200" t="str">
        <f>IF($A200="","",'Unit List'!B197)</f>
        <v>69</v>
      </c>
      <c r="C200" t="str">
        <f>IF($A200="","",'Unit List'!C197)</f>
        <v>5</v>
      </c>
      <c r="D200" t="str">
        <f>IF($A200="","",'Unit List'!D197)</f>
        <v>0200</v>
      </c>
      <c r="E200" t="str">
        <f>IF($A200="","",'Unit List'!E197)</f>
        <v>OSGOOD PUBLIC LIBRARY</v>
      </c>
      <c r="F200" t="str">
        <f>IF($A200="","",'Unit List'!F197)</f>
        <v/>
      </c>
      <c r="G200" t="str">
        <f>IF($A200="","",'Unit List'!G197)</f>
        <v>N</v>
      </c>
      <c r="P200" t="str">
        <f>IF(Source!D197="","",IF(Source!J197="N",Source!D197,IF(Source!I197=Source!B197,Source!D197,"")))</f>
        <v>0080</v>
      </c>
      <c r="Q200" t="str">
        <f>IF($P200="","",Source!F197)</f>
        <v>0101</v>
      </c>
      <c r="R200" t="str">
        <f>IF($P200="","",Source!G197)</f>
        <v>GENERAL</v>
      </c>
      <c r="S200">
        <f>IF($P200="","",Source!H197)</f>
        <v>465989</v>
      </c>
    </row>
    <row r="201" spans="1:19" x14ac:dyDescent="0.35">
      <c r="A201" t="str">
        <f>IF('Unit List'!G198="","",IF('Unit List'!G198="N",'Unit List'!A198,IF('Unit List'!F198='Unit List'!B198,'Unit List'!A198,"")))</f>
        <v>2023</v>
      </c>
      <c r="B201" t="str">
        <f>IF($A201="","",'Unit List'!B198)</f>
        <v>70</v>
      </c>
      <c r="C201" t="str">
        <f>IF($A201="","",'Unit List'!C198)</f>
        <v>5</v>
      </c>
      <c r="D201" t="str">
        <f>IF($A201="","",'Unit List'!D198)</f>
        <v>0201</v>
      </c>
      <c r="E201" t="str">
        <f>IF($A201="","",'Unit List'!E198)</f>
        <v>CARTHAGE-HENRY HENSLEY PUBLIC LIBRARY</v>
      </c>
      <c r="F201" t="str">
        <f>IF($A201="","",'Unit List'!F198)</f>
        <v/>
      </c>
      <c r="G201" t="str">
        <f>IF($A201="","",'Unit List'!G198)</f>
        <v>N</v>
      </c>
      <c r="P201" t="str">
        <f>IF(Source!D198="","",IF(Source!J198="N",Source!D198,IF(Source!I198=Source!B198,Source!D198,"")))</f>
        <v>0081</v>
      </c>
      <c r="Q201" t="str">
        <f>IF($P201="","",Source!F198)</f>
        <v>0061</v>
      </c>
      <c r="R201" t="str">
        <f>IF($P201="","",Source!G198)</f>
        <v>RAINY DAY</v>
      </c>
      <c r="S201">
        <f>IF($P201="","",Source!H198)</f>
        <v>100000</v>
      </c>
    </row>
    <row r="202" spans="1:19" x14ac:dyDescent="0.35">
      <c r="A202" t="str">
        <f>IF('Unit List'!G199="","",IF('Unit List'!G199="N",'Unit List'!A199,IF('Unit List'!F199='Unit List'!B199,'Unit List'!A199,"")))</f>
        <v>2023</v>
      </c>
      <c r="B202" t="str">
        <f>IF($A202="","",'Unit List'!B199)</f>
        <v>70</v>
      </c>
      <c r="C202" t="str">
        <f>IF($A202="","",'Unit List'!C199)</f>
        <v>5</v>
      </c>
      <c r="D202" t="str">
        <f>IF($A202="","",'Unit List'!D199)</f>
        <v>0202</v>
      </c>
      <c r="E202" t="str">
        <f>IF($A202="","",'Unit List'!E199)</f>
        <v>RUSHVILLE PUBLIC LIBRARY</v>
      </c>
      <c r="F202" t="str">
        <f>IF($A202="","",'Unit List'!F199)</f>
        <v/>
      </c>
      <c r="G202" t="str">
        <f>IF($A202="","",'Unit List'!G199)</f>
        <v>N</v>
      </c>
      <c r="P202" t="str">
        <f>IF(Source!D199="","",IF(Source!J199="N",Source!D199,IF(Source!I199=Source!B199,Source!D199,"")))</f>
        <v>0081</v>
      </c>
      <c r="Q202" t="str">
        <f>IF($P202="","",Source!F199)</f>
        <v>0101</v>
      </c>
      <c r="R202" t="str">
        <f>IF($P202="","",Source!G199)</f>
        <v>GENERAL</v>
      </c>
      <c r="S202">
        <f>IF($P202="","",Source!H199)</f>
        <v>4739300</v>
      </c>
    </row>
    <row r="203" spans="1:19" x14ac:dyDescent="0.35">
      <c r="A203" t="str">
        <f>IF('Unit List'!G200="","",IF('Unit List'!G200="N",'Unit List'!A200,IF('Unit List'!F200='Unit List'!B200,'Unit List'!A200,"")))</f>
        <v>2023</v>
      </c>
      <c r="B203" t="str">
        <f>IF($A203="","",'Unit List'!B200)</f>
        <v>71</v>
      </c>
      <c r="C203" t="str">
        <f>IF($A203="","",'Unit List'!C200)</f>
        <v>5</v>
      </c>
      <c r="D203" t="str">
        <f>IF($A203="","",'Unit List'!D200)</f>
        <v>0203</v>
      </c>
      <c r="E203" t="str">
        <f>IF($A203="","",'Unit List'!E200)</f>
        <v>MISHAWAKA PUBLIC LIBRARY</v>
      </c>
      <c r="F203" t="str">
        <f>IF($A203="","",'Unit List'!F200)</f>
        <v/>
      </c>
      <c r="G203" t="str">
        <f>IF($A203="","",'Unit List'!G200)</f>
        <v>N</v>
      </c>
      <c r="P203" t="str">
        <f>IF(Source!D200="","",IF(Source!J200="N",Source!D200,IF(Source!I200=Source!B200,Source!D200,"")))</f>
        <v>0081</v>
      </c>
      <c r="Q203" t="str">
        <f>IF($P203="","",Source!F200)</f>
        <v>0180</v>
      </c>
      <c r="R203" t="str">
        <f>IF($P203="","",Source!G200)</f>
        <v>DEBT SERVICE</v>
      </c>
      <c r="S203">
        <f>IF($P203="","",Source!H200)</f>
        <v>422250</v>
      </c>
    </row>
    <row r="204" spans="1:19" x14ac:dyDescent="0.35">
      <c r="A204" t="str">
        <f>IF('Unit List'!G201="","",IF('Unit List'!G201="N",'Unit List'!A201,IF('Unit List'!F201='Unit List'!B201,'Unit List'!A201,"")))</f>
        <v>2023</v>
      </c>
      <c r="B204" t="str">
        <f>IF($A204="","",'Unit List'!B201)</f>
        <v>71</v>
      </c>
      <c r="C204" t="str">
        <f>IF($A204="","",'Unit List'!C201)</f>
        <v>5</v>
      </c>
      <c r="D204" t="str">
        <f>IF($A204="","",'Unit List'!D201)</f>
        <v>0204</v>
      </c>
      <c r="E204" t="str">
        <f>IF($A204="","",'Unit List'!E201)</f>
        <v>NEW CARLISLE PUBLIC LIBRARY</v>
      </c>
      <c r="F204" t="str">
        <f>IF($A204="","",'Unit List'!F201)</f>
        <v/>
      </c>
      <c r="G204" t="str">
        <f>IF($A204="","",'Unit List'!G201)</f>
        <v>N</v>
      </c>
      <c r="P204" t="str">
        <f>IF(Source!D201="","",IF(Source!J201="N",Source!D201,IF(Source!I201=Source!B201,Source!D201,"")))</f>
        <v>0081</v>
      </c>
      <c r="Q204" t="str">
        <f>IF($P204="","",Source!F201)</f>
        <v>0182</v>
      </c>
      <c r="R204" t="str">
        <f>IF($P204="","",Source!G201)</f>
        <v>BOND #2</v>
      </c>
      <c r="S204">
        <f>IF($P204="","",Source!H201)</f>
        <v>332126</v>
      </c>
    </row>
    <row r="205" spans="1:19" x14ac:dyDescent="0.35">
      <c r="A205" t="str">
        <f>IF('Unit List'!G202="","",IF('Unit List'!G202="N",'Unit List'!A202,IF('Unit List'!F202='Unit List'!B202,'Unit List'!A202,"")))</f>
        <v>2023</v>
      </c>
      <c r="B205" t="str">
        <f>IF($A205="","",'Unit List'!B202)</f>
        <v>71</v>
      </c>
      <c r="C205" t="str">
        <f>IF($A205="","",'Unit List'!C202)</f>
        <v>5</v>
      </c>
      <c r="D205" t="str">
        <f>IF($A205="","",'Unit List'!D202)</f>
        <v>0205</v>
      </c>
      <c r="E205" t="str">
        <f>IF($A205="","",'Unit List'!E202)</f>
        <v>WALKERTON PUBLIC LIBRARY</v>
      </c>
      <c r="F205" t="str">
        <f>IF($A205="","",'Unit List'!F202)</f>
        <v/>
      </c>
      <c r="G205" t="str">
        <f>IF($A205="","",'Unit List'!G202)</f>
        <v>N</v>
      </c>
      <c r="P205" t="str">
        <f>IF(Source!D202="","",IF(Source!J202="N",Source!D202,IF(Source!I202=Source!B202,Source!D202,"")))</f>
        <v>0082</v>
      </c>
      <c r="Q205" t="str">
        <f>IF($P205="","",Source!F202)</f>
        <v>0061</v>
      </c>
      <c r="R205" t="str">
        <f>IF($P205="","",Source!G202)</f>
        <v>RAINY DAY</v>
      </c>
      <c r="S205">
        <f>IF($P205="","",Source!H202)</f>
        <v>25000</v>
      </c>
    </row>
    <row r="206" spans="1:19" x14ac:dyDescent="0.35">
      <c r="A206" t="str">
        <f>IF('Unit List'!G203="","",IF('Unit List'!G203="N",'Unit List'!A203,IF('Unit List'!F203='Unit List'!B203,'Unit List'!A203,"")))</f>
        <v>2023</v>
      </c>
      <c r="B206" t="str">
        <f>IF($A206="","",'Unit List'!B203)</f>
        <v>71</v>
      </c>
      <c r="C206" t="str">
        <f>IF($A206="","",'Unit List'!C203)</f>
        <v>5</v>
      </c>
      <c r="D206" t="str">
        <f>IF($A206="","",'Unit List'!D203)</f>
        <v>0206</v>
      </c>
      <c r="E206" t="str">
        <f>IF($A206="","",'Unit List'!E203)</f>
        <v>ST. JOSEPH COUNTY PUBLIC LIBRARY</v>
      </c>
      <c r="F206" t="str">
        <f>IF($A206="","",'Unit List'!F203)</f>
        <v/>
      </c>
      <c r="G206" t="str">
        <f>IF($A206="","",'Unit List'!G203)</f>
        <v>N</v>
      </c>
      <c r="P206" t="str">
        <f>IF(Source!D203="","",IF(Source!J203="N",Source!D203,IF(Source!I203=Source!B203,Source!D203,"")))</f>
        <v>0082</v>
      </c>
      <c r="Q206" t="str">
        <f>IF($P206="","",Source!F203)</f>
        <v>0101</v>
      </c>
      <c r="R206" t="str">
        <f>IF($P206="","",Source!G203)</f>
        <v>GENERAL</v>
      </c>
      <c r="S206">
        <f>IF($P206="","",Source!H203)</f>
        <v>3224817</v>
      </c>
    </row>
    <row r="207" spans="1:19" x14ac:dyDescent="0.35">
      <c r="A207" t="str">
        <f>IF('Unit List'!G204="","",IF('Unit List'!G204="N",'Unit List'!A204,IF('Unit List'!F204='Unit List'!B204,'Unit List'!A204,"")))</f>
        <v>2023</v>
      </c>
      <c r="B207" t="str">
        <f>IF($A207="","",'Unit List'!B204)</f>
        <v>72</v>
      </c>
      <c r="C207" t="str">
        <f>IF($A207="","",'Unit List'!C204)</f>
        <v>5</v>
      </c>
      <c r="D207" t="str">
        <f>IF($A207="","",'Unit List'!D204)</f>
        <v>0207</v>
      </c>
      <c r="E207" t="str">
        <f>IF($A207="","",'Unit List'!E204)</f>
        <v>SCOTT COUNTY PUBLIC LIBRARY</v>
      </c>
      <c r="F207" t="str">
        <f>IF($A207="","",'Unit List'!F204)</f>
        <v/>
      </c>
      <c r="G207" t="str">
        <f>IF($A207="","",'Unit List'!G204)</f>
        <v>N</v>
      </c>
      <c r="P207" t="str">
        <f>IF(Source!D204="","",IF(Source!J204="N",Source!D204,IF(Source!I204=Source!B204,Source!D204,"")))</f>
        <v>0082</v>
      </c>
      <c r="Q207" t="str">
        <f>IF($P207="","",Source!F204)</f>
        <v>2011</v>
      </c>
      <c r="R207" t="str">
        <f>IF($P207="","",Source!G204)</f>
        <v>LIRF</v>
      </c>
      <c r="S207">
        <f>IF($P207="","",Source!H204)</f>
        <v>500000</v>
      </c>
    </row>
    <row r="208" spans="1:19" x14ac:dyDescent="0.35">
      <c r="A208" t="str">
        <f>IF('Unit List'!G205="","",IF('Unit List'!G205="N",'Unit List'!A205,IF('Unit List'!F205='Unit List'!B205,'Unit List'!A205,"")))</f>
        <v>2023</v>
      </c>
      <c r="B208" t="str">
        <f>IF($A208="","",'Unit List'!B205)</f>
        <v>73</v>
      </c>
      <c r="C208" t="str">
        <f>IF($A208="","",'Unit List'!C205)</f>
        <v>5</v>
      </c>
      <c r="D208" t="str">
        <f>IF($A208="","",'Unit List'!D205)</f>
        <v>0208</v>
      </c>
      <c r="E208" t="str">
        <f>IF($A208="","",'Unit List'!E205)</f>
        <v>SHELBY COUNTY PUBLIC LIBRARY</v>
      </c>
      <c r="F208" t="str">
        <f>IF($A208="","",'Unit List'!F205)</f>
        <v/>
      </c>
      <c r="G208" t="str">
        <f>IF($A208="","",'Unit List'!G205)</f>
        <v>N</v>
      </c>
      <c r="P208" t="str">
        <f>IF(Source!D205="","",IF(Source!J205="N",Source!D205,IF(Source!I205=Source!B205,Source!D205,"")))</f>
        <v>0083</v>
      </c>
      <c r="Q208" t="str">
        <f>IF($P208="","",Source!F205)</f>
        <v>0061</v>
      </c>
      <c r="R208" t="str">
        <f>IF($P208="","",Source!G205)</f>
        <v>RAINY DAY</v>
      </c>
      <c r="S208">
        <f>IF($P208="","",Source!H205)</f>
        <v>17367</v>
      </c>
    </row>
    <row r="209" spans="1:19" x14ac:dyDescent="0.35">
      <c r="A209" t="str">
        <f>IF('Unit List'!G206="","",IF('Unit List'!G206="N",'Unit List'!A206,IF('Unit List'!F206='Unit List'!B206,'Unit List'!A206,"")))</f>
        <v>2023</v>
      </c>
      <c r="B209" t="str">
        <f>IF($A209="","",'Unit List'!B206)</f>
        <v>74</v>
      </c>
      <c r="C209" t="str">
        <f>IF($A209="","",'Unit List'!C206)</f>
        <v>5</v>
      </c>
      <c r="D209" t="str">
        <f>IF($A209="","",'Unit List'!D206)</f>
        <v>0294</v>
      </c>
      <c r="E209" t="str">
        <f>IF($A209="","",'Unit List'!E206)</f>
        <v>SPENCER COUNTY PUBLIC LIBRARY</v>
      </c>
      <c r="F209" t="str">
        <f>IF($A209="","",'Unit List'!F206)</f>
        <v/>
      </c>
      <c r="G209" t="str">
        <f>IF($A209="","",'Unit List'!G206)</f>
        <v>N</v>
      </c>
      <c r="P209" t="str">
        <f>IF(Source!D206="","",IF(Source!J206="N",Source!D206,IF(Source!I206=Source!B206,Source!D206,"")))</f>
        <v>0083</v>
      </c>
      <c r="Q209" t="str">
        <f>IF($P209="","",Source!F206)</f>
        <v>0101</v>
      </c>
      <c r="R209" t="str">
        <f>IF($P209="","",Source!G206)</f>
        <v>GENERAL</v>
      </c>
      <c r="S209">
        <f>IF($P209="","",Source!H206)</f>
        <v>1842509</v>
      </c>
    </row>
    <row r="210" spans="1:19" x14ac:dyDescent="0.35">
      <c r="A210" t="str">
        <f>IF('Unit List'!G207="","",IF('Unit List'!G207="N",'Unit List'!A207,IF('Unit List'!F207='Unit List'!B207,'Unit List'!A207,"")))</f>
        <v>2023</v>
      </c>
      <c r="B210" t="str">
        <f>IF($A210="","",'Unit List'!B207)</f>
        <v>74</v>
      </c>
      <c r="C210" t="str">
        <f>IF($A210="","",'Unit List'!C207)</f>
        <v>5</v>
      </c>
      <c r="D210" t="str">
        <f>IF($A210="","",'Unit List'!D207)</f>
        <v>0301</v>
      </c>
      <c r="E210" t="str">
        <f>IF($A210="","",'Unit List'!E207)</f>
        <v>LINCOLN HERITAGE PUBLIC LIBRARY</v>
      </c>
      <c r="F210" t="str">
        <f>IF($A210="","",'Unit List'!F207)</f>
        <v/>
      </c>
      <c r="G210" t="str">
        <f>IF($A210="","",'Unit List'!G207)</f>
        <v>N</v>
      </c>
      <c r="P210" t="str">
        <f>IF(Source!D207="","",IF(Source!J207="N",Source!D207,IF(Source!I207=Source!B207,Source!D207,"")))</f>
        <v>0083</v>
      </c>
      <c r="Q210" t="str">
        <f>IF($P210="","",Source!F207)</f>
        <v>0180</v>
      </c>
      <c r="R210" t="str">
        <f>IF($P210="","",Source!G207)</f>
        <v>DEBT SERVICE</v>
      </c>
      <c r="S210">
        <f>IF($P210="","",Source!H207)</f>
        <v>529425</v>
      </c>
    </row>
    <row r="211" spans="1:19" x14ac:dyDescent="0.35">
      <c r="A211" t="str">
        <f>IF('Unit List'!G208="","",IF('Unit List'!G208="N",'Unit List'!A208,IF('Unit List'!F208='Unit List'!B208,'Unit List'!A208,"")))</f>
        <v>2023</v>
      </c>
      <c r="B211" t="str">
        <f>IF($A211="","",'Unit List'!B208)</f>
        <v>75</v>
      </c>
      <c r="C211" t="str">
        <f>IF($A211="","",'Unit List'!C208)</f>
        <v>5</v>
      </c>
      <c r="D211" t="str">
        <f>IF($A211="","",'Unit List'!D208)</f>
        <v>0213</v>
      </c>
      <c r="E211" t="str">
        <f>IF($A211="","",'Unit List'!E208)</f>
        <v>NORTH JUDSON PUBLIC LIBRARY</v>
      </c>
      <c r="F211" t="str">
        <f>IF($A211="","",'Unit List'!F208)</f>
        <v/>
      </c>
      <c r="G211" t="str">
        <f>IF($A211="","",'Unit List'!G208)</f>
        <v>N</v>
      </c>
      <c r="P211" t="str">
        <f>IF(Source!D208="","",IF(Source!J208="N",Source!D208,IF(Source!I208=Source!B208,Source!D208,"")))</f>
        <v>0083</v>
      </c>
      <c r="Q211" t="str">
        <f>IF($P211="","",Source!F208)</f>
        <v>2011</v>
      </c>
      <c r="R211" t="str">
        <f>IF($P211="","",Source!G208)</f>
        <v>LIRF</v>
      </c>
      <c r="S211">
        <f>IF($P211="","",Source!H208)</f>
        <v>67611</v>
      </c>
    </row>
    <row r="212" spans="1:19" x14ac:dyDescent="0.35">
      <c r="A212" t="str">
        <f>IF('Unit List'!G209="","",IF('Unit List'!G209="N",'Unit List'!A209,IF('Unit List'!F209='Unit List'!B209,'Unit List'!A209,"")))</f>
        <v>2023</v>
      </c>
      <c r="B212" t="str">
        <f>IF($A212="","",'Unit List'!B209)</f>
        <v>75</v>
      </c>
      <c r="C212" t="str">
        <f>IF($A212="","",'Unit List'!C209)</f>
        <v>5</v>
      </c>
      <c r="D212" t="str">
        <f>IF($A212="","",'Unit List'!D209)</f>
        <v>0214</v>
      </c>
      <c r="E212" t="str">
        <f>IF($A212="","",'Unit List'!E209)</f>
        <v>STARKE COUNTY PUBLIC LIBRARY</v>
      </c>
      <c r="F212" t="str">
        <f>IF($A212="","",'Unit List'!F209)</f>
        <v/>
      </c>
      <c r="G212" t="str">
        <f>IF($A212="","",'Unit List'!G209)</f>
        <v>N</v>
      </c>
      <c r="P212" t="str">
        <f>IF(Source!D209="","",IF(Source!J209="N",Source!D209,IF(Source!I209=Source!B209,Source!D209,"")))</f>
        <v>0084</v>
      </c>
      <c r="Q212" t="str">
        <f>IF($P212="","",Source!F209)</f>
        <v>0061</v>
      </c>
      <c r="R212" t="str">
        <f>IF($P212="","",Source!G209)</f>
        <v>RAINY DAY</v>
      </c>
      <c r="S212">
        <f>IF($P212="","",Source!H209)</f>
        <v>245000</v>
      </c>
    </row>
    <row r="213" spans="1:19" x14ac:dyDescent="0.35">
      <c r="A213" t="str">
        <f>IF('Unit List'!G210="","",IF('Unit List'!G210="N",'Unit List'!A210,IF('Unit List'!F210='Unit List'!B210,'Unit List'!A210,"")))</f>
        <v>2023</v>
      </c>
      <c r="B213" t="str">
        <f>IF($A213="","",'Unit List'!B210)</f>
        <v>76</v>
      </c>
      <c r="C213" t="str">
        <f>IF($A213="","",'Unit List'!C210)</f>
        <v>5</v>
      </c>
      <c r="D213" t="str">
        <f>IF($A213="","",'Unit List'!D210)</f>
        <v>0215</v>
      </c>
      <c r="E213" t="str">
        <f>IF($A213="","",'Unit List'!E210)</f>
        <v>CARNEGIE PUB LIB OF STEUBEN COUNTY</v>
      </c>
      <c r="F213" t="str">
        <f>IF($A213="","",'Unit List'!F210)</f>
        <v/>
      </c>
      <c r="G213" t="str">
        <f>IF($A213="","",'Unit List'!G210)</f>
        <v>N</v>
      </c>
      <c r="P213" t="str">
        <f>IF(Source!D210="","",IF(Source!J210="N",Source!D210,IF(Source!I210=Source!B210,Source!D210,"")))</f>
        <v>0084</v>
      </c>
      <c r="Q213" t="str">
        <f>IF($P213="","",Source!F210)</f>
        <v>0101</v>
      </c>
      <c r="R213" t="str">
        <f>IF($P213="","",Source!G210)</f>
        <v>GENERAL</v>
      </c>
      <c r="S213">
        <f>IF($P213="","",Source!H210)</f>
        <v>2047612</v>
      </c>
    </row>
    <row r="214" spans="1:19" x14ac:dyDescent="0.35">
      <c r="A214" t="str">
        <f>IF('Unit List'!G211="","",IF('Unit List'!G211="N",'Unit List'!A211,IF('Unit List'!F211='Unit List'!B211,'Unit List'!A211,"")))</f>
        <v>2023</v>
      </c>
      <c r="B214" t="str">
        <f>IF($A214="","",'Unit List'!B211)</f>
        <v>76</v>
      </c>
      <c r="C214" t="str">
        <f>IF($A214="","",'Unit List'!C211)</f>
        <v>5</v>
      </c>
      <c r="D214" t="str">
        <f>IF($A214="","",'Unit List'!D211)</f>
        <v>0216</v>
      </c>
      <c r="E214" t="str">
        <f>IF($A214="","",'Unit List'!E211)</f>
        <v>FREMONT PUBLIC LIBRARY</v>
      </c>
      <c r="F214" t="str">
        <f>IF($A214="","",'Unit List'!F211)</f>
        <v/>
      </c>
      <c r="G214" t="str">
        <f>IF($A214="","",'Unit List'!G211)</f>
        <v>N</v>
      </c>
      <c r="P214" t="str">
        <f>IF(Source!D211="","",IF(Source!J211="N",Source!D211,IF(Source!I211=Source!B211,Source!D211,"")))</f>
        <v>0084</v>
      </c>
      <c r="Q214" t="str">
        <f>IF($P214="","",Source!F211)</f>
        <v>0283</v>
      </c>
      <c r="R214" t="str">
        <f>IF($P214="","",Source!G211)</f>
        <v>L/R PAYMENT</v>
      </c>
      <c r="S214">
        <f>IF($P214="","",Source!H211)</f>
        <v>412649</v>
      </c>
    </row>
    <row r="215" spans="1:19" x14ac:dyDescent="0.35">
      <c r="A215" t="str">
        <f>IF('Unit List'!G212="","",IF('Unit List'!G212="N",'Unit List'!A212,IF('Unit List'!F212='Unit List'!B212,'Unit List'!A212,"")))</f>
        <v>2023</v>
      </c>
      <c r="B215" t="str">
        <f>IF($A215="","",'Unit List'!B212)</f>
        <v>77</v>
      </c>
      <c r="C215" t="str">
        <f>IF($A215="","",'Unit List'!C212)</f>
        <v>5</v>
      </c>
      <c r="D215" t="str">
        <f>IF($A215="","",'Unit List'!D212)</f>
        <v>0217</v>
      </c>
      <c r="E215" t="str">
        <f>IF($A215="","",'Unit List'!E212)</f>
        <v>SULLIVAN COUNTY PUBLIC LIBRARY</v>
      </c>
      <c r="F215" t="str">
        <f>IF($A215="","",'Unit List'!F212)</f>
        <v/>
      </c>
      <c r="G215" t="str">
        <f>IF($A215="","",'Unit List'!G212)</f>
        <v>N</v>
      </c>
      <c r="P215" t="str">
        <f>IF(Source!D212="","",IF(Source!J212="N",Source!D212,IF(Source!I212=Source!B212,Source!D212,"")))</f>
        <v>0084</v>
      </c>
      <c r="Q215" t="str">
        <f>IF($P215="","",Source!F212)</f>
        <v>2011</v>
      </c>
      <c r="R215" t="str">
        <f>IF($P215="","",Source!G212)</f>
        <v>LIRF</v>
      </c>
      <c r="S215">
        <f>IF($P215="","",Source!H212)</f>
        <v>95000</v>
      </c>
    </row>
    <row r="216" spans="1:19" x14ac:dyDescent="0.35">
      <c r="A216" t="str">
        <f>IF('Unit List'!G213="","",IF('Unit List'!G213="N",'Unit List'!A213,IF('Unit List'!F213='Unit List'!B213,'Unit List'!A213,"")))</f>
        <v>2023</v>
      </c>
      <c r="B216" t="str">
        <f>IF($A216="","",'Unit List'!B213)</f>
        <v>78</v>
      </c>
      <c r="C216" t="str">
        <f>IF($A216="","",'Unit List'!C213)</f>
        <v>5</v>
      </c>
      <c r="D216" t="str">
        <f>IF($A216="","",'Unit List'!D213)</f>
        <v>0218</v>
      </c>
      <c r="E216" t="str">
        <f>IF($A216="","",'Unit List'!E213)</f>
        <v>SWITZERLAND COUNTY PUBLIC LIBRARY</v>
      </c>
      <c r="F216" t="str">
        <f>IF($A216="","",'Unit List'!F213)</f>
        <v/>
      </c>
      <c r="G216" t="str">
        <f>IF($A216="","",'Unit List'!G213)</f>
        <v>N</v>
      </c>
      <c r="P216" t="str">
        <f>IF(Source!D213="","",IF(Source!J213="N",Source!D213,IF(Source!I213=Source!B213,Source!D213,"")))</f>
        <v>0085</v>
      </c>
      <c r="Q216" t="str">
        <f>IF($P216="","",Source!F213)</f>
        <v>0101</v>
      </c>
      <c r="R216" t="str">
        <f>IF($P216="","",Source!G213)</f>
        <v>GENERAL</v>
      </c>
      <c r="S216">
        <f>IF($P216="","",Source!H213)</f>
        <v>356618</v>
      </c>
    </row>
    <row r="217" spans="1:19" x14ac:dyDescent="0.35">
      <c r="A217" t="str">
        <f>IF('Unit List'!G214="","",IF('Unit List'!G214="N",'Unit List'!A214,IF('Unit List'!F214='Unit List'!B214,'Unit List'!A214,"")))</f>
        <v/>
      </c>
      <c r="B217" t="str">
        <f>IF($A217="","",'Unit List'!B214)</f>
        <v/>
      </c>
      <c r="C217" t="str">
        <f>IF($A217="","",'Unit List'!C214)</f>
        <v/>
      </c>
      <c r="D217" t="str">
        <f>IF($A217="","",'Unit List'!D214)</f>
        <v/>
      </c>
      <c r="E217" t="str">
        <f>IF($A217="","",'Unit List'!E214)</f>
        <v/>
      </c>
      <c r="F217" t="str">
        <f>IF($A217="","",'Unit List'!F214)</f>
        <v/>
      </c>
      <c r="G217" t="str">
        <f>IF($A217="","",'Unit List'!G214)</f>
        <v/>
      </c>
      <c r="P217" t="str">
        <f>IF(Source!D214="","",IF(Source!J214="N",Source!D214,IF(Source!I214=Source!B214,Source!D214,"")))</f>
        <v>0085</v>
      </c>
      <c r="Q217" t="str">
        <f>IF($P217="","",Source!F214)</f>
        <v>2011</v>
      </c>
      <c r="R217" t="str">
        <f>IF($P217="","",Source!G214)</f>
        <v>LIRF</v>
      </c>
      <c r="S217">
        <f>IF($P217="","",Source!H214)</f>
        <v>0</v>
      </c>
    </row>
    <row r="218" spans="1:19" x14ac:dyDescent="0.35">
      <c r="A218" t="str">
        <f>IF('Unit List'!G215="","",IF('Unit List'!G215="N",'Unit List'!A215,IF('Unit List'!F215='Unit List'!B215,'Unit List'!A215,"")))</f>
        <v>2023</v>
      </c>
      <c r="B218" t="str">
        <f>IF($A218="","",'Unit List'!B215)</f>
        <v>79</v>
      </c>
      <c r="C218" t="str">
        <f>IF($A218="","",'Unit List'!C215)</f>
        <v>5</v>
      </c>
      <c r="D218" t="str">
        <f>IF($A218="","",'Unit List'!D215)</f>
        <v>0221</v>
      </c>
      <c r="E218" t="str">
        <f>IF($A218="","",'Unit List'!E215)</f>
        <v>WEST LAFAYETTE PUBLIC LIBRARY</v>
      </c>
      <c r="F218" t="str">
        <f>IF($A218="","",'Unit List'!F215)</f>
        <v/>
      </c>
      <c r="G218" t="str">
        <f>IF($A218="","",'Unit List'!G215)</f>
        <v>N</v>
      </c>
      <c r="P218" t="str">
        <f>IF(Source!D215="","",IF(Source!J215="N",Source!D215,IF(Source!I215=Source!B215,Source!D215,"")))</f>
        <v>0086</v>
      </c>
      <c r="Q218" t="str">
        <f>IF($P218="","",Source!F215)</f>
        <v>0101</v>
      </c>
      <c r="R218" t="str">
        <f>IF($P218="","",Source!G215)</f>
        <v>GENERAL</v>
      </c>
      <c r="S218">
        <f>IF($P218="","",Source!H215)</f>
        <v>252094</v>
      </c>
    </row>
    <row r="219" spans="1:19" x14ac:dyDescent="0.35">
      <c r="A219" t="str">
        <f>IF('Unit List'!G216="","",IF('Unit List'!G216="N",'Unit List'!A216,IF('Unit List'!F216='Unit List'!B216,'Unit List'!A216,"")))</f>
        <v>2023</v>
      </c>
      <c r="B219" t="str">
        <f>IF($A219="","",'Unit List'!B216)</f>
        <v>79</v>
      </c>
      <c r="C219" t="str">
        <f>IF($A219="","",'Unit List'!C216)</f>
        <v>5</v>
      </c>
      <c r="D219" t="str">
        <f>IF($A219="","",'Unit List'!D216)</f>
        <v>0280</v>
      </c>
      <c r="E219" t="str">
        <f>IF($A219="","",'Unit List'!E216)</f>
        <v>TIPPECANOE COUNTY PUBLIC LIBRARY</v>
      </c>
      <c r="F219" t="str">
        <f>IF($A219="","",'Unit List'!F216)</f>
        <v/>
      </c>
      <c r="G219" t="str">
        <f>IF($A219="","",'Unit List'!G216)</f>
        <v>N</v>
      </c>
      <c r="P219" t="str">
        <f>IF(Source!D216="","",IF(Source!J216="N",Source!D216,IF(Source!I216=Source!B216,Source!D216,"")))</f>
        <v>0086</v>
      </c>
      <c r="Q219" t="str">
        <f>IF($P219="","",Source!F216)</f>
        <v>0180</v>
      </c>
      <c r="R219" t="str">
        <f>IF($P219="","",Source!G216)</f>
        <v>DEBT SERVICE</v>
      </c>
      <c r="S219">
        <f>IF($P219="","",Source!H216)</f>
        <v>120000</v>
      </c>
    </row>
    <row r="220" spans="1:19" x14ac:dyDescent="0.35">
      <c r="A220" t="str">
        <f>IF('Unit List'!G217="","",IF('Unit List'!G217="N",'Unit List'!A217,IF('Unit List'!F217='Unit List'!B217,'Unit List'!A217,"")))</f>
        <v>2023</v>
      </c>
      <c r="B220" t="str">
        <f>IF($A220="","",'Unit List'!B217)</f>
        <v>80</v>
      </c>
      <c r="C220" t="str">
        <f>IF($A220="","",'Unit List'!C217)</f>
        <v>5</v>
      </c>
      <c r="D220" t="str">
        <f>IF($A220="","",'Unit List'!D217)</f>
        <v>0222</v>
      </c>
      <c r="E220" t="str">
        <f>IF($A220="","",'Unit List'!E217)</f>
        <v>TIPTON COUNTY PUBLIC LIBRARY</v>
      </c>
      <c r="F220" t="str">
        <f>IF($A220="","",'Unit List'!F217)</f>
        <v/>
      </c>
      <c r="G220" t="str">
        <f>IF($A220="","",'Unit List'!G217)</f>
        <v>N</v>
      </c>
      <c r="P220" t="str">
        <f>IF(Source!D217="","",IF(Source!J217="N",Source!D217,IF(Source!I217=Source!B217,Source!D217,"")))</f>
        <v>0087</v>
      </c>
      <c r="Q220" t="str">
        <f>IF($P220="","",Source!F217)</f>
        <v>0061</v>
      </c>
      <c r="R220" t="str">
        <f>IF($P220="","",Source!G217)</f>
        <v>RAINY DAY</v>
      </c>
      <c r="S220">
        <f>IF($P220="","",Source!H217)</f>
        <v>4500</v>
      </c>
    </row>
    <row r="221" spans="1:19" x14ac:dyDescent="0.35">
      <c r="A221" t="str">
        <f>IF('Unit List'!G218="","",IF('Unit List'!G218="N",'Unit List'!A218,IF('Unit List'!F218='Unit List'!B218,'Unit List'!A218,"")))</f>
        <v>2023</v>
      </c>
      <c r="B221" t="str">
        <f>IF($A221="","",'Unit List'!B218)</f>
        <v>81</v>
      </c>
      <c r="C221" t="str">
        <f>IF($A221="","",'Unit List'!C218)</f>
        <v>5</v>
      </c>
      <c r="D221" t="str">
        <f>IF($A221="","",'Unit List'!D218)</f>
        <v>0223</v>
      </c>
      <c r="E221" t="str">
        <f>IF($A221="","",'Unit List'!E218)</f>
        <v>UNION COUNTY PUBLIC LIBRARY</v>
      </c>
      <c r="F221" t="str">
        <f>IF($A221="","",'Unit List'!F218)</f>
        <v/>
      </c>
      <c r="G221" t="str">
        <f>IF($A221="","",'Unit List'!G218)</f>
        <v>N</v>
      </c>
      <c r="P221" t="str">
        <f>IF(Source!D218="","",IF(Source!J218="N",Source!D218,IF(Source!I218=Source!B218,Source!D218,"")))</f>
        <v>0087</v>
      </c>
      <c r="Q221" t="str">
        <f>IF($P221="","",Source!F218)</f>
        <v>0101</v>
      </c>
      <c r="R221" t="str">
        <f>IF($P221="","",Source!G218)</f>
        <v>GENERAL</v>
      </c>
      <c r="S221">
        <f>IF($P221="","",Source!H218)</f>
        <v>909813</v>
      </c>
    </row>
    <row r="222" spans="1:19" x14ac:dyDescent="0.35">
      <c r="A222" t="str">
        <f>IF('Unit List'!G219="","",IF('Unit List'!G219="N",'Unit List'!A219,IF('Unit List'!F219='Unit List'!B219,'Unit List'!A219,"")))</f>
        <v>2023</v>
      </c>
      <c r="B222" t="str">
        <f>IF($A222="","",'Unit List'!B219)</f>
        <v>82</v>
      </c>
      <c r="C222" t="str">
        <f>IF($A222="","",'Unit List'!C219)</f>
        <v>5</v>
      </c>
      <c r="D222" t="str">
        <f>IF($A222="","",'Unit List'!D219)</f>
        <v>0265</v>
      </c>
      <c r="E222" t="str">
        <f>IF($A222="","",'Unit List'!E219)</f>
        <v>EVANSVILLE-VANDERBURGH COUNTY PUBLIC LIB</v>
      </c>
      <c r="F222" t="str">
        <f>IF($A222="","",'Unit List'!F219)</f>
        <v/>
      </c>
      <c r="G222" t="str">
        <f>IF($A222="","",'Unit List'!G219)</f>
        <v>N</v>
      </c>
      <c r="P222" t="str">
        <f>IF(Source!D219="","",IF(Source!J219="N",Source!D219,IF(Source!I219=Source!B219,Source!D219,"")))</f>
        <v>0087</v>
      </c>
      <c r="Q222" t="str">
        <f>IF($P222="","",Source!F219)</f>
        <v>0180</v>
      </c>
      <c r="R222" t="str">
        <f>IF($P222="","",Source!G219)</f>
        <v>DEBT SERVICE</v>
      </c>
      <c r="S222">
        <f>IF($P222="","",Source!H219)</f>
        <v>225650</v>
      </c>
    </row>
    <row r="223" spans="1:19" x14ac:dyDescent="0.35">
      <c r="A223" t="str">
        <f>IF('Unit List'!G220="","",IF('Unit List'!G220="N",'Unit List'!A220,IF('Unit List'!F220='Unit List'!B220,'Unit List'!A220,"")))</f>
        <v>2023</v>
      </c>
      <c r="B223" t="str">
        <f>IF($A223="","",'Unit List'!B220)</f>
        <v>83</v>
      </c>
      <c r="C223" t="str">
        <f>IF($A223="","",'Unit List'!C220)</f>
        <v>5</v>
      </c>
      <c r="D223" t="str">
        <f>IF($A223="","",'Unit List'!D220)</f>
        <v>0227</v>
      </c>
      <c r="E223" t="str">
        <f>IF($A223="","",'Unit List'!E220)</f>
        <v>CLINTON PUBLIC LIBRARY</v>
      </c>
      <c r="F223" t="str">
        <f>IF($A223="","",'Unit List'!F220)</f>
        <v/>
      </c>
      <c r="G223" t="str">
        <f>IF($A223="","",'Unit List'!G220)</f>
        <v>N</v>
      </c>
      <c r="P223" t="str">
        <f>IF(Source!D220="","",IF(Source!J220="N",Source!D220,IF(Source!I220=Source!B220,Source!D220,"")))</f>
        <v>0087</v>
      </c>
      <c r="Q223" t="str">
        <f>IF($P223="","",Source!F220)</f>
        <v>2011</v>
      </c>
      <c r="R223" t="str">
        <f>IF($P223="","",Source!G220)</f>
        <v>LIRF</v>
      </c>
      <c r="S223">
        <f>IF($P223="","",Source!H220)</f>
        <v>4500</v>
      </c>
    </row>
    <row r="224" spans="1:19" x14ac:dyDescent="0.35">
      <c r="A224" t="str">
        <f>IF('Unit List'!G221="","",IF('Unit List'!G221="N",'Unit List'!A221,IF('Unit List'!F221='Unit List'!B221,'Unit List'!A221,"")))</f>
        <v>2023</v>
      </c>
      <c r="B224" t="str">
        <f>IF($A224="","",'Unit List'!B221)</f>
        <v>83</v>
      </c>
      <c r="C224" t="str">
        <f>IF($A224="","",'Unit List'!C221)</f>
        <v>5</v>
      </c>
      <c r="D224" t="str">
        <f>IF($A224="","",'Unit List'!D221)</f>
        <v>0228</v>
      </c>
      <c r="E224" t="str">
        <f>IF($A224="","",'Unit List'!E221)</f>
        <v>VERMILLION COUNTY PUBLIC LIBRARY</v>
      </c>
      <c r="F224" t="str">
        <f>IF($A224="","",'Unit List'!F221)</f>
        <v/>
      </c>
      <c r="G224" t="str">
        <f>IF($A224="","",'Unit List'!G221)</f>
        <v>N</v>
      </c>
      <c r="P224" t="str">
        <f>IF(Source!D221="","",IF(Source!J221="N",Source!D221,IF(Source!I221=Source!B221,Source!D221,"")))</f>
        <v>0088</v>
      </c>
      <c r="Q224" t="str">
        <f>IF($P224="","",Source!F221)</f>
        <v>0061</v>
      </c>
      <c r="R224" t="str">
        <f>IF($P224="","",Source!G221)</f>
        <v>RAINY DAY</v>
      </c>
      <c r="S224">
        <f>IF($P224="","",Source!H221)</f>
        <v>410500</v>
      </c>
    </row>
    <row r="225" spans="1:19" x14ac:dyDescent="0.35">
      <c r="A225" t="str">
        <f>IF('Unit List'!G222="","",IF('Unit List'!G222="N",'Unit List'!A222,IF('Unit List'!F222='Unit List'!B222,'Unit List'!A222,"")))</f>
        <v>2023</v>
      </c>
      <c r="B225" t="str">
        <f>IF($A225="","",'Unit List'!B222)</f>
        <v>84</v>
      </c>
      <c r="C225" t="str">
        <f>IF($A225="","",'Unit List'!C222)</f>
        <v>5</v>
      </c>
      <c r="D225" t="str">
        <f>IF($A225="","",'Unit List'!D222)</f>
        <v>0229</v>
      </c>
      <c r="E225" t="str">
        <f>IF($A225="","",'Unit List'!E222)</f>
        <v>VIGO COUNTY PUBLIC LIBRARY</v>
      </c>
      <c r="F225" t="str">
        <f>IF($A225="","",'Unit List'!F222)</f>
        <v/>
      </c>
      <c r="G225" t="str">
        <f>IF($A225="","",'Unit List'!G222)</f>
        <v>N</v>
      </c>
      <c r="P225" t="str">
        <f>IF(Source!D222="","",IF(Source!J222="N",Source!D222,IF(Source!I222=Source!B222,Source!D222,"")))</f>
        <v>0088</v>
      </c>
      <c r="Q225" t="str">
        <f>IF($P225="","",Source!F222)</f>
        <v>0101</v>
      </c>
      <c r="R225" t="str">
        <f>IF($P225="","",Source!G222)</f>
        <v>GENERAL</v>
      </c>
      <c r="S225">
        <f>IF($P225="","",Source!H222)</f>
        <v>2725000</v>
      </c>
    </row>
    <row r="226" spans="1:19" x14ac:dyDescent="0.35">
      <c r="A226" t="str">
        <f>IF('Unit List'!G223="","",IF('Unit List'!G223="N",'Unit List'!A223,IF('Unit List'!F223='Unit List'!B223,'Unit List'!A223,"")))</f>
        <v>2023</v>
      </c>
      <c r="B226" t="str">
        <f>IF($A226="","",'Unit List'!B223)</f>
        <v>85</v>
      </c>
      <c r="C226" t="str">
        <f>IF($A226="","",'Unit List'!C223)</f>
        <v>5</v>
      </c>
      <c r="D226" t="str">
        <f>IF($A226="","",'Unit List'!D223)</f>
        <v>0230</v>
      </c>
      <c r="E226" t="str">
        <f>IF($A226="","",'Unit List'!E223)</f>
        <v>NORTH MANCHESTER PUBLIC LIBRARY</v>
      </c>
      <c r="F226" t="str">
        <f>IF($A226="","",'Unit List'!F223)</f>
        <v/>
      </c>
      <c r="G226" t="str">
        <f>IF($A226="","",'Unit List'!G223)</f>
        <v>N</v>
      </c>
      <c r="P226" t="str">
        <f>IF(Source!D223="","",IF(Source!J223="N",Source!D223,IF(Source!I223=Source!B223,Source!D223,"")))</f>
        <v>0088</v>
      </c>
      <c r="Q226" t="str">
        <f>IF($P226="","",Source!F223)</f>
        <v>0180</v>
      </c>
      <c r="R226" t="str">
        <f>IF($P226="","",Source!G223)</f>
        <v>DEBT SERVICE</v>
      </c>
      <c r="S226">
        <f>IF($P226="","",Source!H223)</f>
        <v>623050</v>
      </c>
    </row>
    <row r="227" spans="1:19" x14ac:dyDescent="0.35">
      <c r="A227" t="str">
        <f>IF('Unit List'!G224="","",IF('Unit List'!G224="N",'Unit List'!A224,IF('Unit List'!F224='Unit List'!B224,'Unit List'!A224,"")))</f>
        <v>2023</v>
      </c>
      <c r="B227" t="str">
        <f>IF($A227="","",'Unit List'!B224)</f>
        <v>85</v>
      </c>
      <c r="C227" t="str">
        <f>IF($A227="","",'Unit List'!C224)</f>
        <v>5</v>
      </c>
      <c r="D227" t="str">
        <f>IF($A227="","",'Unit List'!D224)</f>
        <v>0231</v>
      </c>
      <c r="E227" t="str">
        <f>IF($A227="","",'Unit List'!E224)</f>
        <v>ROANN PUBLIC LIBRARY</v>
      </c>
      <c r="F227" t="str">
        <f>IF($A227="","",'Unit List'!F224)</f>
        <v/>
      </c>
      <c r="G227" t="str">
        <f>IF($A227="","",'Unit List'!G224)</f>
        <v>N</v>
      </c>
      <c r="P227" t="str">
        <f>IF(Source!D224="","",IF(Source!J224="N",Source!D224,IF(Source!I224=Source!B224,Source!D224,"")))</f>
        <v>0088</v>
      </c>
      <c r="Q227" t="str">
        <f>IF($P227="","",Source!F224)</f>
        <v>2011</v>
      </c>
      <c r="R227" t="str">
        <f>IF($P227="","",Source!G224)</f>
        <v>LIRF</v>
      </c>
      <c r="S227">
        <f>IF($P227="","",Source!H224)</f>
        <v>150000</v>
      </c>
    </row>
    <row r="228" spans="1:19" x14ac:dyDescent="0.35">
      <c r="A228" t="str">
        <f>IF('Unit List'!G225="","",IF('Unit List'!G225="N",'Unit List'!A225,IF('Unit List'!F225='Unit List'!B225,'Unit List'!A225,"")))</f>
        <v>2023</v>
      </c>
      <c r="B228" t="str">
        <f>IF($A228="","",'Unit List'!B225)</f>
        <v>85</v>
      </c>
      <c r="C228" t="str">
        <f>IF($A228="","",'Unit List'!C225)</f>
        <v>5</v>
      </c>
      <c r="D228" t="str">
        <f>IF($A228="","",'Unit List'!D225)</f>
        <v>0232</v>
      </c>
      <c r="E228" t="str">
        <f>IF($A228="","",'Unit List'!E225)</f>
        <v>WABASH PUBLIC LIBRARY</v>
      </c>
      <c r="F228" t="str">
        <f>IF($A228="","",'Unit List'!F225)</f>
        <v/>
      </c>
      <c r="G228" t="str">
        <f>IF($A228="","",'Unit List'!G225)</f>
        <v>N</v>
      </c>
      <c r="P228" t="str">
        <f>IF(Source!D225="","",IF(Source!J225="N",Source!D225,IF(Source!I225=Source!B225,Source!D225,"")))</f>
        <v>0089</v>
      </c>
      <c r="Q228" t="str">
        <f>IF($P228="","",Source!F225)</f>
        <v>0101</v>
      </c>
      <c r="R228" t="str">
        <f>IF($P228="","",Source!G225)</f>
        <v>GENERAL</v>
      </c>
      <c r="S228">
        <f>IF($P228="","",Source!H225)</f>
        <v>114985</v>
      </c>
    </row>
    <row r="229" spans="1:19" x14ac:dyDescent="0.35">
      <c r="A229" t="str">
        <f>IF('Unit List'!G226="","",IF('Unit List'!G226="N",'Unit List'!A226,IF('Unit List'!F226='Unit List'!B226,'Unit List'!A226,"")))</f>
        <v>2023</v>
      </c>
      <c r="B229" t="str">
        <f>IF($A229="","",'Unit List'!B226)</f>
        <v>86</v>
      </c>
      <c r="C229" t="str">
        <f>IF($A229="","",'Unit List'!C226)</f>
        <v>5</v>
      </c>
      <c r="D229" t="str">
        <f>IF($A229="","",'Unit List'!D226)</f>
        <v>0233</v>
      </c>
      <c r="E229" t="str">
        <f>IF($A229="","",'Unit List'!E226)</f>
        <v>WEST LEBANON PUBLIC LIBRARY</v>
      </c>
      <c r="F229" t="str">
        <f>IF($A229="","",'Unit List'!F226)</f>
        <v/>
      </c>
      <c r="G229" t="str">
        <f>IF($A229="","",'Unit List'!G226)</f>
        <v>N</v>
      </c>
      <c r="P229" t="str">
        <f>IF(Source!D226="","",IF(Source!J226="N",Source!D226,IF(Source!I226=Source!B226,Source!D226,"")))</f>
        <v>0090</v>
      </c>
      <c r="Q229" t="str">
        <f>IF($P229="","",Source!F226)</f>
        <v>0061</v>
      </c>
      <c r="R229" t="str">
        <f>IF($P229="","",Source!G226)</f>
        <v>RAINY DAY</v>
      </c>
      <c r="S229">
        <f>IF($P229="","",Source!H226)</f>
        <v>0</v>
      </c>
    </row>
    <row r="230" spans="1:19" x14ac:dyDescent="0.35">
      <c r="A230" t="str">
        <f>IF('Unit List'!G227="","",IF('Unit List'!G227="N",'Unit List'!A227,IF('Unit List'!F227='Unit List'!B227,'Unit List'!A227,"")))</f>
        <v>2023</v>
      </c>
      <c r="B230" t="str">
        <f>IF($A230="","",'Unit List'!B227)</f>
        <v>86</v>
      </c>
      <c r="C230" t="str">
        <f>IF($A230="","",'Unit List'!C227)</f>
        <v>5</v>
      </c>
      <c r="D230" t="str">
        <f>IF($A230="","",'Unit List'!D227)</f>
        <v>0234</v>
      </c>
      <c r="E230" t="str">
        <f>IF($A230="","",'Unit List'!E227)</f>
        <v>WILLIAMSPORT PUBLIC LIBRARY</v>
      </c>
      <c r="F230" t="str">
        <f>IF($A230="","",'Unit List'!F227)</f>
        <v/>
      </c>
      <c r="G230" t="str">
        <f>IF($A230="","",'Unit List'!G227)</f>
        <v>N</v>
      </c>
      <c r="P230" t="str">
        <f>IF(Source!D227="","",IF(Source!J227="N",Source!D227,IF(Source!I227=Source!B227,Source!D227,"")))</f>
        <v>0090</v>
      </c>
      <c r="Q230" t="str">
        <f>IF($P230="","",Source!F227)</f>
        <v>0101</v>
      </c>
      <c r="R230" t="str">
        <f>IF($P230="","",Source!G227)</f>
        <v>GENERAL</v>
      </c>
      <c r="S230">
        <f>IF($P230="","",Source!H227)</f>
        <v>195017</v>
      </c>
    </row>
    <row r="231" spans="1:19" x14ac:dyDescent="0.35">
      <c r="A231" t="str">
        <f>IF('Unit List'!G228="","",IF('Unit List'!G228="N",'Unit List'!A228,IF('Unit List'!F228='Unit List'!B228,'Unit List'!A228,"")))</f>
        <v>2023</v>
      </c>
      <c r="B231" t="str">
        <f>IF($A231="","",'Unit List'!B228)</f>
        <v>87</v>
      </c>
      <c r="C231" t="str">
        <f>IF($A231="","",'Unit List'!C228)</f>
        <v>5</v>
      </c>
      <c r="D231" t="str">
        <f>IF($A231="","",'Unit List'!D228)</f>
        <v>0235</v>
      </c>
      <c r="E231" t="str">
        <f>IF($A231="","",'Unit List'!E228)</f>
        <v>NEWBURGH CHANDLER PUBLIC LIBRARY</v>
      </c>
      <c r="F231" t="str">
        <f>IF($A231="","",'Unit List'!F228)</f>
        <v/>
      </c>
      <c r="G231" t="str">
        <f>IF($A231="","",'Unit List'!G228)</f>
        <v>N</v>
      </c>
      <c r="P231" t="str">
        <f>IF(Source!D228="","",IF(Source!J228="N",Source!D228,IF(Source!I228=Source!B228,Source!D228,"")))</f>
        <v>0091</v>
      </c>
      <c r="Q231" t="str">
        <f>IF($P231="","",Source!F228)</f>
        <v>0101</v>
      </c>
      <c r="R231" t="str">
        <f>IF($P231="","",Source!G228)</f>
        <v>GENERAL</v>
      </c>
      <c r="S231">
        <f>IF($P231="","",Source!H228)</f>
        <v>29593</v>
      </c>
    </row>
    <row r="232" spans="1:19" x14ac:dyDescent="0.35">
      <c r="A232" t="str">
        <f>IF('Unit List'!G229="","",IF('Unit List'!G229="N",'Unit List'!A229,IF('Unit List'!F229='Unit List'!B229,'Unit List'!A229,"")))</f>
        <v>2023</v>
      </c>
      <c r="B232" t="str">
        <f>IF($A232="","",'Unit List'!B229)</f>
        <v>87</v>
      </c>
      <c r="C232" t="str">
        <f>IF($A232="","",'Unit List'!C229)</f>
        <v>5</v>
      </c>
      <c r="D232" t="str">
        <f>IF($A232="","",'Unit List'!D229)</f>
        <v>0236</v>
      </c>
      <c r="E232" t="str">
        <f>IF($A232="","",'Unit List'!E229)</f>
        <v>BOONVILLE-WARRICK COUNTY PUBLIC LIBRARY</v>
      </c>
      <c r="F232" t="str">
        <f>IF($A232="","",'Unit List'!F229)</f>
        <v/>
      </c>
      <c r="G232" t="str">
        <f>IF($A232="","",'Unit List'!G229)</f>
        <v>N</v>
      </c>
      <c r="P232" t="str">
        <f>IF(Source!D229="","",IF(Source!J229="N",Source!D229,IF(Source!I229=Source!B229,Source!D229,"")))</f>
        <v>0293</v>
      </c>
      <c r="Q232" t="str">
        <f>IF($P232="","",Source!F229)</f>
        <v>0061</v>
      </c>
      <c r="R232" t="str">
        <f>IF($P232="","",Source!G229)</f>
        <v>RAINY DAY</v>
      </c>
      <c r="S232">
        <f>IF($P232="","",Source!H229)</f>
        <v>120000</v>
      </c>
    </row>
    <row r="233" spans="1:19" x14ac:dyDescent="0.35">
      <c r="A233" t="str">
        <f>IF('Unit List'!G230="","",IF('Unit List'!G230="N",'Unit List'!A230,IF('Unit List'!F230='Unit List'!B230,'Unit List'!A230,"")))</f>
        <v>2023</v>
      </c>
      <c r="B233" t="str">
        <f>IF($A233="","",'Unit List'!B230)</f>
        <v>88</v>
      </c>
      <c r="C233" t="str">
        <f>IF($A233="","",'Unit List'!C230)</f>
        <v>5</v>
      </c>
      <c r="D233" t="str">
        <f>IF($A233="","",'Unit List'!D230)</f>
        <v>0237</v>
      </c>
      <c r="E233" t="str">
        <f>IF($A233="","",'Unit List'!E230)</f>
        <v>SALEM PUBLIC LIBRARY</v>
      </c>
      <c r="F233" t="str">
        <f>IF($A233="","",'Unit List'!F230)</f>
        <v/>
      </c>
      <c r="G233" t="str">
        <f>IF($A233="","",'Unit List'!G230)</f>
        <v>N</v>
      </c>
      <c r="P233" t="str">
        <f>IF(Source!D230="","",IF(Source!J230="N",Source!D230,IF(Source!I230=Source!B230,Source!D230,"")))</f>
        <v>0293</v>
      </c>
      <c r="Q233" t="str">
        <f>IF($P233="","",Source!F230)</f>
        <v>0101</v>
      </c>
      <c r="R233" t="str">
        <f>IF($P233="","",Source!G230)</f>
        <v>GENERAL</v>
      </c>
      <c r="S233">
        <f>IF($P233="","",Source!H230)</f>
        <v>2478871</v>
      </c>
    </row>
    <row r="234" spans="1:19" x14ac:dyDescent="0.35">
      <c r="A234" t="str">
        <f>IF('Unit List'!G231="","",IF('Unit List'!G231="N",'Unit List'!A231,IF('Unit List'!F231='Unit List'!B231,'Unit List'!A231,"")))</f>
        <v>2023</v>
      </c>
      <c r="B234" t="str">
        <f>IF($A234="","",'Unit List'!B231)</f>
        <v>89</v>
      </c>
      <c r="C234" t="str">
        <f>IF($A234="","",'Unit List'!C231)</f>
        <v>5</v>
      </c>
      <c r="D234" t="str">
        <f>IF($A234="","",'Unit List'!D231)</f>
        <v>0238</v>
      </c>
      <c r="E234" t="str">
        <f>IF($A234="","",'Unit List'!E231)</f>
        <v>CAMBRIDGE CITY PUBLIC LIBRARY</v>
      </c>
      <c r="F234" t="str">
        <f>IF($A234="","",'Unit List'!F231)</f>
        <v/>
      </c>
      <c r="G234" t="str">
        <f>IF($A234="","",'Unit List'!G231)</f>
        <v>N</v>
      </c>
      <c r="P234" t="str">
        <f>IF(Source!D231="","",IF(Source!J231="N",Source!D231,IF(Source!I231=Source!B231,Source!D231,"")))</f>
        <v>0293</v>
      </c>
      <c r="Q234" t="str">
        <f>IF($P234="","",Source!F231)</f>
        <v>0180</v>
      </c>
      <c r="R234" t="str">
        <f>IF($P234="","",Source!G231)</f>
        <v>DEBT SERVICE</v>
      </c>
      <c r="S234">
        <f>IF($P234="","",Source!H231)</f>
        <v>1343000</v>
      </c>
    </row>
    <row r="235" spans="1:19" x14ac:dyDescent="0.35">
      <c r="A235" t="str">
        <f>IF('Unit List'!G232="","",IF('Unit List'!G232="N",'Unit List'!A232,IF('Unit List'!F232='Unit List'!B232,'Unit List'!A232,"")))</f>
        <v>2023</v>
      </c>
      <c r="B235" t="str">
        <f>IF($A235="","",'Unit List'!B232)</f>
        <v>89</v>
      </c>
      <c r="C235" t="str">
        <f>IF($A235="","",'Unit List'!C232)</f>
        <v>5</v>
      </c>
      <c r="D235" t="str">
        <f>IF($A235="","",'Unit List'!D232)</f>
        <v>0239</v>
      </c>
      <c r="E235" t="str">
        <f>IF($A235="","",'Unit List'!E232)</f>
        <v>CENTERVILLE PUBLIC LIBRARY</v>
      </c>
      <c r="F235" t="str">
        <f>IF($A235="","",'Unit List'!F232)</f>
        <v/>
      </c>
      <c r="G235" t="str">
        <f>IF($A235="","",'Unit List'!G232)</f>
        <v>N</v>
      </c>
      <c r="P235" t="str">
        <f>IF(Source!D232="","",IF(Source!J232="N",Source!D232,IF(Source!I232=Source!B232,Source!D232,"")))</f>
        <v>0094</v>
      </c>
      <c r="Q235" t="str">
        <f>IF($P235="","",Source!F232)</f>
        <v>0101</v>
      </c>
      <c r="R235" t="str">
        <f>IF($P235="","",Source!G232)</f>
        <v>GENERAL</v>
      </c>
      <c r="S235">
        <f>IF($P235="","",Source!H232)</f>
        <v>509494</v>
      </c>
    </row>
    <row r="236" spans="1:19" x14ac:dyDescent="0.35">
      <c r="A236" t="str">
        <f>IF('Unit List'!G233="","",IF('Unit List'!G233="N",'Unit List'!A233,IF('Unit List'!F233='Unit List'!B233,'Unit List'!A233,"")))</f>
        <v>2023</v>
      </c>
      <c r="B236" t="str">
        <f>IF($A236="","",'Unit List'!B233)</f>
        <v>89</v>
      </c>
      <c r="C236" t="str">
        <f>IF($A236="","",'Unit List'!C233)</f>
        <v>5</v>
      </c>
      <c r="D236" t="str">
        <f>IF($A236="","",'Unit List'!D233)</f>
        <v>0240</v>
      </c>
      <c r="E236" t="str">
        <f>IF($A236="","",'Unit List'!E233)</f>
        <v>DUBLIN PUBLIC LIBRARY</v>
      </c>
      <c r="F236" t="str">
        <f>IF($A236="","",'Unit List'!F233)</f>
        <v/>
      </c>
      <c r="G236" t="str">
        <f>IF($A236="","",'Unit List'!G233)</f>
        <v>N</v>
      </c>
      <c r="P236" t="str">
        <f>IF(Source!D233="","",IF(Source!J233="N",Source!D233,IF(Source!I233=Source!B233,Source!D233,"")))</f>
        <v>0282</v>
      </c>
      <c r="Q236" t="str">
        <f>IF($P236="","",Source!F233)</f>
        <v>0101</v>
      </c>
      <c r="R236" t="str">
        <f>IF($P236="","",Source!G233)</f>
        <v>GENERAL</v>
      </c>
      <c r="S236">
        <f>IF($P236="","",Source!H233)</f>
        <v>7461364</v>
      </c>
    </row>
    <row r="237" spans="1:19" x14ac:dyDescent="0.35">
      <c r="A237" t="str">
        <f>IF('Unit List'!G234="","",IF('Unit List'!G234="N",'Unit List'!A234,IF('Unit List'!F234='Unit List'!B234,'Unit List'!A234,"")))</f>
        <v>2023</v>
      </c>
      <c r="B237" t="str">
        <f>IF($A237="","",'Unit List'!B234)</f>
        <v>89</v>
      </c>
      <c r="C237" t="str">
        <f>IF($A237="","",'Unit List'!C234)</f>
        <v>5</v>
      </c>
      <c r="D237" t="str">
        <f>IF($A237="","",'Unit List'!D234)</f>
        <v>0241</v>
      </c>
      <c r="E237" t="str">
        <f>IF($A237="","",'Unit List'!E234)</f>
        <v>HAGERSTOWN PUBLIC LIBRARY</v>
      </c>
      <c r="F237" t="str">
        <f>IF($A237="","",'Unit List'!F234)</f>
        <v/>
      </c>
      <c r="G237" t="str">
        <f>IF($A237="","",'Unit List'!G234)</f>
        <v>N</v>
      </c>
      <c r="P237" t="str">
        <f>IF(Source!D234="","",IF(Source!J234="N",Source!D234,IF(Source!I234=Source!B234,Source!D234,"")))</f>
        <v>0282</v>
      </c>
      <c r="Q237" t="str">
        <f>IF($P237="","",Source!F234)</f>
        <v>2011</v>
      </c>
      <c r="R237" t="str">
        <f>IF($P237="","",Source!G234)</f>
        <v>LIRF</v>
      </c>
      <c r="S237">
        <f>IF($P237="","",Source!H234)</f>
        <v>50000</v>
      </c>
    </row>
    <row r="238" spans="1:19" x14ac:dyDescent="0.35">
      <c r="A238" t="str">
        <f>IF('Unit List'!G235="","",IF('Unit List'!G235="N",'Unit List'!A235,IF('Unit List'!F235='Unit List'!B235,'Unit List'!A235,"")))</f>
        <v>2023</v>
      </c>
      <c r="B238" t="str">
        <f>IF($A238="","",'Unit List'!B235)</f>
        <v>89</v>
      </c>
      <c r="C238" t="str">
        <f>IF($A238="","",'Unit List'!C235)</f>
        <v>5</v>
      </c>
      <c r="D238" t="str">
        <f>IF($A238="","",'Unit List'!D235)</f>
        <v>0242</v>
      </c>
      <c r="E238" t="str">
        <f>IF($A238="","",'Unit List'!E235)</f>
        <v>RICHMOND-MORRISSON-REEVES PUBLIC LIBRARY</v>
      </c>
      <c r="F238" t="str">
        <f>IF($A238="","",'Unit List'!F235)</f>
        <v/>
      </c>
      <c r="G238" t="str">
        <f>IF($A238="","",'Unit List'!G235)</f>
        <v>N</v>
      </c>
      <c r="P238" t="str">
        <f>IF(Source!D235="","",IF(Source!J235="N",Source!D235,IF(Source!I235=Source!B235,Source!D235,"")))</f>
        <v>0096</v>
      </c>
      <c r="Q238" t="str">
        <f>IF($P238="","",Source!F235)</f>
        <v>0061</v>
      </c>
      <c r="R238" t="str">
        <f>IF($P238="","",Source!G235)</f>
        <v>RAINY DAY</v>
      </c>
      <c r="S238">
        <f>IF($P238="","",Source!H235)</f>
        <v>5000</v>
      </c>
    </row>
    <row r="239" spans="1:19" x14ac:dyDescent="0.35">
      <c r="A239" t="str">
        <f>IF('Unit List'!G236="","",IF('Unit List'!G236="N",'Unit List'!A236,IF('Unit List'!F236='Unit List'!B236,'Unit List'!A236,"")))</f>
        <v>2023</v>
      </c>
      <c r="B239" t="str">
        <f>IF($A239="","",'Unit List'!B236)</f>
        <v>89</v>
      </c>
      <c r="C239" t="str">
        <f>IF($A239="","",'Unit List'!C236)</f>
        <v>5</v>
      </c>
      <c r="D239" t="str">
        <f>IF($A239="","",'Unit List'!D236)</f>
        <v>0243</v>
      </c>
      <c r="E239" t="str">
        <f>IF($A239="","",'Unit List'!E236)</f>
        <v>WAYNE COUNTY CONTRACTUAL LIBRARY</v>
      </c>
      <c r="F239" t="str">
        <f>IF($A239="","",'Unit List'!F236)</f>
        <v/>
      </c>
      <c r="G239" t="str">
        <f>IF($A239="","",'Unit List'!G236)</f>
        <v>N</v>
      </c>
      <c r="P239" t="str">
        <f>IF(Source!D236="","",IF(Source!J236="N",Source!D236,IF(Source!I236=Source!B236,Source!D236,"")))</f>
        <v>0096</v>
      </c>
      <c r="Q239" t="str">
        <f>IF($P239="","",Source!F236)</f>
        <v>0101</v>
      </c>
      <c r="R239" t="str">
        <f>IF($P239="","",Source!G236)</f>
        <v>GENERAL</v>
      </c>
      <c r="S239">
        <f>IF($P239="","",Source!H236)</f>
        <v>120835</v>
      </c>
    </row>
    <row r="240" spans="1:19" x14ac:dyDescent="0.35">
      <c r="A240" t="str">
        <f>IF('Unit List'!G237="","",IF('Unit List'!G237="N",'Unit List'!A237,IF('Unit List'!F237='Unit List'!B237,'Unit List'!A237,"")))</f>
        <v>2023</v>
      </c>
      <c r="B240" t="str">
        <f>IF($A240="","",'Unit List'!B237)</f>
        <v>90</v>
      </c>
      <c r="C240" t="str">
        <f>IF($A240="","",'Unit List'!C237)</f>
        <v>5</v>
      </c>
      <c r="D240" t="str">
        <f>IF($A240="","",'Unit List'!D237)</f>
        <v>0244</v>
      </c>
      <c r="E240" t="str">
        <f>IF($A240="","",'Unit List'!E237)</f>
        <v>WELLS COUNTY PUBLIC LIBRARY</v>
      </c>
      <c r="F240" t="str">
        <f>IF($A240="","",'Unit List'!F237)</f>
        <v/>
      </c>
      <c r="G240" t="str">
        <f>IF($A240="","",'Unit List'!G237)</f>
        <v>N</v>
      </c>
      <c r="P240" t="str">
        <f>IF(Source!D237="","",IF(Source!J237="N",Source!D237,IF(Source!I237=Source!B237,Source!D237,"")))</f>
        <v>0098</v>
      </c>
      <c r="Q240" t="str">
        <f>IF($P240="","",Source!F237)</f>
        <v>0101</v>
      </c>
      <c r="R240" t="str">
        <f>IF($P240="","",Source!G237)</f>
        <v>GENERAL</v>
      </c>
      <c r="S240">
        <f>IF($P240="","",Source!H237)</f>
        <v>131011</v>
      </c>
    </row>
    <row r="241" spans="1:19" x14ac:dyDescent="0.35">
      <c r="A241" t="str">
        <f>IF('Unit List'!G238="","",IF('Unit List'!G238="N",'Unit List'!A238,IF('Unit List'!F238='Unit List'!B238,'Unit List'!A238,"")))</f>
        <v/>
      </c>
      <c r="B241" t="str">
        <f>IF($A241="","",'Unit List'!B238)</f>
        <v/>
      </c>
      <c r="C241" t="str">
        <f>IF($A241="","",'Unit List'!C238)</f>
        <v/>
      </c>
      <c r="D241" t="str">
        <f>IF($A241="","",'Unit List'!D238)</f>
        <v/>
      </c>
      <c r="E241" t="str">
        <f>IF($A241="","",'Unit List'!E238)</f>
        <v/>
      </c>
      <c r="F241" t="str">
        <f>IF($A241="","",'Unit List'!F238)</f>
        <v/>
      </c>
      <c r="G241" t="str">
        <f>IF($A241="","",'Unit List'!G238)</f>
        <v/>
      </c>
      <c r="P241" t="str">
        <f>IF(Source!D238="","",IF(Source!J238="N",Source!D238,IF(Source!I238=Source!B238,Source!D238,"")))</f>
        <v>0099</v>
      </c>
      <c r="Q241" t="str">
        <f>IF($P241="","",Source!F238)</f>
        <v>0101</v>
      </c>
      <c r="R241" t="str">
        <f>IF($P241="","",Source!G238)</f>
        <v>GENERAL</v>
      </c>
      <c r="S241">
        <f>IF($P241="","",Source!H238)</f>
        <v>191282</v>
      </c>
    </row>
    <row r="242" spans="1:19" x14ac:dyDescent="0.35">
      <c r="A242" t="str">
        <f>IF('Unit List'!G239="","",IF('Unit List'!G239="N",'Unit List'!A239,IF('Unit List'!F239='Unit List'!B239,'Unit List'!A239,"")))</f>
        <v>2023</v>
      </c>
      <c r="B242" t="str">
        <f>IF($A242="","",'Unit List'!B239)</f>
        <v>91</v>
      </c>
      <c r="C242" t="str">
        <f>IF($A242="","",'Unit List'!C239)</f>
        <v>5</v>
      </c>
      <c r="D242" t="str">
        <f>IF($A242="","",'Unit List'!D239)</f>
        <v>0245</v>
      </c>
      <c r="E242" t="str">
        <f>IF($A242="","",'Unit List'!E239)</f>
        <v>BROOKSTON PUBLIC LIBRARY</v>
      </c>
      <c r="F242" t="str">
        <f>IF($A242="","",'Unit List'!F239)</f>
        <v/>
      </c>
      <c r="G242" t="str">
        <f>IF($A242="","",'Unit List'!G239)</f>
        <v>N</v>
      </c>
      <c r="P242" t="str">
        <f>IF(Source!D239="","",IF(Source!J239="N",Source!D239,IF(Source!I239=Source!B239,Source!D239,"")))</f>
        <v>0302</v>
      </c>
      <c r="Q242" t="str">
        <f>IF($P242="","",Source!F239)</f>
        <v>0061</v>
      </c>
      <c r="R242" t="str">
        <f>IF($P242="","",Source!G239)</f>
        <v>RAINY DAY</v>
      </c>
      <c r="S242">
        <f>IF($P242="","",Source!H239)</f>
        <v>613150</v>
      </c>
    </row>
    <row r="243" spans="1:19" x14ac:dyDescent="0.35">
      <c r="A243" t="str">
        <f>IF('Unit List'!G240="","",IF('Unit List'!G240="N",'Unit List'!A240,IF('Unit List'!F240='Unit List'!B240,'Unit List'!A240,"")))</f>
        <v>2023</v>
      </c>
      <c r="B243" t="str">
        <f>IF($A243="","",'Unit List'!B240)</f>
        <v>91</v>
      </c>
      <c r="C243" t="str">
        <f>IF($A243="","",'Unit List'!C240)</f>
        <v>5</v>
      </c>
      <c r="D243" t="str">
        <f>IF($A243="","",'Unit List'!D240)</f>
        <v>0246</v>
      </c>
      <c r="E243" t="str">
        <f>IF($A243="","",'Unit List'!E240)</f>
        <v>MONON PUBLIC LIBRARY</v>
      </c>
      <c r="F243" t="str">
        <f>IF($A243="","",'Unit List'!F240)</f>
        <v/>
      </c>
      <c r="G243" t="str">
        <f>IF($A243="","",'Unit List'!G240)</f>
        <v>N</v>
      </c>
      <c r="P243" t="str">
        <f>IF(Source!D240="","",IF(Source!J240="N",Source!D240,IF(Source!I240=Source!B240,Source!D240,"")))</f>
        <v>0302</v>
      </c>
      <c r="Q243" t="str">
        <f>IF($P243="","",Source!F240)</f>
        <v>0101</v>
      </c>
      <c r="R243" t="str">
        <f>IF($P243="","",Source!G240)</f>
        <v>GENERAL</v>
      </c>
      <c r="S243">
        <f>IF($P243="","",Source!H240)</f>
        <v>2286512</v>
      </c>
    </row>
    <row r="244" spans="1:19" x14ac:dyDescent="0.35">
      <c r="A244" t="str">
        <f>IF('Unit List'!G241="","",IF('Unit List'!G241="N",'Unit List'!A241,IF('Unit List'!F241='Unit List'!B241,'Unit List'!A241,"")))</f>
        <v>2023</v>
      </c>
      <c r="B244" t="str">
        <f>IF($A244="","",'Unit List'!B241)</f>
        <v>91</v>
      </c>
      <c r="C244" t="str">
        <f>IF($A244="","",'Unit List'!C241)</f>
        <v>5</v>
      </c>
      <c r="D244" t="str">
        <f>IF($A244="","",'Unit List'!D241)</f>
        <v>0247</v>
      </c>
      <c r="E244" t="str">
        <f>IF($A244="","",'Unit List'!E241)</f>
        <v>MONTICELLO PUBLIC LIBRARY</v>
      </c>
      <c r="F244" t="str">
        <f>IF($A244="","",'Unit List'!F241)</f>
        <v/>
      </c>
      <c r="G244" t="str">
        <f>IF($A244="","",'Unit List'!G241)</f>
        <v>N</v>
      </c>
      <c r="P244" t="str">
        <f>IF(Source!D241="","",IF(Source!J241="N",Source!D241,IF(Source!I241=Source!B241,Source!D241,"")))</f>
        <v>0302</v>
      </c>
      <c r="Q244" t="str">
        <f>IF($P244="","",Source!F241)</f>
        <v>2011</v>
      </c>
      <c r="R244" t="str">
        <f>IF($P244="","",Source!G241)</f>
        <v>LIRF</v>
      </c>
      <c r="S244">
        <f>IF($P244="","",Source!H241)</f>
        <v>40241</v>
      </c>
    </row>
    <row r="245" spans="1:19" x14ac:dyDescent="0.35">
      <c r="A245" t="str">
        <f>IF('Unit List'!G242="","",IF('Unit List'!G242="N",'Unit List'!A242,IF('Unit List'!F242='Unit List'!B242,'Unit List'!A242,"")))</f>
        <v>2023</v>
      </c>
      <c r="B245" t="str">
        <f>IF($A245="","",'Unit List'!B242)</f>
        <v>91</v>
      </c>
      <c r="C245" t="str">
        <f>IF($A245="","",'Unit List'!C242)</f>
        <v>5</v>
      </c>
      <c r="D245" t="str">
        <f>IF($A245="","",'Unit List'!D242)</f>
        <v>0248</v>
      </c>
      <c r="E245" t="str">
        <f>IF($A245="","",'Unit List'!E242)</f>
        <v>WOLCOTT PUBLIC LIBRARY</v>
      </c>
      <c r="F245" t="str">
        <f>IF($A245="","",'Unit List'!F242)</f>
        <v/>
      </c>
      <c r="G245" t="str">
        <f>IF($A245="","",'Unit List'!G242)</f>
        <v>N</v>
      </c>
      <c r="P245" t="str">
        <f>IF(Source!D242="","",IF(Source!J242="N",Source!D242,IF(Source!I242=Source!B242,Source!D242,"")))</f>
        <v>0100</v>
      </c>
      <c r="Q245" t="str">
        <f>IF($P245="","",Source!F242)</f>
        <v>0061</v>
      </c>
      <c r="R245" t="str">
        <f>IF($P245="","",Source!G242)</f>
        <v>RAINY DAY</v>
      </c>
      <c r="S245">
        <f>IF($P245="","",Source!H242)</f>
        <v>23624</v>
      </c>
    </row>
    <row r="246" spans="1:19" x14ac:dyDescent="0.35">
      <c r="A246" t="str">
        <f>IF('Unit List'!G243="","",IF('Unit List'!G243="N",'Unit List'!A243,IF('Unit List'!F243='Unit List'!B243,'Unit List'!A243,"")))</f>
        <v>2023</v>
      </c>
      <c r="B246" t="str">
        <f>IF($A246="","",'Unit List'!B243)</f>
        <v>92</v>
      </c>
      <c r="C246" t="str">
        <f>IF($A246="","",'Unit List'!C243)</f>
        <v>5</v>
      </c>
      <c r="D246" t="str">
        <f>IF($A246="","",'Unit List'!D243)</f>
        <v>0249</v>
      </c>
      <c r="E246" t="str">
        <f>IF($A246="","",'Unit List'!E243)</f>
        <v>CHURUBUSCO PUBLIC LIBRARY</v>
      </c>
      <c r="F246" t="str">
        <f>IF($A246="","",'Unit List'!F243)</f>
        <v/>
      </c>
      <c r="G246" t="str">
        <f>IF($A246="","",'Unit List'!G243)</f>
        <v>N</v>
      </c>
      <c r="P246" t="str">
        <f>IF(Source!D243="","",IF(Source!J243="N",Source!D243,IF(Source!I243=Source!B243,Source!D243,"")))</f>
        <v>0100</v>
      </c>
      <c r="Q246" t="str">
        <f>IF($P246="","",Source!F243)</f>
        <v>0101</v>
      </c>
      <c r="R246" t="str">
        <f>IF($P246="","",Source!G243)</f>
        <v>GENERAL</v>
      </c>
      <c r="S246">
        <f>IF($P246="","",Source!H243)</f>
        <v>651432</v>
      </c>
    </row>
    <row r="247" spans="1:19" x14ac:dyDescent="0.35">
      <c r="A247" t="str">
        <f>IF('Unit List'!G244="","",IF('Unit List'!G244="N",'Unit List'!A244,IF('Unit List'!F244='Unit List'!B244,'Unit List'!A244,"")))</f>
        <v>2023</v>
      </c>
      <c r="B247" t="str">
        <f>IF($A247="","",'Unit List'!B244)</f>
        <v>92</v>
      </c>
      <c r="C247" t="str">
        <f>IF($A247="","",'Unit List'!C244)</f>
        <v>5</v>
      </c>
      <c r="D247" t="str">
        <f>IF($A247="","",'Unit List'!D244)</f>
        <v>0250</v>
      </c>
      <c r="E247" t="str">
        <f>IF($A247="","",'Unit List'!E244)</f>
        <v>PEABODY LIBRARY</v>
      </c>
      <c r="F247" t="str">
        <f>IF($A247="","",'Unit List'!F244)</f>
        <v/>
      </c>
      <c r="G247" t="str">
        <f>IF($A247="","",'Unit List'!G244)</f>
        <v>N</v>
      </c>
      <c r="P247" t="str">
        <f>IF(Source!D244="","",IF(Source!J244="N",Source!D244,IF(Source!I244=Source!B244,Source!D244,"")))</f>
        <v>0100</v>
      </c>
      <c r="Q247" t="str">
        <f>IF($P247="","",Source!F244)</f>
        <v>2011</v>
      </c>
      <c r="R247" t="str">
        <f>IF($P247="","",Source!G244)</f>
        <v>LIRF</v>
      </c>
      <c r="S247">
        <f>IF($P247="","",Source!H244)</f>
        <v>26000</v>
      </c>
    </row>
    <row r="248" spans="1:19" x14ac:dyDescent="0.35">
      <c r="A248" t="str">
        <f>IF('Unit List'!G245="","",IF('Unit List'!G245="N",'Unit List'!A245,IF('Unit List'!F245='Unit List'!B245,'Unit List'!A245,"")))</f>
        <v>2023</v>
      </c>
      <c r="B248" t="str">
        <f>IF($A248="","",'Unit List'!B245)</f>
        <v>92</v>
      </c>
      <c r="C248" t="str">
        <f>IF($A248="","",'Unit List'!C245)</f>
        <v>5</v>
      </c>
      <c r="D248" t="str">
        <f>IF($A248="","",'Unit List'!D245)</f>
        <v>0251</v>
      </c>
      <c r="E248" t="str">
        <f>IF($A248="","",'Unit List'!E245)</f>
        <v>SOUTH WHITLEY COMMUNITY PUBLIC LIBRARY</v>
      </c>
      <c r="F248" t="str">
        <f>IF($A248="","",'Unit List'!F245)</f>
        <v/>
      </c>
      <c r="G248" t="str">
        <f>IF($A248="","",'Unit List'!G245)</f>
        <v>N</v>
      </c>
      <c r="P248" t="str">
        <f>IF(Source!D245="","",IF(Source!J245="N",Source!D245,IF(Source!I245=Source!B245,Source!D245,"")))</f>
        <v>0289</v>
      </c>
      <c r="Q248" t="str">
        <f>IF($P248="","",Source!F245)</f>
        <v>0101</v>
      </c>
      <c r="R248" t="str">
        <f>IF($P248="","",Source!G245)</f>
        <v>GENERAL</v>
      </c>
      <c r="S248">
        <f>IF($P248="","",Source!H245)</f>
        <v>2898350</v>
      </c>
    </row>
    <row r="249" spans="1:19" x14ac:dyDescent="0.35">
      <c r="A249" t="str">
        <f>IF('Unit List'!G246="","",IF('Unit List'!G246="N",'Unit List'!A246,IF('Unit List'!F246='Unit List'!B246,'Unit List'!A246,"")))</f>
        <v/>
      </c>
      <c r="B249" t="str">
        <f>IF($A249="","",'Unit List'!B246)</f>
        <v/>
      </c>
      <c r="C249" t="str">
        <f>IF($A249="","",'Unit List'!C246)</f>
        <v/>
      </c>
      <c r="D249" t="str">
        <f>IF($A249="","",'Unit List'!D246)</f>
        <v/>
      </c>
      <c r="E249" t="str">
        <f>IF($A249="","",'Unit List'!E246)</f>
        <v/>
      </c>
      <c r="F249" t="str">
        <f>IF($A249="","",'Unit List'!F246)</f>
        <v/>
      </c>
      <c r="G249" t="str">
        <f>IF($A249="","",'Unit List'!G246)</f>
        <v/>
      </c>
      <c r="P249" t="str">
        <f>IF(Source!D246="","",IF(Source!J246="N",Source!D246,IF(Source!I246=Source!B246,Source!D246,"")))</f>
        <v>0103</v>
      </c>
      <c r="Q249" t="str">
        <f>IF($P249="","",Source!F246)</f>
        <v>0061</v>
      </c>
      <c r="R249" t="str">
        <f>IF($P249="","",Source!G246)</f>
        <v>RAINY DAY</v>
      </c>
      <c r="S249">
        <f>IF($P249="","",Source!H246)</f>
        <v>29875</v>
      </c>
    </row>
    <row r="250" spans="1:19" x14ac:dyDescent="0.35">
      <c r="A250" t="str">
        <f>IF('Unit List'!G247="","",IF('Unit List'!G247="N",'Unit List'!A247,IF('Unit List'!F247='Unit List'!B247,'Unit List'!A247,"")))</f>
        <v/>
      </c>
      <c r="B250" t="str">
        <f>IF($A250="","",'Unit List'!B247)</f>
        <v/>
      </c>
      <c r="C250" t="str">
        <f>IF($A250="","",'Unit List'!C247)</f>
        <v/>
      </c>
      <c r="D250" t="str">
        <f>IF($A250="","",'Unit List'!D247)</f>
        <v/>
      </c>
      <c r="E250" t="str">
        <f>IF($A250="","",'Unit List'!E247)</f>
        <v/>
      </c>
      <c r="F250" t="str">
        <f>IF($A250="","",'Unit List'!F247)</f>
        <v/>
      </c>
      <c r="G250" t="str">
        <f>IF($A250="","",'Unit List'!G247)</f>
        <v/>
      </c>
      <c r="P250" t="str">
        <f>IF(Source!D247="","",IF(Source!J247="N",Source!D247,IF(Source!I247=Source!B247,Source!D247,"")))</f>
        <v>0103</v>
      </c>
      <c r="Q250" t="str">
        <f>IF($P250="","",Source!F247)</f>
        <v>0101</v>
      </c>
      <c r="R250" t="str">
        <f>IF($P250="","",Source!G247)</f>
        <v>GENERAL</v>
      </c>
      <c r="S250">
        <f>IF($P250="","",Source!H247)</f>
        <v>219455</v>
      </c>
    </row>
    <row r="251" spans="1:19" x14ac:dyDescent="0.35">
      <c r="P251" t="str">
        <f>IF(Source!D248="","",IF(Source!J248="N",Source!D248,IF(Source!I248=Source!B248,Source!D248,"")))</f>
        <v>0266</v>
      </c>
      <c r="Q251" t="str">
        <f>IF($P251="","",Source!F248)</f>
        <v>0061</v>
      </c>
      <c r="R251" t="str">
        <f>IF($P251="","",Source!G248)</f>
        <v>RAINY DAY</v>
      </c>
      <c r="S251">
        <f>IF($P251="","",Source!H248)</f>
        <v>970260</v>
      </c>
    </row>
    <row r="252" spans="1:19" x14ac:dyDescent="0.35">
      <c r="P252" t="str">
        <f>IF(Source!D249="","",IF(Source!J249="N",Source!D249,IF(Source!I249=Source!B249,Source!D249,"")))</f>
        <v>0266</v>
      </c>
      <c r="Q252" t="str">
        <f>IF($P252="","",Source!F249)</f>
        <v>0101</v>
      </c>
      <c r="R252" t="str">
        <f>IF($P252="","",Source!G249)</f>
        <v>GENERAL</v>
      </c>
      <c r="S252">
        <f>IF($P252="","",Source!H249)</f>
        <v>2898695</v>
      </c>
    </row>
    <row r="253" spans="1:19" x14ac:dyDescent="0.35">
      <c r="P253" t="str">
        <f>IF(Source!D250="","",IF(Source!J250="N",Source!D250,IF(Source!I250=Source!B250,Source!D250,"")))</f>
        <v>0106</v>
      </c>
      <c r="Q253" t="str">
        <f>IF($P253="","",Source!F250)</f>
        <v>0101</v>
      </c>
      <c r="R253" t="str">
        <f>IF($P253="","",Source!G250)</f>
        <v>GENERAL</v>
      </c>
      <c r="S253">
        <f>IF($P253="","",Source!H250)</f>
        <v>241668</v>
      </c>
    </row>
    <row r="254" spans="1:19" x14ac:dyDescent="0.35">
      <c r="P254" t="str">
        <f>IF(Source!D251="","",IF(Source!J251="N",Source!D251,IF(Source!I251=Source!B251,Source!D251,"")))</f>
        <v>0107</v>
      </c>
      <c r="Q254" t="str">
        <f>IF($P254="","",Source!F251)</f>
        <v>0101</v>
      </c>
      <c r="R254" t="str">
        <f>IF($P254="","",Source!G251)</f>
        <v>GENERAL</v>
      </c>
      <c r="S254">
        <f>IF($P254="","",Source!H251)</f>
        <v>30340</v>
      </c>
    </row>
    <row r="255" spans="1:19" x14ac:dyDescent="0.35">
      <c r="P255" t="str">
        <f>IF(Source!D252="","",IF(Source!J252="N",Source!D252,IF(Source!I252=Source!B252,Source!D252,"")))</f>
        <v>0267</v>
      </c>
      <c r="Q255" t="str">
        <f>IF($P255="","",Source!F252)</f>
        <v>0061</v>
      </c>
      <c r="R255" t="str">
        <f>IF($P255="","",Source!G252)</f>
        <v>RAINY DAY</v>
      </c>
      <c r="S255">
        <f>IF($P255="","",Source!H252)</f>
        <v>20000</v>
      </c>
    </row>
    <row r="256" spans="1:19" x14ac:dyDescent="0.35">
      <c r="P256" t="str">
        <f>IF(Source!D253="","",IF(Source!J253="N",Source!D253,IF(Source!I253=Source!B253,Source!D253,"")))</f>
        <v>0267</v>
      </c>
      <c r="Q256" t="str">
        <f>IF($P256="","",Source!F253)</f>
        <v>0101</v>
      </c>
      <c r="R256" t="str">
        <f>IF($P256="","",Source!G253)</f>
        <v>GENERAL</v>
      </c>
      <c r="S256">
        <f>IF($P256="","",Source!H253)</f>
        <v>1175000</v>
      </c>
    </row>
    <row r="257" spans="16:19" x14ac:dyDescent="0.35">
      <c r="P257" t="str">
        <f>IF(Source!D254="","",IF(Source!J254="N",Source!D254,IF(Source!I254=Source!B254,Source!D254,"")))</f>
        <v>0267</v>
      </c>
      <c r="Q257" t="str">
        <f>IF($P257="","",Source!F254)</f>
        <v>2011</v>
      </c>
      <c r="R257" t="str">
        <f>IF($P257="","",Source!G254)</f>
        <v>LIRF</v>
      </c>
      <c r="S257">
        <f>IF($P257="","",Source!H254)</f>
        <v>100000</v>
      </c>
    </row>
    <row r="258" spans="16:19" x14ac:dyDescent="0.35">
      <c r="P258" t="str">
        <f>IF(Source!D255="","",IF(Source!J255="N",Source!D255,IF(Source!I255=Source!B255,Source!D255,"")))</f>
        <v>0109</v>
      </c>
      <c r="Q258" t="str">
        <f>IF($P258="","",Source!F255)</f>
        <v>0101</v>
      </c>
      <c r="R258" t="str">
        <f>IF($P258="","",Source!G255)</f>
        <v>GENERAL</v>
      </c>
      <c r="S258">
        <f>IF($P258="","",Source!H255)</f>
        <v>1902171</v>
      </c>
    </row>
    <row r="259" spans="16:19" x14ac:dyDescent="0.35">
      <c r="P259" t="str">
        <f>IF(Source!D256="","",IF(Source!J256="N",Source!D256,IF(Source!I256=Source!B256,Source!D256,"")))</f>
        <v>0110</v>
      </c>
      <c r="Q259" t="str">
        <f>IF($P259="","",Source!F256)</f>
        <v>0101</v>
      </c>
      <c r="R259" t="str">
        <f>IF($P259="","",Source!G256)</f>
        <v>GENERAL</v>
      </c>
      <c r="S259">
        <f>IF($P259="","",Source!H256)</f>
        <v>1183553</v>
      </c>
    </row>
    <row r="260" spans="16:19" x14ac:dyDescent="0.35">
      <c r="P260" t="str">
        <f>IF(Source!D257="","",IF(Source!J257="N",Source!D257,IF(Source!I257=Source!B257,Source!D257,"")))</f>
        <v>0111</v>
      </c>
      <c r="Q260" t="str">
        <f>IF($P260="","",Source!F257)</f>
        <v>0101</v>
      </c>
      <c r="R260" t="str">
        <f>IF($P260="","",Source!G257)</f>
        <v>GENERAL</v>
      </c>
      <c r="S260">
        <f>IF($P260="","",Source!H257)</f>
        <v>275047</v>
      </c>
    </row>
    <row r="261" spans="16:19" x14ac:dyDescent="0.35">
      <c r="P261" t="str">
        <f>IF(Source!D258="","",IF(Source!J258="N",Source!D258,IF(Source!I258=Source!B258,Source!D258,"")))</f>
        <v>0112</v>
      </c>
      <c r="Q261" t="str">
        <f>IF($P261="","",Source!F258)</f>
        <v>0061</v>
      </c>
      <c r="R261" t="str">
        <f>IF($P261="","",Source!G258)</f>
        <v>RAINY DAY</v>
      </c>
      <c r="S261">
        <f>IF($P261="","",Source!H258)</f>
        <v>799999</v>
      </c>
    </row>
    <row r="262" spans="16:19" x14ac:dyDescent="0.35">
      <c r="P262" t="str">
        <f>IF(Source!D259="","",IF(Source!J259="N",Source!D259,IF(Source!I259=Source!B259,Source!D259,"")))</f>
        <v>0112</v>
      </c>
      <c r="Q262" t="str">
        <f>IF($P262="","",Source!F259)</f>
        <v>0101</v>
      </c>
      <c r="R262" t="str">
        <f>IF($P262="","",Source!G259)</f>
        <v>GENERAL</v>
      </c>
      <c r="S262">
        <f>IF($P262="","",Source!H259)</f>
        <v>2524014</v>
      </c>
    </row>
    <row r="263" spans="16:19" x14ac:dyDescent="0.35">
      <c r="P263" t="str">
        <f>IF(Source!D260="","",IF(Source!J260="N",Source!D260,IF(Source!I260=Source!B260,Source!D260,"")))</f>
        <v>0112</v>
      </c>
      <c r="Q263" t="str">
        <f>IF($P263="","",Source!F260)</f>
        <v>0182</v>
      </c>
      <c r="R263" t="str">
        <f>IF($P263="","",Source!G260)</f>
        <v>BOND #2</v>
      </c>
      <c r="S263">
        <f>IF($P263="","",Source!H260)</f>
        <v>455100</v>
      </c>
    </row>
    <row r="264" spans="16:19" x14ac:dyDescent="0.35">
      <c r="P264" t="str">
        <f>IF(Source!D261="","",IF(Source!J261="N",Source!D261,IF(Source!I261=Source!B261,Source!D261,"")))</f>
        <v>0112</v>
      </c>
      <c r="Q264" t="str">
        <f>IF($P264="","",Source!F261)</f>
        <v>2011</v>
      </c>
      <c r="R264" t="str">
        <f>IF($P264="","",Source!G261)</f>
        <v>LIRF</v>
      </c>
      <c r="S264">
        <f>IF($P264="","",Source!H261)</f>
        <v>14352</v>
      </c>
    </row>
    <row r="265" spans="16:19" x14ac:dyDescent="0.35">
      <c r="P265" t="str">
        <f>IF(Source!D262="","",IF(Source!J262="N",Source!D262,IF(Source!I262=Source!B262,Source!D262,"")))</f>
        <v>0113</v>
      </c>
      <c r="Q265" t="str">
        <f>IF($P265="","",Source!F262)</f>
        <v>0061</v>
      </c>
      <c r="R265" t="str">
        <f>IF($P265="","",Source!G262)</f>
        <v>RAINY DAY</v>
      </c>
      <c r="S265">
        <f>IF($P265="","",Source!H262)</f>
        <v>100000</v>
      </c>
    </row>
    <row r="266" spans="16:19" x14ac:dyDescent="0.35">
      <c r="P266" t="str">
        <f>IF(Source!D263="","",IF(Source!J263="N",Source!D263,IF(Source!I263=Source!B263,Source!D263,"")))</f>
        <v>0113</v>
      </c>
      <c r="Q266" t="str">
        <f>IF($P266="","",Source!F263)</f>
        <v>0101</v>
      </c>
      <c r="R266" t="str">
        <f>IF($P266="","",Source!G263)</f>
        <v>GENERAL</v>
      </c>
      <c r="S266">
        <f>IF($P266="","",Source!H263)</f>
        <v>8277962</v>
      </c>
    </row>
    <row r="267" spans="16:19" x14ac:dyDescent="0.35">
      <c r="P267" t="str">
        <f>IF(Source!D264="","",IF(Source!J264="N",Source!D264,IF(Source!I264=Source!B264,Source!D264,"")))</f>
        <v>0113</v>
      </c>
      <c r="Q267" t="str">
        <f>IF($P267="","",Source!F264)</f>
        <v>0180</v>
      </c>
      <c r="R267" t="str">
        <f>IF($P267="","",Source!G264)</f>
        <v>DEBT SERVICE</v>
      </c>
      <c r="S267">
        <f>IF($P267="","",Source!H264)</f>
        <v>1335850</v>
      </c>
    </row>
    <row r="268" spans="16:19" x14ac:dyDescent="0.35">
      <c r="P268" t="str">
        <f>IF(Source!D265="","",IF(Source!J265="N",Source!D265,IF(Source!I265=Source!B265,Source!D265,"")))</f>
        <v>0114</v>
      </c>
      <c r="Q268" t="str">
        <f>IF($P268="","",Source!F265)</f>
        <v>0101</v>
      </c>
      <c r="R268" t="str">
        <f>IF($P268="","",Source!G265)</f>
        <v>GENERAL</v>
      </c>
      <c r="S268">
        <f>IF($P268="","",Source!H265)</f>
        <v>221500</v>
      </c>
    </row>
    <row r="269" spans="16:19" x14ac:dyDescent="0.35">
      <c r="P269" t="str">
        <f>IF(Source!D266="","",IF(Source!J266="N",Source!D266,IF(Source!I266=Source!B266,Source!D266,"")))</f>
        <v>0116</v>
      </c>
      <c r="Q269" t="str">
        <f>IF($P269="","",Source!F266)</f>
        <v>0101</v>
      </c>
      <c r="R269" t="str">
        <f>IF($P269="","",Source!G266)</f>
        <v>GENERAL</v>
      </c>
      <c r="S269">
        <f>IF($P269="","",Source!H266)</f>
        <v>2101803</v>
      </c>
    </row>
    <row r="270" spans="16:19" x14ac:dyDescent="0.35">
      <c r="P270" t="str">
        <f>IF(Source!D267="","",IF(Source!J267="N",Source!D267,IF(Source!I267=Source!B267,Source!D267,"")))</f>
        <v/>
      </c>
      <c r="Q270" t="str">
        <f>IF($P270="","",Source!F267)</f>
        <v/>
      </c>
      <c r="R270" t="str">
        <f>IF($P270="","",Source!G267)</f>
        <v/>
      </c>
      <c r="S270" t="str">
        <f>IF($P270="","",Source!H267)</f>
        <v/>
      </c>
    </row>
    <row r="271" spans="16:19" x14ac:dyDescent="0.35">
      <c r="P271" t="str">
        <f>IF(Source!D268="","",IF(Source!J268="N",Source!D268,IF(Source!I268=Source!B268,Source!D268,"")))</f>
        <v/>
      </c>
      <c r="Q271" t="str">
        <f>IF($P271="","",Source!F268)</f>
        <v/>
      </c>
      <c r="R271" t="str">
        <f>IF($P271="","",Source!G268)</f>
        <v/>
      </c>
      <c r="S271" t="str">
        <f>IF($P271="","",Source!H268)</f>
        <v/>
      </c>
    </row>
    <row r="272" spans="16:19" x14ac:dyDescent="0.35">
      <c r="P272" t="str">
        <f>IF(Source!D269="","",IF(Source!J269="N",Source!D269,IF(Source!I269=Source!B269,Source!D269,"")))</f>
        <v/>
      </c>
      <c r="Q272" t="str">
        <f>IF($P272="","",Source!F269)</f>
        <v/>
      </c>
      <c r="R272" t="str">
        <f>IF($P272="","",Source!G269)</f>
        <v/>
      </c>
      <c r="S272" t="str">
        <f>IF($P272="","",Source!H269)</f>
        <v/>
      </c>
    </row>
    <row r="273" spans="16:19" x14ac:dyDescent="0.35">
      <c r="P273" t="str">
        <f>IF(Source!D270="","",IF(Source!J270="N",Source!D270,IF(Source!I270=Source!B270,Source!D270,"")))</f>
        <v>0118</v>
      </c>
      <c r="Q273" t="str">
        <f>IF($P273="","",Source!F270)</f>
        <v>0101</v>
      </c>
      <c r="R273" t="str">
        <f>IF($P273="","",Source!G270)</f>
        <v>GENERAL</v>
      </c>
      <c r="S273">
        <f>IF($P273="","",Source!H270)</f>
        <v>342172</v>
      </c>
    </row>
    <row r="274" spans="16:19" x14ac:dyDescent="0.35">
      <c r="P274" t="str">
        <f>IF(Source!D271="","",IF(Source!J271="N",Source!D271,IF(Source!I271=Source!B271,Source!D271,"")))</f>
        <v>0118</v>
      </c>
      <c r="Q274" t="str">
        <f>IF($P274="","",Source!F271)</f>
        <v>2011</v>
      </c>
      <c r="R274" t="str">
        <f>IF($P274="","",Source!G271)</f>
        <v>LIRF</v>
      </c>
      <c r="S274">
        <f>IF($P274="","",Source!H271)</f>
        <v>20000</v>
      </c>
    </row>
    <row r="275" spans="16:19" x14ac:dyDescent="0.35">
      <c r="P275" t="str">
        <f>IF(Source!D272="","",IF(Source!J272="N",Source!D272,IF(Source!I272=Source!B272,Source!D272,"")))</f>
        <v>0119</v>
      </c>
      <c r="Q275" t="str">
        <f>IF($P275="","",Source!F272)</f>
        <v>0101</v>
      </c>
      <c r="R275" t="str">
        <f>IF($P275="","",Source!G272)</f>
        <v>GENERAL</v>
      </c>
      <c r="S275">
        <f>IF($P275="","",Source!H272)</f>
        <v>154500</v>
      </c>
    </row>
    <row r="276" spans="16:19" x14ac:dyDescent="0.35">
      <c r="P276" t="str">
        <f>IF(Source!D273="","",IF(Source!J273="N",Source!D273,IF(Source!I273=Source!B273,Source!D273,"")))</f>
        <v>0119</v>
      </c>
      <c r="Q276" t="str">
        <f>IF($P276="","",Source!F273)</f>
        <v>2011</v>
      </c>
      <c r="R276" t="str">
        <f>IF($P276="","",Source!G273)</f>
        <v>LIRF</v>
      </c>
      <c r="S276">
        <f>IF($P276="","",Source!H273)</f>
        <v>0</v>
      </c>
    </row>
    <row r="277" spans="16:19" x14ac:dyDescent="0.35">
      <c r="P277" t="str">
        <f>IF(Source!D274="","",IF(Source!J274="N",Source!D274,IF(Source!I274=Source!B274,Source!D274,"")))</f>
        <v>0120</v>
      </c>
      <c r="Q277" t="str">
        <f>IF($P277="","",Source!F274)</f>
        <v>0061</v>
      </c>
      <c r="R277" t="str">
        <f>IF($P277="","",Source!G274)</f>
        <v>RAINY DAY</v>
      </c>
      <c r="S277">
        <f>IF($P277="","",Source!H274)</f>
        <v>100000</v>
      </c>
    </row>
    <row r="278" spans="16:19" x14ac:dyDescent="0.35">
      <c r="P278" t="str">
        <f>IF(Source!D275="","",IF(Source!J275="N",Source!D275,IF(Source!I275=Source!B275,Source!D275,"")))</f>
        <v>0120</v>
      </c>
      <c r="Q278" t="str">
        <f>IF($P278="","",Source!F275)</f>
        <v>0101</v>
      </c>
      <c r="R278" t="str">
        <f>IF($P278="","",Source!G275)</f>
        <v>GENERAL</v>
      </c>
      <c r="S278">
        <f>IF($P278="","",Source!H275)</f>
        <v>835215</v>
      </c>
    </row>
    <row r="279" spans="16:19" x14ac:dyDescent="0.35">
      <c r="P279" t="str">
        <f>IF(Source!D276="","",IF(Source!J276="N",Source!D276,IF(Source!I276=Source!B276,Source!D276,"")))</f>
        <v>0121</v>
      </c>
      <c r="Q279" t="str">
        <f>IF($P279="","",Source!F276)</f>
        <v>0061</v>
      </c>
      <c r="R279" t="str">
        <f>IF($P279="","",Source!G276)</f>
        <v>RAINY DAY</v>
      </c>
      <c r="S279">
        <f>IF($P279="","",Source!H276)</f>
        <v>377000</v>
      </c>
    </row>
    <row r="280" spans="16:19" x14ac:dyDescent="0.35">
      <c r="P280" t="str">
        <f>IF(Source!D277="","",IF(Source!J277="N",Source!D277,IF(Source!I277=Source!B277,Source!D277,"")))</f>
        <v>0121</v>
      </c>
      <c r="Q280" t="str">
        <f>IF($P280="","",Source!F277)</f>
        <v>0101</v>
      </c>
      <c r="R280" t="str">
        <f>IF($P280="","",Source!G277)</f>
        <v>GENERAL</v>
      </c>
      <c r="S280">
        <f>IF($P280="","",Source!H277)</f>
        <v>3685000</v>
      </c>
    </row>
    <row r="281" spans="16:19" x14ac:dyDescent="0.35">
      <c r="P281" t="str">
        <f>IF(Source!D278="","",IF(Source!J278="N",Source!D278,IF(Source!I278=Source!B278,Source!D278,"")))</f>
        <v>0268</v>
      </c>
      <c r="Q281" t="str">
        <f>IF($P281="","",Source!F278)</f>
        <v>0101</v>
      </c>
      <c r="R281" t="str">
        <f>IF($P281="","",Source!G278)</f>
        <v>GENERAL</v>
      </c>
      <c r="S281">
        <f>IF($P281="","",Source!H278)</f>
        <v>523833</v>
      </c>
    </row>
    <row r="282" spans="16:19" x14ac:dyDescent="0.35">
      <c r="P282" t="str">
        <f>IF(Source!D279="","",IF(Source!J279="N",Source!D279,IF(Source!I279=Source!B279,Source!D279,"")))</f>
        <v>0268</v>
      </c>
      <c r="Q282" t="str">
        <f>IF($P282="","",Source!F279)</f>
        <v>0180</v>
      </c>
      <c r="R282" t="str">
        <f>IF($P282="","",Source!G279)</f>
        <v>DEBT SERVICE</v>
      </c>
      <c r="S282">
        <f>IF($P282="","",Source!H279)</f>
        <v>44067</v>
      </c>
    </row>
    <row r="283" spans="16:19" x14ac:dyDescent="0.35">
      <c r="P283" t="str">
        <f>IF(Source!D280="","",IF(Source!J280="N",Source!D280,IF(Source!I280=Source!B280,Source!D280,"")))</f>
        <v>0303</v>
      </c>
      <c r="Q283" t="str">
        <f>IF($P283="","",Source!F280)</f>
        <v>0061</v>
      </c>
      <c r="R283" t="str">
        <f>IF($P283="","",Source!G280)</f>
        <v>RAINY DAY</v>
      </c>
      <c r="S283">
        <f>IF($P283="","",Source!H280)</f>
        <v>64619</v>
      </c>
    </row>
    <row r="284" spans="16:19" x14ac:dyDescent="0.35">
      <c r="P284" t="str">
        <f>IF(Source!D281="","",IF(Source!J281="N",Source!D281,IF(Source!I281=Source!B281,Source!D281,"")))</f>
        <v>0303</v>
      </c>
      <c r="Q284" t="str">
        <f>IF($P284="","",Source!F281)</f>
        <v>0101</v>
      </c>
      <c r="R284" t="str">
        <f>IF($P284="","",Source!G281)</f>
        <v>GENERAL</v>
      </c>
      <c r="S284">
        <f>IF($P284="","",Source!H281)</f>
        <v>893900</v>
      </c>
    </row>
    <row r="285" spans="16:19" x14ac:dyDescent="0.35">
      <c r="P285" t="str">
        <f>IF(Source!D282="","",IF(Source!J282="N",Source!D282,IF(Source!I282=Source!B282,Source!D282,"")))</f>
        <v>0303</v>
      </c>
      <c r="Q285" t="str">
        <f>IF($P285="","",Source!F282)</f>
        <v>0180</v>
      </c>
      <c r="R285" t="str">
        <f>IF($P285="","",Source!G282)</f>
        <v>DEBT SERVICE</v>
      </c>
      <c r="S285">
        <f>IF($P285="","",Source!H282)</f>
        <v>301919</v>
      </c>
    </row>
    <row r="286" spans="16:19" x14ac:dyDescent="0.35">
      <c r="P286" t="str">
        <f>IF(Source!D283="","",IF(Source!J283="N",Source!D283,IF(Source!I283=Source!B283,Source!D283,"")))</f>
        <v>0122</v>
      </c>
      <c r="Q286" t="str">
        <f>IF($P286="","",Source!F283)</f>
        <v>0061</v>
      </c>
      <c r="R286" t="str">
        <f>IF($P286="","",Source!G283)</f>
        <v>RAINY DAY</v>
      </c>
      <c r="S286">
        <f>IF($P286="","",Source!H283)</f>
        <v>180300</v>
      </c>
    </row>
    <row r="287" spans="16:19" x14ac:dyDescent="0.35">
      <c r="P287" t="str">
        <f>IF(Source!D284="","",IF(Source!J284="N",Source!D284,IF(Source!I284=Source!B284,Source!D284,"")))</f>
        <v>0122</v>
      </c>
      <c r="Q287" t="str">
        <f>IF($P287="","",Source!F284)</f>
        <v>0101</v>
      </c>
      <c r="R287" t="str">
        <f>IF($P287="","",Source!G284)</f>
        <v>GENERAL</v>
      </c>
      <c r="S287">
        <f>IF($P287="","",Source!H284)</f>
        <v>1459500</v>
      </c>
    </row>
    <row r="288" spans="16:19" x14ac:dyDescent="0.35">
      <c r="P288" t="str">
        <f>IF(Source!D285="","",IF(Source!J285="N",Source!D285,IF(Source!I285=Source!B285,Source!D285,"")))</f>
        <v>0122</v>
      </c>
      <c r="Q288" t="str">
        <f>IF($P288="","",Source!F285)</f>
        <v>0180</v>
      </c>
      <c r="R288" t="str">
        <f>IF($P288="","",Source!G285)</f>
        <v>DEBT SERVICE</v>
      </c>
      <c r="S288">
        <f>IF($P288="","",Source!H285)</f>
        <v>570931</v>
      </c>
    </row>
    <row r="289" spans="16:19" x14ac:dyDescent="0.35">
      <c r="P289" t="str">
        <f>IF(Source!D286="","",IF(Source!J286="N",Source!D286,IF(Source!I286=Source!B286,Source!D286,"")))</f>
        <v>0122</v>
      </c>
      <c r="Q289" t="str">
        <f>IF($P289="","",Source!F286)</f>
        <v>2011</v>
      </c>
      <c r="R289" t="str">
        <f>IF($P289="","",Source!G286)</f>
        <v>LIRF</v>
      </c>
      <c r="S289">
        <f>IF($P289="","",Source!H286)</f>
        <v>10000</v>
      </c>
    </row>
    <row r="290" spans="16:19" x14ac:dyDescent="0.35">
      <c r="P290" t="str">
        <f>IF(Source!D287="","",IF(Source!J287="N",Source!D287,IF(Source!I287=Source!B287,Source!D287,"")))</f>
        <v>0124</v>
      </c>
      <c r="Q290" t="str">
        <f>IF($P290="","",Source!F287)</f>
        <v>0101</v>
      </c>
      <c r="R290" t="str">
        <f>IF($P290="","",Source!G287)</f>
        <v>GENERAL</v>
      </c>
      <c r="S290">
        <f>IF($P290="","",Source!H287)</f>
        <v>6592078</v>
      </c>
    </row>
    <row r="291" spans="16:19" x14ac:dyDescent="0.35">
      <c r="P291" t="str">
        <f>IF(Source!D288="","",IF(Source!J288="N",Source!D288,IF(Source!I288=Source!B288,Source!D288,"")))</f>
        <v>0125</v>
      </c>
      <c r="Q291" t="str">
        <f>IF($P291="","",Source!F288)</f>
        <v>0101</v>
      </c>
      <c r="R291" t="str">
        <f>IF($P291="","",Source!G288)</f>
        <v>GENERAL</v>
      </c>
      <c r="S291">
        <f>IF($P291="","",Source!H288)</f>
        <v>4318741</v>
      </c>
    </row>
    <row r="292" spans="16:19" x14ac:dyDescent="0.35">
      <c r="P292" t="str">
        <f>IF(Source!D289="","",IF(Source!J289="N",Source!D289,IF(Source!I289=Source!B289,Source!D289,"")))</f>
        <v>0126</v>
      </c>
      <c r="Q292" t="str">
        <f>IF($P292="","",Source!F289)</f>
        <v>0061</v>
      </c>
      <c r="R292" t="str">
        <f>IF($P292="","",Source!G289)</f>
        <v>RAINY DAY</v>
      </c>
      <c r="S292">
        <f>IF($P292="","",Source!H289)</f>
        <v>100000</v>
      </c>
    </row>
    <row r="293" spans="16:19" x14ac:dyDescent="0.35">
      <c r="P293" t="str">
        <f>IF(Source!D290="","",IF(Source!J290="N",Source!D290,IF(Source!I290=Source!B290,Source!D290,"")))</f>
        <v>0126</v>
      </c>
      <c r="Q293" t="str">
        <f>IF($P293="","",Source!F290)</f>
        <v>0101</v>
      </c>
      <c r="R293" t="str">
        <f>IF($P293="","",Source!G290)</f>
        <v>GENERAL</v>
      </c>
      <c r="S293">
        <f>IF($P293="","",Source!H290)</f>
        <v>4525946</v>
      </c>
    </row>
    <row r="294" spans="16:19" x14ac:dyDescent="0.35">
      <c r="P294" t="str">
        <f>IF(Source!D291="","",IF(Source!J291="N",Source!D291,IF(Source!I291=Source!B291,Source!D291,"")))</f>
        <v>0127</v>
      </c>
      <c r="Q294" t="str">
        <f>IF($P294="","",Source!F291)</f>
        <v>0061</v>
      </c>
      <c r="R294" t="str">
        <f>IF($P294="","",Source!G291)</f>
        <v>RAINY DAY</v>
      </c>
      <c r="S294">
        <f>IF($P294="","",Source!H291)</f>
        <v>70000</v>
      </c>
    </row>
    <row r="295" spans="16:19" x14ac:dyDescent="0.35">
      <c r="P295" t="str">
        <f>IF(Source!D292="","",IF(Source!J292="N",Source!D292,IF(Source!I292=Source!B292,Source!D292,"")))</f>
        <v>0127</v>
      </c>
      <c r="Q295" t="str">
        <f>IF($P295="","",Source!F292)</f>
        <v>0101</v>
      </c>
      <c r="R295" t="str">
        <f>IF($P295="","",Source!G292)</f>
        <v>GENERAL</v>
      </c>
      <c r="S295">
        <f>IF($P295="","",Source!H292)</f>
        <v>1204300</v>
      </c>
    </row>
    <row r="296" spans="16:19" x14ac:dyDescent="0.35">
      <c r="P296" t="str">
        <f>IF(Source!D293="","",IF(Source!J293="N",Source!D293,IF(Source!I293=Source!B293,Source!D293,"")))</f>
        <v>0128</v>
      </c>
      <c r="Q296" t="str">
        <f>IF($P296="","",Source!F293)</f>
        <v>0101</v>
      </c>
      <c r="R296" t="str">
        <f>IF($P296="","",Source!G293)</f>
        <v>GENERAL</v>
      </c>
      <c r="S296">
        <f>IF($P296="","",Source!H293)</f>
        <v>1390111</v>
      </c>
    </row>
    <row r="297" spans="16:19" x14ac:dyDescent="0.35">
      <c r="P297" t="str">
        <f>IF(Source!D294="","",IF(Source!J294="N",Source!D294,IF(Source!I294=Source!B294,Source!D294,"")))</f>
        <v>0128</v>
      </c>
      <c r="Q297" t="str">
        <f>IF($P297="","",Source!F294)</f>
        <v>2011</v>
      </c>
      <c r="R297" t="str">
        <f>IF($P297="","",Source!G294)</f>
        <v>LIRF</v>
      </c>
      <c r="S297">
        <f>IF($P297="","",Source!H294)</f>
        <v>35275</v>
      </c>
    </row>
    <row r="298" spans="16:19" x14ac:dyDescent="0.35">
      <c r="P298" t="str">
        <f>IF(Source!D295="","",IF(Source!J295="N",Source!D295,IF(Source!I295=Source!B295,Source!D295,"")))</f>
        <v>0129</v>
      </c>
      <c r="Q298" t="str">
        <f>IF($P298="","",Source!F295)</f>
        <v>0061</v>
      </c>
      <c r="R298" t="str">
        <f>IF($P298="","",Source!G295)</f>
        <v>RAINY DAY</v>
      </c>
      <c r="S298">
        <f>IF($P298="","",Source!H295)</f>
        <v>1400000</v>
      </c>
    </row>
    <row r="299" spans="16:19" x14ac:dyDescent="0.35">
      <c r="P299" t="str">
        <f>IF(Source!D296="","",IF(Source!J296="N",Source!D296,IF(Source!I296=Source!B296,Source!D296,"")))</f>
        <v>0129</v>
      </c>
      <c r="Q299" t="str">
        <f>IF($P299="","",Source!F296)</f>
        <v>0101</v>
      </c>
      <c r="R299" t="str">
        <f>IF($P299="","",Source!G296)</f>
        <v>GENERAL</v>
      </c>
      <c r="S299">
        <f>IF($P299="","",Source!H296)</f>
        <v>17411527</v>
      </c>
    </row>
    <row r="300" spans="16:19" x14ac:dyDescent="0.35">
      <c r="P300" t="str">
        <f>IF(Source!D297="","",IF(Source!J297="N",Source!D297,IF(Source!I297=Source!B297,Source!D297,"")))</f>
        <v>0129</v>
      </c>
      <c r="Q300" t="str">
        <f>IF($P300="","",Source!F297)</f>
        <v>2011</v>
      </c>
      <c r="R300" t="str">
        <f>IF($P300="","",Source!G297)</f>
        <v>LIRF</v>
      </c>
      <c r="S300">
        <f>IF($P300="","",Source!H297)</f>
        <v>950000</v>
      </c>
    </row>
    <row r="301" spans="16:19" x14ac:dyDescent="0.35">
      <c r="P301" t="str">
        <f>IF(Source!D298="","",IF(Source!J298="N",Source!D298,IF(Source!I298=Source!B298,Source!D298,"")))</f>
        <v>0276</v>
      </c>
      <c r="Q301" t="str">
        <f>IF($P301="","",Source!F298)</f>
        <v>0101</v>
      </c>
      <c r="R301" t="str">
        <f>IF($P301="","",Source!G298)</f>
        <v>GENERAL</v>
      </c>
      <c r="S301">
        <f>IF($P301="","",Source!H298)</f>
        <v>2473500</v>
      </c>
    </row>
    <row r="302" spans="16:19" x14ac:dyDescent="0.35">
      <c r="P302" t="str">
        <f>IF(Source!D299="","",IF(Source!J299="N",Source!D299,IF(Source!I299=Source!B299,Source!D299,"")))</f>
        <v>0276</v>
      </c>
      <c r="Q302" t="str">
        <f>IF($P302="","",Source!F299)</f>
        <v>0180</v>
      </c>
      <c r="R302" t="str">
        <f>IF($P302="","",Source!G299)</f>
        <v>DEBT SERVICE</v>
      </c>
      <c r="S302">
        <f>IF($P302="","",Source!H299)</f>
        <v>871350</v>
      </c>
    </row>
    <row r="303" spans="16:19" x14ac:dyDescent="0.35">
      <c r="P303" t="str">
        <f>IF(Source!D300="","",IF(Source!J300="N",Source!D300,IF(Source!I300=Source!B300,Source!D300,"")))</f>
        <v>0276</v>
      </c>
      <c r="Q303" t="str">
        <f>IF($P303="","",Source!F300)</f>
        <v>2011</v>
      </c>
      <c r="R303" t="str">
        <f>IF($P303="","",Source!G300)</f>
        <v>LIRF</v>
      </c>
      <c r="S303">
        <f>IF($P303="","",Source!H300)</f>
        <v>30000</v>
      </c>
    </row>
    <row r="304" spans="16:19" x14ac:dyDescent="0.35">
      <c r="P304" t="str">
        <f>IF(Source!D301="","",IF(Source!J301="N",Source!D301,IF(Source!I301=Source!B301,Source!D301,"")))</f>
        <v>0130</v>
      </c>
      <c r="Q304" t="str">
        <f>IF($P304="","",Source!F301)</f>
        <v>0061</v>
      </c>
      <c r="R304" t="str">
        <f>IF($P304="","",Source!G301)</f>
        <v>RAINY DAY</v>
      </c>
      <c r="S304">
        <f>IF($P304="","",Source!H301)</f>
        <v>450000</v>
      </c>
    </row>
    <row r="305" spans="16:19" x14ac:dyDescent="0.35">
      <c r="P305" t="str">
        <f>IF(Source!D302="","",IF(Source!J302="N",Source!D302,IF(Source!I302=Source!B302,Source!D302,"")))</f>
        <v>0130</v>
      </c>
      <c r="Q305" t="str">
        <f>IF($P305="","",Source!F302)</f>
        <v>0101</v>
      </c>
      <c r="R305" t="str">
        <f>IF($P305="","",Source!G302)</f>
        <v>GENERAL</v>
      </c>
      <c r="S305">
        <f>IF($P305="","",Source!H302)</f>
        <v>4016972</v>
      </c>
    </row>
    <row r="306" spans="16:19" x14ac:dyDescent="0.35">
      <c r="P306" t="str">
        <f>IF(Source!D303="","",IF(Source!J303="N",Source!D303,IF(Source!I303=Source!B303,Source!D303,"")))</f>
        <v>0130</v>
      </c>
      <c r="Q306" t="str">
        <f>IF($P306="","",Source!F303)</f>
        <v>2011</v>
      </c>
      <c r="R306" t="str">
        <f>IF($P306="","",Source!G303)</f>
        <v>LIRF</v>
      </c>
      <c r="S306">
        <f>IF($P306="","",Source!H303)</f>
        <v>0</v>
      </c>
    </row>
    <row r="307" spans="16:19" x14ac:dyDescent="0.35">
      <c r="P307" t="str">
        <f>IF(Source!D304="","",IF(Source!J304="N",Source!D304,IF(Source!I304=Source!B304,Source!D304,"")))</f>
        <v>0131</v>
      </c>
      <c r="Q307" t="str">
        <f>IF($P307="","",Source!F304)</f>
        <v>0101</v>
      </c>
      <c r="R307" t="str">
        <f>IF($P307="","",Source!G304)</f>
        <v>GENERAL</v>
      </c>
      <c r="S307">
        <f>IF($P307="","",Source!H304)</f>
        <v>73900</v>
      </c>
    </row>
    <row r="308" spans="16:19" x14ac:dyDescent="0.35">
      <c r="P308" t="str">
        <f>IF(Source!D305="","",IF(Source!J305="N",Source!D305,IF(Source!I305=Source!B305,Source!D305,"")))</f>
        <v>0132</v>
      </c>
      <c r="Q308" t="str">
        <f>IF($P308="","",Source!F305)</f>
        <v>0101</v>
      </c>
      <c r="R308" t="str">
        <f>IF($P308="","",Source!G305)</f>
        <v>GENERAL</v>
      </c>
      <c r="S308">
        <f>IF($P308="","",Source!H305)</f>
        <v>178800</v>
      </c>
    </row>
    <row r="309" spans="16:19" x14ac:dyDescent="0.35">
      <c r="P309" t="str">
        <f>IF(Source!D306="","",IF(Source!J306="N",Source!D306,IF(Source!I306=Source!B306,Source!D306,"")))</f>
        <v>0277</v>
      </c>
      <c r="Q309" t="str">
        <f>IF($P309="","",Source!F306)</f>
        <v>0061</v>
      </c>
      <c r="R309" t="str">
        <f>IF($P309="","",Source!G306)</f>
        <v>RAINY DAY</v>
      </c>
      <c r="S309">
        <f>IF($P309="","",Source!H306)</f>
        <v>535000</v>
      </c>
    </row>
    <row r="310" spans="16:19" x14ac:dyDescent="0.35">
      <c r="P310" t="str">
        <f>IF(Source!D307="","",IF(Source!J307="N",Source!D307,IF(Source!I307=Source!B307,Source!D307,"")))</f>
        <v>0277</v>
      </c>
      <c r="Q310" t="str">
        <f>IF($P310="","",Source!F307)</f>
        <v>0101</v>
      </c>
      <c r="R310" t="str">
        <f>IF($P310="","",Source!G307)</f>
        <v>GENERAL</v>
      </c>
      <c r="S310">
        <f>IF($P310="","",Source!H307)</f>
        <v>6991500</v>
      </c>
    </row>
    <row r="311" spans="16:19" x14ac:dyDescent="0.35">
      <c r="P311" t="str">
        <f>IF(Source!D308="","",IF(Source!J308="N",Source!D308,IF(Source!I308=Source!B308,Source!D308,"")))</f>
        <v>0277</v>
      </c>
      <c r="Q311" t="str">
        <f>IF($P311="","",Source!F308)</f>
        <v>0180</v>
      </c>
      <c r="R311" t="str">
        <f>IF($P311="","",Source!G308)</f>
        <v>DEBT SERVICE</v>
      </c>
      <c r="S311">
        <f>IF($P311="","",Source!H308)</f>
        <v>834419</v>
      </c>
    </row>
    <row r="312" spans="16:19" x14ac:dyDescent="0.35">
      <c r="P312" t="str">
        <f>IF(Source!D309="","",IF(Source!J309="N",Source!D309,IF(Source!I309=Source!B309,Source!D309,"")))</f>
        <v>0277</v>
      </c>
      <c r="Q312" t="str">
        <f>IF($P312="","",Source!F309)</f>
        <v>2011</v>
      </c>
      <c r="R312" t="str">
        <f>IF($P312="","",Source!G309)</f>
        <v>LIRF</v>
      </c>
      <c r="S312">
        <f>IF($P312="","",Source!H309)</f>
        <v>50000</v>
      </c>
    </row>
    <row r="313" spans="16:19" x14ac:dyDescent="0.35">
      <c r="P313" t="str">
        <f>IF(Source!D310="","",IF(Source!J310="N",Source!D310,IF(Source!I310=Source!B310,Source!D310,"")))</f>
        <v>0281</v>
      </c>
      <c r="Q313" t="str">
        <f>IF($P313="","",Source!F310)</f>
        <v>0101</v>
      </c>
      <c r="R313" t="str">
        <f>IF($P313="","",Source!G310)</f>
        <v>GENERAL</v>
      </c>
      <c r="S313">
        <f>IF($P313="","",Source!H310)</f>
        <v>118829</v>
      </c>
    </row>
    <row r="314" spans="16:19" x14ac:dyDescent="0.35">
      <c r="P314" t="str">
        <f>IF(Source!D311="","",IF(Source!J311="N",Source!D311,IF(Source!I311=Source!B311,Source!D311,"")))</f>
        <v>0281</v>
      </c>
      <c r="Q314" t="str">
        <f>IF($P314="","",Source!F311)</f>
        <v>0283</v>
      </c>
      <c r="R314" t="str">
        <f>IF($P314="","",Source!G311)</f>
        <v>L/R PAYMENT</v>
      </c>
      <c r="S314">
        <f>IF($P314="","",Source!H311)</f>
        <v>55000</v>
      </c>
    </row>
    <row r="315" spans="16:19" x14ac:dyDescent="0.35">
      <c r="P315" t="str">
        <f>IF(Source!D312="","",IF(Source!J312="N",Source!D312,IF(Source!I312=Source!B312,Source!D312,"")))</f>
        <v>0135</v>
      </c>
      <c r="Q315" t="str">
        <f>IF($P315="","",Source!F312)</f>
        <v>0101</v>
      </c>
      <c r="R315" t="str">
        <f>IF($P315="","",Source!G312)</f>
        <v>GENERAL</v>
      </c>
      <c r="S315">
        <f>IF($P315="","",Source!H312)</f>
        <v>2754149</v>
      </c>
    </row>
    <row r="316" spans="16:19" x14ac:dyDescent="0.35">
      <c r="P316" t="str">
        <f>IF(Source!D313="","",IF(Source!J313="N",Source!D313,IF(Source!I313=Source!B313,Source!D313,"")))</f>
        <v>0136</v>
      </c>
      <c r="Q316" t="str">
        <f>IF($P316="","",Source!F313)</f>
        <v>0101</v>
      </c>
      <c r="R316" t="str">
        <f>IF($P316="","",Source!G313)</f>
        <v>GENERAL</v>
      </c>
      <c r="S316">
        <f>IF($P316="","",Source!H313)</f>
        <v>789523</v>
      </c>
    </row>
    <row r="317" spans="16:19" x14ac:dyDescent="0.35">
      <c r="P317" t="str">
        <f>IF(Source!D314="","",IF(Source!J314="N",Source!D314,IF(Source!I314=Source!B314,Source!D314,"")))</f>
        <v>0136</v>
      </c>
      <c r="Q317" t="str">
        <f>IF($P317="","",Source!F314)</f>
        <v>0182</v>
      </c>
      <c r="R317" t="str">
        <f>IF($P317="","",Source!G314)</f>
        <v>BOND #2</v>
      </c>
      <c r="S317">
        <f>IF($P317="","",Source!H314)</f>
        <v>171203</v>
      </c>
    </row>
    <row r="318" spans="16:19" x14ac:dyDescent="0.35">
      <c r="P318" t="str">
        <f>IF(Source!D315="","",IF(Source!J315="N",Source!D315,IF(Source!I315=Source!B315,Source!D315,"")))</f>
        <v>0136</v>
      </c>
      <c r="Q318" t="str">
        <f>IF($P318="","",Source!F315)</f>
        <v>2011</v>
      </c>
      <c r="R318" t="str">
        <f>IF($P318="","",Source!G315)</f>
        <v>LIRF</v>
      </c>
      <c r="S318">
        <f>IF($P318="","",Source!H315)</f>
        <v>70000</v>
      </c>
    </row>
    <row r="319" spans="16:19" x14ac:dyDescent="0.35">
      <c r="P319" t="str">
        <f>IF(Source!D316="","",IF(Source!J316="N",Source!D316,IF(Source!I316=Source!B316,Source!D316,"")))</f>
        <v>0138</v>
      </c>
      <c r="Q319" t="str">
        <f>IF($P319="","",Source!F316)</f>
        <v>0061</v>
      </c>
      <c r="R319" t="str">
        <f>IF($P319="","",Source!G316)</f>
        <v>RAINY DAY</v>
      </c>
      <c r="S319">
        <f>IF($P319="","",Source!H316)</f>
        <v>50000</v>
      </c>
    </row>
    <row r="320" spans="16:19" x14ac:dyDescent="0.35">
      <c r="P320" t="str">
        <f>IF(Source!D317="","",IF(Source!J317="N",Source!D317,IF(Source!I317=Source!B317,Source!D317,"")))</f>
        <v>0138</v>
      </c>
      <c r="Q320" t="str">
        <f>IF($P320="","",Source!F317)</f>
        <v>0101</v>
      </c>
      <c r="R320" t="str">
        <f>IF($P320="","",Source!G317)</f>
        <v>GENERAL</v>
      </c>
      <c r="S320">
        <f>IF($P320="","",Source!H317)</f>
        <v>937321</v>
      </c>
    </row>
    <row r="321" spans="16:19" x14ac:dyDescent="0.35">
      <c r="P321" t="str">
        <f>IF(Source!D318="","",IF(Source!J318="N",Source!D318,IF(Source!I318=Source!B318,Source!D318,"")))</f>
        <v>0138</v>
      </c>
      <c r="Q321" t="str">
        <f>IF($P321="","",Source!F318)</f>
        <v>2011</v>
      </c>
      <c r="R321" t="str">
        <f>IF($P321="","",Source!G318)</f>
        <v>LIRF</v>
      </c>
      <c r="S321">
        <f>IF($P321="","",Source!H318)</f>
        <v>0</v>
      </c>
    </row>
    <row r="322" spans="16:19" x14ac:dyDescent="0.35">
      <c r="P322" t="str">
        <f>IF(Source!D319="","",IF(Source!J319="N",Source!D319,IF(Source!I319=Source!B319,Source!D319,"")))</f>
        <v>0139</v>
      </c>
      <c r="Q322" t="str">
        <f>IF($P322="","",Source!F319)</f>
        <v>0101</v>
      </c>
      <c r="R322" t="str">
        <f>IF($P322="","",Source!G319)</f>
        <v>GENERAL</v>
      </c>
      <c r="S322">
        <f>IF($P322="","",Source!H319)</f>
        <v>5744592</v>
      </c>
    </row>
    <row r="323" spans="16:19" x14ac:dyDescent="0.35">
      <c r="P323" t="str">
        <f>IF(Source!D320="","",IF(Source!J320="N",Source!D320,IF(Source!I320=Source!B320,Source!D320,"")))</f>
        <v>0139</v>
      </c>
      <c r="Q323" t="str">
        <f>IF($P323="","",Source!F320)</f>
        <v>2011</v>
      </c>
      <c r="R323" t="str">
        <f>IF($P323="","",Source!G320)</f>
        <v>LIRF</v>
      </c>
      <c r="S323">
        <f>IF($P323="","",Source!H320)</f>
        <v>299062</v>
      </c>
    </row>
    <row r="324" spans="16:19" x14ac:dyDescent="0.35">
      <c r="P324" t="str">
        <f>IF(Source!D321="","",IF(Source!J321="N",Source!D321,IF(Source!I321=Source!B321,Source!D321,"")))</f>
        <v>0141</v>
      </c>
      <c r="Q324" t="str">
        <f>IF($P324="","",Source!F321)</f>
        <v>0061</v>
      </c>
      <c r="R324" t="str">
        <f>IF($P324="","",Source!G321)</f>
        <v>RAINY DAY</v>
      </c>
      <c r="S324">
        <f>IF($P324="","",Source!H321)</f>
        <v>165000</v>
      </c>
    </row>
    <row r="325" spans="16:19" x14ac:dyDescent="0.35">
      <c r="P325" t="str">
        <f>IF(Source!D322="","",IF(Source!J322="N",Source!D322,IF(Source!I322=Source!B322,Source!D322,"")))</f>
        <v>0141</v>
      </c>
      <c r="Q325" t="str">
        <f>IF($P325="","",Source!F322)</f>
        <v>0101</v>
      </c>
      <c r="R325" t="str">
        <f>IF($P325="","",Source!G322)</f>
        <v>GENERAL</v>
      </c>
      <c r="S325">
        <f>IF($P325="","",Source!H322)</f>
        <v>1100079</v>
      </c>
    </row>
    <row r="326" spans="16:19" x14ac:dyDescent="0.35">
      <c r="P326" t="str">
        <f>IF(Source!D323="","",IF(Source!J323="N",Source!D323,IF(Source!I323=Source!B323,Source!D323,"")))</f>
        <v>0141</v>
      </c>
      <c r="Q326" t="str">
        <f>IF($P326="","",Source!F323)</f>
        <v>0181</v>
      </c>
      <c r="R326" t="str">
        <f>IF($P326="","",Source!G323)</f>
        <v>DEBT PAYMENT</v>
      </c>
      <c r="S326">
        <f>IF($P326="","",Source!H323)</f>
        <v>476600</v>
      </c>
    </row>
    <row r="327" spans="16:19" x14ac:dyDescent="0.35">
      <c r="P327" t="str">
        <f>IF(Source!D324="","",IF(Source!J324="N",Source!D324,IF(Source!I324=Source!B324,Source!D324,"")))</f>
        <v>0141</v>
      </c>
      <c r="Q327" t="str">
        <f>IF($P327="","",Source!F324)</f>
        <v>2011</v>
      </c>
      <c r="R327" t="str">
        <f>IF($P327="","",Source!G324)</f>
        <v>LIRF</v>
      </c>
      <c r="S327">
        <f>IF($P327="","",Source!H324)</f>
        <v>0</v>
      </c>
    </row>
    <row r="328" spans="16:19" x14ac:dyDescent="0.35">
      <c r="P328" t="str">
        <f>IF(Source!D325="","",IF(Source!J325="N",Source!D325,IF(Source!I325=Source!B325,Source!D325,"")))</f>
        <v>0290</v>
      </c>
      <c r="Q328" t="str">
        <f>IF($P328="","",Source!F325)</f>
        <v>0061</v>
      </c>
      <c r="R328" t="str">
        <f>IF($P328="","",Source!G325)</f>
        <v>RAINY DAY</v>
      </c>
      <c r="S328">
        <f>IF($P328="","",Source!H325)</f>
        <v>50000</v>
      </c>
    </row>
    <row r="329" spans="16:19" x14ac:dyDescent="0.35">
      <c r="P329" t="str">
        <f>IF(Source!D326="","",IF(Source!J326="N",Source!D326,IF(Source!I326=Source!B326,Source!D326,"")))</f>
        <v>0290</v>
      </c>
      <c r="Q329" t="str">
        <f>IF($P329="","",Source!F326)</f>
        <v>0101</v>
      </c>
      <c r="R329" t="str">
        <f>IF($P329="","",Source!G326)</f>
        <v>GENERAL</v>
      </c>
      <c r="S329">
        <f>IF($P329="","",Source!H326)</f>
        <v>1375608</v>
      </c>
    </row>
    <row r="330" spans="16:19" x14ac:dyDescent="0.35">
      <c r="P330" t="str">
        <f>IF(Source!D327="","",IF(Source!J327="N",Source!D327,IF(Source!I327=Source!B327,Source!D327,"")))</f>
        <v>0290</v>
      </c>
      <c r="Q330" t="str">
        <f>IF($P330="","",Source!F327)</f>
        <v>2011</v>
      </c>
      <c r="R330" t="str">
        <f>IF($P330="","",Source!G327)</f>
        <v>LIRF</v>
      </c>
      <c r="S330">
        <f>IF($P330="","",Source!H327)</f>
        <v>50371</v>
      </c>
    </row>
    <row r="331" spans="16:19" x14ac:dyDescent="0.35">
      <c r="P331" t="str">
        <f>IF(Source!D328="","",IF(Source!J328="N",Source!D328,IF(Source!I328=Source!B328,Source!D328,"")))</f>
        <v>0143</v>
      </c>
      <c r="Q331" t="str">
        <f>IF($P331="","",Source!F328)</f>
        <v>0061</v>
      </c>
      <c r="R331" t="str">
        <f>IF($P331="","",Source!G328)</f>
        <v>RAINY DAY</v>
      </c>
      <c r="S331">
        <f>IF($P331="","",Source!H328)</f>
        <v>0</v>
      </c>
    </row>
    <row r="332" spans="16:19" x14ac:dyDescent="0.35">
      <c r="P332" t="str">
        <f>IF(Source!D329="","",IF(Source!J329="N",Source!D329,IF(Source!I329=Source!B329,Source!D329,"")))</f>
        <v>0143</v>
      </c>
      <c r="Q332" t="str">
        <f>IF($P332="","",Source!F329)</f>
        <v>0101</v>
      </c>
      <c r="R332" t="str">
        <f>IF($P332="","",Source!G329)</f>
        <v>GENERAL</v>
      </c>
      <c r="S332">
        <f>IF($P332="","",Source!H329)</f>
        <v>1405897</v>
      </c>
    </row>
    <row r="333" spans="16:19" x14ac:dyDescent="0.35">
      <c r="P333" t="str">
        <f>IF(Source!D330="","",IF(Source!J330="N",Source!D330,IF(Source!I330=Source!B330,Source!D330,"")))</f>
        <v>0143</v>
      </c>
      <c r="Q333" t="str">
        <f>IF($P333="","",Source!F330)</f>
        <v>0182</v>
      </c>
      <c r="R333" t="str">
        <f>IF($P333="","",Source!G330)</f>
        <v>BOND #2</v>
      </c>
      <c r="S333">
        <f>IF($P333="","",Source!H330)</f>
        <v>31763</v>
      </c>
    </row>
    <row r="334" spans="16:19" x14ac:dyDescent="0.35">
      <c r="P334" t="str">
        <f>IF(Source!D331="","",IF(Source!J331="N",Source!D331,IF(Source!I331=Source!B331,Source!D331,"")))</f>
        <v>0143</v>
      </c>
      <c r="Q334" t="str">
        <f>IF($P334="","",Source!F331)</f>
        <v>2011</v>
      </c>
      <c r="R334" t="str">
        <f>IF($P334="","",Source!G331)</f>
        <v>LIRF</v>
      </c>
      <c r="S334">
        <f>IF($P334="","",Source!H331)</f>
        <v>0</v>
      </c>
    </row>
    <row r="335" spans="16:19" x14ac:dyDescent="0.35">
      <c r="P335" t="str">
        <f>IF(Source!D332="","",IF(Source!J332="N",Source!D332,IF(Source!I332=Source!B332,Source!D332,"")))</f>
        <v>0144</v>
      </c>
      <c r="Q335" t="str">
        <f>IF($P335="","",Source!F332)</f>
        <v>0061</v>
      </c>
      <c r="R335" t="str">
        <f>IF($P335="","",Source!G332)</f>
        <v>RAINY DAY</v>
      </c>
      <c r="S335">
        <f>IF($P335="","",Source!H332)</f>
        <v>1000000</v>
      </c>
    </row>
    <row r="336" spans="16:19" x14ac:dyDescent="0.35">
      <c r="P336" t="str">
        <f>IF(Source!D333="","",IF(Source!J333="N",Source!D333,IF(Source!I333=Source!B333,Source!D333,"")))</f>
        <v>0144</v>
      </c>
      <c r="Q336" t="str">
        <f>IF($P336="","",Source!F333)</f>
        <v>0101</v>
      </c>
      <c r="R336" t="str">
        <f>IF($P336="","",Source!G333)</f>
        <v>GENERAL</v>
      </c>
      <c r="S336">
        <f>IF($P336="","",Source!H333)</f>
        <v>55385961</v>
      </c>
    </row>
    <row r="337" spans="16:19" x14ac:dyDescent="0.35">
      <c r="P337" t="str">
        <f>IF(Source!D334="","",IF(Source!J334="N",Source!D334,IF(Source!I334=Source!B334,Source!D334,"")))</f>
        <v>0144</v>
      </c>
      <c r="Q337" t="str">
        <f>IF($P337="","",Source!F334)</f>
        <v>0180</v>
      </c>
      <c r="R337" t="str">
        <f>IF($P337="","",Source!G334)</f>
        <v>DEBT SERVICE</v>
      </c>
      <c r="S337">
        <f>IF($P337="","",Source!H334)</f>
        <v>0</v>
      </c>
    </row>
    <row r="338" spans="16:19" x14ac:dyDescent="0.35">
      <c r="P338" t="str">
        <f>IF(Source!D335="","",IF(Source!J335="N",Source!D335,IF(Source!I335=Source!B335,Source!D335,"")))</f>
        <v>0144</v>
      </c>
      <c r="Q338" t="str">
        <f>IF($P338="","",Source!F335)</f>
        <v>0182</v>
      </c>
      <c r="R338" t="str">
        <f>IF($P338="","",Source!G335)</f>
        <v>BOND #2</v>
      </c>
      <c r="S338">
        <f>IF($P338="","",Source!H335)</f>
        <v>19278281</v>
      </c>
    </row>
    <row r="339" spans="16:19" x14ac:dyDescent="0.35">
      <c r="P339" t="str">
        <f>IF(Source!D336="","",IF(Source!J336="N",Source!D336,IF(Source!I336=Source!B336,Source!D336,"")))</f>
        <v>0144</v>
      </c>
      <c r="Q339" t="str">
        <f>IF($P339="","",Source!F336)</f>
        <v>2011</v>
      </c>
      <c r="R339" t="str">
        <f>IF($P339="","",Source!G336)</f>
        <v>LIRF</v>
      </c>
      <c r="S339">
        <f>IF($P339="","",Source!H336)</f>
        <v>250000</v>
      </c>
    </row>
    <row r="340" spans="16:19" x14ac:dyDescent="0.35">
      <c r="P340" t="str">
        <f>IF(Source!D337="","",IF(Source!J337="N",Source!D337,IF(Source!I337=Source!B337,Source!D337,"")))</f>
        <v>0145</v>
      </c>
      <c r="Q340" t="str">
        <f>IF($P340="","",Source!F337)</f>
        <v>0061</v>
      </c>
      <c r="R340" t="str">
        <f>IF($P340="","",Source!G337)</f>
        <v>RAINY DAY</v>
      </c>
      <c r="S340">
        <f>IF($P340="","",Source!H337)</f>
        <v>35340</v>
      </c>
    </row>
    <row r="341" spans="16:19" x14ac:dyDescent="0.35">
      <c r="P341" t="str">
        <f>IF(Source!D338="","",IF(Source!J338="N",Source!D338,IF(Source!I338=Source!B338,Source!D338,"")))</f>
        <v>0145</v>
      </c>
      <c r="Q341" t="str">
        <f>IF($P341="","",Source!F338)</f>
        <v>0101</v>
      </c>
      <c r="R341" t="str">
        <f>IF($P341="","",Source!G338)</f>
        <v>GENERAL</v>
      </c>
      <c r="S341">
        <f>IF($P341="","",Source!H338)</f>
        <v>245542</v>
      </c>
    </row>
    <row r="342" spans="16:19" x14ac:dyDescent="0.35">
      <c r="P342" t="str">
        <f>IF(Source!D339="","",IF(Source!J339="N",Source!D339,IF(Source!I339=Source!B339,Source!D339,"")))</f>
        <v>0145</v>
      </c>
      <c r="Q342" t="str">
        <f>IF($P342="","",Source!F339)</f>
        <v>2011</v>
      </c>
      <c r="R342" t="str">
        <f>IF($P342="","",Source!G339)</f>
        <v>LIRF</v>
      </c>
      <c r="S342">
        <f>IF($P342="","",Source!H339)</f>
        <v>0</v>
      </c>
    </row>
    <row r="343" spans="16:19" x14ac:dyDescent="0.35">
      <c r="P343" t="str">
        <f>IF(Source!D340="","",IF(Source!J340="N",Source!D340,IF(Source!I340=Source!B340,Source!D340,"")))</f>
        <v>0146</v>
      </c>
      <c r="Q343" t="str">
        <f>IF($P343="","",Source!F340)</f>
        <v>0061</v>
      </c>
      <c r="R343" t="str">
        <f>IF($P343="","",Source!G340)</f>
        <v>RAINY DAY</v>
      </c>
      <c r="S343">
        <f>IF($P343="","",Source!H340)</f>
        <v>20000</v>
      </c>
    </row>
    <row r="344" spans="16:19" x14ac:dyDescent="0.35">
      <c r="P344" t="str">
        <f>IF(Source!D341="","",IF(Source!J341="N",Source!D341,IF(Source!I341=Source!B341,Source!D341,"")))</f>
        <v>0146</v>
      </c>
      <c r="Q344" t="str">
        <f>IF($P344="","",Source!F341)</f>
        <v>0101</v>
      </c>
      <c r="R344" t="str">
        <f>IF($P344="","",Source!G341)</f>
        <v>GENERAL</v>
      </c>
      <c r="S344">
        <f>IF($P344="","",Source!H341)</f>
        <v>253522</v>
      </c>
    </row>
    <row r="345" spans="16:19" x14ac:dyDescent="0.35">
      <c r="P345" t="str">
        <f>IF(Source!D342="","",IF(Source!J342="N",Source!D342,IF(Source!I342=Source!B342,Source!D342,"")))</f>
        <v>0146</v>
      </c>
      <c r="Q345" t="str">
        <f>IF($P345="","",Source!F342)</f>
        <v>2011</v>
      </c>
      <c r="R345" t="str">
        <f>IF($P345="","",Source!G342)</f>
        <v>LIRF</v>
      </c>
      <c r="S345">
        <f>IF($P345="","",Source!H342)</f>
        <v>1588</v>
      </c>
    </row>
    <row r="346" spans="16:19" x14ac:dyDescent="0.35">
      <c r="P346" t="str">
        <f>IF(Source!D343="","",IF(Source!J343="N",Source!D343,IF(Source!I343=Source!B343,Source!D343,"")))</f>
        <v>0147</v>
      </c>
      <c r="Q346" t="str">
        <f>IF($P346="","",Source!F343)</f>
        <v>0061</v>
      </c>
      <c r="R346" t="str">
        <f>IF($P346="","",Source!G343)</f>
        <v>RAINY DAY</v>
      </c>
      <c r="S346">
        <f>IF($P346="","",Source!H343)</f>
        <v>0</v>
      </c>
    </row>
    <row r="347" spans="16:19" x14ac:dyDescent="0.35">
      <c r="P347" t="str">
        <f>IF(Source!D344="","",IF(Source!J344="N",Source!D344,IF(Source!I344=Source!B344,Source!D344,"")))</f>
        <v>0147</v>
      </c>
      <c r="Q347" t="str">
        <f>IF($P347="","",Source!F344)</f>
        <v>0101</v>
      </c>
      <c r="R347" t="str">
        <f>IF($P347="","",Source!G344)</f>
        <v>GENERAL</v>
      </c>
      <c r="S347">
        <f>IF($P347="","",Source!H344)</f>
        <v>927000</v>
      </c>
    </row>
    <row r="348" spans="16:19" x14ac:dyDescent="0.35">
      <c r="P348" t="str">
        <f>IF(Source!D345="","",IF(Source!J345="N",Source!D345,IF(Source!I345=Source!B345,Source!D345,"")))</f>
        <v>0147</v>
      </c>
      <c r="Q348" t="str">
        <f>IF($P348="","",Source!F345)</f>
        <v>0180</v>
      </c>
      <c r="R348" t="str">
        <f>IF($P348="","",Source!G345)</f>
        <v>DEBT SERVICE</v>
      </c>
      <c r="S348">
        <f>IF($P348="","",Source!H345)</f>
        <v>184650</v>
      </c>
    </row>
    <row r="349" spans="16:19" x14ac:dyDescent="0.35">
      <c r="P349" t="str">
        <f>IF(Source!D346="","",IF(Source!J346="N",Source!D346,IF(Source!I346=Source!B346,Source!D346,"")))</f>
        <v>0147</v>
      </c>
      <c r="Q349" t="str">
        <f>IF($P349="","",Source!F346)</f>
        <v>2011</v>
      </c>
      <c r="R349" t="str">
        <f>IF($P349="","",Source!G346)</f>
        <v>LIRF</v>
      </c>
      <c r="S349">
        <f>IF($P349="","",Source!H346)</f>
        <v>40000</v>
      </c>
    </row>
    <row r="350" spans="16:19" x14ac:dyDescent="0.35">
      <c r="P350" t="str">
        <f>IF(Source!D347="","",IF(Source!J347="N",Source!D347,IF(Source!I347=Source!B347,Source!D347,"")))</f>
        <v>0148</v>
      </c>
      <c r="Q350" t="str">
        <f>IF($P350="","",Source!F347)</f>
        <v>0061</v>
      </c>
      <c r="R350" t="str">
        <f>IF($P350="","",Source!G347)</f>
        <v>RAINY DAY</v>
      </c>
      <c r="S350">
        <f>IF($P350="","",Source!H347)</f>
        <v>112915</v>
      </c>
    </row>
    <row r="351" spans="16:19" x14ac:dyDescent="0.35">
      <c r="P351" t="str">
        <f>IF(Source!D348="","",IF(Source!J348="N",Source!D348,IF(Source!I348=Source!B348,Source!D348,"")))</f>
        <v>0148</v>
      </c>
      <c r="Q351" t="str">
        <f>IF($P351="","",Source!F348)</f>
        <v>0101</v>
      </c>
      <c r="R351" t="str">
        <f>IF($P351="","",Source!G348)</f>
        <v>GENERAL</v>
      </c>
      <c r="S351">
        <f>IF($P351="","",Source!H348)</f>
        <v>769163</v>
      </c>
    </row>
    <row r="352" spans="16:19" x14ac:dyDescent="0.35">
      <c r="P352" t="str">
        <f>IF(Source!D349="","",IF(Source!J349="N",Source!D349,IF(Source!I349=Source!B349,Source!D349,"")))</f>
        <v>0148</v>
      </c>
      <c r="Q352" t="str">
        <f>IF($P352="","",Source!F349)</f>
        <v>0180</v>
      </c>
      <c r="R352" t="str">
        <f>IF($P352="","",Source!G349)</f>
        <v>DEBT SERVICE</v>
      </c>
      <c r="S352">
        <f>IF($P352="","",Source!H349)</f>
        <v>197886</v>
      </c>
    </row>
    <row r="353" spans="16:19" x14ac:dyDescent="0.35">
      <c r="P353" t="str">
        <f>IF(Source!D350="","",IF(Source!J350="N",Source!D350,IF(Source!I350=Source!B350,Source!D350,"")))</f>
        <v>0148</v>
      </c>
      <c r="Q353" t="str">
        <f>IF($P353="","",Source!F350)</f>
        <v>2011</v>
      </c>
      <c r="R353" t="str">
        <f>IF($P353="","",Source!G350)</f>
        <v>LIRF</v>
      </c>
      <c r="S353">
        <f>IF($P353="","",Source!H350)</f>
        <v>27947</v>
      </c>
    </row>
    <row r="354" spans="16:19" x14ac:dyDescent="0.35">
      <c r="P354" t="str">
        <f>IF(Source!D351="","",IF(Source!J351="N",Source!D351,IF(Source!I351=Source!B351,Source!D351,"")))</f>
        <v>0149</v>
      </c>
      <c r="Q354" t="str">
        <f>IF($P354="","",Source!F351)</f>
        <v>0101</v>
      </c>
      <c r="R354" t="str">
        <f>IF($P354="","",Source!G351)</f>
        <v>GENERAL</v>
      </c>
      <c r="S354">
        <f>IF($P354="","",Source!H351)</f>
        <v>2418762</v>
      </c>
    </row>
    <row r="355" spans="16:19" x14ac:dyDescent="0.35">
      <c r="P355" t="str">
        <f>IF(Source!D352="","",IF(Source!J352="N",Source!D352,IF(Source!I352=Source!B352,Source!D352,"")))</f>
        <v>0150</v>
      </c>
      <c r="Q355" t="str">
        <f>IF($P355="","",Source!F352)</f>
        <v>0101</v>
      </c>
      <c r="R355" t="str">
        <f>IF($P355="","",Source!G352)</f>
        <v>GENERAL</v>
      </c>
      <c r="S355">
        <f>IF($P355="","",Source!H352)</f>
        <v>278713</v>
      </c>
    </row>
    <row r="356" spans="16:19" x14ac:dyDescent="0.35">
      <c r="P356" t="str">
        <f>IF(Source!D353="","",IF(Source!J353="N",Source!D353,IF(Source!I353=Source!B353,Source!D353,"")))</f>
        <v>0151</v>
      </c>
      <c r="Q356" t="str">
        <f>IF($P356="","",Source!F353)</f>
        <v>0101</v>
      </c>
      <c r="R356" t="str">
        <f>IF($P356="","",Source!G353)</f>
        <v>GENERAL</v>
      </c>
      <c r="S356">
        <f>IF($P356="","",Source!H353)</f>
        <v>206036</v>
      </c>
    </row>
    <row r="357" spans="16:19" x14ac:dyDescent="0.35">
      <c r="P357" t="str">
        <f>IF(Source!D354="","",IF(Source!J354="N",Source!D354,IF(Source!I354=Source!B354,Source!D354,"")))</f>
        <v>0152</v>
      </c>
      <c r="Q357" t="str">
        <f>IF($P357="","",Source!F354)</f>
        <v>0101</v>
      </c>
      <c r="R357" t="str">
        <f>IF($P357="","",Source!G354)</f>
        <v>GENERAL</v>
      </c>
      <c r="S357">
        <f>IF($P357="","",Source!H354)</f>
        <v>171900</v>
      </c>
    </row>
    <row r="358" spans="16:19" x14ac:dyDescent="0.35">
      <c r="P358" t="str">
        <f>IF(Source!D355="","",IF(Source!J355="N",Source!D355,IF(Source!I355=Source!B355,Source!D355,"")))</f>
        <v>0153</v>
      </c>
      <c r="Q358" t="str">
        <f>IF($P358="","",Source!F355)</f>
        <v>0101</v>
      </c>
      <c r="R358" t="str">
        <f>IF($P358="","",Source!G355)</f>
        <v>GENERAL</v>
      </c>
      <c r="S358">
        <f>IF($P358="","",Source!H355)</f>
        <v>544470</v>
      </c>
    </row>
    <row r="359" spans="16:19" x14ac:dyDescent="0.35">
      <c r="P359" t="str">
        <f>IF(Source!D356="","",IF(Source!J356="N",Source!D356,IF(Source!I356=Source!B356,Source!D356,"")))</f>
        <v>0154</v>
      </c>
      <c r="Q359" t="str">
        <f>IF($P359="","",Source!F356)</f>
        <v>0061</v>
      </c>
      <c r="R359" t="str">
        <f>IF($P359="","",Source!G356)</f>
        <v>RAINY DAY</v>
      </c>
      <c r="S359">
        <f>IF($P359="","",Source!H356)</f>
        <v>310000</v>
      </c>
    </row>
    <row r="360" spans="16:19" x14ac:dyDescent="0.35">
      <c r="P360" t="str">
        <f>IF(Source!D357="","",IF(Source!J357="N",Source!D357,IF(Source!I357=Source!B357,Source!D357,"")))</f>
        <v>0154</v>
      </c>
      <c r="Q360" t="str">
        <f>IF($P360="","",Source!F357)</f>
        <v>0101</v>
      </c>
      <c r="R360" t="str">
        <f>IF($P360="","",Source!G357)</f>
        <v>GENERAL</v>
      </c>
      <c r="S360">
        <f>IF($P360="","",Source!H357)</f>
        <v>10769488</v>
      </c>
    </row>
    <row r="361" spans="16:19" x14ac:dyDescent="0.35">
      <c r="P361" t="str">
        <f>IF(Source!D358="","",IF(Source!J358="N",Source!D358,IF(Source!I358=Source!B358,Source!D358,"")))</f>
        <v>0154</v>
      </c>
      <c r="Q361" t="str">
        <f>IF($P361="","",Source!F358)</f>
        <v>0180</v>
      </c>
      <c r="R361" t="str">
        <f>IF($P361="","",Source!G358)</f>
        <v>DEBT SERVICE</v>
      </c>
      <c r="S361">
        <f>IF($P361="","",Source!H358)</f>
        <v>902363</v>
      </c>
    </row>
    <row r="362" spans="16:19" x14ac:dyDescent="0.35">
      <c r="P362" t="str">
        <f>IF(Source!D359="","",IF(Source!J359="N",Source!D359,IF(Source!I359=Source!B359,Source!D359,"")))</f>
        <v>0154</v>
      </c>
      <c r="Q362" t="str">
        <f>IF($P362="","",Source!F359)</f>
        <v>2011</v>
      </c>
      <c r="R362" t="str">
        <f>IF($P362="","",Source!G359)</f>
        <v>LIRF</v>
      </c>
      <c r="S362">
        <f>IF($P362="","",Source!H359)</f>
        <v>289000</v>
      </c>
    </row>
    <row r="363" spans="16:19" x14ac:dyDescent="0.35">
      <c r="P363" t="str">
        <f>IF(Source!D360="","",IF(Source!J360="N",Source!D360,IF(Source!I360=Source!B360,Source!D360,"")))</f>
        <v>0155</v>
      </c>
      <c r="Q363" t="str">
        <f>IF($P363="","",Source!F360)</f>
        <v>0061</v>
      </c>
      <c r="R363" t="str">
        <f>IF($P363="","",Source!G360)</f>
        <v>RAINY DAY</v>
      </c>
      <c r="S363">
        <f>IF($P363="","",Source!H360)</f>
        <v>159852</v>
      </c>
    </row>
    <row r="364" spans="16:19" x14ac:dyDescent="0.35">
      <c r="P364" t="str">
        <f>IF(Source!D361="","",IF(Source!J361="N",Source!D361,IF(Source!I361=Source!B361,Source!D361,"")))</f>
        <v>0155</v>
      </c>
      <c r="Q364" t="str">
        <f>IF($P364="","",Source!F361)</f>
        <v>0101</v>
      </c>
      <c r="R364" t="str">
        <f>IF($P364="","",Source!G361)</f>
        <v>GENERAL</v>
      </c>
      <c r="S364">
        <f>IF($P364="","",Source!H361)</f>
        <v>1938606</v>
      </c>
    </row>
    <row r="365" spans="16:19" x14ac:dyDescent="0.35">
      <c r="P365" t="str">
        <f>IF(Source!D362="","",IF(Source!J362="N",Source!D362,IF(Source!I362=Source!B362,Source!D362,"")))</f>
        <v>0155</v>
      </c>
      <c r="Q365" t="str">
        <f>IF($P365="","",Source!F362)</f>
        <v>0283</v>
      </c>
      <c r="R365" t="str">
        <f>IF($P365="","",Source!G362)</f>
        <v>L/R PAYMENT</v>
      </c>
      <c r="S365">
        <f>IF($P365="","",Source!H362)</f>
        <v>821205</v>
      </c>
    </row>
    <row r="366" spans="16:19" x14ac:dyDescent="0.35">
      <c r="P366" t="str">
        <f>IF(Source!D363="","",IF(Source!J363="N",Source!D363,IF(Source!I363=Source!B363,Source!D363,"")))</f>
        <v>0155</v>
      </c>
      <c r="Q366" t="str">
        <f>IF($P366="","",Source!F363)</f>
        <v>2011</v>
      </c>
      <c r="R366" t="str">
        <f>IF($P366="","",Source!G363)</f>
        <v>LIRF</v>
      </c>
      <c r="S366">
        <f>IF($P366="","",Source!H363)</f>
        <v>0</v>
      </c>
    </row>
    <row r="367" spans="16:19" x14ac:dyDescent="0.35">
      <c r="P367" t="str">
        <f>IF(Source!D364="","",IF(Source!J364="N",Source!D364,IF(Source!I364=Source!B364,Source!D364,"")))</f>
        <v>0156</v>
      </c>
      <c r="Q367" t="str">
        <f>IF($P367="","",Source!F364)</f>
        <v>0101</v>
      </c>
      <c r="R367" t="str">
        <f>IF($P367="","",Source!G364)</f>
        <v>GENERAL</v>
      </c>
      <c r="S367">
        <f>IF($P367="","",Source!H364)</f>
        <v>92900</v>
      </c>
    </row>
    <row r="368" spans="16:19" x14ac:dyDescent="0.35">
      <c r="P368" t="str">
        <f>IF(Source!D365="","",IF(Source!J365="N",Source!D365,IF(Source!I365=Source!B365,Source!D365,"")))</f>
        <v>0157</v>
      </c>
      <c r="Q368" t="str">
        <f>IF($P368="","",Source!F365)</f>
        <v>0061</v>
      </c>
      <c r="R368" t="str">
        <f>IF($P368="","",Source!G365)</f>
        <v>RAINY DAY</v>
      </c>
      <c r="S368">
        <f>IF($P368="","",Source!H365)</f>
        <v>2000</v>
      </c>
    </row>
    <row r="369" spans="16:19" x14ac:dyDescent="0.35">
      <c r="P369" t="str">
        <f>IF(Source!D366="","",IF(Source!J366="N",Source!D366,IF(Source!I366=Source!B366,Source!D366,"")))</f>
        <v>0157</v>
      </c>
      <c r="Q369" t="str">
        <f>IF($P369="","",Source!F366)</f>
        <v>0101</v>
      </c>
      <c r="R369" t="str">
        <f>IF($P369="","",Source!G366)</f>
        <v>GENERAL</v>
      </c>
      <c r="S369">
        <f>IF($P369="","",Source!H366)</f>
        <v>111630</v>
      </c>
    </row>
    <row r="370" spans="16:19" x14ac:dyDescent="0.35">
      <c r="P370" t="str">
        <f>IF(Source!D367="","",IF(Source!J367="N",Source!D367,IF(Source!I367=Source!B367,Source!D367,"")))</f>
        <v>0157</v>
      </c>
      <c r="Q370" t="str">
        <f>IF($P370="","",Source!F367)</f>
        <v>2011</v>
      </c>
      <c r="R370" t="str">
        <f>IF($P370="","",Source!G367)</f>
        <v>LIRF</v>
      </c>
      <c r="S370">
        <f>IF($P370="","",Source!H367)</f>
        <v>2000</v>
      </c>
    </row>
    <row r="371" spans="16:19" x14ac:dyDescent="0.35">
      <c r="P371" t="str">
        <f>IF(Source!D368="","",IF(Source!J368="N",Source!D368,IF(Source!I368=Source!B368,Source!D368,"")))</f>
        <v>0158</v>
      </c>
      <c r="Q371" t="str">
        <f>IF($P371="","",Source!F368)</f>
        <v>0061</v>
      </c>
      <c r="R371" t="str">
        <f>IF($P371="","",Source!G368)</f>
        <v>RAINY DAY</v>
      </c>
      <c r="S371">
        <f>IF($P371="","",Source!H368)</f>
        <v>4000</v>
      </c>
    </row>
    <row r="372" spans="16:19" x14ac:dyDescent="0.35">
      <c r="P372" t="str">
        <f>IF(Source!D369="","",IF(Source!J369="N",Source!D369,IF(Source!I369=Source!B369,Source!D369,"")))</f>
        <v>0158</v>
      </c>
      <c r="Q372" t="str">
        <f>IF($P372="","",Source!F369)</f>
        <v>0101</v>
      </c>
      <c r="R372" t="str">
        <f>IF($P372="","",Source!G369)</f>
        <v>GENERAL</v>
      </c>
      <c r="S372">
        <f>IF($P372="","",Source!H369)</f>
        <v>162702</v>
      </c>
    </row>
    <row r="373" spans="16:19" x14ac:dyDescent="0.35">
      <c r="P373" t="str">
        <f>IF(Source!D370="","",IF(Source!J370="N",Source!D370,IF(Source!I370=Source!B370,Source!D370,"")))</f>
        <v>0158</v>
      </c>
      <c r="Q373" t="str">
        <f>IF($P373="","",Source!F370)</f>
        <v>0283</v>
      </c>
      <c r="R373" t="str">
        <f>IF($P373="","",Source!G370)</f>
        <v>L/R PAYMENT</v>
      </c>
      <c r="S373">
        <f>IF($P373="","",Source!H370)</f>
        <v>73240</v>
      </c>
    </row>
    <row r="374" spans="16:19" x14ac:dyDescent="0.35">
      <c r="P374" t="str">
        <f>IF(Source!D371="","",IF(Source!J371="N",Source!D371,IF(Source!I371=Source!B371,Source!D371,"")))</f>
        <v>0158</v>
      </c>
      <c r="Q374" t="str">
        <f>IF($P374="","",Source!F371)</f>
        <v>2011</v>
      </c>
      <c r="R374" t="str">
        <f>IF($P374="","",Source!G371)</f>
        <v>LIRF</v>
      </c>
      <c r="S374">
        <f>IF($P374="","",Source!H371)</f>
        <v>5500</v>
      </c>
    </row>
    <row r="375" spans="16:19" x14ac:dyDescent="0.35">
      <c r="P375" t="str">
        <f>IF(Source!D372="","",IF(Source!J372="N",Source!D372,IF(Source!I372=Source!B372,Source!D372,"")))</f>
        <v>0159</v>
      </c>
      <c r="Q375" t="str">
        <f>IF($P375="","",Source!F372)</f>
        <v>0061</v>
      </c>
      <c r="R375" t="str">
        <f>IF($P375="","",Source!G372)</f>
        <v>RAINY DAY</v>
      </c>
      <c r="S375">
        <f>IF($P375="","",Source!H372)</f>
        <v>3700</v>
      </c>
    </row>
    <row r="376" spans="16:19" x14ac:dyDescent="0.35">
      <c r="P376" t="str">
        <f>IF(Source!D373="","",IF(Source!J373="N",Source!D373,IF(Source!I373=Source!B373,Source!D373,"")))</f>
        <v>0159</v>
      </c>
      <c r="Q376" t="str">
        <f>IF($P376="","",Source!F373)</f>
        <v>0101</v>
      </c>
      <c r="R376" t="str">
        <f>IF($P376="","",Source!G373)</f>
        <v>GENERAL</v>
      </c>
      <c r="S376">
        <f>IF($P376="","",Source!H373)</f>
        <v>153275</v>
      </c>
    </row>
    <row r="377" spans="16:19" x14ac:dyDescent="0.35">
      <c r="P377" t="str">
        <f>IF(Source!D374="","",IF(Source!J374="N",Source!D374,IF(Source!I374=Source!B374,Source!D374,"")))</f>
        <v>0159</v>
      </c>
      <c r="Q377" t="str">
        <f>IF($P377="","",Source!F374)</f>
        <v>2011</v>
      </c>
      <c r="R377" t="str">
        <f>IF($P377="","",Source!G374)</f>
        <v>LIRF</v>
      </c>
      <c r="S377">
        <f>IF($P377="","",Source!H374)</f>
        <v>39600</v>
      </c>
    </row>
    <row r="378" spans="16:19" x14ac:dyDescent="0.35">
      <c r="P378" t="str">
        <f>IF(Source!D375="","",IF(Source!J375="N",Source!D375,IF(Source!I375=Source!B375,Source!D375,"")))</f>
        <v>0160</v>
      </c>
      <c r="Q378" t="str">
        <f>IF($P378="","",Source!F375)</f>
        <v>0101</v>
      </c>
      <c r="R378" t="str">
        <f>IF($P378="","",Source!G375)</f>
        <v>GENERAL</v>
      </c>
      <c r="S378">
        <f>IF($P378="","",Source!H375)</f>
        <v>3063491</v>
      </c>
    </row>
    <row r="379" spans="16:19" x14ac:dyDescent="0.35">
      <c r="P379" t="str">
        <f>IF(Source!D376="","",IF(Source!J376="N",Source!D376,IF(Source!I376=Source!B376,Source!D376,"")))</f>
        <v>0160</v>
      </c>
      <c r="Q379" t="str">
        <f>IF($P379="","",Source!F376)</f>
        <v>0181</v>
      </c>
      <c r="R379" t="str">
        <f>IF($P379="","",Source!G376)</f>
        <v>DEBT PAYMENT</v>
      </c>
      <c r="S379">
        <f>IF($P379="","",Source!H376)</f>
        <v>223160</v>
      </c>
    </row>
    <row r="380" spans="16:19" x14ac:dyDescent="0.35">
      <c r="P380" t="str">
        <f>IF(Source!D377="","",IF(Source!J377="N",Source!D377,IF(Source!I377=Source!B377,Source!D377,"")))</f>
        <v>0160</v>
      </c>
      <c r="Q380" t="str">
        <f>IF($P380="","",Source!F377)</f>
        <v>2011</v>
      </c>
      <c r="R380" t="str">
        <f>IF($P380="","",Source!G377)</f>
        <v>LIRF</v>
      </c>
      <c r="S380">
        <f>IF($P380="","",Source!H377)</f>
        <v>100000</v>
      </c>
    </row>
    <row r="381" spans="16:19" x14ac:dyDescent="0.35">
      <c r="P381" t="str">
        <f>IF(Source!D378="","",IF(Source!J378="N",Source!D378,IF(Source!I378=Source!B378,Source!D378,"")))</f>
        <v>0161</v>
      </c>
      <c r="Q381" t="str">
        <f>IF($P381="","",Source!F378)</f>
        <v>0061</v>
      </c>
      <c r="R381" t="str">
        <f>IF($P381="","",Source!G378)</f>
        <v>RAINY DAY</v>
      </c>
      <c r="S381">
        <f>IF($P381="","",Source!H378)</f>
        <v>118000</v>
      </c>
    </row>
    <row r="382" spans="16:19" x14ac:dyDescent="0.35">
      <c r="P382" t="str">
        <f>IF(Source!D379="","",IF(Source!J379="N",Source!D379,IF(Source!I379=Source!B379,Source!D379,"")))</f>
        <v>0161</v>
      </c>
      <c r="Q382" t="str">
        <f>IF($P382="","",Source!F379)</f>
        <v>0101</v>
      </c>
      <c r="R382" t="str">
        <f>IF($P382="","",Source!G379)</f>
        <v>GENERAL</v>
      </c>
      <c r="S382">
        <f>IF($P382="","",Source!H379)</f>
        <v>1101512</v>
      </c>
    </row>
    <row r="383" spans="16:19" x14ac:dyDescent="0.35">
      <c r="P383" t="str">
        <f>IF(Source!D380="","",IF(Source!J380="N",Source!D380,IF(Source!I380=Source!B380,Source!D380,"")))</f>
        <v>0161</v>
      </c>
      <c r="Q383" t="str">
        <f>IF($P383="","",Source!F380)</f>
        <v>0283</v>
      </c>
      <c r="R383" t="str">
        <f>IF($P383="","",Source!G380)</f>
        <v>L/R PAYMENT</v>
      </c>
      <c r="S383">
        <f>IF($P383="","",Source!H380)</f>
        <v>466000</v>
      </c>
    </row>
    <row r="384" spans="16:19" x14ac:dyDescent="0.35">
      <c r="P384" t="str">
        <f>IF(Source!D381="","",IF(Source!J381="N",Source!D381,IF(Source!I381=Source!B381,Source!D381,"")))</f>
        <v>0161</v>
      </c>
      <c r="Q384" t="str">
        <f>IF($P384="","",Source!F381)</f>
        <v>2011</v>
      </c>
      <c r="R384" t="str">
        <f>IF($P384="","",Source!G381)</f>
        <v>LIRF</v>
      </c>
      <c r="S384">
        <f>IF($P384="","",Source!H381)</f>
        <v>15000</v>
      </c>
    </row>
    <row r="385" spans="16:19" x14ac:dyDescent="0.35">
      <c r="P385" t="str">
        <f>IF(Source!D382="","",IF(Source!J382="N",Source!D382,IF(Source!I382=Source!B382,Source!D382,"")))</f>
        <v>0162</v>
      </c>
      <c r="Q385" t="str">
        <f>IF($P385="","",Source!F382)</f>
        <v>0061</v>
      </c>
      <c r="R385" t="str">
        <f>IF($P385="","",Source!G382)</f>
        <v>RAINY DAY</v>
      </c>
      <c r="S385">
        <f>IF($P385="","",Source!H382)</f>
        <v>30000</v>
      </c>
    </row>
    <row r="386" spans="16:19" x14ac:dyDescent="0.35">
      <c r="P386" t="str">
        <f>IF(Source!D383="","",IF(Source!J383="N",Source!D383,IF(Source!I383=Source!B383,Source!D383,"")))</f>
        <v>0162</v>
      </c>
      <c r="Q386" t="str">
        <f>IF($P386="","",Source!F383)</f>
        <v>0101</v>
      </c>
      <c r="R386" t="str">
        <f>IF($P386="","",Source!G383)</f>
        <v>GENERAL</v>
      </c>
      <c r="S386">
        <f>IF($P386="","",Source!H383)</f>
        <v>290729</v>
      </c>
    </row>
    <row r="387" spans="16:19" x14ac:dyDescent="0.35">
      <c r="P387" t="str">
        <f>IF(Source!D384="","",IF(Source!J384="N",Source!D384,IF(Source!I384=Source!B384,Source!D384,"")))</f>
        <v>0163</v>
      </c>
      <c r="Q387" t="str">
        <f>IF($P387="","",Source!F384)</f>
        <v>0101</v>
      </c>
      <c r="R387" t="str">
        <f>IF($P387="","",Source!G384)</f>
        <v>GENERAL</v>
      </c>
      <c r="S387">
        <f>IF($P387="","",Source!H384)</f>
        <v>217984</v>
      </c>
    </row>
    <row r="388" spans="16:19" x14ac:dyDescent="0.35">
      <c r="P388" t="str">
        <f>IF(Source!D385="","",IF(Source!J385="N",Source!D385,IF(Source!I385=Source!B385,Source!D385,"")))</f>
        <v>0163</v>
      </c>
      <c r="Q388" t="str">
        <f>IF($P388="","",Source!F385)</f>
        <v>2011</v>
      </c>
      <c r="R388" t="str">
        <f>IF($P388="","",Source!G385)</f>
        <v>LIRF</v>
      </c>
      <c r="S388">
        <f>IF($P388="","",Source!H385)</f>
        <v>10450</v>
      </c>
    </row>
    <row r="389" spans="16:19" x14ac:dyDescent="0.35">
      <c r="P389" t="str">
        <f>IF(Source!D386="","",IF(Source!J386="N",Source!D386,IF(Source!I386=Source!B386,Source!D386,"")))</f>
        <v>0164</v>
      </c>
      <c r="Q389" t="str">
        <f>IF($P389="","",Source!F386)</f>
        <v>0101</v>
      </c>
      <c r="R389" t="str">
        <f>IF($P389="","",Source!G386)</f>
        <v>GENERAL</v>
      </c>
      <c r="S389">
        <f>IF($P389="","",Source!H386)</f>
        <v>263105</v>
      </c>
    </row>
    <row r="390" spans="16:19" x14ac:dyDescent="0.35">
      <c r="P390" t="str">
        <f>IF(Source!D387="","",IF(Source!J387="N",Source!D387,IF(Source!I387=Source!B387,Source!D387,"")))</f>
        <v>0164</v>
      </c>
      <c r="Q390" t="str">
        <f>IF($P390="","",Source!F387)</f>
        <v>0180</v>
      </c>
      <c r="R390" t="str">
        <f>IF($P390="","",Source!G387)</f>
        <v>DEBT SERVICE</v>
      </c>
      <c r="S390">
        <f>IF($P390="","",Source!H387)</f>
        <v>86000</v>
      </c>
    </row>
    <row r="391" spans="16:19" x14ac:dyDescent="0.35">
      <c r="P391" t="str">
        <f>IF(Source!D388="","",IF(Source!J388="N",Source!D388,IF(Source!I388=Source!B388,Source!D388,"")))</f>
        <v>0164</v>
      </c>
      <c r="Q391" t="str">
        <f>IF($P391="","",Source!F388)</f>
        <v>2011</v>
      </c>
      <c r="R391" t="str">
        <f>IF($P391="","",Source!G388)</f>
        <v>LIRF</v>
      </c>
      <c r="S391">
        <f>IF($P391="","",Source!H388)</f>
        <v>12000</v>
      </c>
    </row>
    <row r="392" spans="16:19" x14ac:dyDescent="0.35">
      <c r="P392" t="str">
        <f>IF(Source!D389="","",IF(Source!J389="N",Source!D389,IF(Source!I389=Source!B389,Source!D389,"")))</f>
        <v>0166</v>
      </c>
      <c r="Q392" t="str">
        <f>IF($P392="","",Source!F389)</f>
        <v>0061</v>
      </c>
      <c r="R392" t="str">
        <f>IF($P392="","",Source!G389)</f>
        <v>RAINY DAY</v>
      </c>
      <c r="S392">
        <f>IF($P392="","",Source!H389)</f>
        <v>20000</v>
      </c>
    </row>
    <row r="393" spans="16:19" x14ac:dyDescent="0.35">
      <c r="P393" t="str">
        <f>IF(Source!D390="","",IF(Source!J390="N",Source!D390,IF(Source!I390=Source!B390,Source!D390,"")))</f>
        <v>0166</v>
      </c>
      <c r="Q393" t="str">
        <f>IF($P393="","",Source!F390)</f>
        <v>0101</v>
      </c>
      <c r="R393" t="str">
        <f>IF($P393="","",Source!G390)</f>
        <v>GENERAL</v>
      </c>
      <c r="S393">
        <f>IF($P393="","",Source!H390)</f>
        <v>849000</v>
      </c>
    </row>
    <row r="394" spans="16:19" x14ac:dyDescent="0.35">
      <c r="P394" t="str">
        <f>IF(Source!D391="","",IF(Source!J391="N",Source!D391,IF(Source!I391=Source!B391,Source!D391,"")))</f>
        <v>0166</v>
      </c>
      <c r="Q394" t="str">
        <f>IF($P394="","",Source!F391)</f>
        <v>0182</v>
      </c>
      <c r="R394" t="str">
        <f>IF($P394="","",Source!G391)</f>
        <v>BOND #2</v>
      </c>
      <c r="S394">
        <f>IF($P394="","",Source!H391)</f>
        <v>160053</v>
      </c>
    </row>
    <row r="395" spans="16:19" x14ac:dyDescent="0.35">
      <c r="P395" t="str">
        <f>IF(Source!D392="","",IF(Source!J392="N",Source!D392,IF(Source!I392=Source!B392,Source!D392,"")))</f>
        <v>0166</v>
      </c>
      <c r="Q395" t="str">
        <f>IF($P395="","",Source!F392)</f>
        <v>0283</v>
      </c>
      <c r="R395" t="str">
        <f>IF($P395="","",Source!G392)</f>
        <v>L/R PAYMENT</v>
      </c>
      <c r="S395">
        <f>IF($P395="","",Source!H392)</f>
        <v>173000</v>
      </c>
    </row>
    <row r="396" spans="16:19" x14ac:dyDescent="0.35">
      <c r="P396" t="str">
        <f>IF(Source!D393="","",IF(Source!J393="N",Source!D393,IF(Source!I393=Source!B393,Source!D393,"")))</f>
        <v>0166</v>
      </c>
      <c r="Q396" t="str">
        <f>IF($P396="","",Source!F393)</f>
        <v>2011</v>
      </c>
      <c r="R396" t="str">
        <f>IF($P396="","",Source!G393)</f>
        <v>LIRF</v>
      </c>
      <c r="S396">
        <f>IF($P396="","",Source!H393)</f>
        <v>100000</v>
      </c>
    </row>
    <row r="397" spans="16:19" x14ac:dyDescent="0.35">
      <c r="P397" t="str">
        <f>IF(Source!D394="","",IF(Source!J394="N",Source!D394,IF(Source!I394=Source!B394,Source!D394,"")))</f>
        <v>0167</v>
      </c>
      <c r="Q397" t="str">
        <f>IF($P397="","",Source!F394)</f>
        <v>0061</v>
      </c>
      <c r="R397" t="str">
        <f>IF($P397="","",Source!G394)</f>
        <v>RAINY DAY</v>
      </c>
      <c r="S397">
        <f>IF($P397="","",Source!H394)</f>
        <v>60666</v>
      </c>
    </row>
    <row r="398" spans="16:19" x14ac:dyDescent="0.35">
      <c r="P398" t="str">
        <f>IF(Source!D395="","",IF(Source!J395="N",Source!D395,IF(Source!I395=Source!B395,Source!D395,"")))</f>
        <v>0167</v>
      </c>
      <c r="Q398" t="str">
        <f>IF($P398="","",Source!F395)</f>
        <v>0101</v>
      </c>
      <c r="R398" t="str">
        <f>IF($P398="","",Source!G395)</f>
        <v>GENERAL</v>
      </c>
      <c r="S398">
        <f>IF($P398="","",Source!H395)</f>
        <v>1776965</v>
      </c>
    </row>
    <row r="399" spans="16:19" x14ac:dyDescent="0.35">
      <c r="P399" t="str">
        <f>IF(Source!D396="","",IF(Source!J396="N",Source!D396,IF(Source!I396=Source!B396,Source!D396,"")))</f>
        <v>0167</v>
      </c>
      <c r="Q399" t="str">
        <f>IF($P399="","",Source!F396)</f>
        <v>0180</v>
      </c>
      <c r="R399" t="str">
        <f>IF($P399="","",Source!G396)</f>
        <v>DEBT SERVICE</v>
      </c>
      <c r="S399">
        <f>IF($P399="","",Source!H396)</f>
        <v>456500</v>
      </c>
    </row>
    <row r="400" spans="16:19" x14ac:dyDescent="0.35">
      <c r="P400" t="str">
        <f>IF(Source!D397="","",IF(Source!J397="N",Source!D397,IF(Source!I397=Source!B397,Source!D397,"")))</f>
        <v>0168</v>
      </c>
      <c r="Q400" t="str">
        <f>IF($P400="","",Source!F397)</f>
        <v>0061</v>
      </c>
      <c r="R400" t="str">
        <f>IF($P400="","",Source!G397)</f>
        <v>RAINY DAY</v>
      </c>
      <c r="S400">
        <f>IF($P400="","",Source!H397)</f>
        <v>4500</v>
      </c>
    </row>
    <row r="401" spans="16:19" x14ac:dyDescent="0.35">
      <c r="P401" t="str">
        <f>IF(Source!D398="","",IF(Source!J398="N",Source!D398,IF(Source!I398=Source!B398,Source!D398,"")))</f>
        <v>0168</v>
      </c>
      <c r="Q401" t="str">
        <f>IF($P401="","",Source!F398)</f>
        <v>0101</v>
      </c>
      <c r="R401" t="str">
        <f>IF($P401="","",Source!G398)</f>
        <v>GENERAL</v>
      </c>
      <c r="S401">
        <f>IF($P401="","",Source!H398)</f>
        <v>454582</v>
      </c>
    </row>
    <row r="402" spans="16:19" x14ac:dyDescent="0.35">
      <c r="P402" t="str">
        <f>IF(Source!D399="","",IF(Source!J399="N",Source!D399,IF(Source!I399=Source!B399,Source!D399,"")))</f>
        <v>0168</v>
      </c>
      <c r="Q402" t="str">
        <f>IF($P402="","",Source!F399)</f>
        <v>0180</v>
      </c>
      <c r="R402" t="str">
        <f>IF($P402="","",Source!G399)</f>
        <v>DEBT SERVICE</v>
      </c>
      <c r="S402">
        <f>IF($P402="","",Source!H399)</f>
        <v>112775</v>
      </c>
    </row>
    <row r="403" spans="16:19" x14ac:dyDescent="0.35">
      <c r="P403" t="str">
        <f>IF(Source!D400="","",IF(Source!J400="N",Source!D400,IF(Source!I400=Source!B400,Source!D400,"")))</f>
        <v>0169</v>
      </c>
      <c r="Q403" t="str">
        <f>IF($P403="","",Source!F400)</f>
        <v>0061</v>
      </c>
      <c r="R403" t="str">
        <f>IF($P403="","",Source!G400)</f>
        <v>RAINY DAY</v>
      </c>
      <c r="S403">
        <f>IF($P403="","",Source!H400)</f>
        <v>229058</v>
      </c>
    </row>
    <row r="404" spans="16:19" x14ac:dyDescent="0.35">
      <c r="P404" t="str">
        <f>IF(Source!D401="","",IF(Source!J401="N",Source!D401,IF(Source!I401=Source!B401,Source!D401,"")))</f>
        <v>0169</v>
      </c>
      <c r="Q404" t="str">
        <f>IF($P404="","",Source!F401)</f>
        <v>0101</v>
      </c>
      <c r="R404" t="str">
        <f>IF($P404="","",Source!G401)</f>
        <v>GENERAL</v>
      </c>
      <c r="S404">
        <f>IF($P404="","",Source!H401)</f>
        <v>1445000</v>
      </c>
    </row>
    <row r="405" spans="16:19" x14ac:dyDescent="0.35">
      <c r="P405" t="str">
        <f>IF(Source!D402="","",IF(Source!J402="N",Source!D402,IF(Source!I402=Source!B402,Source!D402,"")))</f>
        <v>0169</v>
      </c>
      <c r="Q405" t="str">
        <f>IF($P405="","",Source!F402)</f>
        <v>0180</v>
      </c>
      <c r="R405" t="str">
        <f>IF($P405="","",Source!G402)</f>
        <v>DEBT SERVICE</v>
      </c>
      <c r="S405">
        <f>IF($P405="","",Source!H402)</f>
        <v>385250</v>
      </c>
    </row>
    <row r="406" spans="16:19" x14ac:dyDescent="0.35">
      <c r="P406" t="str">
        <f>IF(Source!D403="","",IF(Source!J403="N",Source!D403,IF(Source!I403=Source!B403,Source!D403,"")))</f>
        <v>0170</v>
      </c>
      <c r="Q406" t="str">
        <f>IF($P406="","",Source!F403)</f>
        <v>0101</v>
      </c>
      <c r="R406" t="str">
        <f>IF($P406="","",Source!G403)</f>
        <v>GENERAL</v>
      </c>
      <c r="S406">
        <f>IF($P406="","",Source!H403)</f>
        <v>228470</v>
      </c>
    </row>
    <row r="407" spans="16:19" x14ac:dyDescent="0.35">
      <c r="P407" t="str">
        <f>IF(Source!D404="","",IF(Source!J404="N",Source!D404,IF(Source!I404=Source!B404,Source!D404,"")))</f>
        <v>0171</v>
      </c>
      <c r="Q407" t="str">
        <f>IF($P407="","",Source!F404)</f>
        <v>0061</v>
      </c>
      <c r="R407" t="str">
        <f>IF($P407="","",Source!G404)</f>
        <v>RAINY DAY</v>
      </c>
      <c r="S407">
        <f>IF($P407="","",Source!H404)</f>
        <v>5600</v>
      </c>
    </row>
    <row r="408" spans="16:19" x14ac:dyDescent="0.35">
      <c r="P408" t="str">
        <f>IF(Source!D405="","",IF(Source!J405="N",Source!D405,IF(Source!I405=Source!B405,Source!D405,"")))</f>
        <v>0171</v>
      </c>
      <c r="Q408" t="str">
        <f>IF($P408="","",Source!F405)</f>
        <v>0101</v>
      </c>
      <c r="R408" t="str">
        <f>IF($P408="","",Source!G405)</f>
        <v>GENERAL</v>
      </c>
      <c r="S408">
        <f>IF($P408="","",Source!H405)</f>
        <v>152335</v>
      </c>
    </row>
    <row r="409" spans="16:19" x14ac:dyDescent="0.35">
      <c r="P409" t="str">
        <f>IF(Source!D406="","",IF(Source!J406="N",Source!D406,IF(Source!I406=Source!B406,Source!D406,"")))</f>
        <v>0171</v>
      </c>
      <c r="Q409" t="str">
        <f>IF($P409="","",Source!F406)</f>
        <v>0283</v>
      </c>
      <c r="R409" t="str">
        <f>IF($P409="","",Source!G406)</f>
        <v>L/R PAYMENT</v>
      </c>
      <c r="S409">
        <f>IF($P409="","",Source!H406)</f>
        <v>83750</v>
      </c>
    </row>
    <row r="410" spans="16:19" x14ac:dyDescent="0.35">
      <c r="P410" t="str">
        <f>IF(Source!D407="","",IF(Source!J407="N",Source!D407,IF(Source!I407=Source!B407,Source!D407,"")))</f>
        <v>0171</v>
      </c>
      <c r="Q410" t="str">
        <f>IF($P410="","",Source!F407)</f>
        <v>2011</v>
      </c>
      <c r="R410" t="str">
        <f>IF($P410="","",Source!G407)</f>
        <v>LIRF</v>
      </c>
      <c r="S410">
        <f>IF($P410="","",Source!H407)</f>
        <v>39999</v>
      </c>
    </row>
    <row r="411" spans="16:19" x14ac:dyDescent="0.35">
      <c r="P411" t="str">
        <f>IF(Source!D408="","",IF(Source!J408="N",Source!D408,IF(Source!I408=Source!B408,Source!D408,"")))</f>
        <v>0172</v>
      </c>
      <c r="Q411" t="str">
        <f>IF($P411="","",Source!F408)</f>
        <v>0061</v>
      </c>
      <c r="R411" t="str">
        <f>IF($P411="","",Source!G408)</f>
        <v>RAINY DAY</v>
      </c>
      <c r="S411">
        <f>IF($P411="","",Source!H408)</f>
        <v>12000</v>
      </c>
    </row>
    <row r="412" spans="16:19" x14ac:dyDescent="0.35">
      <c r="P412" t="str">
        <f>IF(Source!D409="","",IF(Source!J409="N",Source!D409,IF(Source!I409=Source!B409,Source!D409,"")))</f>
        <v>0172</v>
      </c>
      <c r="Q412" t="str">
        <f>IF($P412="","",Source!F409)</f>
        <v>0101</v>
      </c>
      <c r="R412" t="str">
        <f>IF($P412="","",Source!G409)</f>
        <v>GENERAL</v>
      </c>
      <c r="S412">
        <f>IF($P412="","",Source!H409)</f>
        <v>245000</v>
      </c>
    </row>
    <row r="413" spans="16:19" x14ac:dyDescent="0.35">
      <c r="P413" t="str">
        <f>IF(Source!D410="","",IF(Source!J410="N",Source!D410,IF(Source!I410=Source!B410,Source!D410,"")))</f>
        <v>0172</v>
      </c>
      <c r="Q413" t="str">
        <f>IF($P413="","",Source!F410)</f>
        <v>0283</v>
      </c>
      <c r="R413" t="str">
        <f>IF($P413="","",Source!G410)</f>
        <v>L/R PAYMENT</v>
      </c>
      <c r="S413">
        <f>IF($P413="","",Source!H410)</f>
        <v>165000</v>
      </c>
    </row>
    <row r="414" spans="16:19" x14ac:dyDescent="0.35">
      <c r="P414" t="str">
        <f>IF(Source!D411="","",IF(Source!J411="N",Source!D411,IF(Source!I411=Source!B411,Source!D411,"")))</f>
        <v>0173</v>
      </c>
      <c r="Q414" t="str">
        <f>IF($P414="","",Source!F411)</f>
        <v>0061</v>
      </c>
      <c r="R414" t="str">
        <f>IF($P414="","",Source!G411)</f>
        <v>RAINY DAY</v>
      </c>
      <c r="S414">
        <f>IF($P414="","",Source!H411)</f>
        <v>6000</v>
      </c>
    </row>
    <row r="415" spans="16:19" x14ac:dyDescent="0.35">
      <c r="P415" t="str">
        <f>IF(Source!D412="","",IF(Source!J412="N",Source!D412,IF(Source!I412=Source!B412,Source!D412,"")))</f>
        <v>0173</v>
      </c>
      <c r="Q415" t="str">
        <f>IF($P415="","",Source!F412)</f>
        <v>0101</v>
      </c>
      <c r="R415" t="str">
        <f>IF($P415="","",Source!G412)</f>
        <v>GENERAL</v>
      </c>
      <c r="S415">
        <f>IF($P415="","",Source!H412)</f>
        <v>432284</v>
      </c>
    </row>
    <row r="416" spans="16:19" x14ac:dyDescent="0.35">
      <c r="P416" t="str">
        <f>IF(Source!D413="","",IF(Source!J413="N",Source!D413,IF(Source!I413=Source!B413,Source!D413,"")))</f>
        <v>0173</v>
      </c>
      <c r="Q416" t="str">
        <f>IF($P416="","",Source!F413)</f>
        <v>0180</v>
      </c>
      <c r="R416" t="str">
        <f>IF($P416="","",Source!G413)</f>
        <v>DEBT SERVICE</v>
      </c>
      <c r="S416">
        <f>IF($P416="","",Source!H413)</f>
        <v>154000</v>
      </c>
    </row>
    <row r="417" spans="16:19" x14ac:dyDescent="0.35">
      <c r="P417" t="str">
        <f>IF(Source!D414="","",IF(Source!J414="N",Source!D414,IF(Source!I414=Source!B414,Source!D414,"")))</f>
        <v>0173</v>
      </c>
      <c r="Q417" t="str">
        <f>IF($P417="","",Source!F414)</f>
        <v>2011</v>
      </c>
      <c r="R417" t="str">
        <f>IF($P417="","",Source!G414)</f>
        <v>LIRF</v>
      </c>
      <c r="S417">
        <f>IF($P417="","",Source!H414)</f>
        <v>6000</v>
      </c>
    </row>
    <row r="418" spans="16:19" x14ac:dyDescent="0.35">
      <c r="P418" t="str">
        <f>IF(Source!D415="","",IF(Source!J415="N",Source!D415,IF(Source!I415=Source!B415,Source!D415,"")))</f>
        <v>0264</v>
      </c>
      <c r="Q418" t="str">
        <f>IF($P418="","",Source!F415)</f>
        <v>0101</v>
      </c>
      <c r="R418" t="str">
        <f>IF($P418="","",Source!G415)</f>
        <v>GENERAL</v>
      </c>
      <c r="S418">
        <f>IF($P418="","",Source!H415)</f>
        <v>1315073</v>
      </c>
    </row>
    <row r="419" spans="16:19" x14ac:dyDescent="0.35">
      <c r="P419" t="str">
        <f>IF(Source!D416="","",IF(Source!J416="N",Source!D416,IF(Source!I416=Source!B416,Source!D416,"")))</f>
        <v>0264</v>
      </c>
      <c r="Q419" t="str">
        <f>IF($P419="","",Source!F416)</f>
        <v>0283</v>
      </c>
      <c r="R419" t="str">
        <f>IF($P419="","",Source!G416)</f>
        <v>L/R PAYMENT</v>
      </c>
      <c r="S419">
        <f>IF($P419="","",Source!H416)</f>
        <v>178594</v>
      </c>
    </row>
    <row r="420" spans="16:19" x14ac:dyDescent="0.35">
      <c r="P420" t="str">
        <f>IF(Source!D417="","",IF(Source!J417="N",Source!D417,IF(Source!I417=Source!B417,Source!D417,"")))</f>
        <v>0176</v>
      </c>
      <c r="Q420" t="str">
        <f>IF($P420="","",Source!F417)</f>
        <v>0101</v>
      </c>
      <c r="R420" t="str">
        <f>IF($P420="","",Source!G417)</f>
        <v>GENERAL</v>
      </c>
      <c r="S420">
        <f>IF($P420="","",Source!H417)</f>
        <v>109396</v>
      </c>
    </row>
    <row r="421" spans="16:19" x14ac:dyDescent="0.35">
      <c r="P421" t="str">
        <f>IF(Source!D418="","",IF(Source!J418="N",Source!D418,IF(Source!I418=Source!B418,Source!D418,"")))</f>
        <v>0292</v>
      </c>
      <c r="Q421" t="str">
        <f>IF($P421="","",Source!F418)</f>
        <v>0101</v>
      </c>
      <c r="R421" t="str">
        <f>IF($P421="","",Source!G418)</f>
        <v>GENERAL</v>
      </c>
      <c r="S421">
        <f>IF($P421="","",Source!H418)</f>
        <v>588692</v>
      </c>
    </row>
    <row r="422" spans="16:19" x14ac:dyDescent="0.35">
      <c r="P422" t="str">
        <f>IF(Source!D419="","",IF(Source!J419="N",Source!D419,IF(Source!I419=Source!B419,Source!D419,"")))</f>
        <v>0324</v>
      </c>
      <c r="Q422" t="str">
        <f>IF($P422="","",Source!F419)</f>
        <v>0101</v>
      </c>
      <c r="R422" t="str">
        <f>IF($P422="","",Source!G419)</f>
        <v>GENERAL</v>
      </c>
      <c r="S422">
        <f>IF($P422="","",Source!H419)</f>
        <v>1240974</v>
      </c>
    </row>
    <row r="423" spans="16:19" x14ac:dyDescent="0.35">
      <c r="P423" t="str">
        <f>IF(Source!D420="","",IF(Source!J420="N",Source!D420,IF(Source!I420=Source!B420,Source!D420,"")))</f>
        <v>0288</v>
      </c>
      <c r="Q423" t="str">
        <f>IF($P423="","",Source!F420)</f>
        <v>0101</v>
      </c>
      <c r="R423" t="str">
        <f>IF($P423="","",Source!G420)</f>
        <v>GENERAL</v>
      </c>
      <c r="S423">
        <f>IF($P423="","",Source!H420)</f>
        <v>726468</v>
      </c>
    </row>
    <row r="424" spans="16:19" x14ac:dyDescent="0.35">
      <c r="P424" t="str">
        <f>IF(Source!D421="","",IF(Source!J421="N",Source!D421,IF(Source!I421=Source!B421,Source!D421,"")))</f>
        <v>0184</v>
      </c>
      <c r="Q424" t="str">
        <f>IF($P424="","",Source!F421)</f>
        <v>0101</v>
      </c>
      <c r="R424" t="str">
        <f>IF($P424="","",Source!G421)</f>
        <v>GENERAL</v>
      </c>
      <c r="S424">
        <f>IF($P424="","",Source!H421)</f>
        <v>4198923</v>
      </c>
    </row>
    <row r="425" spans="16:19" x14ac:dyDescent="0.35">
      <c r="P425" t="str">
        <f>IF(Source!D422="","",IF(Source!J422="N",Source!D422,IF(Source!I422=Source!B422,Source!D422,"")))</f>
        <v>0185</v>
      </c>
      <c r="Q425" t="str">
        <f>IF($P425="","",Source!F422)</f>
        <v>0061</v>
      </c>
      <c r="R425" t="str">
        <f>IF($P425="","",Source!G422)</f>
        <v>RAINY DAY</v>
      </c>
      <c r="S425">
        <f>IF($P425="","",Source!H422)</f>
        <v>1401500</v>
      </c>
    </row>
    <row r="426" spans="16:19" x14ac:dyDescent="0.35">
      <c r="P426" t="str">
        <f>IF(Source!D423="","",IF(Source!J423="N",Source!D423,IF(Source!I423=Source!B423,Source!D423,"")))</f>
        <v>0185</v>
      </c>
      <c r="Q426" t="str">
        <f>IF($P426="","",Source!F423)</f>
        <v>0101</v>
      </c>
      <c r="R426" t="str">
        <f>IF($P426="","",Source!G423)</f>
        <v>GENERAL</v>
      </c>
      <c r="S426">
        <f>IF($P426="","",Source!H423)</f>
        <v>7223010</v>
      </c>
    </row>
    <row r="427" spans="16:19" x14ac:dyDescent="0.35">
      <c r="P427" t="str">
        <f>IF(Source!D424="","",IF(Source!J424="N",Source!D424,IF(Source!I424=Source!B424,Source!D424,"")))</f>
        <v>0187</v>
      </c>
      <c r="Q427" t="str">
        <f>IF($P427="","",Source!F424)</f>
        <v>0101</v>
      </c>
      <c r="R427" t="str">
        <f>IF($P427="","",Source!G424)</f>
        <v>GENERAL</v>
      </c>
      <c r="S427">
        <f>IF($P427="","",Source!H424)</f>
        <v>283200</v>
      </c>
    </row>
    <row r="428" spans="16:19" x14ac:dyDescent="0.35">
      <c r="P428" t="str">
        <f>IF(Source!D425="","",IF(Source!J425="N",Source!D425,IF(Source!I425=Source!B425,Source!D425,"")))</f>
        <v>0188</v>
      </c>
      <c r="Q428" t="str">
        <f>IF($P428="","",Source!F425)</f>
        <v>0101</v>
      </c>
      <c r="R428" t="str">
        <f>IF($P428="","",Source!G425)</f>
        <v>GENERAL</v>
      </c>
      <c r="S428">
        <f>IF($P428="","",Source!H425)</f>
        <v>372000</v>
      </c>
    </row>
    <row r="429" spans="16:19" x14ac:dyDescent="0.35">
      <c r="P429" t="str">
        <f>IF(Source!D426="","",IF(Source!J426="N",Source!D426,IF(Source!I426=Source!B426,Source!D426,"")))</f>
        <v>0188</v>
      </c>
      <c r="Q429" t="str">
        <f>IF($P429="","",Source!F426)</f>
        <v>0180</v>
      </c>
      <c r="R429" t="str">
        <f>IF($P429="","",Source!G426)</f>
        <v>DEBT SERVICE</v>
      </c>
      <c r="S429">
        <f>IF($P429="","",Source!H426)</f>
        <v>50565</v>
      </c>
    </row>
    <row r="430" spans="16:19" x14ac:dyDescent="0.35">
      <c r="P430" t="str">
        <f>IF(Source!D427="","",IF(Source!J427="N",Source!D427,IF(Source!I427=Source!B427,Source!D427,"")))</f>
        <v>0269</v>
      </c>
      <c r="Q430" t="str">
        <f>IF($P430="","",Source!F427)</f>
        <v>0101</v>
      </c>
      <c r="R430" t="str">
        <f>IF($P430="","",Source!G427)</f>
        <v>GENERAL</v>
      </c>
      <c r="S430">
        <f>IF($P430="","",Source!H427)</f>
        <v>2235330</v>
      </c>
    </row>
    <row r="431" spans="16:19" x14ac:dyDescent="0.35">
      <c r="P431" t="str">
        <f>IF(Source!D428="","",IF(Source!J428="N",Source!D428,IF(Source!I428=Source!B428,Source!D428,"")))</f>
        <v>0189</v>
      </c>
      <c r="Q431" t="str">
        <f>IF($P431="","",Source!F428)</f>
        <v>0061</v>
      </c>
      <c r="R431" t="str">
        <f>IF($P431="","",Source!G428)</f>
        <v>RAINY DAY</v>
      </c>
      <c r="S431">
        <f>IF($P431="","",Source!H428)</f>
        <v>5000</v>
      </c>
    </row>
    <row r="432" spans="16:19" x14ac:dyDescent="0.35">
      <c r="P432" t="str">
        <f>IF(Source!D429="","",IF(Source!J429="N",Source!D429,IF(Source!I429=Source!B429,Source!D429,"")))</f>
        <v>0189</v>
      </c>
      <c r="Q432" t="str">
        <f>IF($P432="","",Source!F429)</f>
        <v>0101</v>
      </c>
      <c r="R432" t="str">
        <f>IF($P432="","",Source!G429)</f>
        <v>GENERAL</v>
      </c>
      <c r="S432">
        <f>IF($P432="","",Source!H429)</f>
        <v>217030</v>
      </c>
    </row>
    <row r="433" spans="16:19" x14ac:dyDescent="0.35">
      <c r="P433" t="str">
        <f>IF(Source!D430="","",IF(Source!J430="N",Source!D430,IF(Source!I430=Source!B430,Source!D430,"")))</f>
        <v>0189</v>
      </c>
      <c r="Q433" t="str">
        <f>IF($P433="","",Source!F430)</f>
        <v>0283</v>
      </c>
      <c r="R433" t="str">
        <f>IF($P433="","",Source!G430)</f>
        <v>L/R PAYMENT</v>
      </c>
      <c r="S433">
        <f>IF($P433="","",Source!H430)</f>
        <v>52226</v>
      </c>
    </row>
    <row r="434" spans="16:19" x14ac:dyDescent="0.35">
      <c r="P434" t="str">
        <f>IF(Source!D431="","",IF(Source!J431="N",Source!D431,IF(Source!I431=Source!B431,Source!D431,"")))</f>
        <v>0189</v>
      </c>
      <c r="Q434" t="str">
        <f>IF($P434="","",Source!F431)</f>
        <v>2011</v>
      </c>
      <c r="R434" t="str">
        <f>IF($P434="","",Source!G431)</f>
        <v>LIRF</v>
      </c>
      <c r="S434">
        <f>IF($P434="","",Source!H431)</f>
        <v>10851</v>
      </c>
    </row>
    <row r="435" spans="16:19" x14ac:dyDescent="0.35">
      <c r="P435" t="str">
        <f>IF(Source!D432="","",IF(Source!J432="N",Source!D432,IF(Source!I432=Source!B432,Source!D432,"")))</f>
        <v>0190</v>
      </c>
      <c r="Q435" t="str">
        <f>IF($P435="","",Source!F432)</f>
        <v>0061</v>
      </c>
      <c r="R435" t="str">
        <f>IF($P435="","",Source!G432)</f>
        <v>RAINY DAY</v>
      </c>
      <c r="S435">
        <f>IF($P435="","",Source!H432)</f>
        <v>15760</v>
      </c>
    </row>
    <row r="436" spans="16:19" x14ac:dyDescent="0.35">
      <c r="P436" t="str">
        <f>IF(Source!D433="","",IF(Source!J433="N",Source!D433,IF(Source!I433=Source!B433,Source!D433,"")))</f>
        <v>0190</v>
      </c>
      <c r="Q436" t="str">
        <f>IF($P436="","",Source!F433)</f>
        <v>0101</v>
      </c>
      <c r="R436" t="str">
        <f>IF($P436="","",Source!G433)</f>
        <v>GENERAL</v>
      </c>
      <c r="S436">
        <f>IF($P436="","",Source!H433)</f>
        <v>117184</v>
      </c>
    </row>
    <row r="437" spans="16:19" x14ac:dyDescent="0.35">
      <c r="P437" t="str">
        <f>IF(Source!D434="","",IF(Source!J434="N",Source!D434,IF(Source!I434=Source!B434,Source!D434,"")))</f>
        <v>0190</v>
      </c>
      <c r="Q437" t="str">
        <f>IF($P437="","",Source!F434)</f>
        <v>0180</v>
      </c>
      <c r="R437" t="str">
        <f>IF($P437="","",Source!G434)</f>
        <v>DEBT SERVICE</v>
      </c>
      <c r="S437">
        <f>IF($P437="","",Source!H434)</f>
        <v>29749</v>
      </c>
    </row>
    <row r="438" spans="16:19" x14ac:dyDescent="0.35">
      <c r="P438" t="str">
        <f>IF(Source!D435="","",IF(Source!J435="N",Source!D435,IF(Source!I435=Source!B435,Source!D435,"")))</f>
        <v>0190</v>
      </c>
      <c r="Q438" t="str">
        <f>IF($P438="","",Source!F435)</f>
        <v>2011</v>
      </c>
      <c r="R438" t="str">
        <f>IF($P438="","",Source!G435)</f>
        <v>LIRF</v>
      </c>
      <c r="S438">
        <f>IF($P438="","",Source!H435)</f>
        <v>83197</v>
      </c>
    </row>
    <row r="439" spans="16:19" x14ac:dyDescent="0.35">
      <c r="P439" t="str">
        <f>IF(Source!D436="","",IF(Source!J436="N",Source!D436,IF(Source!I436=Source!B436,Source!D436,"")))</f>
        <v>0191</v>
      </c>
      <c r="Q439" t="str">
        <f>IF($P439="","",Source!F436)</f>
        <v>0101</v>
      </c>
      <c r="R439" t="str">
        <f>IF($P439="","",Source!G436)</f>
        <v>GENERAL</v>
      </c>
      <c r="S439">
        <f>IF($P439="","",Source!H436)</f>
        <v>1183647</v>
      </c>
    </row>
    <row r="440" spans="16:19" x14ac:dyDescent="0.35">
      <c r="P440" t="str">
        <f>IF(Source!D437="","",IF(Source!J437="N",Source!D437,IF(Source!I437=Source!B437,Source!D437,"")))</f>
        <v>0191</v>
      </c>
      <c r="Q440" t="str">
        <f>IF($P440="","",Source!F437)</f>
        <v>0180</v>
      </c>
      <c r="R440" t="str">
        <f>IF($P440="","",Source!G437)</f>
        <v>DEBT SERVICE</v>
      </c>
      <c r="S440">
        <f>IF($P440="","",Source!H437)</f>
        <v>133663</v>
      </c>
    </row>
    <row r="441" spans="16:19" x14ac:dyDescent="0.35">
      <c r="P441" t="str">
        <f>IF(Source!D438="","",IF(Source!J438="N",Source!D438,IF(Source!I438=Source!B438,Source!D438,"")))</f>
        <v>0191</v>
      </c>
      <c r="Q441" t="str">
        <f>IF($P441="","",Source!F438)</f>
        <v>2011</v>
      </c>
      <c r="R441" t="str">
        <f>IF($P441="","",Source!G438)</f>
        <v>LIRF</v>
      </c>
      <c r="S441">
        <f>IF($P441="","",Source!H438)</f>
        <v>100000</v>
      </c>
    </row>
    <row r="442" spans="16:19" x14ac:dyDescent="0.35">
      <c r="P442" t="str">
        <f>IF(Source!D439="","",IF(Source!J439="N",Source!D439,IF(Source!I439=Source!B439,Source!D439,"")))</f>
        <v>0192</v>
      </c>
      <c r="Q442" t="str">
        <f>IF($P442="","",Source!F439)</f>
        <v>0101</v>
      </c>
      <c r="R442" t="str">
        <f>IF($P442="","",Source!G439)</f>
        <v>GENERAL</v>
      </c>
      <c r="S442">
        <f>IF($P442="","",Source!H439)</f>
        <v>109360</v>
      </c>
    </row>
    <row r="443" spans="16:19" x14ac:dyDescent="0.35">
      <c r="P443" t="str">
        <f>IF(Source!D440="","",IF(Source!J440="N",Source!D440,IF(Source!I440=Source!B440,Source!D440,"")))</f>
        <v>0193</v>
      </c>
      <c r="Q443" t="str">
        <f>IF($P443="","",Source!F440)</f>
        <v>0061</v>
      </c>
      <c r="R443" t="str">
        <f>IF($P443="","",Source!G440)</f>
        <v>RAINY DAY</v>
      </c>
      <c r="S443">
        <f>IF($P443="","",Source!H440)</f>
        <v>50000</v>
      </c>
    </row>
    <row r="444" spans="16:19" x14ac:dyDescent="0.35">
      <c r="P444" t="str">
        <f>IF(Source!D441="","",IF(Source!J441="N",Source!D441,IF(Source!I441=Source!B441,Source!D441,"")))</f>
        <v>0193</v>
      </c>
      <c r="Q444" t="str">
        <f>IF($P444="","",Source!F441)</f>
        <v>0101</v>
      </c>
      <c r="R444" t="str">
        <f>IF($P444="","",Source!G441)</f>
        <v>GENERAL</v>
      </c>
      <c r="S444">
        <f>IF($P444="","",Source!H441)</f>
        <v>1229876</v>
      </c>
    </row>
    <row r="445" spans="16:19" x14ac:dyDescent="0.35">
      <c r="P445" t="str">
        <f>IF(Source!D442="","",IF(Source!J442="N",Source!D442,IF(Source!I442=Source!B442,Source!D442,"")))</f>
        <v>0194</v>
      </c>
      <c r="Q445" t="str">
        <f>IF($P445="","",Source!F442)</f>
        <v>0101</v>
      </c>
      <c r="R445" t="str">
        <f>IF($P445="","",Source!G442)</f>
        <v>GENERAL</v>
      </c>
      <c r="S445">
        <f>IF($P445="","",Source!H442)</f>
        <v>57068</v>
      </c>
    </row>
    <row r="446" spans="16:19" x14ac:dyDescent="0.35">
      <c r="P446" t="str">
        <f>IF(Source!D443="","",IF(Source!J443="N",Source!D443,IF(Source!I443=Source!B443,Source!D443,"")))</f>
        <v>0195</v>
      </c>
      <c r="Q446" t="str">
        <f>IF($P446="","",Source!F443)</f>
        <v>0101</v>
      </c>
      <c r="R446" t="str">
        <f>IF($P446="","",Source!G443)</f>
        <v>GENERAL</v>
      </c>
      <c r="S446">
        <f>IF($P446="","",Source!H443)</f>
        <v>33404</v>
      </c>
    </row>
    <row r="447" spans="16:19" x14ac:dyDescent="0.35">
      <c r="P447" t="str">
        <f>IF(Source!D444="","",IF(Source!J444="N",Source!D444,IF(Source!I444=Source!B444,Source!D444,"")))</f>
        <v>0196</v>
      </c>
      <c r="Q447" t="str">
        <f>IF($P447="","",Source!F444)</f>
        <v>0101</v>
      </c>
      <c r="R447" t="str">
        <f>IF($P447="","",Source!G444)</f>
        <v>GENERAL</v>
      </c>
      <c r="S447">
        <f>IF($P447="","",Source!H444)</f>
        <v>189790</v>
      </c>
    </row>
    <row r="448" spans="16:19" x14ac:dyDescent="0.35">
      <c r="P448" t="str">
        <f>IF(Source!D445="","",IF(Source!J445="N",Source!D445,IF(Source!I445=Source!B445,Source!D445,"")))</f>
        <v>0197</v>
      </c>
      <c r="Q448" t="str">
        <f>IF($P448="","",Source!F445)</f>
        <v>0101</v>
      </c>
      <c r="R448" t="str">
        <f>IF($P448="","",Source!G445)</f>
        <v>GENERAL</v>
      </c>
      <c r="S448">
        <f>IF($P448="","",Source!H445)</f>
        <v>604720</v>
      </c>
    </row>
    <row r="449" spans="16:19" x14ac:dyDescent="0.35">
      <c r="P449" t="str">
        <f>IF(Source!D446="","",IF(Source!J446="N",Source!D446,IF(Source!I446=Source!B446,Source!D446,"")))</f>
        <v>0197</v>
      </c>
      <c r="Q449" t="str">
        <f>IF($P449="","",Source!F446)</f>
        <v>2011</v>
      </c>
      <c r="R449" t="str">
        <f>IF($P449="","",Source!G446)</f>
        <v>LIRF</v>
      </c>
      <c r="S449">
        <f>IF($P449="","",Source!H446)</f>
        <v>100000</v>
      </c>
    </row>
    <row r="450" spans="16:19" x14ac:dyDescent="0.35">
      <c r="P450" t="str">
        <f>IF(Source!D447="","",IF(Source!J447="N",Source!D447,IF(Source!I447=Source!B447,Source!D447,"")))</f>
        <v>0198</v>
      </c>
      <c r="Q450" t="str">
        <f>IF($P450="","",Source!F447)</f>
        <v>0101</v>
      </c>
      <c r="R450" t="str">
        <f>IF($P450="","",Source!G447)</f>
        <v>GENERAL</v>
      </c>
      <c r="S450">
        <f>IF($P450="","",Source!H447)</f>
        <v>135794</v>
      </c>
    </row>
    <row r="451" spans="16:19" x14ac:dyDescent="0.35">
      <c r="P451" t="str">
        <f>IF(Source!D448="","",IF(Source!J448="N",Source!D448,IF(Source!I448=Source!B448,Source!D448,"")))</f>
        <v>0199</v>
      </c>
      <c r="Q451" t="str">
        <f>IF($P451="","",Source!F448)</f>
        <v>0061</v>
      </c>
      <c r="R451" t="str">
        <f>IF($P451="","",Source!G448)</f>
        <v>RAINY DAY</v>
      </c>
      <c r="S451">
        <f>IF($P451="","",Source!H448)</f>
        <v>55186</v>
      </c>
    </row>
    <row r="452" spans="16:19" x14ac:dyDescent="0.35">
      <c r="P452" t="str">
        <f>IF(Source!D449="","",IF(Source!J449="N",Source!D449,IF(Source!I449=Source!B449,Source!D449,"")))</f>
        <v>0199</v>
      </c>
      <c r="Q452" t="str">
        <f>IF($P452="","",Source!F449)</f>
        <v>0101</v>
      </c>
      <c r="R452" t="str">
        <f>IF($P452="","",Source!G449)</f>
        <v>GENERAL</v>
      </c>
      <c r="S452">
        <f>IF($P452="","",Source!H449)</f>
        <v>1109985</v>
      </c>
    </row>
    <row r="453" spans="16:19" x14ac:dyDescent="0.35">
      <c r="P453" t="str">
        <f>IF(Source!D450="","",IF(Source!J450="N",Source!D450,IF(Source!I450=Source!B450,Source!D450,"")))</f>
        <v>0199</v>
      </c>
      <c r="Q453" t="str">
        <f>IF($P453="","",Source!F450)</f>
        <v>2011</v>
      </c>
      <c r="R453" t="str">
        <f>IF($P453="","",Source!G450)</f>
        <v>LIRF</v>
      </c>
      <c r="S453">
        <f>IF($P453="","",Source!H450)</f>
        <v>40000</v>
      </c>
    </row>
    <row r="454" spans="16:19" x14ac:dyDescent="0.35">
      <c r="P454" t="str">
        <f>IF(Source!D451="","",IF(Source!J451="N",Source!D451,IF(Source!I451=Source!B451,Source!D451,"")))</f>
        <v>0200</v>
      </c>
      <c r="Q454" t="str">
        <f>IF($P454="","",Source!F451)</f>
        <v>0101</v>
      </c>
      <c r="R454" t="str">
        <f>IF($P454="","",Source!G451)</f>
        <v>GENERAL</v>
      </c>
      <c r="S454">
        <f>IF($P454="","",Source!H451)</f>
        <v>494335</v>
      </c>
    </row>
    <row r="455" spans="16:19" x14ac:dyDescent="0.35">
      <c r="P455" t="str">
        <f>IF(Source!D452="","",IF(Source!J452="N",Source!D452,IF(Source!I452=Source!B452,Source!D452,"")))</f>
        <v>0201</v>
      </c>
      <c r="Q455" t="str">
        <f>IF($P455="","",Source!F452)</f>
        <v>0101</v>
      </c>
      <c r="R455" t="str">
        <f>IF($P455="","",Source!G452)</f>
        <v>GENERAL</v>
      </c>
      <c r="S455">
        <f>IF($P455="","",Source!H452)</f>
        <v>22525</v>
      </c>
    </row>
    <row r="456" spans="16:19" x14ac:dyDescent="0.35">
      <c r="P456" t="str">
        <f>IF(Source!D453="","",IF(Source!J453="N",Source!D453,IF(Source!I453=Source!B453,Source!D453,"")))</f>
        <v>0202</v>
      </c>
      <c r="Q456" t="str">
        <f>IF($P456="","",Source!F453)</f>
        <v>0061</v>
      </c>
      <c r="R456" t="str">
        <f>IF($P456="","",Source!G453)</f>
        <v>RAINY DAY</v>
      </c>
      <c r="S456">
        <f>IF($P456="","",Source!H453)</f>
        <v>5000</v>
      </c>
    </row>
    <row r="457" spans="16:19" x14ac:dyDescent="0.35">
      <c r="P457" t="str">
        <f>IF(Source!D454="","",IF(Source!J454="N",Source!D454,IF(Source!I454=Source!B454,Source!D454,"")))</f>
        <v>0202</v>
      </c>
      <c r="Q457" t="str">
        <f>IF($P457="","",Source!F454)</f>
        <v>0101</v>
      </c>
      <c r="R457" t="str">
        <f>IF($P457="","",Source!G454)</f>
        <v>GENERAL</v>
      </c>
      <c r="S457">
        <f>IF($P457="","",Source!H454)</f>
        <v>387689</v>
      </c>
    </row>
    <row r="458" spans="16:19" x14ac:dyDescent="0.35">
      <c r="P458" t="str">
        <f>IF(Source!D455="","",IF(Source!J455="N",Source!D455,IF(Source!I455=Source!B455,Source!D455,"")))</f>
        <v>0202</v>
      </c>
      <c r="Q458" t="str">
        <f>IF($P458="","",Source!F455)</f>
        <v>0180</v>
      </c>
      <c r="R458" t="str">
        <f>IF($P458="","",Source!G455)</f>
        <v>DEBT SERVICE</v>
      </c>
      <c r="S458">
        <f>IF($P458="","",Source!H455)</f>
        <v>0</v>
      </c>
    </row>
    <row r="459" spans="16:19" x14ac:dyDescent="0.35">
      <c r="P459" t="str">
        <f>IF(Source!D456="","",IF(Source!J456="N",Source!D456,IF(Source!I456=Source!B456,Source!D456,"")))</f>
        <v>0202</v>
      </c>
      <c r="Q459" t="str">
        <f>IF($P459="","",Source!F456)</f>
        <v>2011</v>
      </c>
      <c r="R459" t="str">
        <f>IF($P459="","",Source!G456)</f>
        <v>LIRF</v>
      </c>
      <c r="S459">
        <f>IF($P459="","",Source!H456)</f>
        <v>5000</v>
      </c>
    </row>
    <row r="460" spans="16:19" x14ac:dyDescent="0.35">
      <c r="P460" t="str">
        <f>IF(Source!D457="","",IF(Source!J457="N",Source!D457,IF(Source!I457=Source!B457,Source!D457,"")))</f>
        <v>0203</v>
      </c>
      <c r="Q460" t="str">
        <f>IF($P460="","",Source!F457)</f>
        <v>0101</v>
      </c>
      <c r="R460" t="str">
        <f>IF($P460="","",Source!G457)</f>
        <v>GENERAL</v>
      </c>
      <c r="S460">
        <f>IF($P460="","",Source!H457)</f>
        <v>6118550</v>
      </c>
    </row>
    <row r="461" spans="16:19" x14ac:dyDescent="0.35">
      <c r="P461" t="str">
        <f>IF(Source!D458="","",IF(Source!J458="N",Source!D458,IF(Source!I458=Source!B458,Source!D458,"")))</f>
        <v>0203</v>
      </c>
      <c r="Q461" t="str">
        <f>IF($P461="","",Source!F458)</f>
        <v>0180</v>
      </c>
      <c r="R461" t="str">
        <f>IF($P461="","",Source!G458)</f>
        <v>DEBT SERVICE</v>
      </c>
      <c r="S461">
        <f>IF($P461="","",Source!H458)</f>
        <v>699182</v>
      </c>
    </row>
    <row r="462" spans="16:19" x14ac:dyDescent="0.35">
      <c r="P462" t="str">
        <f>IF(Source!D459="","",IF(Source!J459="N",Source!D459,IF(Source!I459=Source!B459,Source!D459,"")))</f>
        <v>0204</v>
      </c>
      <c r="Q462" t="str">
        <f>IF($P462="","",Source!F459)</f>
        <v>0061</v>
      </c>
      <c r="R462" t="str">
        <f>IF($P462="","",Source!G459)</f>
        <v>RAINY DAY</v>
      </c>
      <c r="S462">
        <f>IF($P462="","",Source!H459)</f>
        <v>250000</v>
      </c>
    </row>
    <row r="463" spans="16:19" x14ac:dyDescent="0.35">
      <c r="P463" t="str">
        <f>IF(Source!D460="","",IF(Source!J460="N",Source!D460,IF(Source!I460=Source!B460,Source!D460,"")))</f>
        <v>0204</v>
      </c>
      <c r="Q463" t="str">
        <f>IF($P463="","",Source!F460)</f>
        <v>0101</v>
      </c>
      <c r="R463" t="str">
        <f>IF($P463="","",Source!G460)</f>
        <v>GENERAL</v>
      </c>
      <c r="S463">
        <f>IF($P463="","",Source!H460)</f>
        <v>1171136</v>
      </c>
    </row>
    <row r="464" spans="16:19" x14ac:dyDescent="0.35">
      <c r="P464" t="str">
        <f>IF(Source!D461="","",IF(Source!J461="N",Source!D461,IF(Source!I461=Source!B461,Source!D461,"")))</f>
        <v>0204</v>
      </c>
      <c r="Q464" t="str">
        <f>IF($P464="","",Source!F461)</f>
        <v>0180</v>
      </c>
      <c r="R464" t="str">
        <f>IF($P464="","",Source!G461)</f>
        <v>DEBT SERVICE</v>
      </c>
      <c r="S464">
        <f>IF($P464="","",Source!H461)</f>
        <v>92451</v>
      </c>
    </row>
    <row r="465" spans="16:19" x14ac:dyDescent="0.35">
      <c r="P465" t="str">
        <f>IF(Source!D462="","",IF(Source!J462="N",Source!D462,IF(Source!I462=Source!B462,Source!D462,"")))</f>
        <v>0205</v>
      </c>
      <c r="Q465" t="str">
        <f>IF($P465="","",Source!F462)</f>
        <v>0061</v>
      </c>
      <c r="R465" t="str">
        <f>IF($P465="","",Source!G462)</f>
        <v>RAINY DAY</v>
      </c>
      <c r="S465">
        <f>IF($P465="","",Source!H462)</f>
        <v>48390</v>
      </c>
    </row>
    <row r="466" spans="16:19" x14ac:dyDescent="0.35">
      <c r="P466" t="str">
        <f>IF(Source!D463="","",IF(Source!J463="N",Source!D463,IF(Source!I463=Source!B463,Source!D463,"")))</f>
        <v>0205</v>
      </c>
      <c r="Q466" t="str">
        <f>IF($P466="","",Source!F463)</f>
        <v>0101</v>
      </c>
      <c r="R466" t="str">
        <f>IF($P466="","",Source!G463)</f>
        <v>GENERAL</v>
      </c>
      <c r="S466">
        <f>IF($P466="","",Source!H463)</f>
        <v>159950</v>
      </c>
    </row>
    <row r="467" spans="16:19" x14ac:dyDescent="0.35">
      <c r="P467" t="str">
        <f>IF(Source!D464="","",IF(Source!J464="N",Source!D464,IF(Source!I464=Source!B464,Source!D464,"")))</f>
        <v>0205</v>
      </c>
      <c r="Q467" t="str">
        <f>IF($P467="","",Source!F464)</f>
        <v>0180</v>
      </c>
      <c r="R467" t="str">
        <f>IF($P467="","",Source!G464)</f>
        <v>DEBT SERVICE</v>
      </c>
      <c r="S467">
        <f>IF($P467="","",Source!H464)</f>
        <v>92350</v>
      </c>
    </row>
    <row r="468" spans="16:19" x14ac:dyDescent="0.35">
      <c r="P468" t="str">
        <f>IF(Source!D465="","",IF(Source!J465="N",Source!D465,IF(Source!I465=Source!B465,Source!D465,"")))</f>
        <v>0206</v>
      </c>
      <c r="Q468" t="str">
        <f>IF($P468="","",Source!F465)</f>
        <v>0061</v>
      </c>
      <c r="R468" t="str">
        <f>IF($P468="","",Source!G465)</f>
        <v>RAINY DAY</v>
      </c>
      <c r="S468">
        <f>IF($P468="","",Source!H465)</f>
        <v>4000000</v>
      </c>
    </row>
    <row r="469" spans="16:19" x14ac:dyDescent="0.35">
      <c r="P469" t="str">
        <f>IF(Source!D466="","",IF(Source!J466="N",Source!D466,IF(Source!I466=Source!B466,Source!D466,"")))</f>
        <v>0206</v>
      </c>
      <c r="Q469" t="str">
        <f>IF($P469="","",Source!F466)</f>
        <v>0101</v>
      </c>
      <c r="R469" t="str">
        <f>IF($P469="","",Source!G466)</f>
        <v>GENERAL</v>
      </c>
      <c r="S469">
        <f>IF($P469="","",Source!H466)</f>
        <v>21221912</v>
      </c>
    </row>
    <row r="470" spans="16:19" x14ac:dyDescent="0.35">
      <c r="P470" t="str">
        <f>IF(Source!D467="","",IF(Source!J467="N",Source!D467,IF(Source!I467=Source!B467,Source!D467,"")))</f>
        <v>0206</v>
      </c>
      <c r="Q470" t="str">
        <f>IF($P470="","",Source!F467)</f>
        <v>0180</v>
      </c>
      <c r="R470" t="str">
        <f>IF($P470="","",Source!G467)</f>
        <v>DEBT SERVICE</v>
      </c>
      <c r="S470">
        <f>IF($P470="","",Source!H467)</f>
        <v>1485387</v>
      </c>
    </row>
    <row r="471" spans="16:19" x14ac:dyDescent="0.35">
      <c r="P471" t="str">
        <f>IF(Source!D468="","",IF(Source!J468="N",Source!D468,IF(Source!I468=Source!B468,Source!D468,"")))</f>
        <v>0206</v>
      </c>
      <c r="Q471" t="str">
        <f>IF($P471="","",Source!F468)</f>
        <v>2011</v>
      </c>
      <c r="R471" t="str">
        <f>IF($P471="","",Source!G468)</f>
        <v>LIRF</v>
      </c>
      <c r="S471">
        <f>IF($P471="","",Source!H468)</f>
        <v>450000</v>
      </c>
    </row>
    <row r="472" spans="16:19" x14ac:dyDescent="0.35">
      <c r="P472" t="str">
        <f>IF(Source!D469="","",IF(Source!J469="N",Source!D469,IF(Source!I469=Source!B469,Source!D469,"")))</f>
        <v>0207</v>
      </c>
      <c r="Q472" t="str">
        <f>IF($P472="","",Source!F469)</f>
        <v>0101</v>
      </c>
      <c r="R472" t="str">
        <f>IF($P472="","",Source!G469)</f>
        <v>GENERAL</v>
      </c>
      <c r="S472">
        <f>IF($P472="","",Source!H469)</f>
        <v>1062292</v>
      </c>
    </row>
    <row r="473" spans="16:19" x14ac:dyDescent="0.35">
      <c r="P473" t="str">
        <f>IF(Source!D470="","",IF(Source!J470="N",Source!D470,IF(Source!I470=Source!B470,Source!D470,"")))</f>
        <v>0208</v>
      </c>
      <c r="Q473" t="str">
        <f>IF($P473="","",Source!F470)</f>
        <v>0061</v>
      </c>
      <c r="R473" t="str">
        <f>IF($P473="","",Source!G470)</f>
        <v>RAINY DAY</v>
      </c>
      <c r="S473">
        <f>IF($P473="","",Source!H470)</f>
        <v>80000</v>
      </c>
    </row>
    <row r="474" spans="16:19" x14ac:dyDescent="0.35">
      <c r="P474" t="str">
        <f>IF(Source!D471="","",IF(Source!J471="N",Source!D471,IF(Source!I471=Source!B471,Source!D471,"")))</f>
        <v>0208</v>
      </c>
      <c r="Q474" t="str">
        <f>IF($P474="","",Source!F471)</f>
        <v>0101</v>
      </c>
      <c r="R474" t="str">
        <f>IF($P474="","",Source!G471)</f>
        <v>GENERAL</v>
      </c>
      <c r="S474">
        <f>IF($P474="","",Source!H471)</f>
        <v>1505949</v>
      </c>
    </row>
    <row r="475" spans="16:19" x14ac:dyDescent="0.35">
      <c r="P475" t="str">
        <f>IF(Source!D472="","",IF(Source!J472="N",Source!D472,IF(Source!I472=Source!B472,Source!D472,"")))</f>
        <v>0208</v>
      </c>
      <c r="Q475" t="str">
        <f>IF($P475="","",Source!F472)</f>
        <v>0180</v>
      </c>
      <c r="R475" t="str">
        <f>IF($P475="","",Source!G472)</f>
        <v>DEBT SERVICE</v>
      </c>
      <c r="S475">
        <f>IF($P475="","",Source!H472)</f>
        <v>416425</v>
      </c>
    </row>
    <row r="476" spans="16:19" x14ac:dyDescent="0.35">
      <c r="P476" t="str">
        <f>IF(Source!D473="","",IF(Source!J473="N",Source!D473,IF(Source!I473=Source!B473,Source!D473,"")))</f>
        <v>0208</v>
      </c>
      <c r="Q476" t="str">
        <f>IF($P476="","",Source!F473)</f>
        <v>2011</v>
      </c>
      <c r="R476" t="str">
        <f>IF($P476="","",Source!G473)</f>
        <v>LIRF</v>
      </c>
      <c r="S476">
        <f>IF($P476="","",Source!H473)</f>
        <v>60000</v>
      </c>
    </row>
    <row r="477" spans="16:19" x14ac:dyDescent="0.35">
      <c r="P477" t="str">
        <f>IF(Source!D474="","",IF(Source!J474="N",Source!D474,IF(Source!I474=Source!B474,Source!D474,"")))</f>
        <v>0294</v>
      </c>
      <c r="Q477" t="str">
        <f>IF($P477="","",Source!F474)</f>
        <v>0061</v>
      </c>
      <c r="R477" t="str">
        <f>IF($P477="","",Source!G474)</f>
        <v>RAINY DAY</v>
      </c>
      <c r="S477">
        <f>IF($P477="","",Source!H474)</f>
        <v>100000</v>
      </c>
    </row>
    <row r="478" spans="16:19" x14ac:dyDescent="0.35">
      <c r="P478" t="str">
        <f>IF(Source!D475="","",IF(Source!J475="N",Source!D475,IF(Source!I475=Source!B475,Source!D475,"")))</f>
        <v>0294</v>
      </c>
      <c r="Q478" t="str">
        <f>IF($P478="","",Source!F475)</f>
        <v>0101</v>
      </c>
      <c r="R478" t="str">
        <f>IF($P478="","",Source!G475)</f>
        <v>GENERAL</v>
      </c>
      <c r="S478">
        <f>IF($P478="","",Source!H475)</f>
        <v>1579965</v>
      </c>
    </row>
    <row r="479" spans="16:19" x14ac:dyDescent="0.35">
      <c r="P479" t="str">
        <f>IF(Source!D476="","",IF(Source!J476="N",Source!D476,IF(Source!I476=Source!B476,Source!D476,"")))</f>
        <v>0294</v>
      </c>
      <c r="Q479" t="str">
        <f>IF($P479="","",Source!F476)</f>
        <v>2011</v>
      </c>
      <c r="R479" t="str">
        <f>IF($P479="","",Source!G476)</f>
        <v>LIRF</v>
      </c>
      <c r="S479">
        <f>IF($P479="","",Source!H476)</f>
        <v>40000</v>
      </c>
    </row>
    <row r="480" spans="16:19" x14ac:dyDescent="0.35">
      <c r="P480" t="str">
        <f>IF(Source!D477="","",IF(Source!J477="N",Source!D477,IF(Source!I477=Source!B477,Source!D477,"")))</f>
        <v>0301</v>
      </c>
      <c r="Q480" t="str">
        <f>IF($P480="","",Source!F477)</f>
        <v>0101</v>
      </c>
      <c r="R480" t="str">
        <f>IF($P480="","",Source!G477)</f>
        <v>GENERAL</v>
      </c>
      <c r="S480">
        <f>IF($P480="","",Source!H477)</f>
        <v>642000</v>
      </c>
    </row>
    <row r="481" spans="16:19" x14ac:dyDescent="0.35">
      <c r="P481" t="str">
        <f>IF(Source!D478="","",IF(Source!J478="N",Source!D478,IF(Source!I478=Source!B478,Source!D478,"")))</f>
        <v>0301</v>
      </c>
      <c r="Q481" t="str">
        <f>IF($P481="","",Source!F478)</f>
        <v>2011</v>
      </c>
      <c r="R481" t="str">
        <f>IF($P481="","",Source!G478)</f>
        <v>LIRF</v>
      </c>
      <c r="S481">
        <f>IF($P481="","",Source!H478)</f>
        <v>100000</v>
      </c>
    </row>
    <row r="482" spans="16:19" x14ac:dyDescent="0.35">
      <c r="P482" t="str">
        <f>IF(Source!D479="","",IF(Source!J479="N",Source!D479,IF(Source!I479=Source!B479,Source!D479,"")))</f>
        <v>0213</v>
      </c>
      <c r="Q482" t="str">
        <f>IF($P482="","",Source!F479)</f>
        <v>0101</v>
      </c>
      <c r="R482" t="str">
        <f>IF($P482="","",Source!G479)</f>
        <v>GENERAL</v>
      </c>
      <c r="S482">
        <f>IF($P482="","",Source!H479)</f>
        <v>356325</v>
      </c>
    </row>
    <row r="483" spans="16:19" x14ac:dyDescent="0.35">
      <c r="P483" t="str">
        <f>IF(Source!D480="","",IF(Source!J480="N",Source!D480,IF(Source!I480=Source!B480,Source!D480,"")))</f>
        <v>0214</v>
      </c>
      <c r="Q483" t="str">
        <f>IF($P483="","",Source!F480)</f>
        <v>0101</v>
      </c>
      <c r="R483" t="str">
        <f>IF($P483="","",Source!G480)</f>
        <v>GENERAL</v>
      </c>
      <c r="S483">
        <f>IF($P483="","",Source!H480)</f>
        <v>1289626</v>
      </c>
    </row>
    <row r="484" spans="16:19" x14ac:dyDescent="0.35">
      <c r="P484" t="str">
        <f>IF(Source!D481="","",IF(Source!J481="N",Source!D481,IF(Source!I481=Source!B481,Source!D481,"")))</f>
        <v>0214</v>
      </c>
      <c r="Q484" t="str">
        <f>IF($P484="","",Source!F481)</f>
        <v>0283</v>
      </c>
      <c r="R484" t="str">
        <f>IF($P484="","",Source!G481)</f>
        <v>L/R PAYMENT</v>
      </c>
      <c r="S484">
        <f>IF($P484="","",Source!H481)</f>
        <v>123124</v>
      </c>
    </row>
    <row r="485" spans="16:19" x14ac:dyDescent="0.35">
      <c r="P485" t="str">
        <f>IF(Source!D482="","",IF(Source!J482="N",Source!D482,IF(Source!I482=Source!B482,Source!D482,"")))</f>
        <v>0214</v>
      </c>
      <c r="Q485" t="str">
        <f>IF($P485="","",Source!F482)</f>
        <v>2011</v>
      </c>
      <c r="R485" t="str">
        <f>IF($P485="","",Source!G482)</f>
        <v>LIRF</v>
      </c>
      <c r="S485">
        <f>IF($P485="","",Source!H482)</f>
        <v>20000</v>
      </c>
    </row>
    <row r="486" spans="16:19" x14ac:dyDescent="0.35">
      <c r="P486" t="str">
        <f>IF(Source!D483="","",IF(Source!J483="N",Source!D483,IF(Source!I483=Source!B483,Source!D483,"")))</f>
        <v>0215</v>
      </c>
      <c r="Q486" t="str">
        <f>IF($P486="","",Source!F483)</f>
        <v>0061</v>
      </c>
      <c r="R486" t="str">
        <f>IF($P486="","",Source!G483)</f>
        <v>RAINY DAY</v>
      </c>
      <c r="S486">
        <f>IF($P486="","",Source!H483)</f>
        <v>44500</v>
      </c>
    </row>
    <row r="487" spans="16:19" x14ac:dyDescent="0.35">
      <c r="P487" t="str">
        <f>IF(Source!D484="","",IF(Source!J484="N",Source!D484,IF(Source!I484=Source!B484,Source!D484,"")))</f>
        <v>0215</v>
      </c>
      <c r="Q487" t="str">
        <f>IF($P487="","",Source!F484)</f>
        <v>0101</v>
      </c>
      <c r="R487" t="str">
        <f>IF($P487="","",Source!G484)</f>
        <v>GENERAL</v>
      </c>
      <c r="S487">
        <f>IF($P487="","",Source!H484)</f>
        <v>1122836</v>
      </c>
    </row>
    <row r="488" spans="16:19" x14ac:dyDescent="0.35">
      <c r="P488" t="str">
        <f>IF(Source!D485="","",IF(Source!J485="N",Source!D485,IF(Source!I485=Source!B485,Source!D485,"")))</f>
        <v>0215</v>
      </c>
      <c r="Q488" t="str">
        <f>IF($P488="","",Source!F485)</f>
        <v>0180</v>
      </c>
      <c r="R488" t="str">
        <f>IF($P488="","",Source!G485)</f>
        <v>DEBT SERVICE</v>
      </c>
      <c r="S488">
        <f>IF($P488="","",Source!H485)</f>
        <v>252498</v>
      </c>
    </row>
    <row r="489" spans="16:19" x14ac:dyDescent="0.35">
      <c r="P489" t="str">
        <f>IF(Source!D486="","",IF(Source!J486="N",Source!D486,IF(Source!I486=Source!B486,Source!D486,"")))</f>
        <v>0216</v>
      </c>
      <c r="Q489" t="str">
        <f>IF($P489="","",Source!F486)</f>
        <v>0061</v>
      </c>
      <c r="R489" t="str">
        <f>IF($P489="","",Source!G486)</f>
        <v>RAINY DAY</v>
      </c>
      <c r="S489">
        <f>IF($P489="","",Source!H486)</f>
        <v>70000</v>
      </c>
    </row>
    <row r="490" spans="16:19" x14ac:dyDescent="0.35">
      <c r="P490" t="str">
        <f>IF(Source!D487="","",IF(Source!J487="N",Source!D487,IF(Source!I487=Source!B487,Source!D487,"")))</f>
        <v>0216</v>
      </c>
      <c r="Q490" t="str">
        <f>IF($P490="","",Source!F487)</f>
        <v>0101</v>
      </c>
      <c r="R490" t="str">
        <f>IF($P490="","",Source!G487)</f>
        <v>GENERAL</v>
      </c>
      <c r="S490">
        <f>IF($P490="","",Source!H487)</f>
        <v>1354600</v>
      </c>
    </row>
    <row r="491" spans="16:19" x14ac:dyDescent="0.35">
      <c r="P491" t="str">
        <f>IF(Source!D488="","",IF(Source!J488="N",Source!D488,IF(Source!I488=Source!B488,Source!D488,"")))</f>
        <v>0216</v>
      </c>
      <c r="Q491" t="str">
        <f>IF($P491="","",Source!F488)</f>
        <v>2011</v>
      </c>
      <c r="R491" t="str">
        <f>IF($P491="","",Source!G488)</f>
        <v>LIRF</v>
      </c>
      <c r="S491">
        <f>IF($P491="","",Source!H488)</f>
        <v>150000</v>
      </c>
    </row>
    <row r="492" spans="16:19" x14ac:dyDescent="0.35">
      <c r="P492" t="str">
        <f>IF(Source!D489="","",IF(Source!J489="N",Source!D489,IF(Source!I489=Source!B489,Source!D489,"")))</f>
        <v>0217</v>
      </c>
      <c r="Q492" t="str">
        <f>IF($P492="","",Source!F489)</f>
        <v>0101</v>
      </c>
      <c r="R492" t="str">
        <f>IF($P492="","",Source!G489)</f>
        <v>GENERAL</v>
      </c>
      <c r="S492">
        <f>IF($P492="","",Source!H489)</f>
        <v>1787712</v>
      </c>
    </row>
    <row r="493" spans="16:19" x14ac:dyDescent="0.35">
      <c r="P493" t="str">
        <f>IF(Source!D490="","",IF(Source!J490="N",Source!D490,IF(Source!I490=Source!B490,Source!D490,"")))</f>
        <v>0218</v>
      </c>
      <c r="Q493" t="str">
        <f>IF($P493="","",Source!F490)</f>
        <v>0061</v>
      </c>
      <c r="R493" t="str">
        <f>IF($P493="","",Source!G490)</f>
        <v>RAINY DAY</v>
      </c>
      <c r="S493">
        <f>IF($P493="","",Source!H490)</f>
        <v>6000</v>
      </c>
    </row>
    <row r="494" spans="16:19" x14ac:dyDescent="0.35">
      <c r="P494" t="str">
        <f>IF(Source!D491="","",IF(Source!J491="N",Source!D491,IF(Source!I491=Source!B491,Source!D491,"")))</f>
        <v>0218</v>
      </c>
      <c r="Q494" t="str">
        <f>IF($P494="","",Source!F491)</f>
        <v>0101</v>
      </c>
      <c r="R494" t="str">
        <f>IF($P494="","",Source!G491)</f>
        <v>GENERAL</v>
      </c>
      <c r="S494">
        <f>IF($P494="","",Source!H491)</f>
        <v>393258</v>
      </c>
    </row>
    <row r="495" spans="16:19" x14ac:dyDescent="0.35">
      <c r="P495" t="str">
        <f>IF(Source!D492="","",IF(Source!J492="N",Source!D492,IF(Source!I492=Source!B492,Source!D492,"")))</f>
        <v>0218</v>
      </c>
      <c r="Q495" t="str">
        <f>IF($P495="","",Source!F492)</f>
        <v>2011</v>
      </c>
      <c r="R495" t="str">
        <f>IF($P495="","",Source!G492)</f>
        <v>LIRF</v>
      </c>
      <c r="S495">
        <f>IF($P495="","",Source!H492)</f>
        <v>6677</v>
      </c>
    </row>
    <row r="496" spans="16:19" x14ac:dyDescent="0.35">
      <c r="P496" t="str">
        <f>IF(Source!D493="","",IF(Source!J493="N",Source!D493,IF(Source!I493=Source!B493,Source!D493,"")))</f>
        <v/>
      </c>
      <c r="Q496" t="str">
        <f>IF($P496="","",Source!F493)</f>
        <v/>
      </c>
      <c r="R496" t="str">
        <f>IF($P496="","",Source!G493)</f>
        <v/>
      </c>
      <c r="S496" t="str">
        <f>IF($P496="","",Source!H493)</f>
        <v/>
      </c>
    </row>
    <row r="497" spans="16:19" x14ac:dyDescent="0.35">
      <c r="P497" t="str">
        <f>IF(Source!D494="","",IF(Source!J494="N",Source!D494,IF(Source!I494=Source!B494,Source!D494,"")))</f>
        <v/>
      </c>
      <c r="Q497" t="str">
        <f>IF($P497="","",Source!F494)</f>
        <v/>
      </c>
      <c r="R497" t="str">
        <f>IF($P497="","",Source!G494)</f>
        <v/>
      </c>
      <c r="S497" t="str">
        <f>IF($P497="","",Source!H494)</f>
        <v/>
      </c>
    </row>
    <row r="498" spans="16:19" x14ac:dyDescent="0.35">
      <c r="P498" t="str">
        <f>IF(Source!D495="","",IF(Source!J495="N",Source!D495,IF(Source!I495=Source!B495,Source!D495,"")))</f>
        <v/>
      </c>
      <c r="Q498" t="str">
        <f>IF($P498="","",Source!F495)</f>
        <v/>
      </c>
      <c r="R498" t="str">
        <f>IF($P498="","",Source!G495)</f>
        <v/>
      </c>
      <c r="S498" t="str">
        <f>IF($P498="","",Source!H495)</f>
        <v/>
      </c>
    </row>
    <row r="499" spans="16:19" x14ac:dyDescent="0.35">
      <c r="P499" t="str">
        <f>IF(Source!D496="","",IF(Source!J496="N",Source!D496,IF(Source!I496=Source!B496,Source!D496,"")))</f>
        <v/>
      </c>
      <c r="Q499" t="str">
        <f>IF($P499="","",Source!F496)</f>
        <v/>
      </c>
      <c r="R499" t="str">
        <f>IF($P499="","",Source!G496)</f>
        <v/>
      </c>
      <c r="S499" t="str">
        <f>IF($P499="","",Source!H496)</f>
        <v/>
      </c>
    </row>
    <row r="500" spans="16:19" x14ac:dyDescent="0.35">
      <c r="P500" t="str">
        <f>IF(Source!D497="","",IF(Source!J497="N",Source!D497,IF(Source!I497=Source!B497,Source!D497,"")))</f>
        <v>0221</v>
      </c>
      <c r="Q500" t="str">
        <f>IF($P500="","",Source!F497)</f>
        <v>0061</v>
      </c>
      <c r="R500" t="str">
        <f>IF($P500="","",Source!G497)</f>
        <v>RAINY DAY</v>
      </c>
      <c r="S500">
        <f>IF($P500="","",Source!H497)</f>
        <v>86800</v>
      </c>
    </row>
    <row r="501" spans="16:19" x14ac:dyDescent="0.35">
      <c r="P501" t="str">
        <f>IF(Source!D498="","",IF(Source!J498="N",Source!D498,IF(Source!I498=Source!B498,Source!D498,"")))</f>
        <v>0221</v>
      </c>
      <c r="Q501" t="str">
        <f>IF($P501="","",Source!F498)</f>
        <v>0101</v>
      </c>
      <c r="R501" t="str">
        <f>IF($P501="","",Source!G498)</f>
        <v>GENERAL</v>
      </c>
      <c r="S501">
        <f>IF($P501="","",Source!H498)</f>
        <v>1478334</v>
      </c>
    </row>
    <row r="502" spans="16:19" x14ac:dyDescent="0.35">
      <c r="P502" t="str">
        <f>IF(Source!D499="","",IF(Source!J499="N",Source!D499,IF(Source!I499=Source!B499,Source!D499,"")))</f>
        <v>0221</v>
      </c>
      <c r="Q502" t="str">
        <f>IF($P502="","",Source!F499)</f>
        <v>0180</v>
      </c>
      <c r="R502" t="str">
        <f>IF($P502="","",Source!G499)</f>
        <v>DEBT SERVICE</v>
      </c>
      <c r="S502">
        <f>IF($P502="","",Source!H499)</f>
        <v>887438</v>
      </c>
    </row>
    <row r="503" spans="16:19" x14ac:dyDescent="0.35">
      <c r="P503" t="str">
        <f>IF(Source!D500="","",IF(Source!J500="N",Source!D500,IF(Source!I500=Source!B500,Source!D500,"")))</f>
        <v>0280</v>
      </c>
      <c r="Q503" t="str">
        <f>IF($P503="","",Source!F500)</f>
        <v>0101</v>
      </c>
      <c r="R503" t="str">
        <f>IF($P503="","",Source!G500)</f>
        <v>GENERAL</v>
      </c>
      <c r="S503">
        <f>IF($P503="","",Source!H500)</f>
        <v>6510906</v>
      </c>
    </row>
    <row r="504" spans="16:19" x14ac:dyDescent="0.35">
      <c r="P504" t="str">
        <f>IF(Source!D501="","",IF(Source!J501="N",Source!D501,IF(Source!I501=Source!B501,Source!D501,"")))</f>
        <v>0280</v>
      </c>
      <c r="Q504" t="str">
        <f>IF($P504="","",Source!F501)</f>
        <v>0180</v>
      </c>
      <c r="R504" t="str">
        <f>IF($P504="","",Source!G501)</f>
        <v>DEBT SERVICE</v>
      </c>
      <c r="S504">
        <f>IF($P504="","",Source!H501)</f>
        <v>664198</v>
      </c>
    </row>
    <row r="505" spans="16:19" x14ac:dyDescent="0.35">
      <c r="P505" t="str">
        <f>IF(Source!D502="","",IF(Source!J502="N",Source!D502,IF(Source!I502=Source!B502,Source!D502,"")))</f>
        <v>0222</v>
      </c>
      <c r="Q505" t="str">
        <f>IF($P505="","",Source!F502)</f>
        <v>0061</v>
      </c>
      <c r="R505" t="str">
        <f>IF($P505="","",Source!G502)</f>
        <v>RAINY DAY</v>
      </c>
      <c r="S505">
        <f>IF($P505="","",Source!H502)</f>
        <v>60000</v>
      </c>
    </row>
    <row r="506" spans="16:19" x14ac:dyDescent="0.35">
      <c r="P506" t="str">
        <f>IF(Source!D503="","",IF(Source!J503="N",Source!D503,IF(Source!I503=Source!B503,Source!D503,"")))</f>
        <v>0222</v>
      </c>
      <c r="Q506" t="str">
        <f>IF($P506="","",Source!F503)</f>
        <v>0101</v>
      </c>
      <c r="R506" t="str">
        <f>IF($P506="","",Source!G503)</f>
        <v>GENERAL</v>
      </c>
      <c r="S506">
        <f>IF($P506="","",Source!H503)</f>
        <v>1791335</v>
      </c>
    </row>
    <row r="507" spans="16:19" x14ac:dyDescent="0.35">
      <c r="P507" t="str">
        <f>IF(Source!D504="","",IF(Source!J504="N",Source!D504,IF(Source!I504=Source!B504,Source!D504,"")))</f>
        <v>0222</v>
      </c>
      <c r="Q507" t="str">
        <f>IF($P507="","",Source!F504)</f>
        <v>2011</v>
      </c>
      <c r="R507" t="str">
        <f>IF($P507="","",Source!G504)</f>
        <v>LIRF</v>
      </c>
      <c r="S507">
        <f>IF($P507="","",Source!H504)</f>
        <v>60000</v>
      </c>
    </row>
    <row r="508" spans="16:19" x14ac:dyDescent="0.35">
      <c r="P508" t="str">
        <f>IF(Source!D505="","",IF(Source!J505="N",Source!D505,IF(Source!I505=Source!B505,Source!D505,"")))</f>
        <v>0223</v>
      </c>
      <c r="Q508" t="str">
        <f>IF($P508="","",Source!F505)</f>
        <v>0101</v>
      </c>
      <c r="R508" t="str">
        <f>IF($P508="","",Source!G505)</f>
        <v>GENERAL</v>
      </c>
      <c r="S508">
        <f>IF($P508="","",Source!H505)</f>
        <v>702657</v>
      </c>
    </row>
    <row r="509" spans="16:19" x14ac:dyDescent="0.35">
      <c r="P509" t="str">
        <f>IF(Source!D506="","",IF(Source!J506="N",Source!D506,IF(Source!I506=Source!B506,Source!D506,"")))</f>
        <v>0223</v>
      </c>
      <c r="Q509" t="str">
        <f>IF($P509="","",Source!F506)</f>
        <v>0180</v>
      </c>
      <c r="R509" t="str">
        <f>IF($P509="","",Source!G506)</f>
        <v>DEBT SERVICE</v>
      </c>
      <c r="S509">
        <f>IF($P509="","",Source!H506)</f>
        <v>140100</v>
      </c>
    </row>
    <row r="510" spans="16:19" x14ac:dyDescent="0.35">
      <c r="P510" t="str">
        <f>IF(Source!D507="","",IF(Source!J507="N",Source!D507,IF(Source!I507=Source!B507,Source!D507,"")))</f>
        <v>0223</v>
      </c>
      <c r="Q510" t="str">
        <f>IF($P510="","",Source!F507)</f>
        <v>0182</v>
      </c>
      <c r="R510" t="str">
        <f>IF($P510="","",Source!G507)</f>
        <v>BOND #2</v>
      </c>
      <c r="S510">
        <f>IF($P510="","",Source!H507)</f>
        <v>373310</v>
      </c>
    </row>
    <row r="511" spans="16:19" x14ac:dyDescent="0.35">
      <c r="P511" t="str">
        <f>IF(Source!D508="","",IF(Source!J508="N",Source!D508,IF(Source!I508=Source!B508,Source!D508,"")))</f>
        <v>0265</v>
      </c>
      <c r="Q511" t="str">
        <f>IF($P511="","",Source!F508)</f>
        <v>0061</v>
      </c>
      <c r="R511" t="str">
        <f>IF($P511="","",Source!G508)</f>
        <v>RAINY DAY</v>
      </c>
      <c r="S511">
        <f>IF($P511="","",Source!H508)</f>
        <v>350000</v>
      </c>
    </row>
    <row r="512" spans="16:19" x14ac:dyDescent="0.35">
      <c r="P512" t="str">
        <f>IF(Source!D509="","",IF(Source!J509="N",Source!D509,IF(Source!I509=Source!B509,Source!D509,"")))</f>
        <v>0265</v>
      </c>
      <c r="Q512" t="str">
        <f>IF($P512="","",Source!F509)</f>
        <v>0101</v>
      </c>
      <c r="R512" t="str">
        <f>IF($P512="","",Source!G509)</f>
        <v>GENERAL</v>
      </c>
      <c r="S512">
        <f>IF($P512="","",Source!H509)</f>
        <v>15067826</v>
      </c>
    </row>
    <row r="513" spans="16:19" x14ac:dyDescent="0.35">
      <c r="P513" t="str">
        <f>IF(Source!D510="","",IF(Source!J510="N",Source!D510,IF(Source!I510=Source!B510,Source!D510,"")))</f>
        <v>0265</v>
      </c>
      <c r="Q513" t="str">
        <f>IF($P513="","",Source!F510)</f>
        <v>0180</v>
      </c>
      <c r="R513" t="str">
        <f>IF($P513="","",Source!G510)</f>
        <v>DEBT SERVICE</v>
      </c>
      <c r="S513">
        <f>IF($P513="","",Source!H510)</f>
        <v>4539762</v>
      </c>
    </row>
    <row r="514" spans="16:19" x14ac:dyDescent="0.35">
      <c r="P514" t="str">
        <f>IF(Source!D511="","",IF(Source!J511="N",Source!D511,IF(Source!I511=Source!B511,Source!D511,"")))</f>
        <v>0265</v>
      </c>
      <c r="Q514" t="str">
        <f>IF($P514="","",Source!F511)</f>
        <v>1230</v>
      </c>
      <c r="R514" t="str">
        <f>IF($P514="","",Source!G511)</f>
        <v>SPECIAL LIBRARY</v>
      </c>
      <c r="S514">
        <f>IF($P514="","",Source!H511)</f>
        <v>1306966</v>
      </c>
    </row>
    <row r="515" spans="16:19" x14ac:dyDescent="0.35">
      <c r="P515" t="str">
        <f>IF(Source!D512="","",IF(Source!J512="N",Source!D512,IF(Source!I512=Source!B512,Source!D512,"")))</f>
        <v>0265</v>
      </c>
      <c r="Q515" t="str">
        <f>IF($P515="","",Source!F512)</f>
        <v>2011</v>
      </c>
      <c r="R515" t="str">
        <f>IF($P515="","",Source!G512)</f>
        <v>LIRF</v>
      </c>
      <c r="S515">
        <f>IF($P515="","",Source!H512)</f>
        <v>250000</v>
      </c>
    </row>
    <row r="516" spans="16:19" x14ac:dyDescent="0.35">
      <c r="P516" t="str">
        <f>IF(Source!D513="","",IF(Source!J513="N",Source!D513,IF(Source!I513=Source!B513,Source!D513,"")))</f>
        <v>0227</v>
      </c>
      <c r="Q516" t="str">
        <f>IF($P516="","",Source!F513)</f>
        <v>0101</v>
      </c>
      <c r="R516" t="str">
        <f>IF($P516="","",Source!G513)</f>
        <v>GENERAL</v>
      </c>
      <c r="S516">
        <f>IF($P516="","",Source!H513)</f>
        <v>485171</v>
      </c>
    </row>
    <row r="517" spans="16:19" x14ac:dyDescent="0.35">
      <c r="P517" t="str">
        <f>IF(Source!D514="","",IF(Source!J514="N",Source!D514,IF(Source!I514=Source!B514,Source!D514,"")))</f>
        <v>0227</v>
      </c>
      <c r="Q517" t="str">
        <f>IF($P517="","",Source!F514)</f>
        <v>0180</v>
      </c>
      <c r="R517" t="str">
        <f>IF($P517="","",Source!G514)</f>
        <v>DEBT SERVICE</v>
      </c>
      <c r="S517">
        <f>IF($P517="","",Source!H514)</f>
        <v>63863</v>
      </c>
    </row>
    <row r="518" spans="16:19" x14ac:dyDescent="0.35">
      <c r="P518" t="str">
        <f>IF(Source!D515="","",IF(Source!J515="N",Source!D515,IF(Source!I515=Source!B515,Source!D515,"")))</f>
        <v>0228</v>
      </c>
      <c r="Q518" t="str">
        <f>IF($P518="","",Source!F515)</f>
        <v>0101</v>
      </c>
      <c r="R518" t="str">
        <f>IF($P518="","",Source!G515)</f>
        <v>GENERAL</v>
      </c>
      <c r="S518">
        <f>IF($P518="","",Source!H515)</f>
        <v>400310</v>
      </c>
    </row>
    <row r="519" spans="16:19" x14ac:dyDescent="0.35">
      <c r="P519" t="str">
        <f>IF(Source!D516="","",IF(Source!J516="N",Source!D516,IF(Source!I516=Source!B516,Source!D516,"")))</f>
        <v>0229</v>
      </c>
      <c r="Q519" t="str">
        <f>IF($P519="","",Source!F516)</f>
        <v>0101</v>
      </c>
      <c r="R519" t="str">
        <f>IF($P519="","",Source!G516)</f>
        <v>GENERAL</v>
      </c>
      <c r="S519">
        <f>IF($P519="","",Source!H516)</f>
        <v>9965862</v>
      </c>
    </row>
    <row r="520" spans="16:19" x14ac:dyDescent="0.35">
      <c r="P520" t="str">
        <f>IF(Source!D517="","",IF(Source!J517="N",Source!D517,IF(Source!I517=Source!B517,Source!D517,"")))</f>
        <v>0230</v>
      </c>
      <c r="Q520" t="str">
        <f>IF($P520="","",Source!F517)</f>
        <v>0061</v>
      </c>
      <c r="R520" t="str">
        <f>IF($P520="","",Source!G517)</f>
        <v>RAINY DAY</v>
      </c>
      <c r="S520">
        <f>IF($P520="","",Source!H517)</f>
        <v>22000</v>
      </c>
    </row>
    <row r="521" spans="16:19" x14ac:dyDescent="0.35">
      <c r="P521" t="str">
        <f>IF(Source!D518="","",IF(Source!J518="N",Source!D518,IF(Source!I518=Source!B518,Source!D518,"")))</f>
        <v>0230</v>
      </c>
      <c r="Q521" t="str">
        <f>IF($P521="","",Source!F518)</f>
        <v>0101</v>
      </c>
      <c r="R521" t="str">
        <f>IF($P521="","",Source!G518)</f>
        <v>GENERAL</v>
      </c>
      <c r="S521">
        <f>IF($P521="","",Source!H518)</f>
        <v>655827</v>
      </c>
    </row>
    <row r="522" spans="16:19" x14ac:dyDescent="0.35">
      <c r="P522" t="str">
        <f>IF(Source!D519="","",IF(Source!J519="N",Source!D519,IF(Source!I519=Source!B519,Source!D519,"")))</f>
        <v>0230</v>
      </c>
      <c r="Q522" t="str">
        <f>IF($P522="","",Source!F519)</f>
        <v>2011</v>
      </c>
      <c r="R522" t="str">
        <f>IF($P522="","",Source!G519)</f>
        <v>LIRF</v>
      </c>
      <c r="S522">
        <f>IF($P522="","",Source!H519)</f>
        <v>12299</v>
      </c>
    </row>
    <row r="523" spans="16:19" x14ac:dyDescent="0.35">
      <c r="P523" t="str">
        <f>IF(Source!D520="","",IF(Source!J520="N",Source!D520,IF(Source!I520=Source!B520,Source!D520,"")))</f>
        <v>0231</v>
      </c>
      <c r="Q523" t="str">
        <f>IF($P523="","",Source!F520)</f>
        <v>0101</v>
      </c>
      <c r="R523" t="str">
        <f>IF($P523="","",Source!G520)</f>
        <v>GENERAL</v>
      </c>
      <c r="S523">
        <f>IF($P523="","",Source!H520)</f>
        <v>90566</v>
      </c>
    </row>
    <row r="524" spans="16:19" x14ac:dyDescent="0.35">
      <c r="P524" t="str">
        <f>IF(Source!D521="","",IF(Source!J521="N",Source!D521,IF(Source!I521=Source!B521,Source!D521,"")))</f>
        <v>0231</v>
      </c>
      <c r="Q524" t="str">
        <f>IF($P524="","",Source!F521)</f>
        <v>2011</v>
      </c>
      <c r="R524" t="str">
        <f>IF($P524="","",Source!G521)</f>
        <v>LIRF</v>
      </c>
      <c r="S524">
        <f>IF($P524="","",Source!H521)</f>
        <v>10000</v>
      </c>
    </row>
    <row r="525" spans="16:19" x14ac:dyDescent="0.35">
      <c r="P525" t="str">
        <f>IF(Source!D522="","",IF(Source!J522="N",Source!D522,IF(Source!I522=Source!B522,Source!D522,"")))</f>
        <v>0232</v>
      </c>
      <c r="Q525" t="str">
        <f>IF($P525="","",Source!F522)</f>
        <v>0101</v>
      </c>
      <c r="R525" t="str">
        <f>IF($P525="","",Source!G522)</f>
        <v>GENERAL</v>
      </c>
      <c r="S525">
        <f>IF($P525="","",Source!H522)</f>
        <v>1409000</v>
      </c>
    </row>
    <row r="526" spans="16:19" x14ac:dyDescent="0.35">
      <c r="P526" t="str">
        <f>IF(Source!D523="","",IF(Source!J523="N",Source!D523,IF(Source!I523=Source!B523,Source!D523,"")))</f>
        <v>0232</v>
      </c>
      <c r="Q526" t="str">
        <f>IF($P526="","",Source!F523)</f>
        <v>0180</v>
      </c>
      <c r="R526" t="str">
        <f>IF($P526="","",Source!G523)</f>
        <v>DEBT SERVICE</v>
      </c>
      <c r="S526">
        <f>IF($P526="","",Source!H523)</f>
        <v>186220</v>
      </c>
    </row>
    <row r="527" spans="16:19" x14ac:dyDescent="0.35">
      <c r="P527" t="str">
        <f>IF(Source!D524="","",IF(Source!J524="N",Source!D524,IF(Source!I524=Source!B524,Source!D524,"")))</f>
        <v>0232</v>
      </c>
      <c r="Q527" t="str">
        <f>IF($P527="","",Source!F524)</f>
        <v>2011</v>
      </c>
      <c r="R527" t="str">
        <f>IF($P527="","",Source!G524)</f>
        <v>LIRF</v>
      </c>
      <c r="S527">
        <f>IF($P527="","",Source!H524)</f>
        <v>1150000</v>
      </c>
    </row>
    <row r="528" spans="16:19" x14ac:dyDescent="0.35">
      <c r="P528" t="str">
        <f>IF(Source!D525="","",IF(Source!J525="N",Source!D525,IF(Source!I525=Source!B525,Source!D525,"")))</f>
        <v>0233</v>
      </c>
      <c r="Q528" t="str">
        <f>IF($P528="","",Source!F525)</f>
        <v>0101</v>
      </c>
      <c r="R528" t="str">
        <f>IF($P528="","",Source!G525)</f>
        <v>GENERAL</v>
      </c>
      <c r="S528">
        <f>IF($P528="","",Source!H525)</f>
        <v>130760</v>
      </c>
    </row>
    <row r="529" spans="16:19" x14ac:dyDescent="0.35">
      <c r="P529" t="str">
        <f>IF(Source!D526="","",IF(Source!J526="N",Source!D526,IF(Source!I526=Source!B526,Source!D526,"")))</f>
        <v>0233</v>
      </c>
      <c r="Q529" t="str">
        <f>IF($P529="","",Source!F526)</f>
        <v>0180</v>
      </c>
      <c r="R529" t="str">
        <f>IF($P529="","",Source!G526)</f>
        <v>DEBT SERVICE</v>
      </c>
      <c r="S529">
        <f>IF($P529="","",Source!H526)</f>
        <v>51000</v>
      </c>
    </row>
    <row r="530" spans="16:19" x14ac:dyDescent="0.35">
      <c r="P530" t="str">
        <f>IF(Source!D527="","",IF(Source!J527="N",Source!D527,IF(Source!I527=Source!B527,Source!D527,"")))</f>
        <v>0234</v>
      </c>
      <c r="Q530" t="str">
        <f>IF($P530="","",Source!F527)</f>
        <v>0061</v>
      </c>
      <c r="R530" t="str">
        <f>IF($P530="","",Source!G527)</f>
        <v>RAINY DAY</v>
      </c>
      <c r="S530">
        <f>IF($P530="","",Source!H527)</f>
        <v>9000</v>
      </c>
    </row>
    <row r="531" spans="16:19" x14ac:dyDescent="0.35">
      <c r="P531" t="str">
        <f>IF(Source!D528="","",IF(Source!J528="N",Source!D528,IF(Source!I528=Source!B528,Source!D528,"")))</f>
        <v>0234</v>
      </c>
      <c r="Q531" t="str">
        <f>IF($P531="","",Source!F528)</f>
        <v>0101</v>
      </c>
      <c r="R531" t="str">
        <f>IF($P531="","",Source!G528)</f>
        <v>GENERAL</v>
      </c>
      <c r="S531">
        <f>IF($P531="","",Source!H528)</f>
        <v>266612</v>
      </c>
    </row>
    <row r="532" spans="16:19" x14ac:dyDescent="0.35">
      <c r="P532" t="str">
        <f>IF(Source!D529="","",IF(Source!J529="N",Source!D529,IF(Source!I529=Source!B529,Source!D529,"")))</f>
        <v>0234</v>
      </c>
      <c r="Q532" t="str">
        <f>IF($P532="","",Source!F529)</f>
        <v>0180</v>
      </c>
      <c r="R532" t="str">
        <f>IF($P532="","",Source!G529)</f>
        <v>DEBT SERVICE</v>
      </c>
      <c r="S532">
        <f>IF($P532="","",Source!H529)</f>
        <v>27612</v>
      </c>
    </row>
    <row r="533" spans="16:19" x14ac:dyDescent="0.35">
      <c r="P533" t="str">
        <f>IF(Source!D530="","",IF(Source!J530="N",Source!D530,IF(Source!I530=Source!B530,Source!D530,"")))</f>
        <v>0235</v>
      </c>
      <c r="Q533" t="str">
        <f>IF($P533="","",Source!F530)</f>
        <v>0061</v>
      </c>
      <c r="R533" t="str">
        <f>IF($P533="","",Source!G530)</f>
        <v>RAINY DAY</v>
      </c>
      <c r="S533">
        <f>IF($P533="","",Source!H530)</f>
        <v>52000</v>
      </c>
    </row>
    <row r="534" spans="16:19" x14ac:dyDescent="0.35">
      <c r="P534" t="str">
        <f>IF(Source!D531="","",IF(Source!J531="N",Source!D531,IF(Source!I531=Source!B531,Source!D531,"")))</f>
        <v>0235</v>
      </c>
      <c r="Q534" t="str">
        <f>IF($P534="","",Source!F531)</f>
        <v>0101</v>
      </c>
      <c r="R534" t="str">
        <f>IF($P534="","",Source!G531)</f>
        <v>GENERAL</v>
      </c>
      <c r="S534">
        <f>IF($P534="","",Source!H531)</f>
        <v>2698690</v>
      </c>
    </row>
    <row r="535" spans="16:19" x14ac:dyDescent="0.35">
      <c r="P535" t="str">
        <f>IF(Source!D532="","",IF(Source!J532="N",Source!D532,IF(Source!I532=Source!B532,Source!D532,"")))</f>
        <v>0235</v>
      </c>
      <c r="Q535" t="str">
        <f>IF($P535="","",Source!F532)</f>
        <v>0283</v>
      </c>
      <c r="R535" t="str">
        <f>IF($P535="","",Source!G532)</f>
        <v>L/R PAYMENT</v>
      </c>
      <c r="S535">
        <f>IF($P535="","",Source!H532)</f>
        <v>674150</v>
      </c>
    </row>
    <row r="536" spans="16:19" x14ac:dyDescent="0.35">
      <c r="P536" t="str">
        <f>IF(Source!D533="","",IF(Source!J533="N",Source!D533,IF(Source!I533=Source!B533,Source!D533,"")))</f>
        <v>0236</v>
      </c>
      <c r="Q536" t="str">
        <f>IF($P536="","",Source!F533)</f>
        <v>0101</v>
      </c>
      <c r="R536" t="str">
        <f>IF($P536="","",Source!G533)</f>
        <v>GENERAL</v>
      </c>
      <c r="S536">
        <f>IF($P536="","",Source!H533)</f>
        <v>1432142</v>
      </c>
    </row>
    <row r="537" spans="16:19" x14ac:dyDescent="0.35">
      <c r="P537" t="str">
        <f>IF(Source!D534="","",IF(Source!J534="N",Source!D534,IF(Source!I534=Source!B534,Source!D534,"")))</f>
        <v>0237</v>
      </c>
      <c r="Q537" t="str">
        <f>IF($P537="","",Source!F534)</f>
        <v>0061</v>
      </c>
      <c r="R537" t="str">
        <f>IF($P537="","",Source!G534)</f>
        <v>RAINY DAY</v>
      </c>
      <c r="S537">
        <f>IF($P537="","",Source!H534)</f>
        <v>70000</v>
      </c>
    </row>
    <row r="538" spans="16:19" x14ac:dyDescent="0.35">
      <c r="P538" t="str">
        <f>IF(Source!D535="","",IF(Source!J535="N",Source!D535,IF(Source!I535=Source!B535,Source!D535,"")))</f>
        <v>0237</v>
      </c>
      <c r="Q538" t="str">
        <f>IF($P538="","",Source!F535)</f>
        <v>0101</v>
      </c>
      <c r="R538" t="str">
        <f>IF($P538="","",Source!G535)</f>
        <v>GENERAL</v>
      </c>
      <c r="S538">
        <f>IF($P538="","",Source!H535)</f>
        <v>657100</v>
      </c>
    </row>
    <row r="539" spans="16:19" x14ac:dyDescent="0.35">
      <c r="P539" t="str">
        <f>IF(Source!D536="","",IF(Source!J536="N",Source!D536,IF(Source!I536=Source!B536,Source!D536,"")))</f>
        <v>0237</v>
      </c>
      <c r="Q539" t="str">
        <f>IF($P539="","",Source!F536)</f>
        <v>2011</v>
      </c>
      <c r="R539" t="str">
        <f>IF($P539="","",Source!G536)</f>
        <v>LIRF</v>
      </c>
      <c r="S539">
        <f>IF($P539="","",Source!H536)</f>
        <v>85000</v>
      </c>
    </row>
    <row r="540" spans="16:19" x14ac:dyDescent="0.35">
      <c r="P540" t="str">
        <f>IF(Source!D537="","",IF(Source!J537="N",Source!D537,IF(Source!I537=Source!B537,Source!D537,"")))</f>
        <v>0238</v>
      </c>
      <c r="Q540" t="str">
        <f>IF($P540="","",Source!F537)</f>
        <v>0101</v>
      </c>
      <c r="R540" t="str">
        <f>IF($P540="","",Source!G537)</f>
        <v>GENERAL</v>
      </c>
      <c r="S540">
        <f>IF($P540="","",Source!H537)</f>
        <v>238522</v>
      </c>
    </row>
    <row r="541" spans="16:19" x14ac:dyDescent="0.35">
      <c r="P541" t="str">
        <f>IF(Source!D538="","",IF(Source!J538="N",Source!D538,IF(Source!I538=Source!B538,Source!D538,"")))</f>
        <v>0238</v>
      </c>
      <c r="Q541" t="str">
        <f>IF($P541="","",Source!F538)</f>
        <v>0180</v>
      </c>
      <c r="R541" t="str">
        <f>IF($P541="","",Source!G538)</f>
        <v>DEBT SERVICE</v>
      </c>
      <c r="S541">
        <f>IF($P541="","",Source!H538)</f>
        <v>183000</v>
      </c>
    </row>
    <row r="542" spans="16:19" x14ac:dyDescent="0.35">
      <c r="P542" t="str">
        <f>IF(Source!D539="","",IF(Source!J539="N",Source!D539,IF(Source!I539=Source!B539,Source!D539,"")))</f>
        <v>0239</v>
      </c>
      <c r="Q542" t="str">
        <f>IF($P542="","",Source!F539)</f>
        <v>0101</v>
      </c>
      <c r="R542" t="str">
        <f>IF($P542="","",Source!G539)</f>
        <v>GENERAL</v>
      </c>
      <c r="S542">
        <f>IF($P542="","",Source!H539)</f>
        <v>416652</v>
      </c>
    </row>
    <row r="543" spans="16:19" x14ac:dyDescent="0.35">
      <c r="P543" t="str">
        <f>IF(Source!D540="","",IF(Source!J540="N",Source!D540,IF(Source!I540=Source!B540,Source!D540,"")))</f>
        <v>0239</v>
      </c>
      <c r="Q543" t="str">
        <f>IF($P543="","",Source!F540)</f>
        <v>0180</v>
      </c>
      <c r="R543" t="str">
        <f>IF($P543="","",Source!G540)</f>
        <v>DEBT SERVICE</v>
      </c>
      <c r="S543">
        <f>IF($P543="","",Source!H540)</f>
        <v>156407</v>
      </c>
    </row>
    <row r="544" spans="16:19" x14ac:dyDescent="0.35">
      <c r="P544" t="str">
        <f>IF(Source!D541="","",IF(Source!J541="N",Source!D541,IF(Source!I541=Source!B541,Source!D541,"")))</f>
        <v>0240</v>
      </c>
      <c r="Q544" t="str">
        <f>IF($P544="","",Source!F541)</f>
        <v>0101</v>
      </c>
      <c r="R544" t="str">
        <f>IF($P544="","",Source!G541)</f>
        <v>GENERAL</v>
      </c>
      <c r="S544">
        <f>IF($P544="","",Source!H541)</f>
        <v>30531</v>
      </c>
    </row>
    <row r="545" spans="16:19" x14ac:dyDescent="0.35">
      <c r="P545" t="str">
        <f>IF(Source!D542="","",IF(Source!J542="N",Source!D542,IF(Source!I542=Source!B542,Source!D542,"")))</f>
        <v>0241</v>
      </c>
      <c r="Q545" t="str">
        <f>IF($P545="","",Source!F542)</f>
        <v>0101</v>
      </c>
      <c r="R545" t="str">
        <f>IF($P545="","",Source!G542)</f>
        <v>GENERAL</v>
      </c>
      <c r="S545">
        <f>IF($P545="","",Source!H542)</f>
        <v>390000</v>
      </c>
    </row>
    <row r="546" spans="16:19" x14ac:dyDescent="0.35">
      <c r="P546" t="str">
        <f>IF(Source!D543="","",IF(Source!J543="N",Source!D543,IF(Source!I543=Source!B543,Source!D543,"")))</f>
        <v>0242</v>
      </c>
      <c r="Q546" t="str">
        <f>IF($P546="","",Source!F543)</f>
        <v>0101</v>
      </c>
      <c r="R546" t="str">
        <f>IF($P546="","",Source!G543)</f>
        <v>GENERAL</v>
      </c>
      <c r="S546">
        <f>IF($P546="","",Source!H543)</f>
        <v>2793177</v>
      </c>
    </row>
    <row r="547" spans="16:19" x14ac:dyDescent="0.35">
      <c r="P547" t="str">
        <f>IF(Source!D544="","",IF(Source!J544="N",Source!D544,IF(Source!I544=Source!B544,Source!D544,"")))</f>
        <v>0243</v>
      </c>
      <c r="Q547" t="str">
        <f>IF($P547="","",Source!F544)</f>
        <v>0101</v>
      </c>
      <c r="R547" t="str">
        <f>IF($P547="","",Source!G544)</f>
        <v>GENERAL</v>
      </c>
      <c r="S547">
        <f>IF($P547="","",Source!H544)</f>
        <v>177444</v>
      </c>
    </row>
    <row r="548" spans="16:19" x14ac:dyDescent="0.35">
      <c r="P548" t="str">
        <f>IF(Source!D545="","",IF(Source!J545="N",Source!D545,IF(Source!I545=Source!B545,Source!D545,"")))</f>
        <v>0244</v>
      </c>
      <c r="Q548" t="str">
        <f>IF($P548="","",Source!F545)</f>
        <v>0061</v>
      </c>
      <c r="R548" t="str">
        <f>IF($P548="","",Source!G545)</f>
        <v>RAINY DAY</v>
      </c>
      <c r="S548">
        <f>IF($P548="","",Source!H545)</f>
        <v>265813</v>
      </c>
    </row>
    <row r="549" spans="16:19" x14ac:dyDescent="0.35">
      <c r="P549" t="str">
        <f>IF(Source!D546="","",IF(Source!J546="N",Source!D546,IF(Source!I546=Source!B546,Source!D546,"")))</f>
        <v>0244</v>
      </c>
      <c r="Q549" t="str">
        <f>IF($P549="","",Source!F546)</f>
        <v>0101</v>
      </c>
      <c r="R549" t="str">
        <f>IF($P549="","",Source!G546)</f>
        <v>GENERAL</v>
      </c>
      <c r="S549">
        <f>IF($P549="","",Source!H546)</f>
        <v>2828994</v>
      </c>
    </row>
    <row r="550" spans="16:19" x14ac:dyDescent="0.35">
      <c r="P550" t="str">
        <f>IF(Source!D547="","",IF(Source!J547="N",Source!D547,IF(Source!I547=Source!B547,Source!D547,"")))</f>
        <v>0244</v>
      </c>
      <c r="Q550" t="str">
        <f>IF($P550="","",Source!F547)</f>
        <v>0180</v>
      </c>
      <c r="R550" t="str">
        <f>IF($P550="","",Source!G547)</f>
        <v>DEBT SERVICE</v>
      </c>
      <c r="S550">
        <f>IF($P550="","",Source!H547)</f>
        <v>363700</v>
      </c>
    </row>
    <row r="551" spans="16:19" x14ac:dyDescent="0.35">
      <c r="P551" t="str">
        <f>IF(Source!D548="","",IF(Source!J548="N",Source!D548,IF(Source!I548=Source!B548,Source!D548,"")))</f>
        <v>0244</v>
      </c>
      <c r="Q551" t="str">
        <f>IF($P551="","",Source!F548)</f>
        <v>2011</v>
      </c>
      <c r="R551" t="str">
        <f>IF($P551="","",Source!G548)</f>
        <v>LIRF</v>
      </c>
      <c r="S551">
        <f>IF($P551="","",Source!H548)</f>
        <v>265000</v>
      </c>
    </row>
    <row r="552" spans="16:19" x14ac:dyDescent="0.35">
      <c r="P552" t="str">
        <f>IF(Source!D549="","",IF(Source!J549="N",Source!D549,IF(Source!I549=Source!B549,Source!D549,"")))</f>
        <v/>
      </c>
      <c r="Q552" t="str">
        <f>IF($P552="","",Source!F549)</f>
        <v/>
      </c>
      <c r="R552" t="str">
        <f>IF($P552="","",Source!G549)</f>
        <v/>
      </c>
      <c r="S552" t="str">
        <f>IF($P552="","",Source!H549)</f>
        <v/>
      </c>
    </row>
    <row r="553" spans="16:19" x14ac:dyDescent="0.35">
      <c r="P553" t="str">
        <f>IF(Source!D550="","",IF(Source!J550="N",Source!D550,IF(Source!I550=Source!B550,Source!D550,"")))</f>
        <v/>
      </c>
      <c r="Q553" t="str">
        <f>IF($P553="","",Source!F550)</f>
        <v/>
      </c>
      <c r="R553" t="str">
        <f>IF($P553="","",Source!G550)</f>
        <v/>
      </c>
      <c r="S553" t="str">
        <f>IF($P553="","",Source!H550)</f>
        <v/>
      </c>
    </row>
    <row r="554" spans="16:19" x14ac:dyDescent="0.35">
      <c r="P554" t="str">
        <f>IF(Source!D551="","",IF(Source!J551="N",Source!D551,IF(Source!I551=Source!B551,Source!D551,"")))</f>
        <v/>
      </c>
      <c r="Q554" t="str">
        <f>IF($P554="","",Source!F551)</f>
        <v/>
      </c>
      <c r="R554" t="str">
        <f>IF($P554="","",Source!G551)</f>
        <v/>
      </c>
      <c r="S554" t="str">
        <f>IF($P554="","",Source!H551)</f>
        <v/>
      </c>
    </row>
    <row r="555" spans="16:19" x14ac:dyDescent="0.35">
      <c r="P555" t="str">
        <f>IF(Source!D552="","",IF(Source!J552="N",Source!D552,IF(Source!I552=Source!B552,Source!D552,"")))</f>
        <v>0245</v>
      </c>
      <c r="Q555" t="str">
        <f>IF($P555="","",Source!F552)</f>
        <v>0061</v>
      </c>
      <c r="R555" t="str">
        <f>IF($P555="","",Source!G552)</f>
        <v>RAINY DAY</v>
      </c>
      <c r="S555">
        <f>IF($P555="","",Source!H552)</f>
        <v>8000</v>
      </c>
    </row>
    <row r="556" spans="16:19" x14ac:dyDescent="0.35">
      <c r="P556" t="str">
        <f>IF(Source!D553="","",IF(Source!J553="N",Source!D553,IF(Source!I553=Source!B553,Source!D553,"")))</f>
        <v>0245</v>
      </c>
      <c r="Q556" t="str">
        <f>IF($P556="","",Source!F553)</f>
        <v>0101</v>
      </c>
      <c r="R556" t="str">
        <f>IF($P556="","",Source!G553)</f>
        <v>GENERAL</v>
      </c>
      <c r="S556">
        <f>IF($P556="","",Source!H553)</f>
        <v>256500</v>
      </c>
    </row>
    <row r="557" spans="16:19" x14ac:dyDescent="0.35">
      <c r="P557" t="str">
        <f>IF(Source!D554="","",IF(Source!J554="N",Source!D554,IF(Source!I554=Source!B554,Source!D554,"")))</f>
        <v>0245</v>
      </c>
      <c r="Q557" t="str">
        <f>IF($P557="","",Source!F554)</f>
        <v>2011</v>
      </c>
      <c r="R557" t="str">
        <f>IF($P557="","",Source!G554)</f>
        <v>LIRF</v>
      </c>
      <c r="S557">
        <f>IF($P557="","",Source!H554)</f>
        <v>10000</v>
      </c>
    </row>
    <row r="558" spans="16:19" x14ac:dyDescent="0.35">
      <c r="P558" t="str">
        <f>IF(Source!D555="","",IF(Source!J555="N",Source!D555,IF(Source!I555=Source!B555,Source!D555,"")))</f>
        <v>0246</v>
      </c>
      <c r="Q558" t="str">
        <f>IF($P558="","",Source!F555)</f>
        <v>0061</v>
      </c>
      <c r="R558" t="str">
        <f>IF($P558="","",Source!G555)</f>
        <v>RAINY DAY</v>
      </c>
      <c r="S558">
        <f>IF($P558="","",Source!H555)</f>
        <v>46749</v>
      </c>
    </row>
    <row r="559" spans="16:19" x14ac:dyDescent="0.35">
      <c r="P559" t="str">
        <f>IF(Source!D556="","",IF(Source!J556="N",Source!D556,IF(Source!I556=Source!B556,Source!D556,"")))</f>
        <v>0246</v>
      </c>
      <c r="Q559" t="str">
        <f>IF($P559="","",Source!F556)</f>
        <v>0101</v>
      </c>
      <c r="R559" t="str">
        <f>IF($P559="","",Source!G556)</f>
        <v>GENERAL</v>
      </c>
      <c r="S559">
        <f>IF($P559="","",Source!H556)</f>
        <v>396550</v>
      </c>
    </row>
    <row r="560" spans="16:19" x14ac:dyDescent="0.35">
      <c r="P560" t="str">
        <f>IF(Source!D557="","",IF(Source!J557="N",Source!D557,IF(Source!I557=Source!B557,Source!D557,"")))</f>
        <v>0246</v>
      </c>
      <c r="Q560" t="str">
        <f>IF($P560="","",Source!F557)</f>
        <v>2011</v>
      </c>
      <c r="R560" t="str">
        <f>IF($P560="","",Source!G557)</f>
        <v>LIRF</v>
      </c>
      <c r="S560">
        <f>IF($P560="","",Source!H557)</f>
        <v>33239</v>
      </c>
    </row>
    <row r="561" spans="16:19" x14ac:dyDescent="0.35">
      <c r="P561" t="str">
        <f>IF(Source!D558="","",IF(Source!J558="N",Source!D558,IF(Source!I558=Source!B558,Source!D558,"")))</f>
        <v>0247</v>
      </c>
      <c r="Q561" t="str">
        <f>IF($P561="","",Source!F558)</f>
        <v>0101</v>
      </c>
      <c r="R561" t="str">
        <f>IF($P561="","",Source!G558)</f>
        <v>GENERAL</v>
      </c>
      <c r="S561">
        <f>IF($P561="","",Source!H558)</f>
        <v>761127</v>
      </c>
    </row>
    <row r="562" spans="16:19" x14ac:dyDescent="0.35">
      <c r="P562" t="str">
        <f>IF(Source!D559="","",IF(Source!J559="N",Source!D559,IF(Source!I559=Source!B559,Source!D559,"")))</f>
        <v>0248</v>
      </c>
      <c r="Q562" t="str">
        <f>IF($P562="","",Source!F559)</f>
        <v>0101</v>
      </c>
      <c r="R562" t="str">
        <f>IF($P562="","",Source!G559)</f>
        <v>GENERAL</v>
      </c>
      <c r="S562">
        <f>IF($P562="","",Source!H559)</f>
        <v>166300</v>
      </c>
    </row>
    <row r="563" spans="16:19" x14ac:dyDescent="0.35">
      <c r="P563" t="str">
        <f>IF(Source!D560="","",IF(Source!J560="N",Source!D560,IF(Source!I560=Source!B560,Source!D560,"")))</f>
        <v>0249</v>
      </c>
      <c r="Q563" t="str">
        <f>IF($P563="","",Source!F560)</f>
        <v>0101</v>
      </c>
      <c r="R563" t="str">
        <f>IF($P563="","",Source!G560)</f>
        <v>GENERAL</v>
      </c>
      <c r="S563">
        <f>IF($P563="","",Source!H560)</f>
        <v>148520</v>
      </c>
    </row>
    <row r="564" spans="16:19" x14ac:dyDescent="0.35">
      <c r="P564" t="str">
        <f>IF(Source!D561="","",IF(Source!J561="N",Source!D561,IF(Source!I561=Source!B561,Source!D561,"")))</f>
        <v>0250</v>
      </c>
      <c r="Q564" t="str">
        <f>IF($P564="","",Source!F561)</f>
        <v>0101</v>
      </c>
      <c r="R564" t="str">
        <f>IF($P564="","",Source!G561)</f>
        <v>GENERAL</v>
      </c>
      <c r="S564">
        <f>IF($P564="","",Source!H561)</f>
        <v>1694984</v>
      </c>
    </row>
    <row r="565" spans="16:19" x14ac:dyDescent="0.35">
      <c r="P565" t="str">
        <f>IF(Source!D562="","",IF(Source!J562="N",Source!D562,IF(Source!I562=Source!B562,Source!D562,"")))</f>
        <v>0250</v>
      </c>
      <c r="Q565" t="str">
        <f>IF($P565="","",Source!F562)</f>
        <v>0180</v>
      </c>
      <c r="R565" t="str">
        <f>IF($P565="","",Source!G562)</f>
        <v>DEBT SERVICE</v>
      </c>
      <c r="S565">
        <f>IF($P565="","",Source!H562)</f>
        <v>266500</v>
      </c>
    </row>
    <row r="566" spans="16:19" x14ac:dyDescent="0.35">
      <c r="P566" t="str">
        <f>IF(Source!D563="","",IF(Source!J563="N",Source!D563,IF(Source!I563=Source!B563,Source!D563,"")))</f>
        <v>0251</v>
      </c>
      <c r="Q566" t="str">
        <f>IF($P566="","",Source!F563)</f>
        <v>0061</v>
      </c>
      <c r="R566" t="str">
        <f>IF($P566="","",Source!G563)</f>
        <v>RAINY DAY</v>
      </c>
      <c r="S566">
        <f>IF($P566="","",Source!H563)</f>
        <v>55000</v>
      </c>
    </row>
    <row r="567" spans="16:19" x14ac:dyDescent="0.35">
      <c r="P567" t="str">
        <f>IF(Source!D564="","",IF(Source!J564="N",Source!D564,IF(Source!I564=Source!B564,Source!D564,"")))</f>
        <v>0251</v>
      </c>
      <c r="Q567" t="str">
        <f>IF($P567="","",Source!F564)</f>
        <v>0101</v>
      </c>
      <c r="R567" t="str">
        <f>IF($P567="","",Source!G564)</f>
        <v>GENERAL</v>
      </c>
      <c r="S567">
        <f>IF($P567="","",Source!H564)</f>
        <v>769461</v>
      </c>
    </row>
    <row r="568" spans="16:19" x14ac:dyDescent="0.35">
      <c r="P568" t="str">
        <f>IF(Source!D565="","",IF(Source!J565="N",Source!D565,IF(Source!I565=Source!B565,Source!D565,"")))</f>
        <v/>
      </c>
      <c r="Q568" t="str">
        <f>IF($P568="","",Source!F565)</f>
        <v/>
      </c>
      <c r="R568" t="str">
        <f>IF($P568="","",Source!G565)</f>
        <v/>
      </c>
      <c r="S568" t="str">
        <f>IF($P568="","",Source!H565)</f>
        <v/>
      </c>
    </row>
    <row r="569" spans="16:19" x14ac:dyDescent="0.35">
      <c r="P569" t="str">
        <f>IF(Source!D566="","",IF(Source!J566="N",Source!D566,IF(Source!I566=Source!B566,Source!D566,"")))</f>
        <v/>
      </c>
      <c r="Q569" t="str">
        <f>IF($P569="","",Source!F566)</f>
        <v/>
      </c>
      <c r="R569" t="str">
        <f>IF($P569="","",Source!G566)</f>
        <v/>
      </c>
      <c r="S569" t="str">
        <f>IF($P569="","",Source!H566)</f>
        <v/>
      </c>
    </row>
    <row r="570" spans="16:19" x14ac:dyDescent="0.35">
      <c r="P570" t="str">
        <f>IF(Source!D567="","",IF(Source!J567="N",Source!D567,IF(Source!I567=Source!B567,Source!D567,"")))</f>
        <v/>
      </c>
      <c r="Q570" t="str">
        <f>IF($P570="","",Source!F567)</f>
        <v/>
      </c>
      <c r="R570" t="str">
        <f>IF($P570="","",Source!G567)</f>
        <v/>
      </c>
      <c r="S570" t="str">
        <f>IF($P570="","",Source!H567)</f>
        <v/>
      </c>
    </row>
  </sheetData>
  <autoFilter ref="A4:Z250" xr:uid="{8F9C5FF6-21E5-4888-A096-7371A3319B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F03D-C189-48CC-918F-A81123C5210A}">
  <sheetPr>
    <tabColor theme="9" tint="0.59999389629810485"/>
    <pageSetUpPr fitToPage="1"/>
  </sheetPr>
  <dimension ref="A1:XFC191"/>
  <sheetViews>
    <sheetView tabSelected="1" zoomScaleNormal="100" workbookViewId="0">
      <selection activeCell="C15" sqref="C15:D15"/>
    </sheetView>
  </sheetViews>
  <sheetFormatPr defaultColWidth="0" defaultRowHeight="14" zeroHeight="1" x14ac:dyDescent="0.3"/>
  <cols>
    <col min="1" max="1" width="4.54296875" style="13" customWidth="1"/>
    <col min="2" max="2" width="11.54296875" style="13" customWidth="1"/>
    <col min="3" max="3" width="47.26953125" style="13" customWidth="1"/>
    <col min="4" max="5" width="24.26953125" style="13" customWidth="1"/>
    <col min="6" max="6" width="4.7265625" style="13" customWidth="1"/>
    <col min="7" max="22" width="0" style="13" hidden="1" customWidth="1"/>
    <col min="23" max="16383" width="9.1796875" style="13" hidden="1"/>
    <col min="16384" max="16384" width="10.54296875" style="13" hidden="1"/>
  </cols>
  <sheetData>
    <row r="1" spans="1:18" s="11" customFormat="1" ht="51" customHeight="1" x14ac:dyDescent="0.5">
      <c r="B1" s="48" t="s">
        <v>703</v>
      </c>
      <c r="C1" s="48"/>
      <c r="D1" s="48"/>
      <c r="E1" s="48"/>
      <c r="F1" s="43"/>
      <c r="G1" s="43"/>
      <c r="H1" s="43"/>
      <c r="I1" s="43"/>
    </row>
    <row r="2" spans="1:18" s="12" customFormat="1" ht="15" customHeight="1" x14ac:dyDescent="0.5">
      <c r="B2" s="48"/>
      <c r="C2" s="48"/>
      <c r="D2" s="48"/>
      <c r="E2" s="48"/>
      <c r="F2" s="43"/>
      <c r="G2" s="43"/>
      <c r="H2" s="43"/>
      <c r="I2" s="43"/>
    </row>
    <row r="3" spans="1:18" ht="9.75" customHeight="1" x14ac:dyDescent="0.3">
      <c r="A3" s="12"/>
      <c r="B3" s="12"/>
      <c r="C3" s="12"/>
      <c r="D3" s="12"/>
      <c r="E3" s="12"/>
      <c r="F3" s="12"/>
      <c r="G3" s="12"/>
      <c r="H3" s="12"/>
      <c r="I3" s="12"/>
      <c r="J3" s="12"/>
      <c r="K3" s="12"/>
    </row>
    <row r="4" spans="1:18" s="15" customFormat="1" ht="22.5" x14ac:dyDescent="0.45">
      <c r="A4" s="53" t="s">
        <v>704</v>
      </c>
      <c r="B4" s="53"/>
      <c r="C4" s="53"/>
      <c r="D4" s="53"/>
      <c r="E4" s="53"/>
      <c r="F4" s="53"/>
      <c r="G4" s="14"/>
      <c r="H4" s="14"/>
      <c r="I4" s="14"/>
      <c r="J4" s="14"/>
      <c r="K4" s="14"/>
      <c r="L4" s="14"/>
      <c r="M4" s="14"/>
      <c r="N4" s="14"/>
      <c r="O4" s="14"/>
      <c r="P4" s="14"/>
      <c r="Q4" s="14"/>
      <c r="R4" s="14"/>
    </row>
    <row r="5" spans="1:18" s="12" customFormat="1" ht="9" customHeight="1" x14ac:dyDescent="0.3">
      <c r="B5" s="16"/>
      <c r="C5" s="17"/>
    </row>
    <row r="6" spans="1:18" s="15" customFormat="1" ht="127.5" customHeight="1" x14ac:dyDescent="0.3">
      <c r="A6" s="14"/>
      <c r="B6" s="63" t="s">
        <v>718</v>
      </c>
      <c r="C6" s="63"/>
      <c r="D6" s="63"/>
      <c r="E6" s="63"/>
      <c r="F6" s="19"/>
      <c r="G6" s="19"/>
      <c r="H6" s="19"/>
      <c r="I6" s="19"/>
      <c r="J6" s="14"/>
    </row>
    <row r="7" spans="1:18" s="14" customFormat="1" x14ac:dyDescent="0.3">
      <c r="B7" s="64" t="s">
        <v>705</v>
      </c>
      <c r="C7" s="64"/>
      <c r="D7" s="64"/>
    </row>
    <row r="8" spans="1:18" s="14" customFormat="1" ht="11.25" customHeight="1" x14ac:dyDescent="0.3">
      <c r="B8" s="21"/>
      <c r="C8" s="21"/>
    </row>
    <row r="9" spans="1:18" s="14" customFormat="1" ht="17.5" x14ac:dyDescent="0.35">
      <c r="B9" s="22" t="s">
        <v>706</v>
      </c>
      <c r="C9" s="22"/>
    </row>
    <row r="10" spans="1:18" s="14" customFormat="1" ht="6.75" customHeight="1" x14ac:dyDescent="0.3"/>
    <row r="11" spans="1:18" s="14" customFormat="1" x14ac:dyDescent="0.3">
      <c r="B11" s="49" t="s">
        <v>724</v>
      </c>
      <c r="C11" s="49"/>
      <c r="D11" s="49"/>
      <c r="E11" s="49"/>
    </row>
    <row r="12" spans="1:18" s="15" customFormat="1" x14ac:dyDescent="0.3">
      <c r="A12" s="14"/>
      <c r="B12" s="23" t="s">
        <v>707</v>
      </c>
      <c r="C12" s="14"/>
      <c r="D12" s="14"/>
      <c r="E12" s="14"/>
      <c r="F12" s="14"/>
      <c r="G12" s="14"/>
      <c r="H12" s="14"/>
      <c r="I12" s="14"/>
      <c r="J12" s="14"/>
    </row>
    <row r="13" spans="1:18" s="15" customFormat="1" ht="6.75" customHeight="1" x14ac:dyDescent="0.3">
      <c r="A13" s="14"/>
      <c r="B13" s="14"/>
      <c r="C13" s="21"/>
      <c r="D13" s="14"/>
      <c r="E13" s="14"/>
      <c r="F13" s="14"/>
      <c r="G13" s="14"/>
      <c r="H13" s="14"/>
      <c r="I13" s="14"/>
      <c r="J13" s="14"/>
    </row>
    <row r="14" spans="1:18" s="12" customFormat="1" ht="15" customHeight="1" x14ac:dyDescent="0.3">
      <c r="A14" s="14"/>
      <c r="B14" s="24" t="s">
        <v>10</v>
      </c>
      <c r="C14" s="45" t="s">
        <v>726</v>
      </c>
      <c r="D14" s="45"/>
      <c r="E14" s="46" t="s">
        <v>719</v>
      </c>
      <c r="F14" s="46"/>
      <c r="G14" s="14"/>
      <c r="H14" s="14"/>
    </row>
    <row r="15" spans="1:18" s="12" customFormat="1" x14ac:dyDescent="0.3">
      <c r="A15" s="14"/>
      <c r="B15" s="25" t="s">
        <v>11</v>
      </c>
      <c r="C15" s="45" t="s">
        <v>727</v>
      </c>
      <c r="D15" s="45"/>
      <c r="E15" s="46"/>
      <c r="F15" s="46"/>
      <c r="G15" s="14"/>
      <c r="H15" s="14"/>
    </row>
    <row r="16" spans="1:18" ht="9.75" customHeight="1" x14ac:dyDescent="0.3">
      <c r="A16" s="12"/>
      <c r="B16" s="12"/>
      <c r="C16" s="12"/>
      <c r="D16" s="12"/>
      <c r="E16" s="46"/>
      <c r="F16" s="46"/>
      <c r="G16" s="12"/>
      <c r="H16" s="12"/>
      <c r="I16" s="12"/>
      <c r="J16" s="12"/>
      <c r="K16" s="12"/>
    </row>
    <row r="17" spans="1:11" s="14" customFormat="1" ht="6" customHeight="1" x14ac:dyDescent="0.35">
      <c r="B17" s="22"/>
      <c r="C17" s="22"/>
      <c r="E17" s="46"/>
      <c r="F17" s="46"/>
    </row>
    <row r="18" spans="1:11" s="15" customFormat="1" ht="17.5" x14ac:dyDescent="0.35">
      <c r="A18" s="14"/>
      <c r="B18" s="22" t="str">
        <f>IF(COUNTIF(Binding!A1:A10,C15)=1,"Always Binding to the Library Fiscal Body","Step 2: Calculation Review")</f>
        <v>Step 2: Calculation Review</v>
      </c>
      <c r="D18" s="14"/>
      <c r="E18" s="46"/>
      <c r="F18" s="46"/>
      <c r="G18" s="14"/>
      <c r="H18" s="14"/>
      <c r="I18" s="14"/>
      <c r="J18" s="14"/>
    </row>
    <row r="19" spans="1:11" s="14" customFormat="1" ht="6.75" customHeight="1" x14ac:dyDescent="0.3"/>
    <row r="20" spans="1:11" s="14" customFormat="1" ht="33" customHeight="1" x14ac:dyDescent="0.3">
      <c r="B20" s="63" t="s">
        <v>720</v>
      </c>
      <c r="C20" s="63"/>
      <c r="D20" s="63"/>
      <c r="E20" s="63"/>
    </row>
    <row r="21" spans="1:11" s="14" customFormat="1" ht="9.75" customHeight="1" x14ac:dyDescent="0.3"/>
    <row r="22" spans="1:11" s="14" customFormat="1" ht="14.5" thickBot="1" x14ac:dyDescent="0.35">
      <c r="B22" s="20" t="s">
        <v>708</v>
      </c>
    </row>
    <row r="23" spans="1:11" s="14" customFormat="1" x14ac:dyDescent="0.3">
      <c r="B23" s="49" t="str">
        <f>Year-1&amp;" Total Certified Budget"</f>
        <v>2023 Total Certified Budget</v>
      </c>
      <c r="C23" s="50"/>
      <c r="D23" s="26">
        <f>SUMIFS(Source!H:H,Source!B:B,LEFT(C14,2),Source!D:D,MID(C15,4,4))</f>
        <v>171900</v>
      </c>
    </row>
    <row r="24" spans="1:11" s="14" customFormat="1" ht="14.5" thickBot="1" x14ac:dyDescent="0.35">
      <c r="B24" s="49" t="s">
        <v>721</v>
      </c>
      <c r="C24" s="50"/>
      <c r="D24" s="27">
        <f>MLGQ</f>
        <v>1.04</v>
      </c>
    </row>
    <row r="25" spans="1:11" s="14" customFormat="1" x14ac:dyDescent="0.3">
      <c r="B25" s="49" t="s">
        <v>722</v>
      </c>
      <c r="C25" s="50"/>
      <c r="D25" s="28">
        <f>D23*D24</f>
        <v>178776</v>
      </c>
    </row>
    <row r="26" spans="1:11" s="14" customFormat="1" ht="14.5" thickBot="1" x14ac:dyDescent="0.35">
      <c r="B26" s="49" t="s">
        <v>723</v>
      </c>
      <c r="C26" s="50"/>
      <c r="D26" s="29">
        <v>-1</v>
      </c>
    </row>
    <row r="27" spans="1:11" s="14" customFormat="1" ht="14.5" thickBot="1" x14ac:dyDescent="0.35">
      <c r="B27" s="51" t="str">
        <f>Year&amp;" Maximum Budget to remain Non-Binding (Rounded Down)"</f>
        <v>2024 Maximum Budget to remain Non-Binding (Rounded Down)</v>
      </c>
      <c r="C27" s="52"/>
      <c r="D27" s="44">
        <f>ROUNDDOWN(D25+D26,0)</f>
        <v>178775</v>
      </c>
    </row>
    <row r="28" spans="1:11" s="14" customFormat="1" ht="18.75" customHeight="1" x14ac:dyDescent="0.3">
      <c r="B28" s="30"/>
      <c r="C28" s="18"/>
      <c r="D28" s="18"/>
    </row>
    <row r="29" spans="1:11" s="15" customFormat="1" ht="17.5" x14ac:dyDescent="0.35">
      <c r="A29" s="14"/>
      <c r="B29" s="22" t="s">
        <v>709</v>
      </c>
      <c r="D29" s="14"/>
      <c r="E29" s="12"/>
      <c r="F29" s="12"/>
      <c r="G29" s="14"/>
      <c r="H29" s="14"/>
      <c r="I29" s="14"/>
      <c r="J29" s="14"/>
    </row>
    <row r="30" spans="1:11" s="14" customFormat="1" ht="3" customHeight="1" x14ac:dyDescent="0.3">
      <c r="B30" s="18"/>
      <c r="C30" s="18"/>
    </row>
    <row r="31" spans="1:11" ht="33.75" customHeight="1" x14ac:dyDescent="0.3">
      <c r="B31" s="54" t="s">
        <v>725</v>
      </c>
      <c r="C31" s="54"/>
      <c r="D31" s="54"/>
      <c r="E31" s="54"/>
      <c r="F31" s="12"/>
      <c r="G31" s="12"/>
      <c r="H31" s="12"/>
      <c r="I31" s="12"/>
      <c r="J31" s="12"/>
      <c r="K31" s="12"/>
    </row>
    <row r="32" spans="1:11" ht="8.25" customHeight="1" thickBot="1" x14ac:dyDescent="0.35">
      <c r="A32" s="12"/>
      <c r="B32" s="12"/>
      <c r="C32" s="12"/>
      <c r="D32" s="12"/>
      <c r="E32" s="12"/>
      <c r="F32" s="12"/>
      <c r="G32" s="12"/>
      <c r="H32" s="12"/>
      <c r="I32" s="12"/>
      <c r="J32" s="12"/>
      <c r="K32" s="12"/>
    </row>
    <row r="33" spans="1:11" x14ac:dyDescent="0.3">
      <c r="A33" s="12"/>
      <c r="B33" s="55" t="s">
        <v>710</v>
      </c>
      <c r="C33" s="56"/>
      <c r="D33" s="31">
        <f>Year-1</f>
        <v>2023</v>
      </c>
      <c r="E33" s="31">
        <f>Year</f>
        <v>2024</v>
      </c>
      <c r="F33" s="12"/>
      <c r="G33" s="12"/>
      <c r="H33" s="12"/>
      <c r="I33" s="12"/>
      <c r="J33" s="12"/>
      <c r="K33" s="12"/>
    </row>
    <row r="34" spans="1:11" ht="14.5" thickBot="1" x14ac:dyDescent="0.35">
      <c r="A34" s="12"/>
      <c r="B34" s="57"/>
      <c r="C34" s="58"/>
      <c r="D34" s="32" t="s">
        <v>711</v>
      </c>
      <c r="E34" s="32" t="s">
        <v>712</v>
      </c>
      <c r="F34" s="12"/>
      <c r="G34" s="12"/>
      <c r="H34" s="12"/>
      <c r="I34" s="12"/>
      <c r="J34" s="12"/>
      <c r="K34" s="12"/>
    </row>
    <row r="35" spans="1:11" x14ac:dyDescent="0.3">
      <c r="A35" s="12"/>
      <c r="B35" s="59" t="str">
        <f>IF(Index!V5&lt;&gt;"",Index!V5&amp;"-"&amp;Index!W5,"Working on it")</f>
        <v>0101-GENERAL</v>
      </c>
      <c r="C35" s="60"/>
      <c r="D35" s="33">
        <f>Index!X5</f>
        <v>171900</v>
      </c>
      <c r="E35" s="34"/>
      <c r="F35" s="12"/>
      <c r="G35" s="12"/>
      <c r="H35" s="12"/>
      <c r="I35" s="12"/>
      <c r="J35" s="12"/>
      <c r="K35" s="12"/>
    </row>
    <row r="36" spans="1:11" x14ac:dyDescent="0.3">
      <c r="A36" s="12"/>
      <c r="B36" s="59" t="str">
        <f>IF(Index!V6&lt;&gt;"",Index!V6&amp;"-"&amp;Index!W6,IF(B35="","",IF(B35="Click Here to Add a New Fund for 2024","",IF(B35&lt;&gt;"Click Here to Add a New Fund for 2024","Click Here to Add a New Fund for 2024","x"))))</f>
        <v>Click Here to Add a New Fund for 2024</v>
      </c>
      <c r="C36" s="60"/>
      <c r="D36" s="33" t="str">
        <f>Index!X6</f>
        <v/>
      </c>
      <c r="E36" s="35"/>
      <c r="F36" s="12"/>
      <c r="G36" s="12"/>
      <c r="H36" s="12"/>
      <c r="I36" s="12"/>
      <c r="J36" s="12"/>
      <c r="K36" s="12"/>
    </row>
    <row r="37" spans="1:11" x14ac:dyDescent="0.3">
      <c r="A37" s="12"/>
      <c r="B37" s="59" t="str">
        <f>IF(Index!V7&lt;&gt;"",Index!V7&amp;"-"&amp;Index!W7,IF(B36="","",IF(B36="Click Here to Add a New Fund for 2024","",IF(B36&lt;&gt;"Click Here to Add a New Fund for 2024","Click Here to Add a New Fund for 2024","x"))))</f>
        <v/>
      </c>
      <c r="C37" s="60"/>
      <c r="D37" s="33" t="str">
        <f>Index!X7</f>
        <v/>
      </c>
      <c r="E37" s="35"/>
      <c r="F37" s="12"/>
      <c r="G37" s="12"/>
      <c r="H37" s="12"/>
      <c r="I37" s="12"/>
      <c r="J37" s="12"/>
      <c r="K37" s="12"/>
    </row>
    <row r="38" spans="1:11" x14ac:dyDescent="0.3">
      <c r="A38" s="12"/>
      <c r="B38" s="59" t="str">
        <f>IF(Index!V8&lt;&gt;"",Index!V8&amp;"-"&amp;Index!W8,IF(B37="","",IF(B37="Click Here to Add a New Fund for 2024","",IF(B37&lt;&gt;"Click Here to Add a New Fund for 2024","Click Here to Add a New Fund for 2024","x"))))</f>
        <v/>
      </c>
      <c r="C38" s="60"/>
      <c r="D38" s="33" t="str">
        <f>Index!X8</f>
        <v/>
      </c>
      <c r="E38" s="35"/>
      <c r="F38" s="12"/>
      <c r="G38" s="12"/>
      <c r="H38" s="12"/>
      <c r="I38" s="12"/>
      <c r="J38" s="12"/>
      <c r="K38" s="12"/>
    </row>
    <row r="39" spans="1:11" x14ac:dyDescent="0.3">
      <c r="A39" s="12"/>
      <c r="B39" s="59" t="str">
        <f>IF(Index!V9&lt;&gt;"",Index!V9&amp;"-"&amp;Index!W9,IF(B38="","",IF(B38="Click Here to Add a New Fund for 2024","",IF(B38&lt;&gt;"Click Here to Add a New Fund for 2024","Click Here to Add a New Fund for 2024","x"))))</f>
        <v/>
      </c>
      <c r="C39" s="60"/>
      <c r="D39" s="33" t="str">
        <f>Index!X9</f>
        <v/>
      </c>
      <c r="E39" s="35"/>
      <c r="F39" s="12"/>
      <c r="G39" s="12"/>
      <c r="H39" s="12"/>
      <c r="I39" s="12"/>
      <c r="J39" s="12"/>
      <c r="K39" s="12"/>
    </row>
    <row r="40" spans="1:11" x14ac:dyDescent="0.3">
      <c r="A40" s="12"/>
      <c r="B40" s="59" t="str">
        <f>IF(Index!V10&lt;&gt;"",Index!V10&amp;"-"&amp;Index!W10,IF(B39="","",IF(B39="Click Here to Add a New Fund for 2024","",IF(B39&lt;&gt;"Click Here to Add a New Fund for 2024","Click Here to Add a New Fund for 2024","x"))))</f>
        <v/>
      </c>
      <c r="C40" s="60"/>
      <c r="D40" s="33"/>
      <c r="E40" s="35"/>
      <c r="F40" s="12"/>
      <c r="G40" s="12"/>
      <c r="H40" s="12"/>
      <c r="I40" s="12"/>
      <c r="J40" s="12"/>
      <c r="K40" s="12"/>
    </row>
    <row r="41" spans="1:11" ht="14.5" thickBot="1" x14ac:dyDescent="0.35">
      <c r="A41" s="12"/>
      <c r="B41" s="59" t="str">
        <f>IF(Index!V11&lt;&gt;"",Index!V11&amp;"-"&amp;Index!W11,IF(B40="","",IF(B40="Click Here to Add a New Fund for 2024","",IF(B40&lt;&gt;"Click Here to Add a New Fund for 2024","Click Here to Add a New Fund for 2024","x"))))</f>
        <v/>
      </c>
      <c r="C41" s="60"/>
      <c r="D41" s="36"/>
      <c r="E41" s="37"/>
      <c r="F41" s="12"/>
      <c r="G41" s="12"/>
      <c r="H41" s="12"/>
      <c r="I41" s="12"/>
      <c r="J41" s="12"/>
      <c r="K41" s="12"/>
    </row>
    <row r="42" spans="1:11" ht="15.75" customHeight="1" thickBot="1" x14ac:dyDescent="0.35">
      <c r="A42" s="12"/>
      <c r="B42" s="61" t="s">
        <v>713</v>
      </c>
      <c r="C42" s="62"/>
      <c r="D42" s="38">
        <f>D23</f>
        <v>171900</v>
      </c>
      <c r="E42" s="39">
        <f>SUM(E35:E41)</f>
        <v>0</v>
      </c>
      <c r="F42" s="40"/>
      <c r="G42" s="12"/>
      <c r="H42" s="12"/>
      <c r="I42" s="12"/>
      <c r="J42" s="12"/>
      <c r="K42" s="12"/>
    </row>
    <row r="43" spans="1:11" ht="7.5" customHeight="1" x14ac:dyDescent="0.3">
      <c r="A43" s="12"/>
      <c r="B43" s="12"/>
      <c r="C43" s="12"/>
      <c r="D43" s="12"/>
      <c r="E43" s="40"/>
      <c r="F43" s="40"/>
      <c r="G43" s="12"/>
      <c r="H43" s="12"/>
      <c r="I43" s="12"/>
      <c r="J43" s="12"/>
      <c r="K43" s="12"/>
    </row>
    <row r="44" spans="1:11" x14ac:dyDescent="0.3">
      <c r="A44" s="12"/>
      <c r="B44" s="12" t="s">
        <v>714</v>
      </c>
      <c r="C44" s="12"/>
      <c r="D44" s="41">
        <f>D27</f>
        <v>178775</v>
      </c>
      <c r="E44" s="42">
        <f>D27</f>
        <v>178775</v>
      </c>
      <c r="F44" s="40"/>
      <c r="G44" s="12"/>
      <c r="H44" s="12"/>
      <c r="I44" s="12"/>
      <c r="J44" s="12"/>
      <c r="K44" s="12"/>
    </row>
    <row r="45" spans="1:11" x14ac:dyDescent="0.3">
      <c r="A45" s="12"/>
      <c r="B45" s="12"/>
      <c r="C45" s="12"/>
      <c r="D45" s="12"/>
      <c r="E45" s="12"/>
      <c r="F45" s="40"/>
      <c r="G45" s="12"/>
      <c r="H45" s="12"/>
      <c r="I45" s="12"/>
      <c r="J45" s="12"/>
      <c r="K45" s="12"/>
    </row>
    <row r="46" spans="1:11" x14ac:dyDescent="0.3">
      <c r="A46" s="12"/>
      <c r="B46" s="47" t="str">
        <f>IF(E42&gt;D44,"Budget will require binding review by library fiscal body.","The Library Board will be able to adopt the budget.")</f>
        <v>The Library Board will be able to adopt the budget.</v>
      </c>
      <c r="C46" s="47"/>
      <c r="D46" s="47"/>
      <c r="E46" s="47"/>
      <c r="F46" s="40"/>
      <c r="G46" s="12"/>
      <c r="H46" s="12"/>
      <c r="I46" s="12"/>
      <c r="J46" s="12"/>
      <c r="K46" s="12"/>
    </row>
    <row r="47" spans="1:11" ht="2.25" customHeight="1" x14ac:dyDescent="0.3">
      <c r="A47" s="12"/>
      <c r="B47" s="12"/>
      <c r="C47" s="12"/>
      <c r="D47" s="12"/>
      <c r="E47" s="12"/>
      <c r="F47" s="12"/>
      <c r="G47" s="12"/>
      <c r="H47" s="12"/>
      <c r="I47" s="12"/>
      <c r="J47" s="12"/>
      <c r="K47" s="12"/>
    </row>
    <row r="48" spans="1:11" x14ac:dyDescent="0.3">
      <c r="A48" s="12"/>
      <c r="B48" s="47" t="str">
        <f>IF(E42&gt;D44,"For the library to remain Non-Binding you will need to reduce "&amp;DOLLAR(E42-D44)&amp;" from the budget.",IF(E42=0,"Budgets can be increased to "&amp;DOLLAR(D44-E42)&amp;" and remain non-binding.","Budgets can be increased by "&amp;DOLLAR(D44-E42)&amp;" and remain non-binding."))</f>
        <v>Budgets can be increased to $178,775.00 and remain non-binding.</v>
      </c>
      <c r="C48" s="47"/>
      <c r="D48" s="47"/>
      <c r="E48" s="47"/>
      <c r="F48" s="12"/>
      <c r="G48" s="12"/>
      <c r="H48" s="12"/>
      <c r="I48" s="12"/>
      <c r="J48" s="12"/>
      <c r="K48" s="12"/>
    </row>
    <row r="49" spans="1:11" x14ac:dyDescent="0.3">
      <c r="A49" s="12"/>
      <c r="B49" s="12"/>
      <c r="C49" s="12"/>
      <c r="D49" s="12"/>
      <c r="E49" s="12"/>
      <c r="F49" s="12"/>
      <c r="G49" s="12"/>
      <c r="H49" s="12"/>
      <c r="I49" s="12"/>
      <c r="J49" s="12"/>
      <c r="K49" s="12"/>
    </row>
    <row r="50" spans="1:11" hidden="1" x14ac:dyDescent="0.3">
      <c r="A50" s="12"/>
      <c r="B50" s="12"/>
      <c r="C50" s="12"/>
      <c r="D50" s="12"/>
      <c r="E50" s="12"/>
      <c r="F50" s="12"/>
      <c r="G50" s="12"/>
      <c r="H50" s="12"/>
      <c r="I50" s="12"/>
      <c r="J50" s="12"/>
      <c r="K50" s="12"/>
    </row>
    <row r="51" spans="1:11" hidden="1" x14ac:dyDescent="0.3">
      <c r="A51" s="12"/>
      <c r="B51" s="12"/>
      <c r="C51" s="12"/>
      <c r="D51" s="12"/>
      <c r="E51" s="12"/>
      <c r="F51" s="12"/>
      <c r="G51" s="12"/>
      <c r="H51" s="12"/>
      <c r="I51" s="12"/>
      <c r="J51" s="12"/>
      <c r="K51" s="12"/>
    </row>
    <row r="52" spans="1:11" hidden="1" x14ac:dyDescent="0.3">
      <c r="A52" s="12"/>
      <c r="B52" s="12"/>
      <c r="C52" s="12"/>
      <c r="D52" s="12"/>
      <c r="E52" s="12"/>
      <c r="F52" s="12"/>
      <c r="G52" s="12"/>
      <c r="H52" s="12"/>
      <c r="I52" s="12"/>
      <c r="J52" s="12"/>
      <c r="K52" s="12"/>
    </row>
    <row r="53" spans="1:11" hidden="1" x14ac:dyDescent="0.3">
      <c r="A53" s="12"/>
      <c r="B53" s="12"/>
      <c r="C53" s="12"/>
      <c r="D53" s="12"/>
      <c r="E53" s="12"/>
      <c r="F53" s="12"/>
      <c r="G53" s="12"/>
      <c r="H53" s="12"/>
      <c r="I53" s="12"/>
      <c r="J53" s="12"/>
      <c r="K53" s="12"/>
    </row>
    <row r="54" spans="1:11" hidden="1" x14ac:dyDescent="0.3">
      <c r="A54" s="12"/>
      <c r="B54" s="12"/>
      <c r="C54" s="12"/>
      <c r="D54" s="12"/>
      <c r="E54" s="12"/>
      <c r="F54" s="12"/>
      <c r="G54" s="12"/>
      <c r="H54" s="12"/>
      <c r="I54" s="12"/>
      <c r="J54" s="12"/>
      <c r="K54" s="12"/>
    </row>
    <row r="55" spans="1:11" hidden="1" x14ac:dyDescent="0.3">
      <c r="A55" s="12"/>
      <c r="B55" s="12"/>
      <c r="C55" s="12"/>
      <c r="D55" s="12"/>
      <c r="E55" s="12"/>
      <c r="F55" s="12"/>
      <c r="G55" s="12"/>
      <c r="H55" s="12"/>
      <c r="I55" s="12"/>
      <c r="J55" s="12"/>
      <c r="K55" s="12"/>
    </row>
    <row r="56" spans="1:11" hidden="1" x14ac:dyDescent="0.3">
      <c r="A56" s="12"/>
      <c r="B56" s="12"/>
      <c r="C56" s="12"/>
      <c r="D56" s="12"/>
      <c r="E56" s="12"/>
      <c r="F56" s="12"/>
      <c r="G56" s="12"/>
      <c r="H56" s="12"/>
      <c r="I56" s="12"/>
      <c r="J56" s="12"/>
      <c r="K56" s="12"/>
    </row>
    <row r="57" spans="1:11" hidden="1" x14ac:dyDescent="0.3">
      <c r="A57" s="12"/>
      <c r="B57" s="12"/>
      <c r="C57" s="12"/>
      <c r="D57" s="12"/>
      <c r="E57" s="12"/>
      <c r="F57" s="12"/>
      <c r="G57" s="12"/>
      <c r="H57" s="12"/>
      <c r="I57" s="12"/>
      <c r="J57" s="12"/>
      <c r="K57" s="12"/>
    </row>
    <row r="58" spans="1:11" hidden="1" x14ac:dyDescent="0.3">
      <c r="A58" s="12"/>
      <c r="B58" s="12"/>
      <c r="C58" s="12"/>
      <c r="D58" s="12"/>
      <c r="E58" s="12"/>
      <c r="F58" s="12"/>
      <c r="G58" s="12"/>
      <c r="H58" s="12"/>
      <c r="I58" s="12"/>
      <c r="J58" s="12"/>
      <c r="K58" s="12"/>
    </row>
    <row r="59" spans="1:11" hidden="1" x14ac:dyDescent="0.3">
      <c r="A59" s="12"/>
      <c r="B59" s="12"/>
      <c r="C59" s="12"/>
      <c r="D59" s="12"/>
      <c r="E59" s="12"/>
      <c r="F59" s="12"/>
      <c r="G59" s="12"/>
      <c r="H59" s="12"/>
      <c r="I59" s="12"/>
      <c r="J59" s="12"/>
      <c r="K59" s="12"/>
    </row>
    <row r="60" spans="1:11" hidden="1" x14ac:dyDescent="0.3">
      <c r="A60" s="12"/>
      <c r="B60" s="12"/>
      <c r="C60" s="12"/>
      <c r="D60" s="12"/>
      <c r="E60" s="12"/>
      <c r="F60" s="12"/>
      <c r="G60" s="12"/>
      <c r="H60" s="12"/>
      <c r="I60" s="12"/>
      <c r="J60" s="12"/>
      <c r="K60" s="12"/>
    </row>
    <row r="61" spans="1:11" hidden="1" x14ac:dyDescent="0.3">
      <c r="A61" s="12"/>
      <c r="B61" s="12"/>
      <c r="C61" s="12"/>
      <c r="D61" s="12"/>
      <c r="E61" s="12"/>
      <c r="F61" s="12"/>
      <c r="G61" s="12"/>
      <c r="H61" s="12"/>
      <c r="I61" s="12"/>
      <c r="J61" s="12"/>
      <c r="K61" s="12"/>
    </row>
    <row r="62" spans="1:11" hidden="1" x14ac:dyDescent="0.3">
      <c r="A62" s="12"/>
      <c r="B62" s="12"/>
      <c r="C62" s="12"/>
      <c r="D62" s="12"/>
      <c r="E62" s="12"/>
      <c r="F62" s="12"/>
      <c r="G62" s="12"/>
      <c r="H62" s="12"/>
      <c r="I62" s="12"/>
      <c r="J62" s="12"/>
      <c r="K62" s="12"/>
    </row>
    <row r="63" spans="1:11" hidden="1" x14ac:dyDescent="0.3">
      <c r="A63" s="12"/>
      <c r="B63" s="12"/>
      <c r="C63" s="12"/>
      <c r="D63" s="12"/>
      <c r="E63" s="12"/>
      <c r="F63" s="12"/>
      <c r="G63" s="12"/>
      <c r="H63" s="12"/>
      <c r="I63" s="12"/>
      <c r="J63" s="12"/>
      <c r="K63" s="12"/>
    </row>
    <row r="64" spans="1:11" hidden="1" x14ac:dyDescent="0.3">
      <c r="A64" s="12"/>
      <c r="B64" s="12"/>
      <c r="C64" s="12"/>
      <c r="D64" s="12"/>
      <c r="E64" s="12"/>
      <c r="F64" s="12"/>
      <c r="G64" s="12"/>
      <c r="H64" s="12"/>
      <c r="I64" s="12"/>
      <c r="J64" s="12"/>
      <c r="K64" s="12"/>
    </row>
    <row r="65" spans="1:11" hidden="1" x14ac:dyDescent="0.3">
      <c r="A65" s="12"/>
      <c r="B65" s="12"/>
      <c r="C65" s="12"/>
      <c r="D65" s="12"/>
      <c r="E65" s="12"/>
      <c r="F65" s="12"/>
      <c r="G65" s="12"/>
      <c r="H65" s="12"/>
      <c r="I65" s="12"/>
      <c r="J65" s="12"/>
      <c r="K65" s="12"/>
    </row>
    <row r="66" spans="1:11" hidden="1" x14ac:dyDescent="0.3">
      <c r="A66" s="12"/>
      <c r="B66" s="12"/>
      <c r="C66" s="12"/>
      <c r="D66" s="12"/>
      <c r="E66" s="12"/>
      <c r="F66" s="12"/>
      <c r="G66" s="12"/>
      <c r="H66" s="12"/>
      <c r="I66" s="12"/>
      <c r="J66" s="12"/>
      <c r="K66" s="12"/>
    </row>
    <row r="67" spans="1:11" hidden="1" x14ac:dyDescent="0.3">
      <c r="A67" s="12"/>
      <c r="B67" s="12"/>
      <c r="C67" s="12"/>
      <c r="D67" s="12"/>
      <c r="E67" s="12"/>
      <c r="F67" s="12"/>
      <c r="G67" s="12"/>
      <c r="H67" s="12"/>
      <c r="I67" s="12"/>
      <c r="J67" s="12"/>
      <c r="K67" s="12"/>
    </row>
    <row r="68" spans="1:11" hidden="1" x14ac:dyDescent="0.3">
      <c r="A68" s="12"/>
      <c r="B68" s="12"/>
      <c r="C68" s="12"/>
      <c r="D68" s="12"/>
      <c r="E68" s="12"/>
      <c r="F68" s="12"/>
      <c r="G68" s="12"/>
      <c r="H68" s="12"/>
      <c r="I68" s="12"/>
      <c r="J68" s="12"/>
      <c r="K68" s="12"/>
    </row>
    <row r="69" spans="1:11" hidden="1" x14ac:dyDescent="0.3">
      <c r="A69" s="12"/>
      <c r="B69" s="12"/>
      <c r="C69" s="12"/>
      <c r="D69" s="12"/>
      <c r="E69" s="12"/>
      <c r="F69" s="12"/>
      <c r="G69" s="12"/>
      <c r="H69" s="12"/>
      <c r="I69" s="12"/>
      <c r="J69" s="12"/>
      <c r="K69" s="12"/>
    </row>
    <row r="70" spans="1:11" hidden="1" x14ac:dyDescent="0.3">
      <c r="A70" s="12"/>
      <c r="B70" s="12"/>
      <c r="C70" s="12"/>
      <c r="D70" s="12"/>
      <c r="E70" s="12"/>
      <c r="F70" s="12"/>
      <c r="G70" s="12"/>
      <c r="H70" s="12"/>
      <c r="I70" s="12"/>
      <c r="J70" s="12"/>
      <c r="K70" s="12"/>
    </row>
    <row r="71" spans="1:11" hidden="1" x14ac:dyDescent="0.3">
      <c r="A71" s="12"/>
      <c r="B71" s="12"/>
      <c r="C71" s="12"/>
      <c r="D71" s="12"/>
      <c r="E71" s="12"/>
      <c r="F71" s="12"/>
      <c r="G71" s="12"/>
      <c r="H71" s="12"/>
      <c r="I71" s="12"/>
      <c r="J71" s="12"/>
      <c r="K71" s="12"/>
    </row>
    <row r="72" spans="1:11" hidden="1" x14ac:dyDescent="0.3">
      <c r="A72" s="12"/>
      <c r="B72" s="12"/>
      <c r="C72" s="12"/>
      <c r="D72" s="12"/>
      <c r="E72" s="12"/>
      <c r="F72" s="12"/>
      <c r="G72" s="12"/>
      <c r="H72" s="12"/>
      <c r="I72" s="12"/>
      <c r="J72" s="12"/>
      <c r="K72" s="12"/>
    </row>
    <row r="73" spans="1:11" hidden="1" x14ac:dyDescent="0.3">
      <c r="A73" s="12"/>
      <c r="B73" s="12"/>
      <c r="C73" s="12"/>
      <c r="D73" s="12"/>
      <c r="E73" s="12"/>
      <c r="F73" s="12"/>
      <c r="G73" s="12"/>
      <c r="H73" s="12"/>
      <c r="I73" s="12"/>
      <c r="J73" s="12"/>
      <c r="K73" s="12"/>
    </row>
    <row r="74" spans="1:11" hidden="1" x14ac:dyDescent="0.3">
      <c r="A74" s="12"/>
      <c r="B74" s="12"/>
      <c r="C74" s="12"/>
      <c r="D74" s="12"/>
      <c r="E74" s="12"/>
      <c r="F74" s="12"/>
      <c r="G74" s="12"/>
      <c r="H74" s="12"/>
      <c r="I74" s="12"/>
      <c r="J74" s="12"/>
      <c r="K74" s="12"/>
    </row>
    <row r="75" spans="1:11" hidden="1" x14ac:dyDescent="0.3">
      <c r="A75" s="12"/>
      <c r="B75" s="12"/>
      <c r="C75" s="12"/>
      <c r="D75" s="12"/>
      <c r="E75" s="12"/>
      <c r="F75" s="12"/>
      <c r="G75" s="12"/>
      <c r="H75" s="12"/>
      <c r="I75" s="12"/>
      <c r="J75" s="12"/>
      <c r="K75" s="12"/>
    </row>
    <row r="76" spans="1:11" hidden="1" x14ac:dyDescent="0.3">
      <c r="A76" s="12"/>
      <c r="B76" s="12"/>
      <c r="C76" s="12"/>
      <c r="D76" s="12"/>
      <c r="E76" s="12"/>
      <c r="F76" s="12"/>
      <c r="G76" s="12"/>
      <c r="H76" s="12"/>
      <c r="I76" s="12"/>
      <c r="J76" s="12"/>
      <c r="K76" s="12"/>
    </row>
    <row r="77" spans="1:11" hidden="1" x14ac:dyDescent="0.3">
      <c r="A77" s="12"/>
      <c r="B77" s="12"/>
      <c r="C77" s="12"/>
      <c r="D77" s="12"/>
      <c r="E77" s="12"/>
      <c r="F77" s="12"/>
      <c r="G77" s="12"/>
      <c r="H77" s="12"/>
      <c r="I77" s="12"/>
      <c r="J77" s="12"/>
      <c r="K77" s="12"/>
    </row>
    <row r="78" spans="1:11" hidden="1" x14ac:dyDescent="0.3">
      <c r="A78" s="12"/>
      <c r="B78" s="12"/>
      <c r="C78" s="12"/>
      <c r="D78" s="12"/>
      <c r="E78" s="12"/>
      <c r="F78" s="12"/>
      <c r="G78" s="12"/>
      <c r="H78" s="12"/>
      <c r="I78" s="12"/>
      <c r="J78" s="12"/>
      <c r="K78" s="12"/>
    </row>
    <row r="79" spans="1:11" hidden="1" x14ac:dyDescent="0.3">
      <c r="A79" s="12"/>
      <c r="B79" s="12"/>
      <c r="C79" s="12"/>
      <c r="D79" s="12"/>
      <c r="E79" s="12"/>
      <c r="F79" s="12"/>
      <c r="G79" s="12"/>
      <c r="H79" s="12"/>
      <c r="I79" s="12"/>
      <c r="J79" s="12"/>
      <c r="K79" s="12"/>
    </row>
    <row r="80" spans="1:11" hidden="1" x14ac:dyDescent="0.3">
      <c r="A80" s="12"/>
      <c r="B80" s="12"/>
      <c r="C80" s="12"/>
      <c r="D80" s="12"/>
      <c r="E80" s="12"/>
      <c r="F80" s="12"/>
      <c r="G80" s="12"/>
      <c r="H80" s="12"/>
      <c r="I80" s="12"/>
      <c r="J80" s="12"/>
      <c r="K80" s="12"/>
    </row>
    <row r="81" spans="1:11" hidden="1" x14ac:dyDescent="0.3">
      <c r="A81" s="12"/>
      <c r="B81" s="12"/>
      <c r="C81" s="12"/>
      <c r="D81" s="12"/>
      <c r="E81" s="12"/>
      <c r="F81" s="12"/>
      <c r="G81" s="12"/>
      <c r="H81" s="12"/>
      <c r="I81" s="12"/>
      <c r="J81" s="12"/>
      <c r="K81" s="12"/>
    </row>
    <row r="82" spans="1:11" hidden="1" x14ac:dyDescent="0.3">
      <c r="A82" s="12"/>
      <c r="B82" s="12"/>
      <c r="C82" s="12"/>
      <c r="D82" s="12"/>
      <c r="E82" s="12"/>
      <c r="F82" s="12"/>
      <c r="G82" s="12"/>
      <c r="H82" s="12"/>
      <c r="I82" s="12"/>
      <c r="J82" s="12"/>
      <c r="K82" s="12"/>
    </row>
    <row r="83" spans="1:11" hidden="1" x14ac:dyDescent="0.3">
      <c r="A83" s="12"/>
      <c r="B83" s="12"/>
      <c r="C83" s="12"/>
      <c r="D83" s="12"/>
      <c r="E83" s="12"/>
      <c r="F83" s="12"/>
      <c r="G83" s="12"/>
      <c r="H83" s="12"/>
      <c r="I83" s="12"/>
      <c r="J83" s="12"/>
      <c r="K83" s="12"/>
    </row>
    <row r="84" spans="1:11" hidden="1" x14ac:dyDescent="0.3">
      <c r="A84" s="12"/>
      <c r="B84" s="12"/>
      <c r="C84" s="12"/>
      <c r="D84" s="12"/>
      <c r="E84" s="12"/>
      <c r="F84" s="12"/>
      <c r="G84" s="12"/>
      <c r="H84" s="12"/>
      <c r="I84" s="12"/>
      <c r="J84" s="12"/>
      <c r="K84" s="12"/>
    </row>
    <row r="85" spans="1:11" hidden="1" x14ac:dyDescent="0.3">
      <c r="A85" s="12"/>
      <c r="B85" s="12"/>
      <c r="C85" s="12"/>
      <c r="D85" s="12"/>
      <c r="E85" s="12"/>
      <c r="F85" s="12"/>
      <c r="G85" s="12"/>
      <c r="H85" s="12"/>
      <c r="I85" s="12"/>
      <c r="J85" s="12"/>
      <c r="K85" s="12"/>
    </row>
    <row r="86" spans="1:11" hidden="1" x14ac:dyDescent="0.3">
      <c r="A86" s="12"/>
      <c r="B86" s="12"/>
      <c r="C86" s="12"/>
      <c r="D86" s="12"/>
      <c r="E86" s="12"/>
      <c r="F86" s="12"/>
      <c r="G86" s="12"/>
      <c r="H86" s="12"/>
      <c r="I86" s="12"/>
      <c r="J86" s="12"/>
      <c r="K86" s="12"/>
    </row>
    <row r="87" spans="1:11" hidden="1" x14ac:dyDescent="0.3">
      <c r="A87" s="12"/>
      <c r="B87" s="12"/>
      <c r="C87" s="12"/>
      <c r="D87" s="12"/>
      <c r="E87" s="12"/>
      <c r="F87" s="12"/>
      <c r="G87" s="12"/>
      <c r="H87" s="12"/>
      <c r="I87" s="12"/>
      <c r="J87" s="12"/>
      <c r="K87" s="12"/>
    </row>
    <row r="88" spans="1:11" hidden="1" x14ac:dyDescent="0.3">
      <c r="A88" s="12"/>
      <c r="B88" s="12"/>
      <c r="C88" s="12"/>
      <c r="D88" s="12"/>
      <c r="E88" s="12"/>
      <c r="F88" s="12"/>
      <c r="G88" s="12"/>
      <c r="H88" s="12"/>
      <c r="I88" s="12"/>
      <c r="J88" s="12"/>
      <c r="K88" s="12"/>
    </row>
    <row r="89" spans="1:11" hidden="1" x14ac:dyDescent="0.3">
      <c r="A89" s="12"/>
      <c r="B89" s="12"/>
      <c r="C89" s="12"/>
      <c r="D89" s="12"/>
      <c r="E89" s="12"/>
      <c r="F89" s="12"/>
      <c r="G89" s="12"/>
      <c r="H89" s="12"/>
      <c r="I89" s="12"/>
      <c r="J89" s="12"/>
      <c r="K89" s="12"/>
    </row>
    <row r="90" spans="1:11" hidden="1" x14ac:dyDescent="0.3">
      <c r="A90" s="12"/>
      <c r="B90" s="12"/>
      <c r="C90" s="12"/>
      <c r="D90" s="12"/>
      <c r="E90" s="12"/>
      <c r="F90" s="12"/>
      <c r="G90" s="12"/>
      <c r="H90" s="12"/>
      <c r="I90" s="12"/>
      <c r="J90" s="12"/>
      <c r="K90" s="12"/>
    </row>
    <row r="91" spans="1:11" hidden="1" x14ac:dyDescent="0.3">
      <c r="A91" s="12"/>
      <c r="B91" s="12"/>
      <c r="C91" s="12"/>
      <c r="D91" s="12"/>
      <c r="E91" s="12"/>
      <c r="F91" s="12"/>
      <c r="G91" s="12"/>
      <c r="H91" s="12"/>
      <c r="I91" s="12"/>
      <c r="J91" s="12"/>
      <c r="K91" s="12"/>
    </row>
    <row r="92" spans="1:11" hidden="1" x14ac:dyDescent="0.3">
      <c r="A92" s="12"/>
      <c r="B92" s="12"/>
      <c r="C92" s="12"/>
      <c r="D92" s="12"/>
      <c r="E92" s="12"/>
      <c r="F92" s="12"/>
      <c r="G92" s="12"/>
      <c r="H92" s="12"/>
      <c r="I92" s="12"/>
      <c r="J92" s="12"/>
      <c r="K92" s="12"/>
    </row>
    <row r="93" spans="1:11" hidden="1" x14ac:dyDescent="0.3">
      <c r="A93" s="12"/>
      <c r="B93" s="12"/>
      <c r="C93" s="12"/>
      <c r="D93" s="12"/>
      <c r="E93" s="12"/>
      <c r="F93" s="12"/>
      <c r="G93" s="12"/>
      <c r="H93" s="12"/>
      <c r="I93" s="12"/>
      <c r="J93" s="12"/>
      <c r="K93" s="12"/>
    </row>
    <row r="94" spans="1:11" hidden="1" x14ac:dyDescent="0.3">
      <c r="A94" s="12"/>
      <c r="B94" s="12"/>
      <c r="C94" s="12"/>
      <c r="D94" s="12"/>
      <c r="E94" s="12"/>
      <c r="F94" s="12"/>
      <c r="G94" s="12"/>
      <c r="H94" s="12"/>
      <c r="I94" s="12"/>
      <c r="J94" s="12"/>
      <c r="K94" s="12"/>
    </row>
    <row r="95" spans="1:11" hidden="1" x14ac:dyDescent="0.3">
      <c r="A95" s="12"/>
      <c r="B95" s="12"/>
      <c r="C95" s="12"/>
      <c r="D95" s="12"/>
      <c r="E95" s="12"/>
      <c r="F95" s="12"/>
      <c r="G95" s="12"/>
      <c r="H95" s="12"/>
      <c r="I95" s="12"/>
      <c r="J95" s="12"/>
      <c r="K95" s="12"/>
    </row>
    <row r="96" spans="1:11" hidden="1" x14ac:dyDescent="0.3">
      <c r="A96" s="12"/>
      <c r="B96" s="12"/>
      <c r="C96" s="12"/>
      <c r="D96" s="12"/>
      <c r="E96" s="12"/>
      <c r="F96" s="12"/>
      <c r="G96" s="12"/>
      <c r="H96" s="12"/>
      <c r="I96" s="12"/>
      <c r="J96" s="12"/>
      <c r="K96" s="12"/>
    </row>
    <row r="97" spans="1:11" hidden="1" x14ac:dyDescent="0.3">
      <c r="A97" s="12"/>
      <c r="B97" s="12"/>
      <c r="C97" s="12"/>
      <c r="D97" s="12"/>
      <c r="E97" s="12"/>
      <c r="F97" s="12"/>
      <c r="G97" s="12"/>
      <c r="H97" s="12"/>
      <c r="I97" s="12"/>
      <c r="J97" s="12"/>
      <c r="K97" s="12"/>
    </row>
    <row r="98" spans="1:11" hidden="1" x14ac:dyDescent="0.3">
      <c r="A98" s="12"/>
      <c r="B98" s="12"/>
      <c r="C98" s="12"/>
      <c r="D98" s="12"/>
      <c r="E98" s="12"/>
      <c r="F98" s="12"/>
      <c r="G98" s="12"/>
      <c r="H98" s="12"/>
      <c r="I98" s="12"/>
      <c r="J98" s="12"/>
      <c r="K98" s="12"/>
    </row>
    <row r="99" spans="1:11" hidden="1" x14ac:dyDescent="0.3">
      <c r="A99" s="12"/>
      <c r="B99" s="12"/>
      <c r="C99" s="12"/>
      <c r="D99" s="12"/>
      <c r="E99" s="12"/>
      <c r="F99" s="12"/>
      <c r="G99" s="12"/>
      <c r="H99" s="12"/>
      <c r="I99" s="12"/>
      <c r="J99" s="12"/>
      <c r="K99" s="12"/>
    </row>
    <row r="100" spans="1:11" hidden="1" x14ac:dyDescent="0.3">
      <c r="A100" s="12"/>
      <c r="B100" s="12"/>
      <c r="C100" s="12"/>
      <c r="D100" s="12"/>
      <c r="E100" s="12"/>
      <c r="F100" s="12"/>
      <c r="G100" s="12"/>
      <c r="H100" s="12"/>
      <c r="I100" s="12"/>
      <c r="J100" s="12"/>
      <c r="K100" s="12"/>
    </row>
    <row r="101" spans="1:11" hidden="1" x14ac:dyDescent="0.3">
      <c r="A101" s="12"/>
      <c r="B101" s="12"/>
      <c r="C101" s="12"/>
      <c r="D101" s="12"/>
      <c r="E101" s="12"/>
      <c r="F101" s="12"/>
      <c r="G101" s="12"/>
      <c r="H101" s="12"/>
      <c r="I101" s="12"/>
      <c r="J101" s="12"/>
      <c r="K101" s="12"/>
    </row>
    <row r="102" spans="1:11" hidden="1" x14ac:dyDescent="0.3">
      <c r="A102" s="12"/>
      <c r="B102" s="12"/>
      <c r="C102" s="12"/>
      <c r="D102" s="12"/>
      <c r="E102" s="12"/>
      <c r="F102" s="12"/>
      <c r="G102" s="12"/>
      <c r="H102" s="12"/>
      <c r="I102" s="12"/>
      <c r="J102" s="12"/>
      <c r="K102" s="12"/>
    </row>
    <row r="103" spans="1:11" hidden="1" x14ac:dyDescent="0.3">
      <c r="A103" s="12"/>
      <c r="B103" s="12"/>
      <c r="C103" s="12"/>
      <c r="D103" s="12"/>
      <c r="E103" s="12"/>
      <c r="F103" s="12"/>
      <c r="G103" s="12"/>
      <c r="H103" s="12"/>
      <c r="I103" s="12"/>
      <c r="J103" s="12"/>
      <c r="K103" s="12"/>
    </row>
    <row r="104" spans="1:11" hidden="1" x14ac:dyDescent="0.3">
      <c r="A104" s="12"/>
      <c r="B104" s="12"/>
      <c r="C104" s="12"/>
      <c r="D104" s="12"/>
      <c r="E104" s="12"/>
      <c r="F104" s="12"/>
      <c r="G104" s="12"/>
      <c r="H104" s="12"/>
      <c r="I104" s="12"/>
      <c r="J104" s="12"/>
      <c r="K104" s="12"/>
    </row>
    <row r="105" spans="1:11" hidden="1" x14ac:dyDescent="0.3">
      <c r="A105" s="12"/>
      <c r="B105" s="12"/>
      <c r="C105" s="12"/>
      <c r="D105" s="12"/>
      <c r="E105" s="12"/>
      <c r="F105" s="12"/>
      <c r="G105" s="12"/>
      <c r="H105" s="12"/>
      <c r="I105" s="12"/>
      <c r="J105" s="12"/>
      <c r="K105" s="12"/>
    </row>
    <row r="106" spans="1:11" hidden="1" x14ac:dyDescent="0.3">
      <c r="A106" s="12"/>
      <c r="B106" s="12"/>
      <c r="C106" s="12"/>
      <c r="D106" s="12"/>
      <c r="E106" s="12"/>
      <c r="F106" s="12"/>
      <c r="G106" s="12"/>
      <c r="H106" s="12"/>
      <c r="I106" s="12"/>
      <c r="J106" s="12"/>
      <c r="K106" s="12"/>
    </row>
    <row r="107" spans="1:11" hidden="1" x14ac:dyDescent="0.3">
      <c r="A107" s="12"/>
      <c r="B107" s="12"/>
      <c r="C107" s="12"/>
      <c r="D107" s="12"/>
      <c r="E107" s="12"/>
      <c r="F107" s="12"/>
      <c r="G107" s="12"/>
      <c r="H107" s="12"/>
      <c r="I107" s="12"/>
      <c r="J107" s="12"/>
      <c r="K107" s="12"/>
    </row>
    <row r="108" spans="1:11" hidden="1" x14ac:dyDescent="0.3">
      <c r="A108" s="12"/>
      <c r="B108" s="12"/>
      <c r="C108" s="12"/>
      <c r="D108" s="12"/>
      <c r="E108" s="12"/>
      <c r="F108" s="12"/>
      <c r="G108" s="12"/>
      <c r="H108" s="12"/>
      <c r="I108" s="12"/>
      <c r="J108" s="12"/>
      <c r="K108" s="12"/>
    </row>
    <row r="109" spans="1:11" hidden="1" x14ac:dyDescent="0.3">
      <c r="A109" s="12"/>
      <c r="B109" s="12"/>
      <c r="C109" s="12"/>
      <c r="D109" s="12"/>
      <c r="E109" s="12"/>
      <c r="F109" s="12"/>
      <c r="G109" s="12"/>
      <c r="H109" s="12"/>
      <c r="I109" s="12"/>
      <c r="J109" s="12"/>
      <c r="K109" s="12"/>
    </row>
    <row r="110" spans="1:11" hidden="1" x14ac:dyDescent="0.3">
      <c r="A110" s="12"/>
      <c r="B110" s="12"/>
      <c r="C110" s="12"/>
      <c r="D110" s="12"/>
      <c r="E110" s="12"/>
      <c r="F110" s="12"/>
      <c r="G110" s="12"/>
      <c r="H110" s="12"/>
      <c r="I110" s="12"/>
      <c r="J110" s="12"/>
      <c r="K110" s="12"/>
    </row>
    <row r="111" spans="1:11" hidden="1" x14ac:dyDescent="0.3">
      <c r="A111" s="12"/>
      <c r="B111" s="12"/>
      <c r="C111" s="12"/>
      <c r="D111" s="12"/>
      <c r="E111" s="12"/>
      <c r="F111" s="12"/>
      <c r="G111" s="12"/>
      <c r="H111" s="12"/>
      <c r="I111" s="12"/>
      <c r="J111" s="12"/>
      <c r="K111" s="12"/>
    </row>
    <row r="112" spans="1:11" hidden="1" x14ac:dyDescent="0.3">
      <c r="A112" s="12"/>
      <c r="B112" s="12"/>
      <c r="C112" s="12"/>
      <c r="D112" s="12"/>
      <c r="E112" s="12"/>
      <c r="F112" s="12"/>
      <c r="G112" s="12"/>
      <c r="H112" s="12"/>
      <c r="I112" s="12"/>
      <c r="J112" s="12"/>
      <c r="K112" s="12"/>
    </row>
    <row r="113" spans="1:11" hidden="1" x14ac:dyDescent="0.3">
      <c r="A113" s="12"/>
      <c r="B113" s="12"/>
      <c r="C113" s="12"/>
      <c r="D113" s="12"/>
      <c r="E113" s="12"/>
      <c r="F113" s="12"/>
      <c r="G113" s="12"/>
      <c r="H113" s="12"/>
      <c r="I113" s="12"/>
      <c r="J113" s="12"/>
      <c r="K113" s="12"/>
    </row>
    <row r="114" spans="1:11" hidden="1" x14ac:dyDescent="0.3">
      <c r="A114" s="12"/>
      <c r="B114" s="12"/>
      <c r="C114" s="12"/>
      <c r="D114" s="12"/>
      <c r="E114" s="12"/>
      <c r="F114" s="12"/>
      <c r="G114" s="12"/>
      <c r="H114" s="12"/>
      <c r="I114" s="12"/>
      <c r="J114" s="12"/>
      <c r="K114" s="12"/>
    </row>
    <row r="115" spans="1:11" hidden="1" x14ac:dyDescent="0.3">
      <c r="A115" s="12"/>
      <c r="B115" s="12"/>
      <c r="C115" s="12"/>
      <c r="D115" s="12"/>
      <c r="E115" s="12"/>
      <c r="F115" s="12"/>
      <c r="G115" s="12"/>
      <c r="H115" s="12"/>
      <c r="I115" s="12"/>
      <c r="J115" s="12"/>
      <c r="K115" s="12"/>
    </row>
    <row r="116" spans="1:11" hidden="1" x14ac:dyDescent="0.3">
      <c r="A116" s="12"/>
      <c r="B116" s="12"/>
      <c r="C116" s="12"/>
      <c r="D116" s="12"/>
      <c r="E116" s="12"/>
      <c r="F116" s="12"/>
      <c r="G116" s="12"/>
      <c r="H116" s="12"/>
      <c r="I116" s="12"/>
      <c r="J116" s="12"/>
      <c r="K116" s="12"/>
    </row>
    <row r="117" spans="1:11" hidden="1" x14ac:dyDescent="0.3">
      <c r="A117" s="12"/>
      <c r="B117" s="12"/>
      <c r="C117" s="12"/>
      <c r="D117" s="12"/>
      <c r="E117" s="12"/>
      <c r="F117" s="12"/>
      <c r="G117" s="12"/>
      <c r="H117" s="12"/>
      <c r="I117" s="12"/>
      <c r="J117" s="12"/>
      <c r="K117" s="12"/>
    </row>
    <row r="118" spans="1:11" hidden="1" x14ac:dyDescent="0.3">
      <c r="A118" s="12"/>
      <c r="B118" s="12"/>
      <c r="C118" s="12"/>
      <c r="D118" s="12"/>
      <c r="E118" s="12"/>
      <c r="F118" s="12"/>
      <c r="G118" s="12"/>
      <c r="H118" s="12"/>
      <c r="I118" s="12"/>
      <c r="J118" s="12"/>
      <c r="K118" s="12"/>
    </row>
    <row r="119" spans="1:11" hidden="1" x14ac:dyDescent="0.3">
      <c r="A119" s="12"/>
      <c r="B119" s="12"/>
      <c r="C119" s="12"/>
      <c r="D119" s="12"/>
      <c r="E119" s="12"/>
      <c r="F119" s="12"/>
      <c r="G119" s="12"/>
      <c r="H119" s="12"/>
      <c r="I119" s="12"/>
      <c r="J119" s="12"/>
      <c r="K119" s="12"/>
    </row>
    <row r="120" spans="1:11" hidden="1" x14ac:dyDescent="0.3">
      <c r="A120" s="12"/>
      <c r="B120" s="12"/>
      <c r="C120" s="12"/>
      <c r="D120" s="12"/>
      <c r="E120" s="12"/>
      <c r="F120" s="12"/>
      <c r="G120" s="12"/>
      <c r="H120" s="12"/>
      <c r="I120" s="12"/>
      <c r="J120" s="12"/>
      <c r="K120" s="12"/>
    </row>
    <row r="121" spans="1:11" hidden="1" x14ac:dyDescent="0.3">
      <c r="A121" s="12"/>
      <c r="B121" s="12"/>
      <c r="C121" s="12"/>
      <c r="D121" s="12"/>
      <c r="E121" s="12"/>
      <c r="F121" s="12"/>
      <c r="G121" s="12"/>
      <c r="H121" s="12"/>
      <c r="I121" s="12"/>
      <c r="J121" s="12"/>
      <c r="K121" s="12"/>
    </row>
    <row r="122" spans="1:11" hidden="1" x14ac:dyDescent="0.3">
      <c r="A122" s="12"/>
      <c r="B122" s="12"/>
      <c r="C122" s="12"/>
      <c r="D122" s="12"/>
      <c r="E122" s="12"/>
      <c r="F122" s="12"/>
      <c r="G122" s="12"/>
      <c r="H122" s="12"/>
      <c r="I122" s="12"/>
      <c r="J122" s="12"/>
      <c r="K122" s="12"/>
    </row>
    <row r="123" spans="1:11" hidden="1" x14ac:dyDescent="0.3">
      <c r="A123" s="12"/>
      <c r="B123" s="12"/>
      <c r="C123" s="12"/>
      <c r="D123" s="12"/>
      <c r="E123" s="12"/>
      <c r="F123" s="12"/>
      <c r="G123" s="12"/>
      <c r="H123" s="12"/>
      <c r="I123" s="12"/>
      <c r="J123" s="12"/>
      <c r="K123" s="12"/>
    </row>
    <row r="124" spans="1:11" hidden="1" x14ac:dyDescent="0.3">
      <c r="A124" s="12"/>
      <c r="B124" s="12"/>
      <c r="C124" s="12"/>
      <c r="D124" s="12"/>
      <c r="E124" s="12"/>
      <c r="F124" s="12"/>
      <c r="G124" s="12"/>
      <c r="H124" s="12"/>
      <c r="I124" s="12"/>
      <c r="J124" s="12"/>
      <c r="K124" s="12"/>
    </row>
    <row r="125" spans="1:11" hidden="1" x14ac:dyDescent="0.3">
      <c r="A125" s="12"/>
      <c r="B125" s="12"/>
      <c r="C125" s="12"/>
      <c r="D125" s="12"/>
      <c r="E125" s="12"/>
      <c r="F125" s="12"/>
      <c r="G125" s="12"/>
      <c r="H125" s="12"/>
      <c r="I125" s="12"/>
      <c r="J125" s="12"/>
      <c r="K125" s="12"/>
    </row>
    <row r="126" spans="1:11" hidden="1" x14ac:dyDescent="0.3">
      <c r="A126" s="12"/>
      <c r="B126" s="12"/>
      <c r="C126" s="12"/>
      <c r="D126" s="12"/>
      <c r="E126" s="12"/>
      <c r="F126" s="12"/>
      <c r="G126" s="12"/>
      <c r="H126" s="12"/>
      <c r="I126" s="12"/>
      <c r="J126" s="12"/>
      <c r="K126" s="12"/>
    </row>
    <row r="127" spans="1:11" hidden="1" x14ac:dyDescent="0.3">
      <c r="A127" s="12"/>
      <c r="B127" s="12"/>
      <c r="C127" s="12"/>
      <c r="D127" s="12"/>
      <c r="E127" s="12"/>
      <c r="F127" s="12"/>
      <c r="G127" s="12"/>
      <c r="H127" s="12"/>
      <c r="I127" s="12"/>
      <c r="J127" s="12"/>
      <c r="K127" s="12"/>
    </row>
    <row r="128" spans="1:11" hidden="1" x14ac:dyDescent="0.3">
      <c r="A128" s="12"/>
      <c r="B128" s="12"/>
      <c r="C128" s="12"/>
      <c r="D128" s="12"/>
      <c r="E128" s="12"/>
      <c r="F128" s="12"/>
      <c r="G128" s="12"/>
      <c r="H128" s="12"/>
      <c r="I128" s="12"/>
      <c r="J128" s="12"/>
      <c r="K128" s="12"/>
    </row>
    <row r="129" spans="1:11" hidden="1" x14ac:dyDescent="0.3">
      <c r="A129" s="12"/>
      <c r="B129" s="12"/>
      <c r="C129" s="12"/>
      <c r="D129" s="12"/>
      <c r="E129" s="12"/>
      <c r="F129" s="12"/>
      <c r="G129" s="12"/>
      <c r="H129" s="12"/>
      <c r="I129" s="12"/>
      <c r="J129" s="12"/>
      <c r="K129" s="12"/>
    </row>
    <row r="130" spans="1:11" hidden="1" x14ac:dyDescent="0.3">
      <c r="A130" s="12"/>
      <c r="B130" s="12"/>
      <c r="C130" s="12"/>
      <c r="D130" s="12"/>
      <c r="E130" s="12"/>
      <c r="F130" s="12"/>
      <c r="G130" s="12"/>
      <c r="H130" s="12"/>
      <c r="I130" s="12"/>
      <c r="J130" s="12"/>
      <c r="K130" s="12"/>
    </row>
    <row r="131" spans="1:11" hidden="1" x14ac:dyDescent="0.3">
      <c r="A131" s="12"/>
      <c r="B131" s="12"/>
      <c r="C131" s="12"/>
      <c r="D131" s="12"/>
      <c r="E131" s="12"/>
      <c r="F131" s="12"/>
      <c r="G131" s="12"/>
      <c r="H131" s="12"/>
      <c r="I131" s="12"/>
      <c r="J131" s="12"/>
      <c r="K131" s="12"/>
    </row>
    <row r="132" spans="1:11" hidden="1" x14ac:dyDescent="0.3">
      <c r="A132" s="12"/>
      <c r="B132" s="12"/>
      <c r="C132" s="12"/>
      <c r="D132" s="12"/>
      <c r="E132" s="12"/>
      <c r="F132" s="12"/>
      <c r="G132" s="12"/>
      <c r="H132" s="12"/>
      <c r="I132" s="12"/>
      <c r="J132" s="12"/>
      <c r="K132" s="12"/>
    </row>
    <row r="133" spans="1:11" hidden="1" x14ac:dyDescent="0.3">
      <c r="A133" s="12"/>
      <c r="B133" s="12"/>
      <c r="C133" s="12"/>
      <c r="D133" s="12"/>
      <c r="E133" s="12"/>
      <c r="F133" s="12"/>
      <c r="G133" s="12"/>
      <c r="H133" s="12"/>
      <c r="I133" s="12"/>
      <c r="J133" s="12"/>
      <c r="K133" s="12"/>
    </row>
    <row r="134" spans="1:11" hidden="1" x14ac:dyDescent="0.3">
      <c r="A134" s="12"/>
      <c r="B134" s="12"/>
      <c r="C134" s="12"/>
      <c r="D134" s="12"/>
      <c r="E134" s="12"/>
      <c r="F134" s="12"/>
      <c r="G134" s="12"/>
      <c r="H134" s="12"/>
      <c r="I134" s="12"/>
      <c r="J134" s="12"/>
      <c r="K134" s="12"/>
    </row>
    <row r="135" spans="1:11" hidden="1" x14ac:dyDescent="0.3">
      <c r="A135" s="12"/>
      <c r="B135" s="12"/>
      <c r="C135" s="12"/>
      <c r="D135" s="12"/>
      <c r="E135" s="12"/>
      <c r="F135" s="12"/>
      <c r="G135" s="12"/>
      <c r="H135" s="12"/>
      <c r="I135" s="12"/>
      <c r="J135" s="12"/>
      <c r="K135" s="12"/>
    </row>
    <row r="136" spans="1:11" hidden="1" x14ac:dyDescent="0.3">
      <c r="A136" s="12"/>
      <c r="B136" s="12"/>
      <c r="C136" s="12"/>
      <c r="D136" s="12"/>
      <c r="E136" s="12"/>
      <c r="F136" s="12"/>
      <c r="G136" s="12"/>
      <c r="H136" s="12"/>
      <c r="I136" s="12"/>
      <c r="J136" s="12"/>
      <c r="K136" s="12"/>
    </row>
    <row r="137" spans="1:11" hidden="1" x14ac:dyDescent="0.3">
      <c r="A137" s="12"/>
      <c r="B137" s="12"/>
      <c r="C137" s="12"/>
      <c r="D137" s="12"/>
      <c r="E137" s="12"/>
      <c r="F137" s="12"/>
      <c r="G137" s="12"/>
      <c r="H137" s="12"/>
      <c r="I137" s="12"/>
      <c r="J137" s="12"/>
      <c r="K137" s="12"/>
    </row>
    <row r="138" spans="1:11" hidden="1" x14ac:dyDescent="0.3">
      <c r="A138" s="12"/>
      <c r="B138" s="12"/>
      <c r="C138" s="12"/>
      <c r="D138" s="12"/>
      <c r="E138" s="12"/>
      <c r="F138" s="12"/>
      <c r="G138" s="12"/>
      <c r="H138" s="12"/>
      <c r="I138" s="12"/>
      <c r="J138" s="12"/>
      <c r="K138" s="12"/>
    </row>
    <row r="139" spans="1:11" hidden="1" x14ac:dyDescent="0.3">
      <c r="A139" s="12"/>
      <c r="B139" s="12"/>
      <c r="C139" s="12"/>
      <c r="D139" s="12"/>
      <c r="E139" s="12"/>
      <c r="F139" s="12"/>
      <c r="G139" s="12"/>
      <c r="H139" s="12"/>
      <c r="I139" s="12"/>
      <c r="J139" s="12"/>
      <c r="K139" s="12"/>
    </row>
    <row r="140" spans="1:11" hidden="1" x14ac:dyDescent="0.3">
      <c r="A140" s="12"/>
      <c r="B140" s="12"/>
      <c r="C140" s="12"/>
      <c r="D140" s="12"/>
      <c r="E140" s="12"/>
      <c r="F140" s="12"/>
      <c r="G140" s="12"/>
      <c r="H140" s="12"/>
      <c r="I140" s="12"/>
      <c r="J140" s="12"/>
      <c r="K140" s="12"/>
    </row>
    <row r="141" spans="1:11" hidden="1" x14ac:dyDescent="0.3">
      <c r="A141" s="12"/>
      <c r="B141" s="12"/>
      <c r="C141" s="12"/>
      <c r="D141" s="12"/>
      <c r="E141" s="12"/>
      <c r="F141" s="12"/>
      <c r="G141" s="12"/>
      <c r="H141" s="12"/>
      <c r="I141" s="12"/>
      <c r="J141" s="12"/>
      <c r="K141" s="12"/>
    </row>
    <row r="142" spans="1:11" hidden="1" x14ac:dyDescent="0.3">
      <c r="A142" s="12"/>
      <c r="B142" s="12"/>
      <c r="C142" s="12"/>
      <c r="D142" s="12"/>
      <c r="E142" s="12"/>
      <c r="F142" s="12"/>
      <c r="G142" s="12"/>
      <c r="H142" s="12"/>
      <c r="I142" s="12"/>
      <c r="J142" s="12"/>
      <c r="K142" s="12"/>
    </row>
    <row r="143" spans="1:11" hidden="1" x14ac:dyDescent="0.3">
      <c r="A143" s="12"/>
      <c r="B143" s="12"/>
      <c r="C143" s="12"/>
      <c r="D143" s="12"/>
      <c r="E143" s="12"/>
      <c r="F143" s="12"/>
      <c r="G143" s="12"/>
      <c r="H143" s="12"/>
      <c r="I143" s="12"/>
      <c r="J143" s="12"/>
      <c r="K143" s="12"/>
    </row>
    <row r="144" spans="1:11" hidden="1" x14ac:dyDescent="0.3">
      <c r="A144" s="12"/>
      <c r="B144" s="12"/>
      <c r="C144" s="12"/>
      <c r="D144" s="12"/>
      <c r="E144" s="12"/>
      <c r="F144" s="12"/>
      <c r="G144" s="12"/>
      <c r="H144" s="12"/>
      <c r="I144" s="12"/>
      <c r="J144" s="12"/>
      <c r="K144" s="12"/>
    </row>
    <row r="145" spans="1:11" hidden="1" x14ac:dyDescent="0.3">
      <c r="A145" s="12"/>
      <c r="B145" s="12"/>
      <c r="C145" s="12"/>
      <c r="D145" s="12"/>
      <c r="E145" s="12"/>
      <c r="F145" s="12"/>
      <c r="G145" s="12"/>
      <c r="H145" s="12"/>
      <c r="I145" s="12"/>
      <c r="J145" s="12"/>
      <c r="K145" s="12"/>
    </row>
    <row r="146" spans="1:11" hidden="1" x14ac:dyDescent="0.3">
      <c r="A146" s="12"/>
      <c r="B146" s="12"/>
      <c r="C146" s="12"/>
      <c r="D146" s="12"/>
      <c r="E146" s="12"/>
      <c r="F146" s="12"/>
      <c r="G146" s="12"/>
      <c r="H146" s="12"/>
      <c r="I146" s="12"/>
      <c r="J146" s="12"/>
      <c r="K146" s="12"/>
    </row>
    <row r="147" spans="1:11" hidden="1" x14ac:dyDescent="0.3">
      <c r="A147" s="12"/>
      <c r="B147" s="12"/>
      <c r="C147" s="12"/>
      <c r="D147" s="12"/>
      <c r="E147" s="12"/>
      <c r="F147" s="12"/>
      <c r="G147" s="12"/>
      <c r="H147" s="12"/>
      <c r="I147" s="12"/>
      <c r="J147" s="12"/>
      <c r="K147" s="12"/>
    </row>
    <row r="148" spans="1:11" hidden="1" x14ac:dyDescent="0.3">
      <c r="A148" s="12"/>
      <c r="B148" s="12"/>
      <c r="C148" s="12"/>
      <c r="D148" s="12"/>
      <c r="E148" s="12"/>
      <c r="F148" s="12"/>
      <c r="G148" s="12"/>
      <c r="H148" s="12"/>
      <c r="I148" s="12"/>
      <c r="J148" s="12"/>
      <c r="K148" s="12"/>
    </row>
    <row r="149" spans="1:11" hidden="1" x14ac:dyDescent="0.3">
      <c r="A149" s="12"/>
      <c r="B149" s="12"/>
      <c r="C149" s="12"/>
      <c r="D149" s="12"/>
      <c r="E149" s="12"/>
      <c r="F149" s="12"/>
      <c r="G149" s="12"/>
      <c r="H149" s="12"/>
      <c r="I149" s="12"/>
      <c r="J149" s="12"/>
      <c r="K149" s="12"/>
    </row>
    <row r="150" spans="1:11" hidden="1" x14ac:dyDescent="0.3">
      <c r="A150" s="12"/>
      <c r="B150" s="12"/>
      <c r="C150" s="12"/>
      <c r="D150" s="12"/>
      <c r="E150" s="12"/>
      <c r="F150" s="12"/>
      <c r="G150" s="12"/>
      <c r="H150" s="12"/>
      <c r="I150" s="12"/>
      <c r="J150" s="12"/>
      <c r="K150" s="12"/>
    </row>
    <row r="151" spans="1:11" hidden="1" x14ac:dyDescent="0.3">
      <c r="A151" s="12"/>
      <c r="B151" s="12"/>
      <c r="C151" s="12"/>
      <c r="D151" s="12"/>
      <c r="E151" s="12"/>
      <c r="F151" s="12"/>
      <c r="G151" s="12"/>
      <c r="H151" s="12"/>
      <c r="I151" s="12"/>
      <c r="J151" s="12"/>
      <c r="K151" s="12"/>
    </row>
    <row r="152" spans="1:11" hidden="1" x14ac:dyDescent="0.3">
      <c r="A152" s="12"/>
      <c r="B152" s="12"/>
      <c r="C152" s="12"/>
      <c r="D152" s="12"/>
      <c r="E152" s="12"/>
      <c r="F152" s="12"/>
      <c r="G152" s="12"/>
      <c r="H152" s="12"/>
      <c r="I152" s="12"/>
      <c r="J152" s="12"/>
      <c r="K152" s="12"/>
    </row>
    <row r="153" spans="1:11" hidden="1" x14ac:dyDescent="0.3">
      <c r="A153" s="12"/>
      <c r="B153" s="12"/>
      <c r="C153" s="12"/>
      <c r="D153" s="12"/>
      <c r="E153" s="12"/>
      <c r="F153" s="12"/>
      <c r="G153" s="12"/>
      <c r="H153" s="12"/>
      <c r="I153" s="12"/>
      <c r="J153" s="12"/>
      <c r="K153" s="12"/>
    </row>
    <row r="154" spans="1:11" hidden="1" x14ac:dyDescent="0.3">
      <c r="A154" s="12"/>
      <c r="B154" s="12"/>
      <c r="C154" s="12"/>
      <c r="D154" s="12"/>
      <c r="E154" s="12"/>
      <c r="F154" s="12"/>
      <c r="G154" s="12"/>
      <c r="H154" s="12"/>
      <c r="I154" s="12"/>
      <c r="J154" s="12"/>
      <c r="K154" s="12"/>
    </row>
    <row r="155" spans="1:11" hidden="1" x14ac:dyDescent="0.3">
      <c r="A155" s="12"/>
      <c r="B155" s="12"/>
      <c r="C155" s="12"/>
      <c r="D155" s="12"/>
      <c r="E155" s="12"/>
      <c r="F155" s="12"/>
      <c r="G155" s="12"/>
      <c r="H155" s="12"/>
      <c r="I155" s="12"/>
      <c r="J155" s="12"/>
      <c r="K155" s="12"/>
    </row>
    <row r="156" spans="1:11" hidden="1" x14ac:dyDescent="0.3">
      <c r="A156" s="12"/>
      <c r="B156" s="12"/>
      <c r="C156" s="12"/>
      <c r="D156" s="12"/>
      <c r="E156" s="12"/>
      <c r="F156" s="12"/>
      <c r="G156" s="12"/>
      <c r="H156" s="12"/>
      <c r="I156" s="12"/>
      <c r="J156" s="12"/>
      <c r="K156" s="12"/>
    </row>
    <row r="157" spans="1:11" hidden="1" x14ac:dyDescent="0.3">
      <c r="A157" s="12"/>
      <c r="B157" s="12"/>
      <c r="C157" s="12"/>
      <c r="D157" s="12"/>
      <c r="E157" s="12"/>
      <c r="F157" s="12"/>
      <c r="G157" s="12"/>
      <c r="H157" s="12"/>
      <c r="I157" s="12"/>
      <c r="J157" s="12"/>
      <c r="K157" s="12"/>
    </row>
    <row r="158" spans="1:11" hidden="1" x14ac:dyDescent="0.3">
      <c r="A158" s="12"/>
      <c r="B158" s="12"/>
      <c r="C158" s="12"/>
      <c r="D158" s="12"/>
      <c r="E158" s="12"/>
      <c r="F158" s="12"/>
      <c r="G158" s="12"/>
      <c r="H158" s="12"/>
      <c r="I158" s="12"/>
      <c r="J158" s="12"/>
      <c r="K158" s="12"/>
    </row>
    <row r="159" spans="1:11" hidden="1" x14ac:dyDescent="0.3">
      <c r="A159" s="12"/>
      <c r="B159" s="12"/>
      <c r="C159" s="12"/>
      <c r="D159" s="12"/>
      <c r="E159" s="12"/>
      <c r="F159" s="12"/>
      <c r="G159" s="12"/>
      <c r="H159" s="12"/>
      <c r="I159" s="12"/>
      <c r="J159" s="12"/>
      <c r="K159" s="12"/>
    </row>
    <row r="160" spans="1:11" hidden="1" x14ac:dyDescent="0.3">
      <c r="A160" s="12"/>
      <c r="B160" s="12"/>
      <c r="C160" s="12"/>
      <c r="D160" s="12"/>
      <c r="E160" s="12"/>
      <c r="F160" s="12"/>
      <c r="G160" s="12"/>
      <c r="H160" s="12"/>
      <c r="I160" s="12"/>
      <c r="J160" s="12"/>
      <c r="K160" s="12"/>
    </row>
    <row r="161" spans="1:11" hidden="1" x14ac:dyDescent="0.3">
      <c r="A161" s="12"/>
      <c r="B161" s="12"/>
      <c r="C161" s="12"/>
      <c r="D161" s="12"/>
      <c r="E161" s="12"/>
      <c r="F161" s="12"/>
      <c r="G161" s="12"/>
      <c r="H161" s="12"/>
      <c r="I161" s="12"/>
      <c r="J161" s="12"/>
      <c r="K161" s="12"/>
    </row>
    <row r="162" spans="1:11" hidden="1" x14ac:dyDescent="0.3">
      <c r="A162" s="12"/>
      <c r="B162" s="12"/>
      <c r="C162" s="12"/>
      <c r="D162" s="12"/>
      <c r="E162" s="12"/>
      <c r="F162" s="12"/>
      <c r="G162" s="12"/>
      <c r="H162" s="12"/>
      <c r="I162" s="12"/>
      <c r="J162" s="12"/>
      <c r="K162" s="12"/>
    </row>
    <row r="163" spans="1:11" hidden="1" x14ac:dyDescent="0.3">
      <c r="A163" s="12"/>
      <c r="B163" s="12"/>
      <c r="C163" s="12"/>
      <c r="D163" s="12"/>
      <c r="E163" s="12"/>
      <c r="F163" s="12"/>
      <c r="G163" s="12"/>
      <c r="H163" s="12"/>
      <c r="I163" s="12"/>
      <c r="J163" s="12"/>
      <c r="K163" s="12"/>
    </row>
    <row r="164" spans="1:11" hidden="1" x14ac:dyDescent="0.3">
      <c r="A164" s="12"/>
      <c r="B164" s="12"/>
      <c r="C164" s="12"/>
      <c r="D164" s="12"/>
      <c r="E164" s="12"/>
      <c r="F164" s="12"/>
      <c r="G164" s="12"/>
      <c r="H164" s="12"/>
      <c r="I164" s="12"/>
      <c r="J164" s="12"/>
      <c r="K164" s="12"/>
    </row>
    <row r="165" spans="1:11" hidden="1" x14ac:dyDescent="0.3">
      <c r="A165" s="12"/>
      <c r="B165" s="12"/>
      <c r="C165" s="12"/>
      <c r="D165" s="12"/>
      <c r="E165" s="12"/>
      <c r="F165" s="12"/>
      <c r="G165" s="12"/>
      <c r="H165" s="12"/>
      <c r="I165" s="12"/>
      <c r="J165" s="12"/>
      <c r="K165" s="12"/>
    </row>
    <row r="166" spans="1:11" hidden="1" x14ac:dyDescent="0.3">
      <c r="A166" s="12"/>
      <c r="B166" s="12"/>
      <c r="C166" s="12"/>
      <c r="D166" s="12"/>
      <c r="E166" s="12"/>
      <c r="F166" s="12"/>
      <c r="G166" s="12"/>
      <c r="H166" s="12"/>
      <c r="I166" s="12"/>
      <c r="J166" s="12"/>
      <c r="K166" s="12"/>
    </row>
    <row r="167" spans="1:11" hidden="1" x14ac:dyDescent="0.3">
      <c r="A167" s="12"/>
      <c r="B167" s="12"/>
      <c r="C167" s="12"/>
      <c r="D167" s="12"/>
      <c r="E167" s="12"/>
      <c r="F167" s="12"/>
      <c r="G167" s="12"/>
      <c r="H167" s="12"/>
      <c r="I167" s="12"/>
      <c r="J167" s="12"/>
      <c r="K167" s="12"/>
    </row>
    <row r="168" spans="1:11" hidden="1" x14ac:dyDescent="0.3">
      <c r="A168" s="12"/>
      <c r="B168" s="12"/>
      <c r="C168" s="12"/>
      <c r="D168" s="12"/>
      <c r="E168" s="12"/>
      <c r="F168" s="12"/>
      <c r="G168" s="12"/>
      <c r="H168" s="12"/>
      <c r="I168" s="12"/>
      <c r="J168" s="12"/>
      <c r="K168" s="12"/>
    </row>
    <row r="169" spans="1:11" hidden="1" x14ac:dyDescent="0.3">
      <c r="A169" s="12"/>
      <c r="B169" s="12"/>
      <c r="C169" s="12"/>
      <c r="D169" s="12"/>
      <c r="E169" s="12"/>
      <c r="F169" s="12"/>
      <c r="G169" s="12"/>
      <c r="H169" s="12"/>
      <c r="I169" s="12"/>
      <c r="J169" s="12"/>
      <c r="K169" s="12"/>
    </row>
    <row r="170" spans="1:11" hidden="1" x14ac:dyDescent="0.3">
      <c r="A170" s="12"/>
      <c r="B170" s="12"/>
      <c r="C170" s="12"/>
      <c r="D170" s="12"/>
      <c r="E170" s="12"/>
      <c r="F170" s="12"/>
      <c r="G170" s="12"/>
      <c r="H170" s="12"/>
      <c r="I170" s="12"/>
      <c r="J170" s="12"/>
      <c r="K170" s="12"/>
    </row>
    <row r="177" s="13" customFormat="1" hidden="1" x14ac:dyDescent="0.3"/>
    <row r="178" s="13" customFormat="1" hidden="1" x14ac:dyDescent="0.3"/>
    <row r="179" s="13" customFormat="1" hidden="1" x14ac:dyDescent="0.3"/>
    <row r="180" s="13" customFormat="1" hidden="1" x14ac:dyDescent="0.3"/>
    <row r="181" s="13" customFormat="1" hidden="1" x14ac:dyDescent="0.3"/>
    <row r="182" s="13" customFormat="1" hidden="1" x14ac:dyDescent="0.3"/>
    <row r="183" s="13" customFormat="1" hidden="1" x14ac:dyDescent="0.3"/>
    <row r="184" s="13" customFormat="1" hidden="1" x14ac:dyDescent="0.3"/>
    <row r="185" s="13" customFormat="1" hidden="1" x14ac:dyDescent="0.3"/>
    <row r="186" s="13" customFormat="1" hidden="1" x14ac:dyDescent="0.3"/>
    <row r="187" s="13" customFormat="1" hidden="1" x14ac:dyDescent="0.3"/>
    <row r="188" s="13" customFormat="1" hidden="1" x14ac:dyDescent="0.3"/>
    <row r="189" s="13" customFormat="1" hidden="1" x14ac:dyDescent="0.3"/>
    <row r="190" s="13" customFormat="1" hidden="1" x14ac:dyDescent="0.3"/>
    <row r="191" s="13" customFormat="1" hidden="1" x14ac:dyDescent="0.3"/>
  </sheetData>
  <sheetProtection sheet="1" formatCells="0" formatColumns="0" formatRows="0"/>
  <mergeCells count="26">
    <mergeCell ref="B48:E48"/>
    <mergeCell ref="A4:F4"/>
    <mergeCell ref="B31:E31"/>
    <mergeCell ref="B33:C34"/>
    <mergeCell ref="B40:C40"/>
    <mergeCell ref="B39:C39"/>
    <mergeCell ref="B38:C38"/>
    <mergeCell ref="B37:C37"/>
    <mergeCell ref="B36:C36"/>
    <mergeCell ref="B35:C35"/>
    <mergeCell ref="B42:C42"/>
    <mergeCell ref="B41:C41"/>
    <mergeCell ref="B20:E20"/>
    <mergeCell ref="B6:E6"/>
    <mergeCell ref="B7:D7"/>
    <mergeCell ref="B23:C23"/>
    <mergeCell ref="C14:D14"/>
    <mergeCell ref="C15:D15"/>
    <mergeCell ref="E14:F18"/>
    <mergeCell ref="B46:E46"/>
    <mergeCell ref="B1:E2"/>
    <mergeCell ref="B24:C24"/>
    <mergeCell ref="B25:C25"/>
    <mergeCell ref="B26:C26"/>
    <mergeCell ref="B27:C27"/>
    <mergeCell ref="B11:E11"/>
  </mergeCells>
  <conditionalFormatting sqref="B35:C41">
    <cfRule type="expression" dxfId="9" priority="6">
      <formula>COUNTIF($B$35:$C$41,$B35)&gt;1</formula>
    </cfRule>
    <cfRule type="cellIs" dxfId="8" priority="7" operator="equal">
      <formula>"Click Here to Add a New Fund for 2024"</formula>
    </cfRule>
  </conditionalFormatting>
  <conditionalFormatting sqref="B36:C41">
    <cfRule type="cellIs" dxfId="7" priority="5" operator="equal">
      <formula>""</formula>
    </cfRule>
  </conditionalFormatting>
  <conditionalFormatting sqref="B19:E22 B28:E1048576 B23:B27 D23:E27">
    <cfRule type="expression" dxfId="6" priority="1">
      <formula>$B$18="Always binding to the library fiscal body"</formula>
    </cfRule>
  </conditionalFormatting>
  <conditionalFormatting sqref="B46:E46">
    <cfRule type="expression" dxfId="5" priority="9">
      <formula>$E$42&lt;=$D$44</formula>
    </cfRule>
    <cfRule type="expression" dxfId="4" priority="10">
      <formula>$E$42&gt;$D$44</formula>
    </cfRule>
  </conditionalFormatting>
  <conditionalFormatting sqref="B48:E48">
    <cfRule type="expression" dxfId="3" priority="2">
      <formula>$E$42&lt;=$D$44</formula>
    </cfRule>
    <cfRule type="expression" dxfId="2" priority="3">
      <formula>$E$42&gt;$D$44</formula>
    </cfRule>
  </conditionalFormatting>
  <conditionalFormatting sqref="E35:E41">
    <cfRule type="expression" dxfId="1" priority="4">
      <formula>$B35=""</formula>
    </cfRule>
  </conditionalFormatting>
  <conditionalFormatting sqref="E42">
    <cfRule type="cellIs" dxfId="0" priority="11" operator="greaterThan">
      <formula>$D$44</formula>
    </cfRule>
  </conditionalFormatting>
  <pageMargins left="0.25" right="0.25" top="0.25" bottom="0.25" header="0" footer="0"/>
  <pageSetup scale="88"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335DC879-975B-4744-90F5-18FBF68CF918}">
          <x14:formula1>
            <xm:f>Validation!$C$3:$C$95</xm:f>
          </x14:formula1>
          <xm:sqref>C14</xm:sqref>
        </x14:dataValidation>
        <x14:dataValidation type="list" allowBlank="1" showInputMessage="1" showErrorMessage="1" xr:uid="{773915DF-6FCC-4E01-8BD4-F3B0E7639D59}">
          <x14:formula1>
            <xm:f>Index!$N$4:$N$15</xm:f>
          </x14:formula1>
          <xm:sqref>C15</xm:sqref>
        </x14:dataValidation>
        <x14:dataValidation type="list" allowBlank="1" showInputMessage="1" showErrorMessage="1" xr:uid="{25139CCF-F1DB-49AD-A801-DD2438F92246}">
          <x14:formula1>
            <xm:f>Validation!$G$1:$G$9</xm:f>
          </x14:formula1>
          <xm:sqref>B35:C41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7B14-6BC3-482B-9B9B-A788E5BA0055}">
  <dimension ref="A2:A4"/>
  <sheetViews>
    <sheetView workbookViewId="0">
      <selection activeCell="E10" sqref="E10"/>
    </sheetView>
  </sheetViews>
  <sheetFormatPr defaultColWidth="9.1796875" defaultRowHeight="14" x14ac:dyDescent="0.3"/>
  <cols>
    <col min="1" max="16384" width="9.1796875" style="13"/>
  </cols>
  <sheetData>
    <row r="2" spans="1:1" x14ac:dyDescent="0.3">
      <c r="A2" s="13" t="s">
        <v>715</v>
      </c>
    </row>
    <row r="3" spans="1:1" x14ac:dyDescent="0.3">
      <c r="A3" s="13" t="s">
        <v>716</v>
      </c>
    </row>
    <row r="4" spans="1:1" x14ac:dyDescent="0.3">
      <c r="A4" s="13" t="s">
        <v>717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2" ma:contentTypeDescription="Create a new document." ma:contentTypeScope="" ma:versionID="4ac203df0dd849eddfe2bb2893340a1d">
  <xsd:schema xmlns:xsd="http://www.w3.org/2001/XMLSchema" xmlns:xs="http://www.w3.org/2001/XMLSchema" xmlns:p="http://schemas.microsoft.com/office/2006/metadata/properties" xmlns:ns2="4498fcad-af25-402b-ba78-edbcef40e3af" targetNamespace="http://schemas.microsoft.com/office/2006/metadata/properties" ma:root="true" ma:fieldsID="45f7c8b9b99d8f4cd6344bace67f8315" ns2:_="">
    <xsd:import namespace="4498fcad-af25-402b-ba78-edbcef40e3a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E76B19-C971-4AFB-B21E-D04C8C9BD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F4FBCF-C1EB-4B7E-BF34-A1E3B00A0A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NOTES</vt:lpstr>
      <vt:lpstr>Validation</vt:lpstr>
      <vt:lpstr>Unit List</vt:lpstr>
      <vt:lpstr>Source</vt:lpstr>
      <vt:lpstr>Index</vt:lpstr>
      <vt:lpstr>Step 1) Data Entry</vt:lpstr>
      <vt:lpstr>Binding</vt:lpstr>
      <vt:lpstr>MLGQ</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Bucy, Miranda</dc:creator>
  <cp:keywords/>
  <dc:description/>
  <cp:lastModifiedBy>Maitland, Scott</cp:lastModifiedBy>
  <cp:revision/>
  <cp:lastPrinted>2023-07-14T16:45:34Z</cp:lastPrinted>
  <dcterms:created xsi:type="dcterms:W3CDTF">2023-06-14T16:13:51Z</dcterms:created>
  <dcterms:modified xsi:type="dcterms:W3CDTF">2023-07-17T18:21:39Z</dcterms:modified>
  <cp:category/>
  <cp:contentStatus/>
</cp:coreProperties>
</file>