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1"/>
  <workbookPr updateLinks="never" codeName="ThisWorkbook" defaultThemeVersion="124226"/>
  <mc:AlternateContent xmlns:mc="http://schemas.openxmlformats.org/markup-compatibility/2006">
    <mc:Choice Requires="x15">
      <x15ac:absPath xmlns:x15ac="http://schemas.microsoft.com/office/spreadsheetml/2010/11/ac" url="/Users/garyflynn/Downloads/"/>
    </mc:Choice>
  </mc:AlternateContent>
  <xr:revisionPtr revIDLastSave="0" documentId="8_{5E0A38FC-E5CE-C441-BE05-D0E6085E7E21}" xr6:coauthVersionLast="47" xr6:coauthVersionMax="47" xr10:uidLastSave="{00000000-0000-0000-0000-000000000000}"/>
  <bookViews>
    <workbookView xWindow="0" yWindow="500" windowWidth="29740" windowHeight="15100" firstSheet="1" activeTab="1" xr2:uid="{00000000-000D-0000-FFFF-FFFF00000000}"/>
  </bookViews>
  <sheets>
    <sheet name="Summary" sheetId="5" r:id="rId1"/>
    <sheet name="Profile Build (Required)" sheetId="1" r:id="rId2"/>
    <sheet name="Buttons" sheetId="2" r:id="rId3"/>
    <sheet name="Non-profile Numbers" sheetId="3" r:id="rId4"/>
    <sheet name="Disconnecting TN's" sheetId="15" r:id="rId5"/>
    <sheet name="Toll Free" sheetId="13" r:id="rId6"/>
    <sheet name="Analog (CBTS &amp; IOT Only)" sheetId="10" r:id="rId7"/>
    <sheet name="ERLs for E911 (CBTS &amp; IOT Only)" sheetId="9" r:id="rId8"/>
    <sheet name="Lists" sheetId="7" r:id="rId9"/>
    <sheet name="V11" sheetId="14" state="hidden" r:id="rId10"/>
  </sheets>
  <externalReferences>
    <externalReference r:id="rId11"/>
  </externalReferences>
  <definedNames>
    <definedName name="_xlnm._FilterDatabase" localSheetId="4" hidden="1">'Disconnecting TN''s'!$A$1:$E$1</definedName>
    <definedName name="list_callrecording">Lists!$A$19:$A$21</definedName>
    <definedName name="list_didtypes">Lists!$C$26:$C$31</definedName>
    <definedName name="list_hardware" localSheetId="8">Lists!$F$15:$F$23</definedName>
    <definedName name="list_hardware">Lists!$F$15:$F$23</definedName>
    <definedName name="list_keys">Lists!$A$26:$B$37</definedName>
    <definedName name="list_phonetypes" localSheetId="8">Lists!$C$8:$C$9</definedName>
    <definedName name="list_phonetypes">Lists!#REF!</definedName>
    <definedName name="list_ring" localSheetId="8">Lists!$A$9:$A$12</definedName>
    <definedName name="list_ring">Lists!$A$9:$A$12</definedName>
    <definedName name="list_tf">Lists!$A$2:$A$3</definedName>
    <definedName name="list_yesno" localSheetId="8">Lists!$A$15:$A$16</definedName>
    <definedName name="list_yesno">Lists!$A$15:$A$16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 i="1" l="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Z4" i="1" l="1"/>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Z3" i="1" l="1"/>
  <c r="B21" i="5"/>
  <c r="D21" i="5" s="1"/>
  <c r="Y3" i="1" l="1"/>
  <c r="B2" i="2" l="1"/>
  <c r="D2" i="2"/>
  <c r="G2" i="2"/>
  <c r="H2" i="2"/>
  <c r="F2" i="2" s="1"/>
  <c r="E2" i="2" s="1"/>
  <c r="B3" i="2"/>
  <c r="D3" i="2"/>
  <c r="G3" i="2"/>
  <c r="H3" i="2"/>
  <c r="F3" i="2" s="1"/>
  <c r="B4" i="2"/>
  <c r="D4" i="2"/>
  <c r="G4" i="2"/>
  <c r="H4" i="2"/>
  <c r="F4" i="2" s="1"/>
  <c r="E4" i="2" s="1"/>
  <c r="B5" i="2"/>
  <c r="D5" i="2"/>
  <c r="G5" i="2"/>
  <c r="H5" i="2"/>
  <c r="F5" i="2" s="1"/>
  <c r="E5" i="2" s="1"/>
  <c r="B6" i="2"/>
  <c r="D6" i="2"/>
  <c r="G6" i="2"/>
  <c r="H6" i="2"/>
  <c r="F6" i="2" s="1"/>
  <c r="E6" i="2" s="1"/>
  <c r="B7" i="2"/>
  <c r="D7" i="2"/>
  <c r="G7" i="2"/>
  <c r="H7" i="2"/>
  <c r="F7" i="2" s="1"/>
  <c r="B8" i="2"/>
  <c r="D8" i="2"/>
  <c r="G8" i="2"/>
  <c r="H8" i="2"/>
  <c r="F8" i="2" s="1"/>
  <c r="E8" i="2" s="1"/>
  <c r="B9" i="2"/>
  <c r="D9" i="2"/>
  <c r="G9" i="2"/>
  <c r="H9" i="2"/>
  <c r="F9" i="2" s="1"/>
  <c r="E9" i="2" s="1"/>
  <c r="B10" i="2"/>
  <c r="D10" i="2"/>
  <c r="G10" i="2"/>
  <c r="H10" i="2"/>
  <c r="F10" i="2" s="1"/>
  <c r="E10" i="2" s="1"/>
  <c r="B11" i="2"/>
  <c r="D11" i="2"/>
  <c r="G11" i="2"/>
  <c r="H11" i="2"/>
  <c r="F11" i="2" s="1"/>
  <c r="E11" i="2" s="1"/>
  <c r="B12" i="2"/>
  <c r="D12" i="2"/>
  <c r="G12" i="2"/>
  <c r="H12" i="2"/>
  <c r="F12" i="2" s="1"/>
  <c r="E12" i="2" s="1"/>
  <c r="B13" i="2"/>
  <c r="D13" i="2"/>
  <c r="G13" i="2"/>
  <c r="H13" i="2"/>
  <c r="F13" i="2" s="1"/>
  <c r="E13" i="2" s="1"/>
  <c r="B14" i="2"/>
  <c r="D14" i="2"/>
  <c r="G14" i="2"/>
  <c r="H14" i="2"/>
  <c r="F14" i="2" s="1"/>
  <c r="E14" i="2" s="1"/>
  <c r="B15" i="2"/>
  <c r="D15" i="2"/>
  <c r="G15" i="2"/>
  <c r="H15" i="2"/>
  <c r="F15" i="2" s="1"/>
  <c r="E15" i="2" s="1"/>
  <c r="B16" i="2"/>
  <c r="D16" i="2"/>
  <c r="G16" i="2"/>
  <c r="H16" i="2"/>
  <c r="F16" i="2" s="1"/>
  <c r="E16" i="2" s="1"/>
  <c r="B17" i="2"/>
  <c r="D17" i="2"/>
  <c r="G17" i="2"/>
  <c r="H17" i="2"/>
  <c r="F17" i="2" s="1"/>
  <c r="E17" i="2" s="1"/>
  <c r="B18" i="2"/>
  <c r="D18" i="2"/>
  <c r="G18" i="2"/>
  <c r="H18" i="2"/>
  <c r="F18" i="2" s="1"/>
  <c r="E18" i="2" s="1"/>
  <c r="B19" i="2"/>
  <c r="D19" i="2"/>
  <c r="G19" i="2"/>
  <c r="H19" i="2"/>
  <c r="F19" i="2" s="1"/>
  <c r="B20" i="2"/>
  <c r="D20" i="2"/>
  <c r="G20" i="2"/>
  <c r="H20" i="2"/>
  <c r="F20" i="2" s="1"/>
  <c r="E20" i="2" s="1"/>
  <c r="B21" i="2"/>
  <c r="D21" i="2"/>
  <c r="G21" i="2"/>
  <c r="H21" i="2"/>
  <c r="F21" i="2" s="1"/>
  <c r="E21" i="2" s="1"/>
  <c r="B22" i="2"/>
  <c r="D22" i="2"/>
  <c r="G22" i="2"/>
  <c r="H22" i="2"/>
  <c r="F22" i="2" s="1"/>
  <c r="E22" i="2" s="1"/>
  <c r="B23" i="2"/>
  <c r="D23" i="2"/>
  <c r="G23" i="2"/>
  <c r="H23" i="2"/>
  <c r="F23" i="2" s="1"/>
  <c r="B24" i="2"/>
  <c r="D24" i="2"/>
  <c r="G24" i="2"/>
  <c r="H24" i="2"/>
  <c r="F24" i="2" s="1"/>
  <c r="E24" i="2" s="1"/>
  <c r="B25" i="2"/>
  <c r="D25" i="2"/>
  <c r="G25" i="2"/>
  <c r="H25" i="2"/>
  <c r="F25" i="2" s="1"/>
  <c r="E25" i="2" s="1"/>
  <c r="B26" i="2"/>
  <c r="D26" i="2"/>
  <c r="G26" i="2"/>
  <c r="H26" i="2"/>
  <c r="F26" i="2" s="1"/>
  <c r="E26" i="2" s="1"/>
  <c r="B27" i="2"/>
  <c r="D27" i="2"/>
  <c r="G27" i="2"/>
  <c r="H27" i="2"/>
  <c r="F27" i="2" s="1"/>
  <c r="E27" i="2" s="1"/>
  <c r="B28" i="2"/>
  <c r="D28" i="2"/>
  <c r="G28" i="2"/>
  <c r="H28" i="2"/>
  <c r="F28" i="2" s="1"/>
  <c r="E28" i="2" s="1"/>
  <c r="B29" i="2"/>
  <c r="D29" i="2"/>
  <c r="G29" i="2"/>
  <c r="H29" i="2"/>
  <c r="F29" i="2" s="1"/>
  <c r="E29" i="2" s="1"/>
  <c r="B30" i="2"/>
  <c r="D30" i="2"/>
  <c r="G30" i="2"/>
  <c r="H30" i="2"/>
  <c r="F30" i="2" s="1"/>
  <c r="E30" i="2" s="1"/>
  <c r="B31" i="2"/>
  <c r="D31" i="2"/>
  <c r="G31" i="2"/>
  <c r="H31" i="2"/>
  <c r="F31" i="2" s="1"/>
  <c r="E31" i="2" s="1"/>
  <c r="B32" i="2"/>
  <c r="D32" i="2"/>
  <c r="G32" i="2"/>
  <c r="H32" i="2"/>
  <c r="F32" i="2" s="1"/>
  <c r="E32" i="2" s="1"/>
  <c r="B33" i="2"/>
  <c r="D33" i="2"/>
  <c r="G33" i="2"/>
  <c r="H33" i="2"/>
  <c r="F33" i="2" s="1"/>
  <c r="E33" i="2" s="1"/>
  <c r="B34" i="2"/>
  <c r="D34" i="2"/>
  <c r="G34" i="2"/>
  <c r="H34" i="2"/>
  <c r="F34" i="2" s="1"/>
  <c r="E34" i="2" s="1"/>
  <c r="B35" i="2"/>
  <c r="D35" i="2"/>
  <c r="G35" i="2"/>
  <c r="H35" i="2"/>
  <c r="F35" i="2" s="1"/>
  <c r="B36" i="2"/>
  <c r="D36" i="2"/>
  <c r="G36" i="2"/>
  <c r="H36" i="2"/>
  <c r="F36" i="2" s="1"/>
  <c r="E36" i="2" s="1"/>
  <c r="B37" i="2"/>
  <c r="D37" i="2"/>
  <c r="G37" i="2"/>
  <c r="H37" i="2"/>
  <c r="F37" i="2" s="1"/>
  <c r="E37" i="2" s="1"/>
  <c r="B38" i="2"/>
  <c r="D38" i="2"/>
  <c r="G38" i="2"/>
  <c r="H38" i="2"/>
  <c r="F38" i="2" s="1"/>
  <c r="E38" i="2" s="1"/>
  <c r="B39" i="2"/>
  <c r="D39" i="2"/>
  <c r="G39" i="2"/>
  <c r="H39" i="2"/>
  <c r="F39" i="2" s="1"/>
  <c r="B40" i="2"/>
  <c r="D40" i="2"/>
  <c r="G40" i="2"/>
  <c r="H40" i="2"/>
  <c r="F40" i="2" s="1"/>
  <c r="E40" i="2" s="1"/>
  <c r="B41" i="2"/>
  <c r="D41" i="2"/>
  <c r="G41" i="2"/>
  <c r="H41" i="2"/>
  <c r="F41" i="2" s="1"/>
  <c r="E41" i="2" s="1"/>
  <c r="B42" i="2"/>
  <c r="D42" i="2"/>
  <c r="G42" i="2"/>
  <c r="H42" i="2"/>
  <c r="F42" i="2" s="1"/>
  <c r="E42" i="2" s="1"/>
  <c r="B43" i="2"/>
  <c r="D43" i="2"/>
  <c r="G43" i="2"/>
  <c r="H43" i="2"/>
  <c r="F43" i="2" s="1"/>
  <c r="E43" i="2" s="1"/>
  <c r="B44" i="2"/>
  <c r="D44" i="2"/>
  <c r="G44" i="2"/>
  <c r="H44" i="2"/>
  <c r="F44" i="2" s="1"/>
  <c r="E44" i="2" s="1"/>
  <c r="B45" i="2"/>
  <c r="D45" i="2"/>
  <c r="G45" i="2"/>
  <c r="H45" i="2"/>
  <c r="F45" i="2" s="1"/>
  <c r="E45" i="2" s="1"/>
  <c r="B46" i="2"/>
  <c r="D46" i="2"/>
  <c r="G46" i="2"/>
  <c r="H46" i="2"/>
  <c r="F46" i="2" s="1"/>
  <c r="E46" i="2" s="1"/>
  <c r="B47" i="2"/>
  <c r="D47" i="2"/>
  <c r="G47" i="2"/>
  <c r="H47" i="2"/>
  <c r="F47" i="2" s="1"/>
  <c r="E47" i="2" s="1"/>
  <c r="B48" i="2"/>
  <c r="D48" i="2"/>
  <c r="G48" i="2"/>
  <c r="H48" i="2"/>
  <c r="F48" i="2" s="1"/>
  <c r="E48" i="2" s="1"/>
  <c r="B49" i="2"/>
  <c r="D49" i="2"/>
  <c r="G49" i="2"/>
  <c r="H49" i="2"/>
  <c r="F49" i="2" s="1"/>
  <c r="E49" i="2" s="1"/>
  <c r="B50" i="2"/>
  <c r="D50" i="2"/>
  <c r="G50" i="2"/>
  <c r="H50" i="2"/>
  <c r="F50" i="2" s="1"/>
  <c r="E50" i="2" s="1"/>
  <c r="B51" i="2"/>
  <c r="D51" i="2"/>
  <c r="G51" i="2"/>
  <c r="H51" i="2"/>
  <c r="F51" i="2" s="1"/>
  <c r="B52" i="2"/>
  <c r="D52" i="2"/>
  <c r="G52" i="2"/>
  <c r="H52" i="2"/>
  <c r="F52" i="2" s="1"/>
  <c r="E52" i="2" s="1"/>
  <c r="E3" i="2" l="1"/>
  <c r="E51" i="2"/>
  <c r="E19" i="2"/>
  <c r="E35" i="2"/>
  <c r="E39" i="2"/>
  <c r="E23" i="2"/>
  <c r="E7" i="2"/>
  <c r="B33" i="5"/>
  <c r="D33" i="5" s="1"/>
  <c r="B34" i="5"/>
  <c r="B35" i="5"/>
  <c r="B36" i="5"/>
  <c r="D36" i="5" s="1"/>
  <c r="B37" i="5"/>
  <c r="B38" i="5"/>
  <c r="B39" i="5"/>
  <c r="B40" i="5"/>
  <c r="B41" i="5"/>
  <c r="B42" i="5"/>
  <c r="B43" i="5"/>
  <c r="B44" i="5"/>
  <c r="B45" i="5"/>
  <c r="B46" i="5"/>
  <c r="B47" i="5"/>
  <c r="B26" i="5" l="1"/>
  <c r="D46" i="5" l="1"/>
  <c r="D45" i="5"/>
  <c r="D44" i="5"/>
  <c r="B20" i="5" l="1"/>
  <c r="D20" i="5" s="1"/>
  <c r="D47" i="5"/>
  <c r="D43" i="5"/>
  <c r="D42" i="5"/>
  <c r="D41" i="5"/>
  <c r="D40" i="5"/>
  <c r="D39" i="5"/>
  <c r="D38" i="5"/>
  <c r="D37" i="5"/>
  <c r="D35" i="5"/>
  <c r="D34" i="5"/>
  <c r="B32" i="5"/>
  <c r="B27" i="5"/>
  <c r="D27" i="5" s="1"/>
  <c r="B28" i="5"/>
  <c r="D28" i="5" s="1"/>
  <c r="G2" i="9"/>
  <c r="G3" i="9"/>
  <c r="G4" i="9"/>
  <c r="G5" i="9"/>
  <c r="G6" i="9"/>
  <c r="G7" i="9"/>
  <c r="G8" i="9"/>
  <c r="G9" i="9"/>
  <c r="G10" i="9"/>
  <c r="G11" i="9"/>
  <c r="G12" i="9"/>
  <c r="G13" i="9"/>
  <c r="D32" i="5" l="1"/>
  <c r="D48" i="5" s="1"/>
  <c r="B48" i="5"/>
  <c r="B15" i="5"/>
  <c r="D15" i="5" s="1"/>
  <c r="D26" i="5"/>
  <c r="B25" i="5"/>
  <c r="D25" i="5" s="1"/>
  <c r="B17" i="5"/>
  <c r="D17" i="5" s="1"/>
  <c r="B18" i="5"/>
  <c r="D18" i="5" s="1"/>
  <c r="B14" i="5"/>
  <c r="B19" i="5"/>
  <c r="D19" i="5" s="1"/>
  <c r="B16" i="5"/>
  <c r="D16" i="5" s="1"/>
  <c r="B22" i="5" l="1"/>
  <c r="D29" i="5"/>
  <c r="D14" i="5"/>
  <c r="D22" i="5" l="1"/>
  <c r="D50" i="5" s="1"/>
</calcChain>
</file>

<file path=xl/sharedStrings.xml><?xml version="1.0" encoding="utf-8"?>
<sst xmlns="http://schemas.openxmlformats.org/spreadsheetml/2006/main" count="340" uniqueCount="300">
  <si>
    <t>Company Name</t>
  </si>
  <si>
    <t>State of Indiana</t>
  </si>
  <si>
    <r>
      <rPr>
        <b/>
        <sz val="11"/>
        <color rgb="FFFF0000"/>
        <rFont val="Calibri"/>
        <family val="2"/>
        <scheme val="minor"/>
      </rPr>
      <t>NOTE:</t>
    </r>
    <r>
      <rPr>
        <sz val="11"/>
        <color theme="1"/>
        <rFont val="Calibri"/>
        <family val="2"/>
        <scheme val="minor"/>
      </rPr>
      <t xml:space="preserve"> Coordinators do NOT need to do anything with this tab.  This is for pricing and budgeting purposes only and will auto populate based on the information you insert on the Profile Build tab.</t>
    </r>
  </si>
  <si>
    <t>Site Name</t>
  </si>
  <si>
    <t xml:space="preserve">Current Telecom Provider </t>
  </si>
  <si>
    <t>Site Point of Contact:</t>
  </si>
  <si>
    <t>Site POC email</t>
  </si>
  <si>
    <t xml:space="preserve">Site POC Phone Number: </t>
  </si>
  <si>
    <t>Site Location:</t>
  </si>
  <si>
    <t>Migrating Type:</t>
  </si>
  <si>
    <t>Target Migration Date:</t>
  </si>
  <si>
    <t>Requested Migration Time:</t>
  </si>
  <si>
    <t>*costs are estimates</t>
  </si>
  <si>
    <t>Profile Summary</t>
  </si>
  <si>
    <t>Profiles Requested</t>
  </si>
  <si>
    <t>Per Profile Cost</t>
  </si>
  <si>
    <t>Total Monthly Profile Cost</t>
  </si>
  <si>
    <t>Basic Profile</t>
  </si>
  <si>
    <t>Basic Plus</t>
  </si>
  <si>
    <t>Enhanced Profile</t>
  </si>
  <si>
    <t>Miscellaneous Profile</t>
  </si>
  <si>
    <t>Room Based Video</t>
  </si>
  <si>
    <t>Voicemail Only</t>
  </si>
  <si>
    <t>Total</t>
  </si>
  <si>
    <t>Speciality Pricing</t>
  </si>
  <si>
    <t>Requested</t>
  </si>
  <si>
    <t>Per Device Cost</t>
  </si>
  <si>
    <t>Total Monthly Device Cost</t>
  </si>
  <si>
    <t>Basic Call Recording</t>
  </si>
  <si>
    <t>Enhanced Call Recording</t>
  </si>
  <si>
    <t>Additional DID</t>
  </si>
  <si>
    <t>Reserve DID</t>
  </si>
  <si>
    <t>Hardware Summary</t>
  </si>
  <si>
    <t>Hardware Requested</t>
  </si>
  <si>
    <t>Cisco 7821</t>
  </si>
  <si>
    <t>Cisco 7832</t>
  </si>
  <si>
    <t>Cisco 7841</t>
  </si>
  <si>
    <t>Cisco 7861</t>
  </si>
  <si>
    <t>Cisco 8811</t>
  </si>
  <si>
    <t>Cisco 8821 (WiFi)</t>
  </si>
  <si>
    <t>Cisco 8832</t>
  </si>
  <si>
    <t>Cisco 8841</t>
  </si>
  <si>
    <t>Cisco 8845</t>
  </si>
  <si>
    <t>Cisco 8851</t>
  </si>
  <si>
    <t>Cisco 8861</t>
  </si>
  <si>
    <t>Cisco 8865</t>
  </si>
  <si>
    <t>Cisco SX10 Video Unit</t>
  </si>
  <si>
    <t>SparkRoom Kit</t>
  </si>
  <si>
    <t>SparkRoom Kit Plus</t>
  </si>
  <si>
    <t>Key Expansion Modules</t>
  </si>
  <si>
    <t>Estimated Total Per Month</t>
  </si>
  <si>
    <t>User Information</t>
  </si>
  <si>
    <t>Advanced Features</t>
  </si>
  <si>
    <t>Billing</t>
  </si>
  <si>
    <t>User Type</t>
  </si>
  <si>
    <t>DID</t>
  </si>
  <si>
    <t>First Name</t>
  </si>
  <si>
    <t>Last Name</t>
  </si>
  <si>
    <t>Email</t>
  </si>
  <si>
    <t>County Code</t>
  </si>
  <si>
    <t>Billing Code</t>
  </si>
  <si>
    <t>Location</t>
  </si>
  <si>
    <t>Bldg/Flr/Ste</t>
  </si>
  <si>
    <t>Class of Service</t>
  </si>
  <si>
    <t xml:space="preserve">Outbound Caller-ID # </t>
  </si>
  <si>
    <t>Voicemail</t>
  </si>
  <si>
    <t>Exchange Environment</t>
  </si>
  <si>
    <t>Physical Phone</t>
  </si>
  <si>
    <t>Phone Model</t>
  </si>
  <si>
    <t>MAC Address</t>
  </si>
  <si>
    <t>PC Softphone</t>
  </si>
  <si>
    <t>i-phone</t>
  </si>
  <si>
    <t>i-pad</t>
  </si>
  <si>
    <t>Android</t>
  </si>
  <si>
    <t># of Devices</t>
  </si>
  <si>
    <t>Call Recording</t>
  </si>
  <si>
    <t>Extension Mobility</t>
  </si>
  <si>
    <t>Zero Out DID</t>
  </si>
  <si>
    <t>Phone / Speciality Phone</t>
  </si>
  <si>
    <t>Additional Notes</t>
  </si>
  <si>
    <t>LD, Local, Internal, 911</t>
  </si>
  <si>
    <t>Office 365</t>
  </si>
  <si>
    <t>n/a</t>
  </si>
  <si>
    <t>DN</t>
  </si>
  <si>
    <t>Name</t>
  </si>
  <si>
    <t>Ring Settings</t>
  </si>
  <si>
    <t>Buttons Needed</t>
  </si>
  <si>
    <t>Total Keys Purchased</t>
  </si>
  <si>
    <t>Phone Keys</t>
  </si>
  <si>
    <t>Sidecar Keys</t>
  </si>
  <si>
    <t>Model Of Phone</t>
  </si>
  <si>
    <t>Number of Sidecars</t>
  </si>
  <si>
    <t>Button 2</t>
  </si>
  <si>
    <t>Button 2 Type</t>
  </si>
  <si>
    <t>Button 2 Ring Setting</t>
  </si>
  <si>
    <t>Button 2 Desc</t>
  </si>
  <si>
    <t>Button 3</t>
  </si>
  <si>
    <t>Button 3 Type</t>
  </si>
  <si>
    <t>Button 3 Ring Setting</t>
  </si>
  <si>
    <t>Button 3 Description</t>
  </si>
  <si>
    <t>Button 4</t>
  </si>
  <si>
    <t>Button 4 Type</t>
  </si>
  <si>
    <t>Button 4 Ring Setting</t>
  </si>
  <si>
    <t>Button 4 Description</t>
  </si>
  <si>
    <t>Button 5</t>
  </si>
  <si>
    <t>Button 5 Type</t>
  </si>
  <si>
    <t>Button 5 Ring Setting</t>
  </si>
  <si>
    <t>Button 5 Description</t>
  </si>
  <si>
    <t>Button 6</t>
  </si>
  <si>
    <t>Button 6 Type</t>
  </si>
  <si>
    <t>Button 6 Ring Setting</t>
  </si>
  <si>
    <t>Button 6 Description</t>
  </si>
  <si>
    <t>Button 7</t>
  </si>
  <si>
    <t>Button 7 Type</t>
  </si>
  <si>
    <t>Button 7 Ring Setting</t>
  </si>
  <si>
    <t>Button 7 Description</t>
  </si>
  <si>
    <t>Button 8</t>
  </si>
  <si>
    <t>Button 8 Type</t>
  </si>
  <si>
    <t>Button 8 Ring Setting</t>
  </si>
  <si>
    <t>Button 8 Description</t>
  </si>
  <si>
    <t>Button 9</t>
  </si>
  <si>
    <t>Button 9 Type</t>
  </si>
  <si>
    <t>Button 9 Ring Setting</t>
  </si>
  <si>
    <t>Button 9 Description</t>
  </si>
  <si>
    <t>Button 10</t>
  </si>
  <si>
    <t>Button 10 Type</t>
  </si>
  <si>
    <t>Button 10 Ring Setting</t>
  </si>
  <si>
    <t>Button 10 Description</t>
  </si>
  <si>
    <t>Button 11</t>
  </si>
  <si>
    <t>Button 11 Type</t>
  </si>
  <si>
    <t>Button 11 Ring Setting</t>
  </si>
  <si>
    <t>Button 11 Description</t>
  </si>
  <si>
    <t>Button 12</t>
  </si>
  <si>
    <t>Button 12 Type</t>
  </si>
  <si>
    <t>Button 12 Ring Setting</t>
  </si>
  <si>
    <t>Button 12 Description</t>
  </si>
  <si>
    <t>Button 13</t>
  </si>
  <si>
    <t>Button 13 Type</t>
  </si>
  <si>
    <t>Button 13 Ring Setting</t>
  </si>
  <si>
    <t>Button 13 Description</t>
  </si>
  <si>
    <t>Button 14</t>
  </si>
  <si>
    <t>Button 14 Type</t>
  </si>
  <si>
    <t>Button 14 Ring Setting</t>
  </si>
  <si>
    <t>Button 14 Description</t>
  </si>
  <si>
    <t>Button 15</t>
  </si>
  <si>
    <t>Button 15 Type</t>
  </si>
  <si>
    <t>Button 15 Ring Setting</t>
  </si>
  <si>
    <t>Button 15 Description</t>
  </si>
  <si>
    <t>Button 16</t>
  </si>
  <si>
    <t>Button 16 Type</t>
  </si>
  <si>
    <t>Button 16 Ring Setting</t>
  </si>
  <si>
    <t>Button 16 Description</t>
  </si>
  <si>
    <t>Button 17</t>
  </si>
  <si>
    <t>Button 17 Type</t>
  </si>
  <si>
    <t>Button 17 Ring Setting</t>
  </si>
  <si>
    <t>Button 17 Description</t>
  </si>
  <si>
    <t>Button 18</t>
  </si>
  <si>
    <t>Button 18 Type</t>
  </si>
  <si>
    <t>Button 18 Ring Setting</t>
  </si>
  <si>
    <t>Button 18 Description</t>
  </si>
  <si>
    <t>Button 19</t>
  </si>
  <si>
    <t>Button 19 Type</t>
  </si>
  <si>
    <t>Button 19 Ring Setting</t>
  </si>
  <si>
    <t>Button 19 Description</t>
  </si>
  <si>
    <t>Button 20</t>
  </si>
  <si>
    <t>Button 20 Type</t>
  </si>
  <si>
    <t>Button 20 Ring Setting</t>
  </si>
  <si>
    <t>Button 20 Description</t>
  </si>
  <si>
    <t>Button 21</t>
  </si>
  <si>
    <t>Button 21 Type</t>
  </si>
  <si>
    <t>Button 21 Ring Setting</t>
  </si>
  <si>
    <t>Button 21 Description</t>
  </si>
  <si>
    <t>Button 22</t>
  </si>
  <si>
    <t>Button 22 Type</t>
  </si>
  <si>
    <t>Button 22 Ring Setting</t>
  </si>
  <si>
    <t>Button 22 Description</t>
  </si>
  <si>
    <t>Button 23</t>
  </si>
  <si>
    <t>Button 23 Type</t>
  </si>
  <si>
    <t>Button 23 Ring Setting</t>
  </si>
  <si>
    <t>Button 23 Description</t>
  </si>
  <si>
    <t>Button 24</t>
  </si>
  <si>
    <t>Button 24 Type</t>
  </si>
  <si>
    <t>Button 24 Ring Setting</t>
  </si>
  <si>
    <t>Button 24 Description</t>
  </si>
  <si>
    <t>Button 25</t>
  </si>
  <si>
    <t>Button 25 Type</t>
  </si>
  <si>
    <t>Button 25 Ring Setting</t>
  </si>
  <si>
    <t>Button 25 Description</t>
  </si>
  <si>
    <t>Ring</t>
  </si>
  <si>
    <t>SLA (Shared line appearance)</t>
  </si>
  <si>
    <t>Number</t>
  </si>
  <si>
    <t>Type</t>
  </si>
  <si>
    <t>Notes</t>
  </si>
  <si>
    <t>Auto Attendant DID (externally accessable)</t>
  </si>
  <si>
    <t>Phone Number</t>
  </si>
  <si>
    <t>Mac Address</t>
  </si>
  <si>
    <t>Reserve Pool</t>
  </si>
  <si>
    <t>GL Code</t>
  </si>
  <si>
    <t>TF</t>
  </si>
  <si>
    <t>Ringto</t>
  </si>
  <si>
    <t>Porting</t>
  </si>
  <si>
    <t>Verified with Carrier?</t>
  </si>
  <si>
    <t>Forwarded in Centrex?</t>
  </si>
  <si>
    <t>5 Digit Dial in Centrex?</t>
  </si>
  <si>
    <t>Analog Voice Gateway</t>
  </si>
  <si>
    <t>Analog Voice Gateway
MAC Address</t>
  </si>
  <si>
    <t>Analog Voice Gateway
Description</t>
  </si>
  <si>
    <t>Port Number</t>
  </si>
  <si>
    <t>Port
DN Description</t>
  </si>
  <si>
    <t>Port
DN</t>
  </si>
  <si>
    <t>Port
DID</t>
  </si>
  <si>
    <t>Port
Class of Service</t>
  </si>
  <si>
    <t>If applicable, enter building identifier (1, A, etc.)</t>
  </si>
  <si>
    <t>If ERL will be by floor, enter floor number</t>
  </si>
  <si>
    <t>If applicable, enter suite number</t>
  </si>
  <si>
    <t>If applicable, enter area identifier (N Wing, S Wing, etc.)</t>
  </si>
  <si>
    <t>Approx Sq Ft of the ERL</t>
  </si>
  <si>
    <t>Emergency Response Location Name (ERL)</t>
  </si>
  <si>
    <t>House Number</t>
  </si>
  <si>
    <t>Prefix Directional</t>
  </si>
  <si>
    <t>Street Name</t>
  </si>
  <si>
    <t>Street Suffix</t>
  </si>
  <si>
    <t>Post Directional</t>
  </si>
  <si>
    <t>City</t>
  </si>
  <si>
    <t>State</t>
  </si>
  <si>
    <t>Zipcode</t>
  </si>
  <si>
    <t>Zipcode Extention</t>
  </si>
  <si>
    <t>IP Subnet(s) for Data</t>
  </si>
  <si>
    <t>IP Subnet(s) for Voice</t>
  </si>
  <si>
    <t>Security Desk DID</t>
  </si>
  <si>
    <t>Email for E911 Notifications</t>
  </si>
  <si>
    <t>Emergency Location Identification Number 1 (ELIN) DID</t>
  </si>
  <si>
    <t>Emergency Location Identification Number 2 (ELIN) DID</t>
  </si>
  <si>
    <t>Emergency Location Identification Number 3 (ELIN) DID</t>
  </si>
  <si>
    <t>list_tf</t>
  </si>
  <si>
    <t>list_profiletypes</t>
  </si>
  <si>
    <t xml:space="preserve">Exchange Environment </t>
  </si>
  <si>
    <t>911 Only</t>
  </si>
  <si>
    <t>Internal &amp; 911</t>
  </si>
  <si>
    <t>On-Prem</t>
  </si>
  <si>
    <t>Local, Internal, 911</t>
  </si>
  <si>
    <t>Miscellaneous</t>
  </si>
  <si>
    <t>Intl, LD, Local, Internal, 911</t>
  </si>
  <si>
    <t>list_ring</t>
  </si>
  <si>
    <t>Disable Ring</t>
  </si>
  <si>
    <t>Flash Only</t>
  </si>
  <si>
    <t>Ring Once</t>
  </si>
  <si>
    <t>list_yesno</t>
  </si>
  <si>
    <t>list_profiles</t>
  </si>
  <si>
    <t>list_hardware</t>
  </si>
  <si>
    <t>Cost</t>
  </si>
  <si>
    <t>Yes</t>
  </si>
  <si>
    <t>basic</t>
  </si>
  <si>
    <t>CP7841K9</t>
  </si>
  <si>
    <t>No</t>
  </si>
  <si>
    <t>basic plus</t>
  </si>
  <si>
    <t>cost</t>
  </si>
  <si>
    <t>CP7861K9</t>
  </si>
  <si>
    <t>enhanced</t>
  </si>
  <si>
    <t>CP8841K9</t>
  </si>
  <si>
    <t>list_callrecording</t>
  </si>
  <si>
    <t>CP8851K9</t>
  </si>
  <si>
    <t>CP8861K9</t>
  </si>
  <si>
    <t>CP8865K9</t>
  </si>
  <si>
    <t>CP8845K9</t>
  </si>
  <si>
    <t>CP8832K9</t>
  </si>
  <si>
    <t>CP8821K9</t>
  </si>
  <si>
    <t>CP8945K9</t>
  </si>
  <si>
    <t>Keys</t>
  </si>
  <si>
    <t>list_didtypes</t>
  </si>
  <si>
    <t>Call Forward Always</t>
  </si>
  <si>
    <t>Call Forward No Answer</t>
  </si>
  <si>
    <t>Hunt Group DID (externally accessable)</t>
  </si>
  <si>
    <t>Cisco 7937</t>
  </si>
  <si>
    <t>Cisco 7941</t>
  </si>
  <si>
    <t>Cisco 7942</t>
  </si>
  <si>
    <t>Cisco 7962</t>
  </si>
  <si>
    <t>Cisco 8945</t>
  </si>
  <si>
    <t>Cisco 8941</t>
  </si>
  <si>
    <t>Cisco 8961</t>
  </si>
  <si>
    <t>DX80 Video Unit</t>
  </si>
  <si>
    <t>CSF Softphone</t>
  </si>
  <si>
    <t>Line Appearance Type</t>
  </si>
  <si>
    <t xml:space="preserve">Reserve </t>
  </si>
  <si>
    <t>IOT Reserve</t>
  </si>
  <si>
    <t>SD (Speed Dial)</t>
  </si>
  <si>
    <t>Agency Reserve</t>
  </si>
  <si>
    <t>BLF/SD</t>
  </si>
  <si>
    <t>Version</t>
  </si>
  <si>
    <t>Date</t>
  </si>
  <si>
    <t>Hybrid User</t>
  </si>
  <si>
    <t>Cisco User</t>
  </si>
  <si>
    <t>MSTV Only User</t>
  </si>
  <si>
    <t>Hybrid User Y/N</t>
  </si>
  <si>
    <t>Will add once Contract is signed</t>
  </si>
  <si>
    <t>MS 435</t>
  </si>
  <si>
    <t>MS 455</t>
  </si>
  <si>
    <t xml:space="preserve">MS 470 </t>
  </si>
  <si>
    <t>MSTV</t>
  </si>
  <si>
    <t>JABBER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</si>
</sst>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0" x14ac:knownFonts="1">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1"/>
      <name val="Calibri"/>
      <family val="2"/>
      <scheme val="minor"/>
    </font>
    <font>
      <u/>
      <sz val="11"/>
      <color theme="10"/>
      <name val="Calibri"/>
      <family val="2"/>
    </font>
    <font>
      <sz val="10"/>
      <color theme="1"/>
      <name val="Arial"/>
      <family val="2"/>
    </font>
    <font>
      <sz val="10"/>
      <color indexed="8"/>
      <name val="Arial"/>
      <family val="2"/>
    </font>
    <font>
      <sz val="11"/>
      <color indexed="8"/>
      <name val="Calibri"/>
      <family val="2"/>
    </font>
    <font>
      <u/>
      <sz val="11"/>
      <color theme="10"/>
      <name val="Calibri"/>
      <family val="2"/>
      <scheme val="minor"/>
    </font>
    <font>
      <b/>
      <sz val="12"/>
      <color theme="1"/>
      <name val="Calibri"/>
      <family val="2"/>
      <scheme val="minor"/>
    </font>
    <font>
      <b/>
      <sz val="11"/>
      <color theme="1"/>
      <name val="Calibri"/>
      <family val="2"/>
      <scheme val="minor"/>
    </font>
    <font>
      <sz val="11"/>
      <color rgb="FF000000"/>
      <name val="Calibri"/>
      <family val="2"/>
      <scheme val="minor"/>
    </font>
    <font>
      <b/>
      <sz val="11"/>
      <color rgb="FFFF0000"/>
      <name val="Calibri"/>
      <family val="2"/>
      <scheme val="minor"/>
    </font>
    <font>
      <sz val="12"/>
      <name val="Calibri"/>
      <family val="2"/>
      <scheme val="minor"/>
    </font>
    <font>
      <b/>
      <sz val="14"/>
      <color theme="0"/>
      <name val="Calibri"/>
      <family val="2"/>
      <scheme val="minor"/>
    </font>
    <font>
      <b/>
      <sz val="11"/>
      <color theme="0"/>
      <name val="Calibri"/>
      <family val="2"/>
      <scheme val="minor"/>
    </font>
    <font>
      <b/>
      <sz val="11"/>
      <color theme="0"/>
      <name val="Calibri"/>
      <family val="2"/>
      <scheme val="minor"/>
    </font>
    <font>
      <sz val="11"/>
      <color theme="1"/>
      <name val="Calibri"/>
      <family val="2"/>
    </font>
    <font>
      <sz val="12"/>
      <name val="Calibri"/>
      <family val="2"/>
    </font>
  </fonts>
  <fills count="1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FF00"/>
        <bgColor indexed="64"/>
      </patternFill>
    </fill>
  </fills>
  <borders count="13">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6" tint="0.39997558519241921"/>
      </top>
      <bottom/>
      <diagonal/>
    </border>
    <border>
      <left/>
      <right/>
      <top/>
      <bottom style="thin">
        <color indexed="64"/>
      </bottom>
      <diagonal/>
    </border>
    <border>
      <left style="medium">
        <color rgb="FFCCCCCC"/>
      </left>
      <right/>
      <top style="medium">
        <color rgb="FFCCCCCC"/>
      </top>
      <bottom style="medium">
        <color rgb="FFCCCCCC"/>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top/>
      <bottom style="thin">
        <color theme="6" tint="0.39997558519241921"/>
      </bottom>
      <diagonal/>
    </border>
  </borders>
  <cellStyleXfs count="6">
    <xf numFmtId="0" fontId="0" fillId="0" borderId="0"/>
    <xf numFmtId="0" fontId="5" fillId="0" borderId="0" applyNumberFormat="0" applyFill="0" applyBorder="0" applyAlignment="0" applyProtection="0">
      <alignment vertical="top"/>
      <protection locked="0"/>
    </xf>
    <xf numFmtId="0" fontId="6" fillId="0" borderId="0">
      <alignment vertical="center" readingOrder="1"/>
      <protection locked="0" hidden="1"/>
    </xf>
    <xf numFmtId="0" fontId="2" fillId="0" borderId="0"/>
    <xf numFmtId="0" fontId="7" fillId="0" borderId="0"/>
    <xf numFmtId="0" fontId="9" fillId="0" borderId="0" applyNumberFormat="0" applyFill="0" applyBorder="0" applyAlignment="0" applyProtection="0"/>
  </cellStyleXfs>
  <cellXfs count="78">
    <xf numFmtId="0" fontId="0" fillId="0" borderId="0" xfId="0"/>
    <xf numFmtId="0" fontId="0" fillId="0" borderId="0" xfId="0" applyProtection="1">
      <protection locked="0"/>
    </xf>
    <xf numFmtId="0" fontId="3" fillId="0" borderId="0" xfId="0" applyFont="1" applyAlignment="1" applyProtection="1">
      <alignment horizontal="right" vertical="top"/>
      <protection locked="0"/>
    </xf>
    <xf numFmtId="0" fontId="0" fillId="3" borderId="0" xfId="0" applyFill="1"/>
    <xf numFmtId="0" fontId="0" fillId="0" borderId="0" xfId="0" applyAlignment="1">
      <alignment wrapText="1"/>
    </xf>
    <xf numFmtId="0" fontId="3" fillId="0" borderId="7" xfId="0" applyFont="1" applyBorder="1" applyAlignment="1" applyProtection="1">
      <alignment horizontal="right" vertical="top"/>
      <protection locked="0"/>
    </xf>
    <xf numFmtId="0" fontId="0" fillId="0" borderId="0" xfId="0" applyAlignment="1" applyProtection="1">
      <alignment horizontal="center"/>
      <protection locked="0"/>
    </xf>
    <xf numFmtId="0" fontId="10" fillId="2" borderId="2" xfId="0" applyFont="1" applyFill="1" applyBorder="1" applyProtection="1">
      <protection locked="0"/>
    </xf>
    <xf numFmtId="0" fontId="0" fillId="2" borderId="3" xfId="0" applyFill="1" applyBorder="1" applyProtection="1">
      <protection locked="0"/>
    </xf>
    <xf numFmtId="0" fontId="0" fillId="2" borderId="0" xfId="0" applyFill="1" applyProtection="1">
      <protection locked="0"/>
    </xf>
    <xf numFmtId="0" fontId="0" fillId="2" borderId="5" xfId="0" applyFill="1" applyBorder="1" applyProtection="1">
      <protection locked="0"/>
    </xf>
    <xf numFmtId="2" fontId="0" fillId="0" borderId="0" xfId="0" applyNumberFormat="1" applyProtection="1">
      <protection locked="0"/>
    </xf>
    <xf numFmtId="44" fontId="0" fillId="0" borderId="0" xfId="0" applyNumberFormat="1"/>
    <xf numFmtId="0" fontId="11" fillId="3" borderId="0" xfId="0" applyFont="1" applyFill="1"/>
    <xf numFmtId="44" fontId="0" fillId="3" borderId="0" xfId="0" applyNumberFormat="1" applyFill="1"/>
    <xf numFmtId="0" fontId="13" fillId="0" borderId="0" xfId="0" applyFont="1" applyProtection="1">
      <protection locked="0"/>
    </xf>
    <xf numFmtId="44" fontId="12" fillId="0" borderId="9" xfId="0" applyNumberFormat="1" applyFont="1" applyBorder="1" applyAlignment="1">
      <alignment horizontal="right"/>
    </xf>
    <xf numFmtId="0" fontId="0" fillId="2" borderId="0" xfId="0" applyFill="1" applyAlignment="1" applyProtection="1">
      <alignment horizontal="left"/>
      <protection locked="0"/>
    </xf>
    <xf numFmtId="0" fontId="0" fillId="0" borderId="0" xfId="0" applyAlignment="1">
      <alignment horizontal="right"/>
    </xf>
    <xf numFmtId="0" fontId="3" fillId="0" borderId="0" xfId="0" applyFont="1" applyAlignment="1" applyProtection="1">
      <alignment horizontal="right"/>
      <protection locked="0"/>
    </xf>
    <xf numFmtId="164" fontId="7" fillId="0" borderId="0" xfId="0" applyNumberFormat="1" applyFont="1" applyAlignment="1">
      <alignment horizontal="right"/>
    </xf>
    <xf numFmtId="0" fontId="3" fillId="0" borderId="7" xfId="0" applyFont="1" applyBorder="1" applyAlignment="1" applyProtection="1">
      <alignment horizontal="right"/>
      <protection locked="0"/>
    </xf>
    <xf numFmtId="0" fontId="15" fillId="8" borderId="0" xfId="0" applyFont="1" applyFill="1" applyProtection="1">
      <protection locked="0"/>
    </xf>
    <xf numFmtId="44" fontId="15" fillId="8" borderId="0" xfId="0" applyNumberFormat="1" applyFont="1" applyFill="1" applyProtection="1">
      <protection locked="0"/>
    </xf>
    <xf numFmtId="0" fontId="0" fillId="13" borderId="0" xfId="0" applyFill="1"/>
    <xf numFmtId="14" fontId="0" fillId="0" borderId="0" xfId="0" applyNumberFormat="1"/>
    <xf numFmtId="0" fontId="16" fillId="0" borderId="10" xfId="0" applyFont="1" applyBorder="1" applyAlignment="1">
      <alignment vertical="top"/>
    </xf>
    <xf numFmtId="0" fontId="16" fillId="0" borderId="11" xfId="0" applyFont="1" applyBorder="1" applyAlignment="1">
      <alignment vertical="top"/>
    </xf>
    <xf numFmtId="0" fontId="16" fillId="0" borderId="0" xfId="0" applyFont="1" applyAlignment="1">
      <alignment vertical="top"/>
    </xf>
    <xf numFmtId="0" fontId="0" fillId="0" borderId="0" xfId="0" applyAlignment="1">
      <alignment vertical="top"/>
    </xf>
    <xf numFmtId="0" fontId="0" fillId="0" borderId="10" xfId="0" applyBorder="1" applyAlignment="1">
      <alignment vertical="top"/>
    </xf>
    <xf numFmtId="0" fontId="0" fillId="0" borderId="7" xfId="0" applyBorder="1" applyAlignment="1">
      <alignment vertical="top"/>
    </xf>
    <xf numFmtId="0" fontId="17" fillId="0" borderId="0" xfId="0" applyFont="1" applyAlignment="1">
      <alignment vertical="top"/>
    </xf>
    <xf numFmtId="0" fontId="0" fillId="2" borderId="0" xfId="0" applyFill="1" applyAlignment="1" applyProtection="1">
      <alignment horizontal="center"/>
      <protection locked="0"/>
    </xf>
    <xf numFmtId="0" fontId="0" fillId="0" borderId="0" xfId="0" applyAlignment="1" applyProtection="1">
      <alignment horizontal="left"/>
      <protection locked="0"/>
    </xf>
    <xf numFmtId="0" fontId="0" fillId="0" borderId="0" xfId="0" applyAlignment="1">
      <alignment horizontal="left"/>
    </xf>
    <xf numFmtId="0" fontId="4" fillId="0" borderId="0" xfId="0" applyFont="1" applyAlignment="1">
      <alignment horizontal="left"/>
    </xf>
    <xf numFmtId="0" fontId="2" fillId="0" borderId="0" xfId="0" applyFont="1" applyAlignment="1" applyProtection="1">
      <alignment horizontal="left"/>
      <protection hidden="1"/>
    </xf>
    <xf numFmtId="0" fontId="2" fillId="0" borderId="0" xfId="0" applyFont="1" applyAlignment="1" applyProtection="1">
      <alignment horizontal="left"/>
      <protection locked="0"/>
    </xf>
    <xf numFmtId="0" fontId="0" fillId="0" borderId="0" xfId="0" applyAlignment="1" applyProtection="1">
      <alignment horizontal="left"/>
      <protection hidden="1"/>
    </xf>
    <xf numFmtId="0" fontId="0" fillId="0" borderId="0" xfId="0" applyAlignment="1" applyProtection="1">
      <alignment horizontal="left"/>
      <protection locked="0" hidden="1"/>
    </xf>
    <xf numFmtId="0" fontId="4"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8" fillId="0" borderId="0" xfId="4" applyFont="1" applyAlignment="1" applyProtection="1">
      <alignment horizontal="left" wrapText="1"/>
      <protection locked="0"/>
    </xf>
    <xf numFmtId="0" fontId="2" fillId="0" borderId="1" xfId="0" applyFont="1" applyBorder="1" applyAlignment="1" applyProtection="1">
      <alignment horizontal="left"/>
      <protection locked="0"/>
    </xf>
    <xf numFmtId="0" fontId="3" fillId="0" borderId="1" xfId="0" applyFont="1" applyBorder="1" applyAlignment="1" applyProtection="1">
      <alignment horizontal="left" vertical="top"/>
      <protection locked="0"/>
    </xf>
    <xf numFmtId="0" fontId="8" fillId="0" borderId="1" xfId="4" applyFont="1" applyBorder="1" applyAlignment="1" applyProtection="1">
      <alignment horizontal="left" wrapText="1"/>
      <protection locked="0"/>
    </xf>
    <xf numFmtId="0" fontId="1" fillId="0" borderId="0" xfId="0" applyFont="1" applyAlignment="1" applyProtection="1">
      <alignment horizontal="left"/>
      <protection locked="0"/>
    </xf>
    <xf numFmtId="0" fontId="1" fillId="0" borderId="0" xfId="0" applyFont="1" applyAlignment="1">
      <alignment vertical="top"/>
    </xf>
    <xf numFmtId="0" fontId="1" fillId="0" borderId="12" xfId="0" applyFont="1" applyBorder="1" applyAlignment="1">
      <alignment vertical="top"/>
    </xf>
    <xf numFmtId="0" fontId="1" fillId="0" borderId="10" xfId="0" applyFont="1" applyBorder="1" applyAlignment="1">
      <alignment vertical="top"/>
    </xf>
    <xf numFmtId="0" fontId="1" fillId="0" borderId="7" xfId="0" applyFont="1" applyBorder="1" applyAlignment="1">
      <alignment vertical="top"/>
    </xf>
    <xf numFmtId="44" fontId="0" fillId="13" borderId="0" xfId="0" applyNumberFormat="1" applyFill="1"/>
    <xf numFmtId="0" fontId="0" fillId="5" borderId="0" xfId="0" applyFill="1" applyAlignment="1">
      <alignment horizontal="left"/>
    </xf>
    <xf numFmtId="0" fontId="0" fillId="11" borderId="0" xfId="0" applyFill="1" applyAlignment="1" applyProtection="1">
      <alignment horizontal="left"/>
      <protection locked="0"/>
    </xf>
    <xf numFmtId="0" fontId="11" fillId="0" borderId="0" xfId="0" applyFont="1" applyAlignment="1" applyProtection="1">
      <alignment horizontal="left"/>
      <protection locked="0"/>
    </xf>
    <xf numFmtId="0" fontId="0" fillId="9" borderId="0" xfId="0" applyFill="1" applyAlignment="1" applyProtection="1">
      <alignment horizontal="left"/>
      <protection locked="0"/>
    </xf>
    <xf numFmtId="0" fontId="0" fillId="9" borderId="0" xfId="0" applyFill="1" applyAlignment="1">
      <alignment horizontal="left"/>
    </xf>
    <xf numFmtId="0" fontId="0" fillId="8" borderId="0" xfId="0" applyFill="1" applyAlignment="1" applyProtection="1">
      <alignment horizontal="left"/>
      <protection locked="0"/>
    </xf>
    <xf numFmtId="0" fontId="0" fillId="6" borderId="0" xfId="0" applyFill="1" applyAlignment="1">
      <alignment horizontal="left"/>
    </xf>
    <xf numFmtId="0" fontId="0" fillId="12" borderId="0" xfId="0" applyFill="1" applyAlignment="1" applyProtection="1">
      <alignment horizontal="left"/>
      <protection locked="0"/>
    </xf>
    <xf numFmtId="0" fontId="18" fillId="0" borderId="0" xfId="0" applyFont="1" applyAlignment="1">
      <alignment horizontal="left" vertical="center"/>
    </xf>
    <xf numFmtId="0" fontId="14" fillId="0" borderId="0" xfId="0" applyFont="1" applyAlignment="1">
      <alignment horizontal="left"/>
    </xf>
    <xf numFmtId="0" fontId="9" fillId="0" borderId="0" xfId="5" applyAlignment="1" applyProtection="1">
      <alignment horizontal="left"/>
      <protection locked="0"/>
    </xf>
    <xf numFmtId="0" fontId="14" fillId="0" borderId="0" xfId="0" applyFont="1" applyAlignment="1" applyProtection="1">
      <alignment horizontal="left"/>
      <protection locked="0"/>
    </xf>
    <xf numFmtId="0" fontId="11" fillId="7" borderId="0" xfId="0" applyFont="1" applyFill="1" applyAlignment="1" applyProtection="1">
      <alignment horizontal="left"/>
      <protection locked="0"/>
    </xf>
    <xf numFmtId="0" fontId="19" fillId="0" borderId="0" xfId="0" applyFont="1" applyAlignment="1" applyProtection="1">
      <alignment horizontal="left" vertical="center"/>
      <protection locked="0"/>
    </xf>
    <xf numFmtId="0" fontId="0" fillId="2" borderId="4"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15" fillId="8" borderId="0" xfId="0" applyFont="1" applyFill="1" applyAlignment="1" applyProtection="1">
      <alignment horizontal="left"/>
      <protection locked="0"/>
    </xf>
    <xf numFmtId="0" fontId="0" fillId="2" borderId="0" xfId="0" applyFill="1" applyAlignment="1" applyProtection="1">
      <alignment horizontal="center"/>
      <protection locked="0"/>
    </xf>
    <xf numFmtId="0" fontId="9" fillId="2" borderId="0" xfId="5" applyFill="1" applyBorder="1" applyAlignment="1" applyProtection="1">
      <alignment horizontal="center"/>
      <protection locked="0"/>
    </xf>
    <xf numFmtId="0" fontId="0" fillId="2" borderId="8" xfId="0" applyFill="1" applyBorder="1" applyAlignment="1" applyProtection="1">
      <alignment horizontal="center"/>
      <protection locked="0"/>
    </xf>
    <xf numFmtId="14" fontId="0" fillId="2" borderId="0" xfId="0" applyNumberFormat="1" applyFill="1" applyAlignment="1" applyProtection="1">
      <alignment horizontal="center"/>
      <protection locked="0"/>
    </xf>
    <xf numFmtId="0" fontId="4" fillId="2" borderId="0" xfId="5" applyFont="1" applyFill="1" applyBorder="1" applyAlignment="1" applyProtection="1">
      <alignment horizontal="center"/>
      <protection locked="0"/>
    </xf>
    <xf numFmtId="0" fontId="11" fillId="7" borderId="0" xfId="0" applyFont="1" applyFill="1" applyAlignment="1" applyProtection="1">
      <alignment horizontal="left"/>
      <protection locked="0"/>
    </xf>
    <xf numFmtId="0" fontId="11" fillId="10" borderId="0" xfId="0" applyFont="1" applyFill="1" applyAlignment="1" applyProtection="1">
      <alignment horizontal="left"/>
      <protection locked="0"/>
    </xf>
    <xf numFmtId="0" fontId="11" fillId="4" borderId="0" xfId="0" applyFont="1" applyFill="1" applyAlignment="1" applyProtection="1">
      <alignment horizontal="left"/>
      <protection locked="0"/>
    </xf>
  </cellXfs>
  <cellStyles count="6">
    <cellStyle name="Hyperlink" xfId="5" builtinId="8"/>
    <cellStyle name="Hyperlink 2" xfId="1" xr:uid="{00000000-0005-0000-0000-000001000000}"/>
    <cellStyle name="Normal" xfId="0" builtinId="0"/>
    <cellStyle name="Normal 2" xfId="2" xr:uid="{00000000-0005-0000-0000-000003000000}"/>
    <cellStyle name="Normal 8" xfId="3" xr:uid="{00000000-0005-0000-0000-000004000000}"/>
    <cellStyle name="Normal_Phone Profile" xfId="4" xr:uid="{00000000-0005-0000-0000-000005000000}"/>
  </cellStyles>
  <dxfs count="224">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right/>
        <top style="thin">
          <color theme="6" tint="0.39997558519241921"/>
        </top>
        <bottom style="thin">
          <color theme="6" tint="0.3999755851924192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right/>
        <top style="thin">
          <color theme="6" tint="0.39997558519241921"/>
        </top>
        <bottom style="thin">
          <color theme="6" tint="0.3999755851924192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right/>
        <top style="thin">
          <color theme="6" tint="0.39997558519241921"/>
        </top>
        <bottom style="thin">
          <color theme="6" tint="0.3999755851924192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right/>
        <top style="thin">
          <color theme="6" tint="0.39997558519241921"/>
        </top>
        <bottom style="thin">
          <color theme="6" tint="0.3999755851924192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right/>
        <top style="thin">
          <color theme="6" tint="0.39997558519241921"/>
        </top>
        <bottom style="thin">
          <color theme="6" tint="0.3999755851924192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right/>
        <top style="thin">
          <color theme="6" tint="0.39997558519241921"/>
        </top>
        <bottom style="thin">
          <color theme="6" tint="0.39997558519241921"/>
        </bottom>
      </border>
    </dxf>
    <dxf>
      <border outline="0">
        <left style="thin">
          <color theme="6" tint="0.39997558519241921"/>
        </left>
        <bottom style="thin">
          <color theme="6" tint="0.3999755851924192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style="thin">
          <color theme="6" tint="0.39997558519241921"/>
        </left>
        <right style="thin">
          <color theme="6" tint="0.39997558519241921"/>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indexed="8"/>
        <name val="Calibri"/>
        <scheme val="minor"/>
      </font>
      <numFmt numFmtId="0" formatCode="General"/>
      <alignment horizontal="right" vertical="top" textRotation="0" wrapText="0" indent="0" justifyLastLine="0" shrinkToFit="0" readingOrder="0"/>
      <border diagonalUp="0" diagonalDown="0">
        <left/>
        <right/>
        <top style="thin">
          <color theme="6" tint="0.39997558519241921"/>
        </top>
        <bottom/>
        <vertical/>
        <horizontal/>
      </border>
      <protection locked="0" hidden="0"/>
    </dxf>
    <dxf>
      <font>
        <b val="0"/>
        <i val="0"/>
        <strike val="0"/>
        <condense val="0"/>
        <extend val="0"/>
        <outline val="0"/>
        <shadow val="0"/>
        <u val="none"/>
        <vertAlign val="baseline"/>
        <sz val="11"/>
        <color indexed="8"/>
        <name val="Calibri"/>
        <scheme val="minor"/>
      </font>
      <numFmt numFmtId="0" formatCode="General"/>
      <alignment horizontal="right" vertical="top" textRotation="0" wrapText="0" indent="0" justifyLastLine="0" shrinkToFit="0" readingOrder="0"/>
      <border diagonalUp="0" diagonalDown="0">
        <left/>
        <right/>
        <top style="thin">
          <color theme="6" tint="0.39997558519241921"/>
        </top>
        <bottom/>
        <vertical/>
        <horizontal/>
      </border>
      <protection locked="0" hidden="0"/>
    </dxf>
    <dxf>
      <font>
        <b val="0"/>
        <i val="0"/>
        <strike val="0"/>
        <condense val="0"/>
        <extend val="0"/>
        <outline val="0"/>
        <shadow val="0"/>
        <u val="none"/>
        <vertAlign val="baseline"/>
        <sz val="11"/>
        <color indexed="8"/>
        <name val="Calibri"/>
        <scheme val="minor"/>
      </font>
      <numFmt numFmtId="0" formatCode="General"/>
      <alignment horizontal="right" vertical="top" textRotation="0" wrapText="0" indent="0" justifyLastLine="0" shrinkToFit="0" readingOrder="0"/>
      <border diagonalUp="0" diagonalDown="0">
        <left/>
        <right/>
        <top style="thin">
          <color theme="6" tint="0.39997558519241921"/>
        </top>
        <bottom/>
        <vertical/>
        <horizontal/>
      </border>
      <protection locked="0" hidden="0"/>
    </dxf>
    <dxf>
      <font>
        <b val="0"/>
        <i val="0"/>
        <strike val="0"/>
        <condense val="0"/>
        <extend val="0"/>
        <outline val="0"/>
        <shadow val="0"/>
        <u val="none"/>
        <vertAlign val="baseline"/>
        <sz val="11"/>
        <color indexed="8"/>
        <name val="Calibri"/>
        <scheme val="minor"/>
      </font>
      <numFmt numFmtId="0" formatCode="General"/>
      <alignment horizontal="right" vertical="top" textRotation="0" wrapText="0" indent="0" justifyLastLine="0" shrinkToFit="0" readingOrder="0"/>
      <border diagonalUp="0" diagonalDown="0">
        <left/>
        <right/>
        <top style="thin">
          <color theme="6" tint="0.39997558519241921"/>
        </top>
        <bottom/>
        <vertical/>
        <horizontal/>
      </border>
      <protection locked="0" hidden="0"/>
    </dxf>
    <dxf>
      <border outline="0">
        <bottom style="thin">
          <color theme="6" tint="0.39997558519241921"/>
        </bottom>
      </border>
    </dxf>
    <dxf>
      <font>
        <b val="0"/>
        <i val="0"/>
        <strike val="0"/>
        <condense val="0"/>
        <extend val="0"/>
        <outline val="0"/>
        <shadow val="0"/>
        <u val="none"/>
        <vertAlign val="baseline"/>
        <sz val="11"/>
        <color indexed="8"/>
        <name val="Calibri"/>
        <scheme val="minor"/>
      </font>
      <alignment horizontal="right" vertical="top" textRotation="0" wrapText="0" indent="0" justifyLastLine="0" shrinkToFit="0" readingOrder="0"/>
      <protection locked="0" hidden="0"/>
    </dxf>
    <dxf>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textRotation="0" indent="0" justifyLastLine="0" shrinkToFit="0" readingOrder="0"/>
      <protection locked="0" hidden="0"/>
    </dxf>
    <dxf>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textRotation="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protection locked="0" hidden="0"/>
    </dxf>
    <dxf>
      <numFmt numFmtId="0" formatCode="General"/>
      <alignment horizontal="left" textRotation="0" indent="0" justifyLastLine="0" shrinkToFit="0" readingOrder="0"/>
      <protection locked="1" hidden="1"/>
    </dxf>
    <dxf>
      <numFmt numFmtId="0" formatCode="General"/>
      <alignment horizontal="left" textRotation="0" indent="0" justifyLastLine="0" shrinkToFit="0" readingOrder="0"/>
      <protection locked="0" hidden="1"/>
    </dxf>
    <dxf>
      <numFmt numFmtId="0" formatCode="General"/>
      <alignment horizontal="left" textRotation="0" indent="0" justifyLastLine="0" shrinkToFit="0" readingOrder="0"/>
      <protection locked="1" hidden="1"/>
    </dxf>
    <dxf>
      <numFmt numFmtId="0" formatCode="General"/>
      <fill>
        <patternFill patternType="none">
          <fgColor indexed="64"/>
          <bgColor indexed="65"/>
        </patternFill>
      </fill>
      <alignment horizontal="left" textRotation="0" indent="0" justifyLastLine="0" shrinkToFit="0" readingOrder="0"/>
      <protection locked="1" hidden="1"/>
    </dxf>
    <dxf>
      <alignment horizontal="left" textRotation="0" indent="0" justifyLastLine="0" shrinkToFit="0" readingOrder="0"/>
      <protection locked="1" hidden="1"/>
    </dxf>
    <dxf>
      <font>
        <b val="0"/>
        <i val="0"/>
        <strike val="0"/>
        <condense val="0"/>
        <extend val="0"/>
        <outline val="0"/>
        <shadow val="0"/>
        <u val="none"/>
        <vertAlign val="baseline"/>
        <sz val="11"/>
        <color theme="1"/>
        <name val="Calibri"/>
        <scheme val="minor"/>
      </font>
      <alignment horizontal="left" textRotation="0" indent="0" justifyLastLine="0" shrinkToFit="0" readingOrder="0"/>
      <protection locked="0" hidden="0"/>
    </dxf>
    <dxf>
      <numFmt numFmtId="0" formatCode="General"/>
      <alignment horizontal="left" vertical="bottom" textRotation="0" wrapText="0" indent="0" justifyLastLine="0" shrinkToFit="0" readingOrder="0"/>
      <protection locked="1" hidden="1"/>
    </dxf>
    <dxf>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indent="0" justifyLastLine="0" shrinkToFit="0" readingOrder="0"/>
      <protection locked="0" hidden="0"/>
    </dxf>
    <dxf>
      <alignment horizontal="left" textRotation="0" wrapText="0" indent="0" justifyLastLine="0" shrinkToFit="0" readingOrder="0"/>
      <protection locked="0" hidden="0"/>
    </dxf>
    <dxf>
      <numFmt numFmtId="0" formatCode="General"/>
      <alignment horizontal="left" vertical="bottom" textRotation="0" wrapText="0" indent="0" justifyLastLine="0" shrinkToFit="0" readingOrder="0"/>
      <protection locked="1" hidden="0"/>
    </dxf>
    <dxf>
      <numFmt numFmtId="0" formatCode="General"/>
      <alignment horizontal="left" textRotation="0" wrapText="0" indent="0" justifyLastLine="0" shrinkToFit="0" readingOrder="0"/>
      <protection locked="1"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numFmt numFmtId="0" formatCode="General"/>
      <alignment horizontal="left" textRotation="0" wrapText="0" indent="0" justifyLastLine="0" shrinkToFit="0" readingOrder="0"/>
      <protection locked="1"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fill>
        <patternFill patternType="none">
          <fgColor indexed="64"/>
          <bgColor indexed="65"/>
        </patternFill>
      </fill>
      <alignment horizontal="left" textRotation="0" wrapText="0" indent="0" justifyLastLine="0" shrinkToFit="0" readingOrder="0"/>
      <protection locked="0" hidden="0"/>
    </dxf>
    <dxf>
      <fill>
        <patternFill patternType="none">
          <fgColor indexed="64"/>
          <bgColor indexed="65"/>
        </patternFill>
      </fill>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font>
        <color indexed="8"/>
      </font>
      <numFmt numFmtId="0" formatCode="General"/>
      <fill>
        <patternFill patternType="none">
          <fgColor indexed="64"/>
          <bgColor indexed="65"/>
        </patternFill>
      </fill>
      <alignment horizontal="left" vertical="top"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font>
        <sz val="12"/>
        <color auto="1"/>
      </font>
      <fill>
        <patternFill patternType="none">
          <fgColor indexed="64"/>
          <bgColor indexed="65"/>
        </patternFill>
      </fill>
      <alignment horizontal="left" textRotation="0" wrapText="0" indent="0" justifyLastLine="0" shrinkToFit="0" readingOrder="0"/>
      <protection locked="0" hidden="0"/>
    </dxf>
    <dxf>
      <font>
        <sz val="12"/>
        <color auto="1"/>
      </font>
      <fill>
        <patternFill patternType="none">
          <fgColor indexed="64"/>
          <bgColor indexed="65"/>
        </patternFill>
      </fill>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textRotation="0" wrapText="0" indent="0" justifyLastLine="0" shrinkToFit="0" readingOrder="0"/>
      <protection locked="0" hidden="0"/>
    </dxf>
    <dxf>
      <alignment horizontal="left" vertical="bottom" textRotation="0" wrapText="0" indent="0" justifyLastLine="0" shrinkToFit="0" readingOrder="0"/>
      <protection locked="0" hidden="0"/>
    </dxf>
    <dxf>
      <fill>
        <patternFill>
          <bgColor rgb="FFFF0000"/>
        </patternFill>
      </fill>
    </dxf>
    <dxf>
      <numFmt numFmtId="34" formatCode="_(&quot;$&quot;* #,##0.00_);_(&quot;$&quot;* \(#,##0.00\);_(&quot;$&quot;* &quot;-&quot;??_);_(@_)"/>
      <protection locked="1" hidden="0"/>
    </dxf>
    <dxf>
      <numFmt numFmtId="34" formatCode="_(&quot;$&quot;* #,##0.00_);_(&quot;$&quot;* \(#,##0.00\);_(&quot;$&quot;* &quot;-&quot;??_);_(@_)"/>
      <protection locked="1" hidden="0"/>
    </dxf>
    <dxf>
      <numFmt numFmtId="0" formatCode="General"/>
      <protection locked="1" hidden="0"/>
    </dxf>
    <dxf>
      <protection locked="1" hidden="0"/>
    </dxf>
    <dxf>
      <protection locked="1" hidden="0"/>
    </dxf>
    <dxf>
      <protection locked="1" hidden="0"/>
    </dxf>
    <dxf>
      <numFmt numFmtId="34" formatCode="_(&quot;$&quot;* #,##0.00_);_(&quot;$&quot;* \(#,##0.00\);_(&quot;$&quot;* &quot;-&quot;??_);_(@_)"/>
      <protection locked="1" hidden="0"/>
    </dxf>
    <dxf>
      <numFmt numFmtId="34" formatCode="_(&quot;$&quot;* #,##0.00_);_(&quot;$&quot;* \(#,##0.00\);_(&quot;$&quot;* &quot;-&quot;??_);_(@_)"/>
      <protection locked="1" hidden="0"/>
    </dxf>
    <dxf>
      <numFmt numFmtId="0" formatCode="General"/>
      <protection locked="1" hidden="0"/>
    </dxf>
    <dxf>
      <protection locked="1" hidden="0"/>
    </dxf>
    <dxf>
      <protection locked="1" hidden="0"/>
    </dxf>
    <dxf>
      <protection locked="1" hidden="0"/>
    </dxf>
    <dxf>
      <numFmt numFmtId="34" formatCode="_(&quot;$&quot;* #,##0.00_);_(&quot;$&quot;* \(#,##0.00\);_(&quot;$&quot;* &quot;-&quot;??_);_(@_)"/>
      <protection locked="1" hidden="0"/>
    </dxf>
    <dxf>
      <numFmt numFmtId="34" formatCode="_(&quot;$&quot;* #,##0.00_);_(&quot;$&quot;* \(#,##0.00\);_(&quot;$&quot;* &quot;-&quot;??_);_(@_)"/>
      <fill>
        <patternFill patternType="none">
          <fgColor indexed="64"/>
          <bgColor auto="1"/>
        </patternFill>
      </fill>
      <protection locked="1" hidden="0"/>
    </dxf>
    <dxf>
      <numFmt numFmtId="0" formatCode="General"/>
      <protection locked="1" hidden="0"/>
    </dxf>
    <dxf>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aryflynn/Library/Containers/com.microsoft.Excel/Data/Documents/C:\Users\matthew.coffey\Desktop\fixed%20ISDH%20Labs%20DW%20%20%200921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2" displayName="Table2" ref="A13:D22" totalsRowShown="0" headerRowDxfId="223" dataDxfId="222">
  <autoFilter ref="A13:D22" xr:uid="{00000000-0009-0000-0100-000005000000}"/>
  <tableColumns count="4">
    <tableColumn id="1" xr3:uid="{00000000-0010-0000-0000-000001000000}" name="Profile Summary" dataDxfId="221"/>
    <tableColumn id="2" xr3:uid="{00000000-0010-0000-0000-000002000000}" name="Profiles Requested" dataDxfId="220"/>
    <tableColumn id="3" xr3:uid="{00000000-0010-0000-0000-000003000000}" name="Per Profile Cost" dataDxfId="219"/>
    <tableColumn id="4" xr3:uid="{00000000-0010-0000-0000-000004000000}" name="Total Monthly Profile Cost" dataDxfId="218">
      <calculatedColumnFormula>SUM(D1:D13)</calculatedColumnFormula>
    </tableColumn>
  </tableColumns>
  <tableStyleInfo name="TableStyleMedium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11" displayName="Table11" ref="A1:W13" totalsRowShown="0" headerRowDxfId="24" dataDxfId="23">
  <autoFilter ref="A1:W13" xr:uid="{00000000-0009-0000-0100-000009000000}"/>
  <tableColumns count="23">
    <tableColumn id="1" xr3:uid="{00000000-0010-0000-0900-000001000000}" name="Site Name" dataDxfId="22"/>
    <tableColumn id="2" xr3:uid="{00000000-0010-0000-0900-000002000000}" name="If applicable, enter building identifier (1, A, etc.)" dataDxfId="21"/>
    <tableColumn id="3" xr3:uid="{00000000-0010-0000-0900-000003000000}" name="If ERL will be by floor, enter floor number" dataDxfId="20"/>
    <tableColumn id="4" xr3:uid="{00000000-0010-0000-0900-000004000000}" name="If applicable, enter suite number" dataDxfId="19"/>
    <tableColumn id="5" xr3:uid="{00000000-0010-0000-0900-000005000000}" name="If applicable, enter area identifier (N Wing, S Wing, etc.)" dataDxfId="18"/>
    <tableColumn id="6" xr3:uid="{00000000-0010-0000-0900-000006000000}" name="Approx Sq Ft of the ERL" dataDxfId="17"/>
    <tableColumn id="7" xr3:uid="{00000000-0010-0000-0900-000007000000}" name="Emergency Response Location Name (ERL)" dataDxfId="16">
      <calculatedColumnFormula>CONCATENATE(SUBSTITUTE(A2," ",""),IF(B2&lt;&gt;"","-Bldg"&amp;C2,""),IF(C2&lt;&gt;"","-FL"&amp;C2,""),IF(D2&lt;&gt;"","-STE"&amp;D2,""),IF(E2&lt;&gt;"","-"&amp;SUBSTITUTE(E2," ","_"),""))</calculatedColumnFormula>
    </tableColumn>
    <tableColumn id="8" xr3:uid="{00000000-0010-0000-0900-000008000000}" name="House Number" dataDxfId="15"/>
    <tableColumn id="9" xr3:uid="{00000000-0010-0000-0900-000009000000}" name="Prefix Directional" dataDxfId="14"/>
    <tableColumn id="10" xr3:uid="{00000000-0010-0000-0900-00000A000000}" name="Street Name" dataDxfId="13"/>
    <tableColumn id="11" xr3:uid="{00000000-0010-0000-0900-00000B000000}" name="Street Suffix" dataDxfId="12"/>
    <tableColumn id="12" xr3:uid="{00000000-0010-0000-0900-00000C000000}" name="Post Directional" dataDxfId="11"/>
    <tableColumn id="13" xr3:uid="{00000000-0010-0000-0900-00000D000000}" name="City" dataDxfId="10"/>
    <tableColumn id="14" xr3:uid="{00000000-0010-0000-0900-00000E000000}" name="State" dataDxfId="9"/>
    <tableColumn id="15" xr3:uid="{00000000-0010-0000-0900-00000F000000}" name="Zipcode" dataDxfId="8"/>
    <tableColumn id="16" xr3:uid="{00000000-0010-0000-0900-000010000000}" name="Zipcode Extention" dataDxfId="7"/>
    <tableColumn id="17" xr3:uid="{00000000-0010-0000-0900-000011000000}" name="IP Subnet(s) for Data" dataDxfId="6"/>
    <tableColumn id="18" xr3:uid="{00000000-0010-0000-0900-000012000000}" name="IP Subnet(s) for Voice" dataDxfId="5"/>
    <tableColumn id="19" xr3:uid="{00000000-0010-0000-0900-000013000000}" name="Security Desk DID" dataDxfId="4"/>
    <tableColumn id="20" xr3:uid="{00000000-0010-0000-0900-000014000000}" name="Email for E911 Notifications" dataDxfId="3"/>
    <tableColumn id="21" xr3:uid="{00000000-0010-0000-0900-000015000000}" name="Emergency Location Identification Number 1 (ELIN) DID" dataDxfId="2"/>
    <tableColumn id="23" xr3:uid="{00000000-0010-0000-0900-000017000000}" name="Emergency Location Identification Number 2 (ELIN) DID" dataDxfId="1"/>
    <tableColumn id="25" xr3:uid="{00000000-0010-0000-0900-000019000000}" name="Emergency Location Identification Number 3 (ELIN) DID" dataDxfId="0"/>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3" displayName="Table3" ref="A24:D29" totalsRowShown="0" headerRowDxfId="217" dataDxfId="216">
  <autoFilter ref="A24:D29" xr:uid="{00000000-0009-0000-0100-000006000000}"/>
  <tableColumns count="4">
    <tableColumn id="1" xr3:uid="{00000000-0010-0000-0100-000001000000}" name="Speciality Pricing" dataDxfId="215"/>
    <tableColumn id="2" xr3:uid="{00000000-0010-0000-0100-000002000000}" name="Requested" dataDxfId="214">
      <calculatedColumnFormula>COUNTIF('Profile Build (Required)'!$K$3:$K$3046,A25)</calculatedColumnFormula>
    </tableColumn>
    <tableColumn id="3" xr3:uid="{00000000-0010-0000-0100-000003000000}" name="Per Device Cost" dataDxfId="213"/>
    <tableColumn id="4" xr3:uid="{00000000-0010-0000-0100-000004000000}" name="Total Monthly Device Cost" dataDxfId="212">
      <calculatedColumnFormula>SUM(B25*C25)</calculatedColumnFormula>
    </tableColumn>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8" displayName="Table8" ref="A31:D48" totalsRowShown="0" headerRowDxfId="211" dataDxfId="210">
  <autoFilter ref="A31:D48" xr:uid="{00000000-0009-0000-0100-000008000000}"/>
  <tableColumns count="4">
    <tableColumn id="1" xr3:uid="{00000000-0010-0000-0200-000001000000}" name="Hardware Summary" dataDxfId="209"/>
    <tableColumn id="2" xr3:uid="{00000000-0010-0000-0200-000002000000}" name="Hardware Requested" dataDxfId="208">
      <calculatedColumnFormula>COUNTIF('Profile Build (Required)'!O:O, A4)</calculatedColumnFormula>
    </tableColumn>
    <tableColumn id="3" xr3:uid="{00000000-0010-0000-0200-000003000000}" name="Per Device Cost" dataDxfId="207"/>
    <tableColumn id="4" xr3:uid="{00000000-0010-0000-0200-000004000000}" name="Total Monthly Device Cost" dataDxfId="206">
      <calculatedColumnFormula>SUM(B32*C32)</calculatedColumnFormula>
    </tableColumn>
  </tableColumns>
  <tableStyleInfo name="TableStyleMedium1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116" displayName="Table116" ref="A2:AA100" totalsRowShown="0" headerRowDxfId="204" dataDxfId="203">
  <autoFilter ref="A2:AA100" xr:uid="{00000000-0009-0000-0100-000001000000}"/>
  <tableColumns count="27">
    <tableColumn id="1" xr3:uid="{00000000-0010-0000-0300-000001000000}" name="User Type" dataDxfId="202"/>
    <tableColumn id="11" xr3:uid="{00000000-0010-0000-0300-00000B000000}" name="DID" dataDxfId="201"/>
    <tableColumn id="2" xr3:uid="{00000000-0010-0000-0300-000002000000}" name="First Name" dataDxfId="200"/>
    <tableColumn id="3" xr3:uid="{00000000-0010-0000-0300-000003000000}" name="Last Name" dataDxfId="199"/>
    <tableColumn id="4" xr3:uid="{00000000-0010-0000-0300-000004000000}" name="Email" dataDxfId="198"/>
    <tableColumn id="5" xr3:uid="{00000000-0010-0000-0300-000005000000}" name="County Code" dataDxfId="197"/>
    <tableColumn id="12" xr3:uid="{00000000-0010-0000-0300-00000C000000}" name="Billing Code" dataDxfId="196"/>
    <tableColumn id="13" xr3:uid="{00000000-0010-0000-0300-00000D000000}" name="Location" dataDxfId="195"/>
    <tableColumn id="9" xr3:uid="{00000000-0010-0000-0300-000009000000}" name="Bldg/Flr/Ste" dataDxfId="194"/>
    <tableColumn id="14" xr3:uid="{00000000-0010-0000-0300-00000E000000}" name="Class of Service" dataDxfId="193"/>
    <tableColumn id="6" xr3:uid="{00000000-0010-0000-0300-000006000000}" name="Outbound Caller-ID # " dataDxfId="192"/>
    <tableColumn id="36" xr3:uid="{00000000-0010-0000-0300-000024000000}" name="Voicemail" dataDxfId="191"/>
    <tableColumn id="7" xr3:uid="{00000000-0010-0000-0300-000007000000}" name="Exchange Environment" dataDxfId="190"/>
    <tableColumn id="31" xr3:uid="{00000000-0010-0000-0300-00001F000000}" name="Physical Phone" dataDxfId="189"/>
    <tableColumn id="43" xr3:uid="{00000000-0010-0000-0300-00002B000000}" name="Phone Model" dataDxfId="188"/>
    <tableColumn id="15" xr3:uid="{00000000-0010-0000-0300-00000F000000}" name="MAC Address" dataDxfId="187"/>
    <tableColumn id="24" xr3:uid="{00000000-0010-0000-0300-000018000000}" name="PC Softphone" dataDxfId="186"/>
    <tableColumn id="25" xr3:uid="{00000000-0010-0000-0300-000019000000}" name="i-phone" dataDxfId="185"/>
    <tableColumn id="26" xr3:uid="{00000000-0010-0000-0300-00001A000000}" name="i-pad" dataDxfId="184"/>
    <tableColumn id="27" xr3:uid="{00000000-0010-0000-0300-00001B000000}" name="Android" dataDxfId="183"/>
    <tableColumn id="30" xr3:uid="{00000000-0010-0000-0300-00001E000000}" name="# of Devices" dataDxfId="182">
      <calculatedColumnFormula>IF(A3&lt;&gt;"",COUNTIF(N3,TRUE)+COUNTIF(Q3,"Jabber")+ COUNTIF(Q3, "MSTV")+COUNTIF(R3,TRUE)+COUNTIF(S3,TRUE)+COUNTIF(T3,TRUE),"")</calculatedColumnFormula>
    </tableColumn>
    <tableColumn id="8" xr3:uid="{00000000-0010-0000-0300-000008000000}" name="Call Recording" dataDxfId="181"/>
    <tableColumn id="37" xr3:uid="{00000000-0010-0000-0300-000025000000}" name="Extension Mobility" dataDxfId="180"/>
    <tableColumn id="20" xr3:uid="{00000000-0010-0000-0300-000014000000}" name="Zero Out DID"/>
    <tableColumn id="17" xr3:uid="{00000000-0010-0000-0300-000011000000}" name="Phone / Speciality Phone" dataDxfId="179">
      <calculatedColumnFormula>IF(A3&lt;&gt;"",IF(A3="Room Based Video","Room Based Video",IF(A3="Miscellaneous","Miscellaneous Profile",IF(A3="Voicemail Only","Voicemail Only",IF(A3="MSTV Only User","MSTV Only User",IF(AND(U3=1),"Basic Profile",IF(AND(U3=2),"Basic Plus",IF(AND(U3&gt;2),"Enhanced Profile",))))))))</calculatedColumnFormula>
    </tableColumn>
    <tableColumn id="10" xr3:uid="{00000000-0010-0000-0300-00000A000000}" name="Hybrid User Y/N" dataDxfId="178">
      <calculatedColumnFormula>IF(A3="Hybrid User", "Hybrid User")</calculatedColumnFormula>
    </tableColumn>
    <tableColumn id="18" xr3:uid="{00000000-0010-0000-0300-000012000000}" name="Additional Notes" dataDxfId="177"/>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7" displayName="Table7" ref="A1:DA52" totalsRowShown="0" headerRowDxfId="176" dataDxfId="175">
  <autoFilter ref="A1:DA52" xr:uid="{00000000-0009-0000-0100-000002000000}"/>
  <sortState xmlns:xlrd2="http://schemas.microsoft.com/office/spreadsheetml/2017/richdata2" ref="A2:BO821">
    <sortCondition descending="1" ref="D1:D821"/>
  </sortState>
  <tableColumns count="105">
    <tableColumn id="1" xr3:uid="{00000000-0010-0000-0400-000001000000}" name="DN" dataDxfId="174"/>
    <tableColumn id="59" xr3:uid="{00000000-0010-0000-0400-00003B000000}" name="Name" dataDxfId="173">
      <calculatedColumnFormula>VLOOKUP(A2,'Profile Build (Required)'!B:D,3,FALSE)</calculatedColumnFormula>
    </tableColumn>
    <tableColumn id="60" xr3:uid="{00000000-0010-0000-0400-00003C000000}" name="Ring Settings" dataDxfId="172"/>
    <tableColumn id="3" xr3:uid="{00000000-0010-0000-0400-000003000000}" name="Buttons Needed" dataDxfId="171">
      <calculatedColumnFormula>COUNT(A2,J2:DA2)</calculatedColumnFormula>
    </tableColumn>
    <tableColumn id="57" xr3:uid="{00000000-0010-0000-0400-000039000000}" name="Total Keys Purchased" dataDxfId="170">
      <calculatedColumnFormula>SUM(F2+G2)</calculatedColumnFormula>
    </tableColumn>
    <tableColumn id="28" xr3:uid="{00000000-0010-0000-0400-00001C000000}" name="Phone Keys" dataDxfId="169">
      <calculatedColumnFormula>VLOOKUP(H2,list_keys,2,FALSE)</calculatedColumnFormula>
    </tableColumn>
    <tableColumn id="58" xr3:uid="{00000000-0010-0000-0400-00003A000000}" name="Sidecar Keys" dataDxfId="168">
      <calculatedColumnFormula>SUM(I2*32)</calculatedColumnFormula>
    </tableColumn>
    <tableColumn id="4" xr3:uid="{00000000-0010-0000-0400-000004000000}" name="Model Of Phone" dataDxfId="167">
      <calculatedColumnFormula>VLOOKUP(A2,'Profile Build (Required)'!B:O,15,FALSE)</calculatedColumnFormula>
    </tableColumn>
    <tableColumn id="5" xr3:uid="{00000000-0010-0000-0400-000005000000}" name="Number of Sidecars" dataDxfId="166"/>
    <tableColumn id="6" xr3:uid="{00000000-0010-0000-0400-000006000000}" name="Button 2" dataDxfId="165"/>
    <tableColumn id="24" xr3:uid="{00000000-0010-0000-0400-000018000000}" name="Button 2 Type" dataDxfId="164"/>
    <tableColumn id="157" xr3:uid="{00000000-0010-0000-0400-00009D000000}" name="Button 2 Ring Setting" dataDxfId="163"/>
    <tableColumn id="61" xr3:uid="{00000000-0010-0000-0400-00003D000000}" name="Button 2 Desc" dataDxfId="162"/>
    <tableColumn id="7" xr3:uid="{00000000-0010-0000-0400-000007000000}" name="Button 3" dataDxfId="161"/>
    <tableColumn id="25" xr3:uid="{00000000-0010-0000-0400-000019000000}" name="Button 3 Type" dataDxfId="160"/>
    <tableColumn id="158" xr3:uid="{00000000-0010-0000-0400-00009E000000}" name="Button 3 Ring Setting" dataDxfId="159"/>
    <tableColumn id="62" xr3:uid="{00000000-0010-0000-0400-00003E000000}" name="Button 3 Description" dataDxfId="158"/>
    <tableColumn id="8" xr3:uid="{00000000-0010-0000-0400-000008000000}" name="Button 4" dataDxfId="157"/>
    <tableColumn id="26" xr3:uid="{00000000-0010-0000-0400-00001A000000}" name="Button 4 Type" dataDxfId="156"/>
    <tableColumn id="159" xr3:uid="{00000000-0010-0000-0400-00009F000000}" name="Button 4 Ring Setting" dataDxfId="155"/>
    <tableColumn id="2" xr3:uid="{00000000-0010-0000-0400-000002000000}" name="Button 4 Description" dataDxfId="154"/>
    <tableColumn id="9" xr3:uid="{00000000-0010-0000-0400-000009000000}" name="Button 5" dataDxfId="153"/>
    <tableColumn id="27" xr3:uid="{00000000-0010-0000-0400-00001B000000}" name="Button 5 Type" dataDxfId="152"/>
    <tableColumn id="160" xr3:uid="{00000000-0010-0000-0400-0000A0000000}" name="Button 5 Ring Setting" dataDxfId="151"/>
    <tableColumn id="63" xr3:uid="{00000000-0010-0000-0400-00003F000000}" name="Button 5 Description" dataDxfId="150"/>
    <tableColumn id="10" xr3:uid="{00000000-0010-0000-0400-00000A000000}" name="Button 6" dataDxfId="149"/>
    <tableColumn id="64" xr3:uid="{00000000-0010-0000-0400-000040000000}" name="Button 6 Type" dataDxfId="148"/>
    <tableColumn id="161" xr3:uid="{00000000-0010-0000-0400-0000A1000000}" name="Button 6 Ring Setting" dataDxfId="147"/>
    <tableColumn id="11" xr3:uid="{00000000-0010-0000-0400-00000B000000}" name="Button 6 Description" dataDxfId="146"/>
    <tableColumn id="12" xr3:uid="{00000000-0010-0000-0400-00000C000000}" name="Button 7" dataDxfId="145"/>
    <tableColumn id="66" xr3:uid="{00000000-0010-0000-0400-000042000000}" name="Button 7 Type" dataDxfId="144"/>
    <tableColumn id="162" xr3:uid="{00000000-0010-0000-0400-0000A2000000}" name="Button 7 Ring Setting" dataDxfId="143"/>
    <tableColumn id="13" xr3:uid="{00000000-0010-0000-0400-00000D000000}" name="Button 7 Description" dataDxfId="142"/>
    <tableColumn id="14" xr3:uid="{00000000-0010-0000-0400-00000E000000}" name="Button 8" dataDxfId="141"/>
    <tableColumn id="68" xr3:uid="{00000000-0010-0000-0400-000044000000}" name="Button 8 Type" dataDxfId="140"/>
    <tableColumn id="163" xr3:uid="{00000000-0010-0000-0400-0000A3000000}" name="Button 8 Ring Setting" dataDxfId="139"/>
    <tableColumn id="15" xr3:uid="{00000000-0010-0000-0400-00000F000000}" name="Button 8 Description" dataDxfId="138"/>
    <tableColumn id="16" xr3:uid="{00000000-0010-0000-0400-000010000000}" name="Button 9" dataDxfId="137"/>
    <tableColumn id="70" xr3:uid="{00000000-0010-0000-0400-000046000000}" name="Button 9 Type" dataDxfId="136"/>
    <tableColumn id="164" xr3:uid="{00000000-0010-0000-0400-0000A4000000}" name="Button 9 Ring Setting" dataDxfId="135"/>
    <tableColumn id="17" xr3:uid="{00000000-0010-0000-0400-000011000000}" name="Button 9 Description" dataDxfId="134"/>
    <tableColumn id="18" xr3:uid="{00000000-0010-0000-0400-000012000000}" name="Button 10" dataDxfId="133"/>
    <tableColumn id="72" xr3:uid="{00000000-0010-0000-0400-000048000000}" name="Button 10 Type" dataDxfId="132"/>
    <tableColumn id="165" xr3:uid="{00000000-0010-0000-0400-0000A5000000}" name="Button 10 Ring Setting" dataDxfId="131"/>
    <tableColumn id="19" xr3:uid="{00000000-0010-0000-0400-000013000000}" name="Button 10 Description" dataDxfId="130"/>
    <tableColumn id="32" xr3:uid="{00000000-0010-0000-0400-000020000000}" name="Button 11" dataDxfId="129"/>
    <tableColumn id="33" xr3:uid="{00000000-0010-0000-0400-000021000000}" name="Button 11 Type" dataDxfId="128"/>
    <tableColumn id="166" xr3:uid="{00000000-0010-0000-0400-0000A6000000}" name="Button 11 Ring Setting" dataDxfId="127"/>
    <tableColumn id="34" xr3:uid="{00000000-0010-0000-0400-000022000000}" name="Button 11 Description" dataDxfId="126"/>
    <tableColumn id="36" xr3:uid="{00000000-0010-0000-0400-000024000000}" name="Button 12" dataDxfId="125"/>
    <tableColumn id="37" xr3:uid="{00000000-0010-0000-0400-000025000000}" name="Button 12 Type" dataDxfId="124"/>
    <tableColumn id="167" xr3:uid="{00000000-0010-0000-0400-0000A7000000}" name="Button 12 Ring Setting" dataDxfId="123"/>
    <tableColumn id="38" xr3:uid="{00000000-0010-0000-0400-000026000000}" name="Button 12 Description" dataDxfId="122"/>
    <tableColumn id="40" xr3:uid="{00000000-0010-0000-0400-000028000000}" name="Button 13" dataDxfId="121"/>
    <tableColumn id="41" xr3:uid="{00000000-0010-0000-0400-000029000000}" name="Button 13 Type" dataDxfId="120"/>
    <tableColumn id="168" xr3:uid="{00000000-0010-0000-0400-0000A8000000}" name="Button 13 Ring Setting" dataDxfId="119"/>
    <tableColumn id="42" xr3:uid="{00000000-0010-0000-0400-00002A000000}" name="Button 13 Description" dataDxfId="118"/>
    <tableColumn id="44" xr3:uid="{00000000-0010-0000-0400-00002C000000}" name="Button 14" dataDxfId="117"/>
    <tableColumn id="45" xr3:uid="{00000000-0010-0000-0400-00002D000000}" name="Button 14 Type" dataDxfId="116"/>
    <tableColumn id="169" xr3:uid="{00000000-0010-0000-0400-0000A9000000}" name="Button 14 Ring Setting" dataDxfId="115"/>
    <tableColumn id="46" xr3:uid="{00000000-0010-0000-0400-00002E000000}" name="Button 14 Description" dataDxfId="114"/>
    <tableColumn id="48" xr3:uid="{00000000-0010-0000-0400-000030000000}" name="Button 15" dataDxfId="113"/>
    <tableColumn id="49" xr3:uid="{00000000-0010-0000-0400-000031000000}" name="Button 15 Type" dataDxfId="112"/>
    <tableColumn id="170" xr3:uid="{00000000-0010-0000-0400-0000AA000000}" name="Button 15 Ring Setting" dataDxfId="111"/>
    <tableColumn id="50" xr3:uid="{00000000-0010-0000-0400-000032000000}" name="Button 15 Description" dataDxfId="110"/>
    <tableColumn id="52" xr3:uid="{00000000-0010-0000-0400-000034000000}" name="Button 16" dataDxfId="109"/>
    <tableColumn id="53" xr3:uid="{00000000-0010-0000-0400-000035000000}" name="Button 16 Type" dataDxfId="108"/>
    <tableColumn id="171" xr3:uid="{00000000-0010-0000-0400-0000AB000000}" name="Button 16 Ring Setting" dataDxfId="107"/>
    <tableColumn id="54" xr3:uid="{00000000-0010-0000-0400-000036000000}" name="Button 16 Description" dataDxfId="106"/>
    <tableColumn id="56" xr3:uid="{00000000-0010-0000-0400-000038000000}" name="Button 17" dataDxfId="105"/>
    <tableColumn id="74" xr3:uid="{00000000-0010-0000-0400-00004A000000}" name="Button 17 Type" dataDxfId="104"/>
    <tableColumn id="172" xr3:uid="{00000000-0010-0000-0400-0000AC000000}" name="Button 17 Ring Setting" dataDxfId="103"/>
    <tableColumn id="75" xr3:uid="{00000000-0010-0000-0400-00004B000000}" name="Button 17 Description" dataDxfId="102"/>
    <tableColumn id="77" xr3:uid="{00000000-0010-0000-0400-00004D000000}" name="Button 18" dataDxfId="101"/>
    <tableColumn id="78" xr3:uid="{00000000-0010-0000-0400-00004E000000}" name="Button 18 Type" dataDxfId="100"/>
    <tableColumn id="173" xr3:uid="{00000000-0010-0000-0400-0000AD000000}" name="Button 18 Ring Setting" dataDxfId="99"/>
    <tableColumn id="79" xr3:uid="{00000000-0010-0000-0400-00004F000000}" name="Button 18 Description" dataDxfId="98"/>
    <tableColumn id="20" xr3:uid="{00000000-0010-0000-0400-000014000000}" name="Button 19" dataDxfId="97"/>
    <tableColumn id="21" xr3:uid="{00000000-0010-0000-0400-000015000000}" name="Button 19 Type" dataDxfId="96"/>
    <tableColumn id="174" xr3:uid="{00000000-0010-0000-0400-0000AE000000}" name="Button 19 Ring Setting" dataDxfId="95"/>
    <tableColumn id="22" xr3:uid="{00000000-0010-0000-0400-000016000000}" name="Button 19 Description" dataDxfId="94"/>
    <tableColumn id="23" xr3:uid="{00000000-0010-0000-0400-000017000000}" name="Button 20" dataDxfId="93"/>
    <tableColumn id="29" xr3:uid="{00000000-0010-0000-0400-00001D000000}" name="Button 20 Type" dataDxfId="92"/>
    <tableColumn id="175" xr3:uid="{00000000-0010-0000-0400-0000AF000000}" name="Button 20 Ring Setting" dataDxfId="91"/>
    <tableColumn id="30" xr3:uid="{00000000-0010-0000-0400-00001E000000}" name="Button 20 Description" dataDxfId="90"/>
    <tableColumn id="31" xr3:uid="{00000000-0010-0000-0400-00001F000000}" name="Button 21" dataDxfId="89"/>
    <tableColumn id="35" xr3:uid="{00000000-0010-0000-0400-000023000000}" name="Button 21 Type" dataDxfId="88"/>
    <tableColumn id="176" xr3:uid="{00000000-0010-0000-0400-0000B0000000}" name="Button 21 Ring Setting" dataDxfId="87"/>
    <tableColumn id="39" xr3:uid="{00000000-0010-0000-0400-000027000000}" name="Button 21 Description" dataDxfId="86"/>
    <tableColumn id="43" xr3:uid="{00000000-0010-0000-0400-00002B000000}" name="Button 22" dataDxfId="85"/>
    <tableColumn id="47" xr3:uid="{00000000-0010-0000-0400-00002F000000}" name="Button 22 Type" dataDxfId="84"/>
    <tableColumn id="177" xr3:uid="{00000000-0010-0000-0400-0000B1000000}" name="Button 22 Ring Setting" dataDxfId="83"/>
    <tableColumn id="51" xr3:uid="{00000000-0010-0000-0400-000033000000}" name="Button 22 Description" dataDxfId="82"/>
    <tableColumn id="55" xr3:uid="{00000000-0010-0000-0400-000037000000}" name="Button 23" dataDxfId="81"/>
    <tableColumn id="65" xr3:uid="{00000000-0010-0000-0400-000041000000}" name="Button 23 Type" dataDxfId="80"/>
    <tableColumn id="178" xr3:uid="{00000000-0010-0000-0400-0000B2000000}" name="Button 23 Ring Setting" dataDxfId="79"/>
    <tableColumn id="67" xr3:uid="{00000000-0010-0000-0400-000043000000}" name="Button 23 Description" dataDxfId="78"/>
    <tableColumn id="69" xr3:uid="{00000000-0010-0000-0400-000045000000}" name="Button 24" dataDxfId="77"/>
    <tableColumn id="71" xr3:uid="{00000000-0010-0000-0400-000047000000}" name="Button 24 Type" dataDxfId="76"/>
    <tableColumn id="179" xr3:uid="{00000000-0010-0000-0400-0000B3000000}" name="Button 24 Ring Setting" dataDxfId="75"/>
    <tableColumn id="73" xr3:uid="{00000000-0010-0000-0400-000049000000}" name="Button 24 Description" dataDxfId="74"/>
    <tableColumn id="76" xr3:uid="{00000000-0010-0000-0400-00004C000000}" name="Button 25" dataDxfId="73"/>
    <tableColumn id="80" xr3:uid="{00000000-0010-0000-0400-000050000000}" name="Button 25 Type" dataDxfId="72"/>
    <tableColumn id="180" xr3:uid="{00000000-0010-0000-0400-0000B4000000}" name="Button 25 Ring Setting" dataDxfId="71"/>
    <tableColumn id="81" xr3:uid="{00000000-0010-0000-0400-000051000000}" name="Button 25 Description" dataDxfId="70"/>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le9" displayName="Table9" ref="A1:D22" totalsRowShown="0" headerRowDxfId="59" dataDxfId="58" tableBorderDxfId="57">
  <autoFilter ref="A1:D22" xr:uid="{00000000-0009-0000-0100-000003000000}"/>
  <tableColumns count="4">
    <tableColumn id="1" xr3:uid="{00000000-0010-0000-0500-000001000000}" name="Number" dataDxfId="56"/>
    <tableColumn id="2" xr3:uid="{00000000-0010-0000-0500-000002000000}" name="Type" dataDxfId="55"/>
    <tableColumn id="3" xr3:uid="{00000000-0010-0000-0500-000003000000}" name="Notes" dataDxfId="54"/>
    <tableColumn id="4" xr3:uid="{00000000-0010-0000-0500-000004000000}" name="Billing Code" dataDxfId="53"/>
  </tableColumns>
  <tableStyleInfo name="TableStyleMedium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able4" displayName="Table4" ref="A1:F38" totalsRowShown="0" headerRowDxfId="46" dataDxfId="45" tableBorderDxfId="44">
  <autoFilter ref="A1:F38" xr:uid="{00000000-0009-0000-0100-000004000000}"/>
  <tableColumns count="6">
    <tableColumn id="1" xr3:uid="{00000000-0010-0000-0600-000001000000}" name="First Name" dataDxfId="43"/>
    <tableColumn id="2" xr3:uid="{00000000-0010-0000-0600-000002000000}" name="Last Name" dataDxfId="42"/>
    <tableColumn id="3" xr3:uid="{00000000-0010-0000-0600-000003000000}" name="Phone Number" dataDxfId="41"/>
    <tableColumn id="4" xr3:uid="{00000000-0010-0000-0600-000004000000}" name="Mac Address" dataDxfId="40"/>
    <tableColumn id="5" xr3:uid="{00000000-0010-0000-0600-000005000000}" name="Reserve Pool" dataDxfId="39"/>
    <tableColumn id="6" xr3:uid="{00000000-0010-0000-0600-000006000000}" name="GL Code" dataDxfId="38"/>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e10" displayName="Table10" ref="A1:G38" totalsRowShown="0" headerRowDxfId="33" dataDxfId="32">
  <autoFilter ref="A1:G38" xr:uid="{00000000-0009-0000-0100-000007000000}"/>
  <tableColumns count="7">
    <tableColumn id="2" xr3:uid="{00000000-0010-0000-0700-000002000000}" name="TF" dataDxfId="31"/>
    <tableColumn id="3" xr3:uid="{00000000-0010-0000-0700-000003000000}" name="Ringto" dataDxfId="30"/>
    <tableColumn id="4" xr3:uid="{00000000-0010-0000-0700-000004000000}" name="Porting" dataDxfId="29"/>
    <tableColumn id="5" xr3:uid="{00000000-0010-0000-0700-000005000000}" name="Verified with Carrier?" dataDxfId="28"/>
    <tableColumn id="6" xr3:uid="{00000000-0010-0000-0700-000006000000}" name="Forwarded in Centrex?" dataDxfId="27"/>
    <tableColumn id="7" xr3:uid="{00000000-0010-0000-0700-000007000000}" name="5 Digit Dial in Centrex?" dataDxfId="26"/>
    <tableColumn id="1" xr3:uid="{00000000-0010-0000-0700-000001000000}" name="Notes" dataDxfId="25"/>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12" displayName="Table12" ref="A1:I21" totalsRowShown="0">
  <autoFilter ref="A1:I21" xr:uid="{00000000-0009-0000-0100-00000A000000}"/>
  <tableColumns count="9">
    <tableColumn id="1" xr3:uid="{00000000-0010-0000-0800-000001000000}" name="Site Name"/>
    <tableColumn id="2" xr3:uid="{00000000-0010-0000-0800-000002000000}" name="Analog Voice Gateway"/>
    <tableColumn id="3" xr3:uid="{00000000-0010-0000-0800-000003000000}" name="Analog Voice Gateway_x000a_MAC Address"/>
    <tableColumn id="4" xr3:uid="{00000000-0010-0000-0800-000004000000}" name="Analog Voice Gateway_x000a_Description"/>
    <tableColumn id="5" xr3:uid="{00000000-0010-0000-0800-000005000000}" name="Port Number"/>
    <tableColumn id="6" xr3:uid="{00000000-0010-0000-0800-000006000000}" name="Port_x000a_DN Description"/>
    <tableColumn id="7" xr3:uid="{00000000-0010-0000-0800-000007000000}" name="Port_x000a_DN"/>
    <tableColumn id="8" xr3:uid="{00000000-0010-0000-0800-000008000000}" name="Port_x000a_DID"/>
    <tableColumn id="9" xr3:uid="{00000000-0010-0000-0800-000009000000}" name="Port_x000a_Class of Service"/>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1" Type="http://schemas.openxmlformats.org/officeDocument/2006/relationships/table" Target="../tables/table9.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0"/>
  <sheetViews>
    <sheetView workbookViewId="0">
      <selection activeCell="H27" sqref="H27"/>
    </sheetView>
  </sheetViews>
  <sheetFormatPr baseColWidth="10" defaultColWidth="9.1640625" defaultRowHeight="15" x14ac:dyDescent="0.2"/>
  <cols>
    <col min="1" max="1" width="25.5" style="1" bestFit="1" customWidth="1"/>
    <col min="2" max="2" width="22.1640625" style="1" bestFit="1" customWidth="1"/>
    <col min="3" max="3" width="29.1640625" style="1" customWidth="1"/>
    <col min="4" max="4" width="26.83203125" style="1" bestFit="1" customWidth="1"/>
    <col min="5" max="5" width="7.1640625" style="1" bestFit="1" customWidth="1"/>
    <col min="6" max="10" width="9.1640625" style="1"/>
    <col min="11" max="11" width="16.5" style="1" customWidth="1"/>
    <col min="12" max="16384" width="9.1640625" style="1"/>
  </cols>
  <sheetData>
    <row r="1" spans="1:4" ht="16" x14ac:dyDescent="0.2">
      <c r="A1" s="7" t="s">
        <v>0</v>
      </c>
      <c r="B1" s="70" t="s">
        <v>1</v>
      </c>
      <c r="C1" s="70"/>
      <c r="D1" s="67" t="s">
        <v>2</v>
      </c>
    </row>
    <row r="2" spans="1:4" x14ac:dyDescent="0.2">
      <c r="A2" s="8" t="s">
        <v>3</v>
      </c>
      <c r="B2" s="70"/>
      <c r="C2" s="70"/>
      <c r="D2" s="67"/>
    </row>
    <row r="3" spans="1:4" x14ac:dyDescent="0.2">
      <c r="A3" s="17" t="s">
        <v>4</v>
      </c>
      <c r="B3" s="33"/>
      <c r="C3" s="33"/>
      <c r="D3" s="67"/>
    </row>
    <row r="4" spans="1:4" x14ac:dyDescent="0.2">
      <c r="A4" s="8" t="s">
        <v>5</v>
      </c>
      <c r="B4" s="74"/>
      <c r="C4" s="74"/>
      <c r="D4" s="67"/>
    </row>
    <row r="5" spans="1:4" x14ac:dyDescent="0.2">
      <c r="A5" s="8" t="s">
        <v>6</v>
      </c>
      <c r="B5" s="71"/>
      <c r="C5" s="71"/>
      <c r="D5" s="67"/>
    </row>
    <row r="6" spans="1:4" x14ac:dyDescent="0.2">
      <c r="A6" s="8" t="s">
        <v>7</v>
      </c>
      <c r="B6" s="71"/>
      <c r="C6" s="71"/>
      <c r="D6" s="67"/>
    </row>
    <row r="7" spans="1:4" x14ac:dyDescent="0.2">
      <c r="A7" s="8" t="s">
        <v>8</v>
      </c>
      <c r="B7" s="70"/>
      <c r="C7" s="70"/>
      <c r="D7" s="67"/>
    </row>
    <row r="8" spans="1:4" x14ac:dyDescent="0.2">
      <c r="A8" s="9" t="s">
        <v>9</v>
      </c>
      <c r="B8" s="70"/>
      <c r="C8" s="70"/>
      <c r="D8" s="67"/>
    </row>
    <row r="9" spans="1:4" x14ac:dyDescent="0.2">
      <c r="A9" s="9" t="s">
        <v>10</v>
      </c>
      <c r="B9" s="73"/>
      <c r="C9" s="73"/>
      <c r="D9" s="67"/>
    </row>
    <row r="10" spans="1:4" x14ac:dyDescent="0.2">
      <c r="A10" s="10" t="s">
        <v>11</v>
      </c>
      <c r="B10" s="72"/>
      <c r="C10" s="72"/>
      <c r="D10" s="68"/>
    </row>
    <row r="11" spans="1:4" ht="15.75" customHeight="1" x14ac:dyDescent="0.2">
      <c r="B11" s="6"/>
      <c r="C11" s="6"/>
    </row>
    <row r="12" spans="1:4" x14ac:dyDescent="0.2">
      <c r="D12" s="15" t="s">
        <v>12</v>
      </c>
    </row>
    <row r="13" spans="1:4" x14ac:dyDescent="0.2">
      <c r="A13" t="s">
        <v>13</v>
      </c>
      <c r="B13" t="s">
        <v>14</v>
      </c>
      <c r="C13" t="s">
        <v>15</v>
      </c>
      <c r="D13" t="s">
        <v>16</v>
      </c>
    </row>
    <row r="14" spans="1:4" x14ac:dyDescent="0.2">
      <c r="A14" t="s">
        <v>17</v>
      </c>
      <c r="B14">
        <f>COUNTIF('Profile Build (Required)'!Y:Y,A14)</f>
        <v>0</v>
      </c>
      <c r="C14" s="12">
        <v>11.95</v>
      </c>
      <c r="D14" s="12">
        <f>SUM(B14*C14)</f>
        <v>0</v>
      </c>
    </row>
    <row r="15" spans="1:4" x14ac:dyDescent="0.2">
      <c r="A15" t="s">
        <v>18</v>
      </c>
      <c r="B15">
        <f>COUNTIF('Profile Build (Required)'!Y:Y,A15)</f>
        <v>0</v>
      </c>
      <c r="C15" s="12">
        <v>13.75</v>
      </c>
      <c r="D15" s="12">
        <f t="shared" ref="D15:D21" si="0">SUM(B15*C15)</f>
        <v>0</v>
      </c>
    </row>
    <row r="16" spans="1:4" x14ac:dyDescent="0.2">
      <c r="A16" t="s">
        <v>19</v>
      </c>
      <c r="B16">
        <f>COUNTIF('Profile Build (Required)'!Y:Y,A16)</f>
        <v>0</v>
      </c>
      <c r="C16" s="12">
        <v>15</v>
      </c>
      <c r="D16" s="12">
        <f t="shared" si="0"/>
        <v>0</v>
      </c>
    </row>
    <row r="17" spans="1:11" x14ac:dyDescent="0.2">
      <c r="A17" t="s">
        <v>20</v>
      </c>
      <c r="B17">
        <f>COUNTIF('Profile Build (Required)'!Y:Y,A17)</f>
        <v>0</v>
      </c>
      <c r="C17" s="12">
        <v>9.4499999999999993</v>
      </c>
      <c r="D17" s="12">
        <f t="shared" si="0"/>
        <v>0</v>
      </c>
    </row>
    <row r="18" spans="1:11" x14ac:dyDescent="0.2">
      <c r="A18" t="s">
        <v>21</v>
      </c>
      <c r="B18">
        <f>COUNTIF('Profile Build (Required)'!Y:Y,A18)</f>
        <v>0</v>
      </c>
      <c r="C18" s="12">
        <v>59</v>
      </c>
      <c r="D18" s="12">
        <f t="shared" si="0"/>
        <v>0</v>
      </c>
    </row>
    <row r="19" spans="1:11" x14ac:dyDescent="0.2">
      <c r="A19" t="s">
        <v>22</v>
      </c>
      <c r="B19">
        <f>COUNTIF('Profile Build (Required)'!Y:Y,A19)</f>
        <v>0</v>
      </c>
      <c r="C19" s="12">
        <v>4</v>
      </c>
      <c r="D19" s="12">
        <f t="shared" si="0"/>
        <v>0</v>
      </c>
    </row>
    <row r="20" spans="1:11" x14ac:dyDescent="0.2">
      <c r="A20" t="s">
        <v>292</v>
      </c>
      <c r="B20">
        <f>COUNTIF('Profile Build (Required)'!Y:Y,A20)</f>
        <v>0</v>
      </c>
      <c r="C20" s="52" t="s">
        <v>294</v>
      </c>
      <c r="D20" s="12" t="e">
        <f t="shared" si="0"/>
        <v>#VALUE!</v>
      </c>
    </row>
    <row r="21" spans="1:11" x14ac:dyDescent="0.2">
      <c r="A21" t="s">
        <v>290</v>
      </c>
      <c r="B21">
        <f>COUNTIF('Profile Build (Required)'!Z:Z,A21)</f>
        <v>0</v>
      </c>
      <c r="C21" s="52" t="s">
        <v>294</v>
      </c>
      <c r="D21" s="12" t="e">
        <f t="shared" si="0"/>
        <v>#VALUE!</v>
      </c>
    </row>
    <row r="22" spans="1:11" x14ac:dyDescent="0.2">
      <c r="A22" s="13" t="s">
        <v>23</v>
      </c>
      <c r="B22" s="3">
        <f>SUM(B14:B19)</f>
        <v>0</v>
      </c>
      <c r="C22" s="12"/>
      <c r="D22" s="14">
        <f>SUM(D14:D19)</f>
        <v>0</v>
      </c>
    </row>
    <row r="23" spans="1:11" x14ac:dyDescent="0.2">
      <c r="A23"/>
      <c r="B23"/>
      <c r="C23"/>
      <c r="D23"/>
    </row>
    <row r="24" spans="1:11" x14ac:dyDescent="0.2">
      <c r="A24" t="s">
        <v>24</v>
      </c>
      <c r="B24" t="s">
        <v>25</v>
      </c>
      <c r="C24" t="s">
        <v>26</v>
      </c>
      <c r="D24" t="s">
        <v>27</v>
      </c>
    </row>
    <row r="25" spans="1:11" x14ac:dyDescent="0.2">
      <c r="A25" t="s">
        <v>28</v>
      </c>
      <c r="B25" t="e">
        <f>SUM(COUNTIF(Table116[Call Recording],A25),COUNTIF(Buttons!#REF!,A25))</f>
        <v>#REF!</v>
      </c>
      <c r="C25" s="12">
        <v>10</v>
      </c>
      <c r="D25" s="12" t="e">
        <f>SUM(B25*C25)</f>
        <v>#REF!</v>
      </c>
    </row>
    <row r="26" spans="1:11" x14ac:dyDescent="0.2">
      <c r="A26" t="s">
        <v>29</v>
      </c>
      <c r="B26">
        <f>COUNTIF('Profile Build (Required)'!$K$3:$K$3046,A26)</f>
        <v>0</v>
      </c>
      <c r="C26" s="12">
        <v>20</v>
      </c>
      <c r="D26" s="12">
        <f t="shared" ref="D26:D28" si="1">SUM(B26*C26)</f>
        <v>0</v>
      </c>
    </row>
    <row r="27" spans="1:11" x14ac:dyDescent="0.2">
      <c r="A27" t="s">
        <v>30</v>
      </c>
      <c r="B27">
        <f>COUNTIF('Non-profile Numbers'!B:B,A27)</f>
        <v>0</v>
      </c>
      <c r="C27" s="12">
        <v>7.27</v>
      </c>
      <c r="D27" s="12">
        <f>SUM(B27*C27)</f>
        <v>0</v>
      </c>
    </row>
    <row r="28" spans="1:11" x14ac:dyDescent="0.2">
      <c r="A28" t="s">
        <v>31</v>
      </c>
      <c r="B28">
        <f>COUNTIF('Non-profile Numbers'!B:B,A28)</f>
        <v>0</v>
      </c>
      <c r="C28" s="12">
        <v>0.25</v>
      </c>
      <c r="D28" s="12">
        <f t="shared" si="1"/>
        <v>0</v>
      </c>
    </row>
    <row r="29" spans="1:11" x14ac:dyDescent="0.2">
      <c r="A29" s="13" t="s">
        <v>23</v>
      </c>
      <c r="B29" s="3"/>
      <c r="C29" s="14"/>
      <c r="D29" s="14" t="e">
        <f>SUM(D25:D26:D27:D28)</f>
        <v>#REF!</v>
      </c>
    </row>
    <row r="30" spans="1:11" x14ac:dyDescent="0.2">
      <c r="A30"/>
      <c r="B30"/>
      <c r="C30"/>
      <c r="D30"/>
      <c r="K30" s="11"/>
    </row>
    <row r="31" spans="1:11" x14ac:dyDescent="0.2">
      <c r="A31" t="s">
        <v>32</v>
      </c>
      <c r="B31" t="s">
        <v>33</v>
      </c>
      <c r="C31" t="s">
        <v>26</v>
      </c>
      <c r="D31" t="s">
        <v>27</v>
      </c>
    </row>
    <row r="32" spans="1:11" x14ac:dyDescent="0.2">
      <c r="A32" t="s">
        <v>34</v>
      </c>
      <c r="B32">
        <f>COUNTIF('Profile Build (Required)'!O:O, A32)</f>
        <v>0</v>
      </c>
      <c r="C32" s="12">
        <v>4.17</v>
      </c>
      <c r="D32" s="12">
        <f>SUM(B32*C32)</f>
        <v>0</v>
      </c>
    </row>
    <row r="33" spans="1:4" x14ac:dyDescent="0.2">
      <c r="A33" t="s">
        <v>35</v>
      </c>
      <c r="B33">
        <f>COUNTIF('Profile Build (Required)'!O:O, A33)</f>
        <v>0</v>
      </c>
      <c r="C33" s="12">
        <v>4.3099999999999996</v>
      </c>
      <c r="D33" s="12">
        <f>SUM(B33*C33)</f>
        <v>0</v>
      </c>
    </row>
    <row r="34" spans="1:4" x14ac:dyDescent="0.2">
      <c r="A34" t="s">
        <v>36</v>
      </c>
      <c r="B34">
        <f>COUNTIF('Profile Build (Required)'!O:O, A34)</f>
        <v>0</v>
      </c>
      <c r="C34" s="12">
        <v>1.95</v>
      </c>
      <c r="D34" s="12">
        <f t="shared" ref="D34:D47" si="2">SUM(B34*C34)</f>
        <v>0</v>
      </c>
    </row>
    <row r="35" spans="1:4" x14ac:dyDescent="0.2">
      <c r="A35" t="s">
        <v>37</v>
      </c>
      <c r="B35">
        <f>COUNTIF('Profile Build (Required)'!O:O, A35)</f>
        <v>0</v>
      </c>
      <c r="C35" s="12">
        <v>5.81</v>
      </c>
      <c r="D35" s="12">
        <f t="shared" si="2"/>
        <v>0</v>
      </c>
    </row>
    <row r="36" spans="1:4" x14ac:dyDescent="0.2">
      <c r="A36" t="s">
        <v>38</v>
      </c>
      <c r="B36">
        <f>COUNTIF('Profile Build (Required)'!O:O, A36)</f>
        <v>0</v>
      </c>
      <c r="C36" s="12">
        <v>7.18</v>
      </c>
      <c r="D36" s="12">
        <f>SUM(B36*C36)</f>
        <v>0</v>
      </c>
    </row>
    <row r="37" spans="1:4" x14ac:dyDescent="0.2">
      <c r="A37" t="s">
        <v>39</v>
      </c>
      <c r="B37">
        <f>COUNTIF('Profile Build (Required)'!O:O, A37)</f>
        <v>0</v>
      </c>
      <c r="C37" s="12">
        <v>5.03</v>
      </c>
      <c r="D37" s="12">
        <f t="shared" si="2"/>
        <v>0</v>
      </c>
    </row>
    <row r="38" spans="1:4" x14ac:dyDescent="0.2">
      <c r="A38" t="s">
        <v>40</v>
      </c>
      <c r="B38">
        <f>COUNTIF('Profile Build (Required)'!O:O, A38)</f>
        <v>0</v>
      </c>
      <c r="C38" s="12">
        <v>11.32</v>
      </c>
      <c r="D38" s="12">
        <f t="shared" si="2"/>
        <v>0</v>
      </c>
    </row>
    <row r="39" spans="1:4" x14ac:dyDescent="0.2">
      <c r="A39" t="s">
        <v>41</v>
      </c>
      <c r="B39">
        <f>COUNTIF('Profile Build (Required)'!O:O, A39)</f>
        <v>0</v>
      </c>
      <c r="C39" s="12">
        <v>6.29</v>
      </c>
      <c r="D39" s="12">
        <f t="shared" si="2"/>
        <v>0</v>
      </c>
    </row>
    <row r="40" spans="1:4" x14ac:dyDescent="0.2">
      <c r="A40" t="s">
        <v>42</v>
      </c>
      <c r="B40">
        <f>COUNTIF('Profile Build (Required)'!O:O, A40)</f>
        <v>0</v>
      </c>
      <c r="C40" s="12">
        <v>7.46</v>
      </c>
      <c r="D40" s="12">
        <f t="shared" si="2"/>
        <v>0</v>
      </c>
    </row>
    <row r="41" spans="1:4" x14ac:dyDescent="0.2">
      <c r="A41" t="s">
        <v>43</v>
      </c>
      <c r="B41">
        <f>COUNTIF('Profile Build (Required)'!O:O, A41)</f>
        <v>0</v>
      </c>
      <c r="C41" s="12">
        <v>9.15</v>
      </c>
      <c r="D41" s="12">
        <f t="shared" si="2"/>
        <v>0</v>
      </c>
    </row>
    <row r="42" spans="1:4" x14ac:dyDescent="0.2">
      <c r="A42" t="s">
        <v>44</v>
      </c>
      <c r="B42">
        <f>COUNTIF('Profile Build (Required)'!O:O, A42)</f>
        <v>0</v>
      </c>
      <c r="C42" s="12">
        <v>11.04</v>
      </c>
      <c r="D42" s="12">
        <f t="shared" si="2"/>
        <v>0</v>
      </c>
    </row>
    <row r="43" spans="1:4" x14ac:dyDescent="0.2">
      <c r="A43" t="s">
        <v>45</v>
      </c>
      <c r="B43">
        <f>COUNTIF('Profile Build (Required)'!O:O, A43)</f>
        <v>0</v>
      </c>
      <c r="C43" s="12">
        <v>10.87</v>
      </c>
      <c r="D43" s="12">
        <f t="shared" si="2"/>
        <v>0</v>
      </c>
    </row>
    <row r="44" spans="1:4" x14ac:dyDescent="0.2">
      <c r="A44" t="s">
        <v>46</v>
      </c>
      <c r="B44">
        <f>COUNTIF('Profile Build (Required)'!O:O, A44)</f>
        <v>0</v>
      </c>
      <c r="C44" s="12">
        <v>87.72</v>
      </c>
      <c r="D44" s="12">
        <f>SUM(B44*C44)</f>
        <v>0</v>
      </c>
    </row>
    <row r="45" spans="1:4" x14ac:dyDescent="0.2">
      <c r="A45" t="s">
        <v>47</v>
      </c>
      <c r="B45">
        <f>COUNTIF('Profile Build (Required)'!O:O, A45)</f>
        <v>0</v>
      </c>
      <c r="C45" s="12">
        <v>306.52</v>
      </c>
      <c r="D45" s="12">
        <f>SUM(B45*C45)</f>
        <v>0</v>
      </c>
    </row>
    <row r="46" spans="1:4" ht="16" thickBot="1" x14ac:dyDescent="0.25">
      <c r="A46" t="s">
        <v>48</v>
      </c>
      <c r="B46">
        <f>COUNTIF('Profile Build (Required)'!O:O, A46)</f>
        <v>0</v>
      </c>
      <c r="C46" s="12">
        <v>431.44</v>
      </c>
      <c r="D46" s="12">
        <f>SUM(B46*C46)</f>
        <v>0</v>
      </c>
    </row>
    <row r="47" spans="1:4" ht="16" thickBot="1" x14ac:dyDescent="0.25">
      <c r="A47" t="s">
        <v>49</v>
      </c>
      <c r="B47">
        <f>COUNTIF('Profile Build (Required)'!O:O, A47)</f>
        <v>0</v>
      </c>
      <c r="C47" s="16">
        <v>6.83</v>
      </c>
      <c r="D47" s="12">
        <f t="shared" si="2"/>
        <v>0</v>
      </c>
    </row>
    <row r="48" spans="1:4" x14ac:dyDescent="0.2">
      <c r="A48" s="13" t="s">
        <v>23</v>
      </c>
      <c r="B48" s="3">
        <f>SUM(B32:B47)</f>
        <v>0</v>
      </c>
      <c r="C48" s="14"/>
      <c r="D48" s="14">
        <f>SUM(D32:D47)</f>
        <v>0</v>
      </c>
    </row>
    <row r="50" spans="1:4" ht="19" x14ac:dyDescent="0.25">
      <c r="A50" s="69" t="s">
        <v>50</v>
      </c>
      <c r="B50" s="69"/>
      <c r="C50" s="22"/>
      <c r="D50" s="23" t="e">
        <f>SUM(D48,D29, D22)</f>
        <v>#REF!</v>
      </c>
    </row>
  </sheetData>
  <sheetProtection autoFilter="0"/>
  <mergeCells count="11">
    <mergeCell ref="D1:D10"/>
    <mergeCell ref="A50:B50"/>
    <mergeCell ref="B1:C1"/>
    <mergeCell ref="B2:C2"/>
    <mergeCell ref="B5:C5"/>
    <mergeCell ref="B6:C6"/>
    <mergeCell ref="B10:C10"/>
    <mergeCell ref="B9:C9"/>
    <mergeCell ref="B8:C8"/>
    <mergeCell ref="B4:C4"/>
    <mergeCell ref="B7:C7"/>
  </mergeCells>
  <dataValidations count="1">
    <dataValidation type="list" allowBlank="1" showInputMessage="1" showErrorMessage="1" sqref="A32:A46" xr:uid="{00000000-0002-0000-0000-000000000000}">
      <formula1>$A$29:$A$43</formula1>
    </dataValidation>
  </dataValidations>
  <pageMargins left="0.7" right="0.7" top="0.75" bottom="0.75" header="0.3" footer="0.3"/>
  <pageSetup orientation="portrait" horizontalDpi="4294967295" verticalDpi="4294967295" r:id="rId1"/>
  <ignoredErrors>
    <ignoredError sqref="D48 B25 D29 D22 B27:B28 B32:B48 D14" calculatedColumn="1"/>
    <ignoredError sqref="A45:A46 A44" listDataValidation="1"/>
    <ignoredError sqref="D50" unlockedFormula="1"/>
  </ignoredErrors>
  <tableParts count="3">
    <tablePart r:id="rId2"/>
    <tablePart r:id="rId3"/>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
  <sheetViews>
    <sheetView workbookViewId="0">
      <selection activeCell="I18" sqref="I18"/>
    </sheetView>
  </sheetViews>
  <sheetFormatPr baseColWidth="10" defaultColWidth="8.83203125" defaultRowHeight="15" x14ac:dyDescent="0.2"/>
  <cols>
    <col min="2" max="2" width="13.33203125" customWidth="1"/>
  </cols>
  <sheetData>
    <row r="1" spans="1:2" x14ac:dyDescent="0.2">
      <c r="A1" t="s">
        <v>288</v>
      </c>
      <c r="B1" t="s">
        <v>289</v>
      </c>
    </row>
    <row r="2" spans="1:2" x14ac:dyDescent="0.2">
      <c r="A2">
        <v>11</v>
      </c>
      <c r="B2" s="25">
        <v>43482</v>
      </c>
    </row>
  </sheetData>
  <sheetProtection algorithmName="SHA-512" hashValue="NO2TaeEZgqjf6s8mrCBzn4tM9gGbPgbL9fLbrzNu+DOXy8gL+mmZTFiFLMpZa4aZbporpVHeX/DPpB2HdNdLWQ==" saltValue="zmKdyUuKlQ5elGBo8MdGS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100"/>
  <sheetViews>
    <sheetView tabSelected="1" topLeftCell="I1" zoomScale="119" zoomScaleNormal="130" workbookViewId="0">
      <pane ySplit="2" topLeftCell="A3" activePane="bottomLeft" state="frozen"/>
      <selection pane="bottomLeft" activeCell="Q3" sqref="Q3"/>
    </sheetView>
  </sheetViews>
  <sheetFormatPr baseColWidth="10" defaultColWidth="9.1640625" defaultRowHeight="15" x14ac:dyDescent="0.2"/>
  <cols>
    <col min="1" max="1" width="11.33203125" style="34" bestFit="1" customWidth="1"/>
    <col min="2" max="2" width="6.1640625" style="34" bestFit="1" customWidth="1"/>
    <col min="3" max="3" width="12.1640625" style="34" bestFit="1" customWidth="1"/>
    <col min="4" max="4" width="11.83203125" style="34" bestFit="1" customWidth="1"/>
    <col min="5" max="5" width="7.6640625" style="34" bestFit="1" customWidth="1"/>
    <col min="6" max="6" width="13.83203125" style="34" bestFit="1" customWidth="1"/>
    <col min="7" max="7" width="12.6640625" style="34" bestFit="1" customWidth="1"/>
    <col min="8" max="8" width="10.1640625" style="34" bestFit="1" customWidth="1"/>
    <col min="9" max="9" width="13" style="34" bestFit="1" customWidth="1"/>
    <col min="10" max="10" width="15.83203125" style="34" bestFit="1" customWidth="1"/>
    <col min="11" max="11" width="21.5" style="34" bestFit="1" customWidth="1"/>
    <col min="12" max="12" width="11.1640625" style="34" bestFit="1" customWidth="1"/>
    <col min="13" max="13" width="22.33203125" style="34" bestFit="1" customWidth="1"/>
    <col min="14" max="14" width="15.6640625" style="34" bestFit="1" customWidth="1"/>
    <col min="15" max="16" width="14.33203125" style="35" bestFit="1" customWidth="1"/>
    <col min="17" max="17" width="14.5" style="34" bestFit="1" customWidth="1"/>
    <col min="18" max="18" width="9.5" style="34" bestFit="1" customWidth="1"/>
    <col min="19" max="19" width="7.33203125" style="34" bestFit="1" customWidth="1"/>
    <col min="20" max="20" width="9.83203125" style="34" bestFit="1" customWidth="1"/>
    <col min="21" max="21" width="13" style="35" bestFit="1" customWidth="1"/>
    <col min="22" max="22" width="14.83203125" style="34" bestFit="1" customWidth="1"/>
    <col min="23" max="23" width="18.6640625" style="34" bestFit="1" customWidth="1"/>
    <col min="24" max="24" width="14.1640625" style="34" bestFit="1" customWidth="1"/>
    <col min="25" max="25" width="24.1640625" style="34" bestFit="1" customWidth="1"/>
    <col min="26" max="26" width="16.5" style="34" bestFit="1" customWidth="1"/>
    <col min="27" max="27" width="17.1640625" style="35" bestFit="1" customWidth="1"/>
    <col min="28" max="28" width="18.5" style="34" bestFit="1" customWidth="1"/>
    <col min="29" max="29" width="36.83203125" style="34" customWidth="1"/>
    <col min="30" max="30" width="20.5" style="34" bestFit="1" customWidth="1"/>
    <col min="31" max="31" width="45" style="34" customWidth="1"/>
    <col min="32" max="16384" width="9.1640625" style="34"/>
  </cols>
  <sheetData>
    <row r="1" spans="1:27" x14ac:dyDescent="0.2">
      <c r="A1" s="75" t="s">
        <v>51</v>
      </c>
      <c r="B1" s="75"/>
      <c r="C1" s="75"/>
      <c r="D1" s="75"/>
      <c r="E1" s="75"/>
      <c r="F1" s="75"/>
      <c r="G1" s="75"/>
      <c r="H1" s="75"/>
      <c r="I1" s="75"/>
      <c r="J1" s="75"/>
      <c r="K1" s="75"/>
      <c r="L1" s="75"/>
      <c r="M1" s="65"/>
      <c r="N1" s="77"/>
      <c r="O1" s="77"/>
      <c r="P1" s="77"/>
      <c r="Q1" s="77"/>
      <c r="R1" s="77"/>
      <c r="S1" s="77"/>
      <c r="T1" s="77"/>
      <c r="U1" s="77"/>
      <c r="V1" s="76" t="s">
        <v>52</v>
      </c>
      <c r="W1" s="76"/>
      <c r="X1" s="76"/>
      <c r="Y1" s="53" t="s">
        <v>53</v>
      </c>
      <c r="Z1" s="53"/>
      <c r="AA1" s="54"/>
    </row>
    <row r="2" spans="1:27" x14ac:dyDescent="0.2">
      <c r="A2" s="34" t="s">
        <v>54</v>
      </c>
      <c r="B2" s="55" t="s">
        <v>55</v>
      </c>
      <c r="C2" s="34" t="s">
        <v>56</v>
      </c>
      <c r="D2" s="34" t="s">
        <v>57</v>
      </c>
      <c r="E2" s="34" t="s">
        <v>58</v>
      </c>
      <c r="F2" s="34" t="s">
        <v>59</v>
      </c>
      <c r="G2" s="34" t="s">
        <v>60</v>
      </c>
      <c r="H2" s="34" t="s">
        <v>61</v>
      </c>
      <c r="I2" s="34" t="s">
        <v>62</v>
      </c>
      <c r="J2" s="34" t="s">
        <v>63</v>
      </c>
      <c r="K2" s="34" t="s">
        <v>64</v>
      </c>
      <c r="L2" s="34" t="s">
        <v>65</v>
      </c>
      <c r="M2" s="34" t="s">
        <v>66</v>
      </c>
      <c r="N2" s="56" t="s">
        <v>67</v>
      </c>
      <c r="O2" s="56" t="s">
        <v>68</v>
      </c>
      <c r="P2" s="56" t="s">
        <v>69</v>
      </c>
      <c r="Q2" s="56" t="s">
        <v>70</v>
      </c>
      <c r="R2" s="56" t="s">
        <v>71</v>
      </c>
      <c r="S2" s="56" t="s">
        <v>72</v>
      </c>
      <c r="T2" s="56" t="s">
        <v>73</v>
      </c>
      <c r="U2" s="57" t="s">
        <v>74</v>
      </c>
      <c r="V2" s="58" t="s">
        <v>75</v>
      </c>
      <c r="W2" s="58" t="s">
        <v>76</v>
      </c>
      <c r="X2" s="58" t="s">
        <v>77</v>
      </c>
      <c r="Y2" s="59" t="s">
        <v>78</v>
      </c>
      <c r="Z2" s="59" t="s">
        <v>293</v>
      </c>
      <c r="AA2" s="60" t="s">
        <v>79</v>
      </c>
    </row>
    <row r="3" spans="1:27" ht="16" x14ac:dyDescent="0.2">
      <c r="B3" s="35"/>
      <c r="C3" s="61"/>
      <c r="D3" s="35"/>
      <c r="E3" s="35"/>
      <c r="G3" s="35"/>
      <c r="K3" s="42"/>
      <c r="P3" s="62"/>
      <c r="U3" s="35" t="str">
        <f t="shared" ref="U3:U34" si="0">IF(A3&lt;&gt;"",COUNTIF(N3,TRUE)+COUNTIF(Q3,"Jabber")+ COUNTIF(Q3, "MSTV")+COUNTIF(R3,TRUE)+COUNTIF(S3,TRUE)+COUNTIF(T3,TRUE),"")</f>
        <v/>
      </c>
      <c r="X3"/>
      <c r="Y3" s="35" t="b">
        <f t="shared" ref="Y3:Y66" si="1">IF(A3&lt;&gt;"",IF(A3="Room Based Video","Room Based Video",IF(A3="Miscellaneous","Miscellaneous Profile",IF(A3="Voicemail Only","Voicemail Only",IF(A3="MSTV Only User","MSTV Only User",IF(AND(U3=1),"Basic Profile",IF(AND(U3=2),"Basic Plus",IF(AND(U3&gt;2),"Enhanced Profile",))))))))</f>
        <v>0</v>
      </c>
      <c r="Z3" s="35" t="b">
        <f t="shared" ref="Z3:Z66" si="2">IF(A3="Hybrid User", "Hybrid User")</f>
        <v>0</v>
      </c>
      <c r="AA3" s="34"/>
    </row>
    <row r="4" spans="1:27" ht="16" x14ac:dyDescent="0.2">
      <c r="B4" s="35"/>
      <c r="C4" s="61"/>
      <c r="D4" s="35"/>
      <c r="E4" s="35"/>
      <c r="G4" s="35"/>
      <c r="K4" s="42"/>
      <c r="P4" s="62"/>
      <c r="U4" s="35" t="str">
        <f t="shared" si="0"/>
        <v/>
      </c>
      <c r="X4"/>
      <c r="Y4" s="35" t="b">
        <f t="shared" si="1"/>
        <v>0</v>
      </c>
      <c r="Z4" s="35" t="b">
        <f t="shared" si="2"/>
        <v>0</v>
      </c>
      <c r="AA4" s="34"/>
    </row>
    <row r="5" spans="1:27" ht="16" x14ac:dyDescent="0.2">
      <c r="B5" s="35"/>
      <c r="C5" s="61"/>
      <c r="D5" s="35"/>
      <c r="E5" s="35"/>
      <c r="G5" s="35"/>
      <c r="K5" s="42"/>
      <c r="P5" s="62"/>
      <c r="U5" s="35" t="str">
        <f t="shared" si="0"/>
        <v/>
      </c>
      <c r="X5"/>
      <c r="Y5" s="35" t="b">
        <f t="shared" si="1"/>
        <v>0</v>
      </c>
      <c r="Z5" s="35" t="b">
        <f t="shared" si="2"/>
        <v>0</v>
      </c>
      <c r="AA5" s="34"/>
    </row>
    <row r="6" spans="1:27" ht="16" x14ac:dyDescent="0.2">
      <c r="B6" s="35"/>
      <c r="C6" s="61"/>
      <c r="D6" s="35"/>
      <c r="E6" s="35"/>
      <c r="G6" s="35"/>
      <c r="K6" s="42"/>
      <c r="P6" s="62"/>
      <c r="U6" s="35" t="str">
        <f t="shared" si="0"/>
        <v/>
      </c>
      <c r="X6"/>
      <c r="Y6" s="35" t="b">
        <f t="shared" si="1"/>
        <v>0</v>
      </c>
      <c r="Z6" s="35" t="b">
        <f t="shared" si="2"/>
        <v>0</v>
      </c>
      <c r="AA6" s="34"/>
    </row>
    <row r="7" spans="1:27" ht="16" x14ac:dyDescent="0.2">
      <c r="B7" s="35"/>
      <c r="C7" s="61"/>
      <c r="D7" s="35"/>
      <c r="E7" s="35"/>
      <c r="G7" s="35"/>
      <c r="K7" s="42"/>
      <c r="P7" s="62"/>
      <c r="U7" s="35" t="str">
        <f t="shared" si="0"/>
        <v/>
      </c>
      <c r="X7"/>
      <c r="Y7" s="35" t="b">
        <f t="shared" si="1"/>
        <v>0</v>
      </c>
      <c r="Z7" s="35" t="b">
        <f t="shared" si="2"/>
        <v>0</v>
      </c>
      <c r="AA7" s="34"/>
    </row>
    <row r="8" spans="1:27" ht="16" x14ac:dyDescent="0.2">
      <c r="B8" s="35"/>
      <c r="C8" s="61"/>
      <c r="D8" s="35"/>
      <c r="E8" s="35"/>
      <c r="G8" s="35"/>
      <c r="K8" s="42"/>
      <c r="P8" s="62"/>
      <c r="U8" s="35" t="str">
        <f t="shared" si="0"/>
        <v/>
      </c>
      <c r="X8"/>
      <c r="Y8" s="35" t="b">
        <f t="shared" si="1"/>
        <v>0</v>
      </c>
      <c r="Z8" s="35" t="b">
        <f t="shared" si="2"/>
        <v>0</v>
      </c>
      <c r="AA8" s="34"/>
    </row>
    <row r="9" spans="1:27" ht="16" x14ac:dyDescent="0.2">
      <c r="B9" s="35"/>
      <c r="C9" s="61"/>
      <c r="D9" s="35"/>
      <c r="E9" s="35"/>
      <c r="G9" s="35"/>
      <c r="K9" s="42"/>
      <c r="P9" s="62"/>
      <c r="U9" s="35" t="str">
        <f t="shared" si="0"/>
        <v/>
      </c>
      <c r="X9"/>
      <c r="Y9" s="35" t="b">
        <f t="shared" si="1"/>
        <v>0</v>
      </c>
      <c r="Z9" s="35" t="b">
        <f t="shared" si="2"/>
        <v>0</v>
      </c>
      <c r="AA9" s="34"/>
    </row>
    <row r="10" spans="1:27" ht="16" x14ac:dyDescent="0.2">
      <c r="B10" s="35"/>
      <c r="C10" s="61"/>
      <c r="D10" s="35"/>
      <c r="E10" s="35"/>
      <c r="G10" s="35"/>
      <c r="K10" s="42"/>
      <c r="P10" s="62"/>
      <c r="U10" s="35" t="str">
        <f t="shared" si="0"/>
        <v/>
      </c>
      <c r="X10"/>
      <c r="Y10" s="35" t="b">
        <f t="shared" si="1"/>
        <v>0</v>
      </c>
      <c r="Z10" s="35" t="b">
        <f t="shared" si="2"/>
        <v>0</v>
      </c>
      <c r="AA10" s="34"/>
    </row>
    <row r="11" spans="1:27" x14ac:dyDescent="0.2">
      <c r="B11" s="35"/>
      <c r="C11" s="61"/>
      <c r="D11" s="35"/>
      <c r="E11" s="35"/>
      <c r="F11" s="63"/>
      <c r="G11" s="35"/>
      <c r="K11" s="42"/>
      <c r="U11" s="35" t="str">
        <f t="shared" si="0"/>
        <v/>
      </c>
      <c r="X11"/>
      <c r="Y11" s="35" t="b">
        <f t="shared" si="1"/>
        <v>0</v>
      </c>
      <c r="Z11" s="35" t="b">
        <f t="shared" si="2"/>
        <v>0</v>
      </c>
      <c r="AA11" s="34"/>
    </row>
    <row r="12" spans="1:27" x14ac:dyDescent="0.2">
      <c r="B12" s="35"/>
      <c r="C12" s="61"/>
      <c r="D12" s="35"/>
      <c r="E12" s="35"/>
      <c r="K12" s="42"/>
      <c r="P12" s="38"/>
      <c r="U12" s="35" t="str">
        <f t="shared" si="0"/>
        <v/>
      </c>
      <c r="X12"/>
      <c r="Y12" s="35" t="b">
        <f t="shared" si="1"/>
        <v>0</v>
      </c>
      <c r="Z12" s="35" t="b">
        <f t="shared" si="2"/>
        <v>0</v>
      </c>
      <c r="AA12" s="34"/>
    </row>
    <row r="13" spans="1:27" x14ac:dyDescent="0.2">
      <c r="B13" s="35"/>
      <c r="C13" s="61"/>
      <c r="D13" s="35"/>
      <c r="E13" s="35"/>
      <c r="K13" s="42"/>
      <c r="P13" s="38"/>
      <c r="U13" s="35" t="str">
        <f t="shared" si="0"/>
        <v/>
      </c>
      <c r="X13"/>
      <c r="Y13" s="35" t="b">
        <f t="shared" si="1"/>
        <v>0</v>
      </c>
      <c r="Z13" s="35" t="b">
        <f t="shared" si="2"/>
        <v>0</v>
      </c>
      <c r="AA13" s="34"/>
    </row>
    <row r="14" spans="1:27" x14ac:dyDescent="0.2">
      <c r="B14" s="35"/>
      <c r="C14" s="61"/>
      <c r="D14" s="35"/>
      <c r="E14" s="35"/>
      <c r="K14" s="42"/>
      <c r="P14" s="38"/>
      <c r="U14" s="35" t="str">
        <f t="shared" si="0"/>
        <v/>
      </c>
      <c r="X14"/>
      <c r="Y14" s="35" t="b">
        <f t="shared" si="1"/>
        <v>0</v>
      </c>
      <c r="Z14" s="35" t="b">
        <f t="shared" si="2"/>
        <v>0</v>
      </c>
      <c r="AA14" s="34"/>
    </row>
    <row r="15" spans="1:27" x14ac:dyDescent="0.2">
      <c r="B15" s="35"/>
      <c r="C15" s="61"/>
      <c r="D15" s="35"/>
      <c r="E15" s="35"/>
      <c r="K15" s="42"/>
      <c r="P15" s="38"/>
      <c r="U15" s="35" t="str">
        <f t="shared" si="0"/>
        <v/>
      </c>
      <c r="X15"/>
      <c r="Y15" s="35" t="b">
        <f t="shared" si="1"/>
        <v>0</v>
      </c>
      <c r="Z15" s="35" t="b">
        <f t="shared" si="2"/>
        <v>0</v>
      </c>
      <c r="AA15" s="34"/>
    </row>
    <row r="16" spans="1:27" x14ac:dyDescent="0.2">
      <c r="B16" s="35"/>
      <c r="C16" s="61"/>
      <c r="D16" s="35"/>
      <c r="E16" s="35"/>
      <c r="K16" s="42"/>
      <c r="P16" s="38"/>
      <c r="U16" s="35" t="str">
        <f t="shared" si="0"/>
        <v/>
      </c>
      <c r="X16"/>
      <c r="Y16" s="35" t="b">
        <f t="shared" si="1"/>
        <v>0</v>
      </c>
      <c r="Z16" s="35" t="b">
        <f t="shared" si="2"/>
        <v>0</v>
      </c>
      <c r="AA16" s="34"/>
    </row>
    <row r="17" spans="2:27" x14ac:dyDescent="0.2">
      <c r="B17" s="35"/>
      <c r="C17" s="61"/>
      <c r="D17" s="35"/>
      <c r="E17" s="35"/>
      <c r="K17" s="42"/>
      <c r="P17" s="38"/>
      <c r="U17" s="35" t="str">
        <f t="shared" si="0"/>
        <v/>
      </c>
      <c r="X17"/>
      <c r="Y17" s="35" t="b">
        <f t="shared" si="1"/>
        <v>0</v>
      </c>
      <c r="Z17" s="35" t="b">
        <f t="shared" si="2"/>
        <v>0</v>
      </c>
      <c r="AA17" s="34"/>
    </row>
    <row r="18" spans="2:27" x14ac:dyDescent="0.2">
      <c r="B18" s="35"/>
      <c r="C18" s="61"/>
      <c r="D18" s="35"/>
      <c r="E18" s="35"/>
      <c r="K18" s="42"/>
      <c r="P18" s="38"/>
      <c r="U18" s="35" t="str">
        <f t="shared" si="0"/>
        <v/>
      </c>
      <c r="X18"/>
      <c r="Y18" s="35" t="b">
        <f t="shared" si="1"/>
        <v>0</v>
      </c>
      <c r="Z18" s="35" t="b">
        <f t="shared" si="2"/>
        <v>0</v>
      </c>
      <c r="AA18" s="34"/>
    </row>
    <row r="19" spans="2:27" x14ac:dyDescent="0.2">
      <c r="B19" s="35"/>
      <c r="C19" s="61"/>
      <c r="D19" s="35"/>
      <c r="E19" s="35"/>
      <c r="K19" s="42"/>
      <c r="P19" s="38"/>
      <c r="U19" s="35" t="str">
        <f t="shared" si="0"/>
        <v/>
      </c>
      <c r="X19"/>
      <c r="Y19" s="35" t="b">
        <f t="shared" si="1"/>
        <v>0</v>
      </c>
      <c r="Z19" s="35" t="b">
        <f t="shared" si="2"/>
        <v>0</v>
      </c>
      <c r="AA19" s="34"/>
    </row>
    <row r="20" spans="2:27" x14ac:dyDescent="0.2">
      <c r="B20" s="35"/>
      <c r="C20" s="61"/>
      <c r="D20" s="35"/>
      <c r="E20" s="35"/>
      <c r="K20" s="42"/>
      <c r="P20" s="38"/>
      <c r="U20" s="35" t="str">
        <f t="shared" si="0"/>
        <v/>
      </c>
      <c r="X20"/>
      <c r="Y20" s="35" t="b">
        <f t="shared" si="1"/>
        <v>0</v>
      </c>
      <c r="Z20" s="35" t="b">
        <f t="shared" si="2"/>
        <v>0</v>
      </c>
      <c r="AA20" s="34"/>
    </row>
    <row r="21" spans="2:27" x14ac:dyDescent="0.2">
      <c r="B21" s="35"/>
      <c r="C21" s="61"/>
      <c r="D21" s="35"/>
      <c r="E21" s="35"/>
      <c r="K21" s="42"/>
      <c r="P21" s="38"/>
      <c r="U21" s="35" t="str">
        <f t="shared" si="0"/>
        <v/>
      </c>
      <c r="X21"/>
      <c r="Y21" s="35" t="b">
        <f t="shared" si="1"/>
        <v>0</v>
      </c>
      <c r="Z21" s="35" t="b">
        <f t="shared" si="2"/>
        <v>0</v>
      </c>
      <c r="AA21" s="34"/>
    </row>
    <row r="22" spans="2:27" ht="16" x14ac:dyDescent="0.2">
      <c r="B22" s="35"/>
      <c r="C22" s="64"/>
      <c r="D22" s="64"/>
      <c r="K22" s="42"/>
      <c r="P22" s="38"/>
      <c r="U22" s="35" t="str">
        <f t="shared" si="0"/>
        <v/>
      </c>
      <c r="X22"/>
      <c r="Y22" s="35" t="b">
        <f t="shared" si="1"/>
        <v>0</v>
      </c>
      <c r="Z22" s="35" t="b">
        <f t="shared" si="2"/>
        <v>0</v>
      </c>
      <c r="AA22" s="34"/>
    </row>
    <row r="23" spans="2:27" ht="16" x14ac:dyDescent="0.2">
      <c r="B23" s="35"/>
      <c r="C23" s="64"/>
      <c r="D23" s="64"/>
      <c r="E23" s="35"/>
      <c r="K23" s="42"/>
      <c r="P23" s="34"/>
      <c r="U23" s="35" t="str">
        <f t="shared" si="0"/>
        <v/>
      </c>
      <c r="X23"/>
      <c r="Y23" s="35" t="b">
        <f t="shared" si="1"/>
        <v>0</v>
      </c>
      <c r="Z23" s="35" t="b">
        <f t="shared" si="2"/>
        <v>0</v>
      </c>
      <c r="AA23" s="34"/>
    </row>
    <row r="24" spans="2:27" ht="16" x14ac:dyDescent="0.2">
      <c r="B24" s="35"/>
      <c r="C24" s="66"/>
      <c r="D24" s="64"/>
      <c r="E24" s="35"/>
      <c r="K24" s="42"/>
      <c r="P24" s="38"/>
      <c r="U24" s="35" t="str">
        <f t="shared" si="0"/>
        <v/>
      </c>
      <c r="X24"/>
      <c r="Y24" s="35" t="b">
        <f t="shared" si="1"/>
        <v>0</v>
      </c>
      <c r="Z24" s="35" t="b">
        <f t="shared" si="2"/>
        <v>0</v>
      </c>
      <c r="AA24" s="34"/>
    </row>
    <row r="25" spans="2:27" ht="16" x14ac:dyDescent="0.2">
      <c r="B25" s="35"/>
      <c r="C25" s="64"/>
      <c r="D25" s="64"/>
      <c r="K25" s="42"/>
      <c r="P25" s="34"/>
      <c r="U25" s="35" t="str">
        <f t="shared" si="0"/>
        <v/>
      </c>
      <c r="X25"/>
      <c r="Y25" s="35" t="b">
        <f t="shared" si="1"/>
        <v>0</v>
      </c>
      <c r="Z25" s="35" t="b">
        <f t="shared" si="2"/>
        <v>0</v>
      </c>
      <c r="AA25" s="34"/>
    </row>
    <row r="26" spans="2:27" ht="16" x14ac:dyDescent="0.2">
      <c r="B26" s="35"/>
      <c r="C26" s="64"/>
      <c r="D26" s="64"/>
      <c r="K26" s="42"/>
      <c r="P26" s="38"/>
      <c r="U26" s="35" t="str">
        <f t="shared" si="0"/>
        <v/>
      </c>
      <c r="X26"/>
      <c r="Y26" s="35" t="b">
        <f t="shared" si="1"/>
        <v>0</v>
      </c>
      <c r="Z26" s="35" t="b">
        <f t="shared" si="2"/>
        <v>0</v>
      </c>
      <c r="AA26" s="34"/>
    </row>
    <row r="27" spans="2:27" ht="16" x14ac:dyDescent="0.2">
      <c r="B27" s="35"/>
      <c r="C27" s="64"/>
      <c r="D27" s="64"/>
      <c r="E27" s="35"/>
      <c r="K27" s="42"/>
      <c r="P27" s="34"/>
      <c r="U27" s="35" t="str">
        <f t="shared" si="0"/>
        <v/>
      </c>
      <c r="X27"/>
      <c r="Y27" s="35" t="b">
        <f t="shared" si="1"/>
        <v>0</v>
      </c>
      <c r="Z27" s="35" t="b">
        <f t="shared" si="2"/>
        <v>0</v>
      </c>
      <c r="AA27" s="34"/>
    </row>
    <row r="28" spans="2:27" ht="16" x14ac:dyDescent="0.2">
      <c r="C28" s="64"/>
      <c r="D28" s="64"/>
      <c r="K28" s="42"/>
      <c r="O28" s="34"/>
      <c r="P28" s="34"/>
      <c r="U28" s="35" t="str">
        <f t="shared" si="0"/>
        <v/>
      </c>
      <c r="X28"/>
      <c r="Y28" s="35" t="b">
        <f t="shared" si="1"/>
        <v>0</v>
      </c>
      <c r="Z28" s="35" t="b">
        <f t="shared" si="2"/>
        <v>0</v>
      </c>
      <c r="AA28" s="34"/>
    </row>
    <row r="29" spans="2:27" ht="16" x14ac:dyDescent="0.2">
      <c r="C29" s="64"/>
      <c r="D29" s="64"/>
      <c r="K29" s="42"/>
      <c r="O29" s="34"/>
      <c r="P29" s="34"/>
      <c r="U29" s="35" t="str">
        <f t="shared" si="0"/>
        <v/>
      </c>
      <c r="X29"/>
      <c r="Y29" s="35" t="b">
        <f t="shared" si="1"/>
        <v>0</v>
      </c>
      <c r="Z29" s="35" t="b">
        <f t="shared" si="2"/>
        <v>0</v>
      </c>
      <c r="AA29" s="34"/>
    </row>
    <row r="30" spans="2:27" ht="16" x14ac:dyDescent="0.2">
      <c r="C30" s="64"/>
      <c r="D30" s="64"/>
      <c r="K30" s="42"/>
      <c r="O30" s="34"/>
      <c r="P30" s="34"/>
      <c r="U30" s="35" t="str">
        <f t="shared" si="0"/>
        <v/>
      </c>
      <c r="X30"/>
      <c r="Y30" s="35" t="b">
        <f t="shared" si="1"/>
        <v>0</v>
      </c>
      <c r="Z30" s="35" t="b">
        <f t="shared" si="2"/>
        <v>0</v>
      </c>
      <c r="AA30" s="34"/>
    </row>
    <row r="31" spans="2:27" ht="16" x14ac:dyDescent="0.2">
      <c r="C31" s="64"/>
      <c r="D31" s="64"/>
      <c r="K31" s="42"/>
      <c r="O31" s="34"/>
      <c r="P31" s="34"/>
      <c r="U31" s="35" t="str">
        <f t="shared" si="0"/>
        <v/>
      </c>
      <c r="X31"/>
      <c r="Y31" s="35" t="b">
        <f t="shared" si="1"/>
        <v>0</v>
      </c>
      <c r="Z31" s="35" t="b">
        <f t="shared" si="2"/>
        <v>0</v>
      </c>
      <c r="AA31" s="34"/>
    </row>
    <row r="32" spans="2:27" ht="16" x14ac:dyDescent="0.2">
      <c r="C32" s="64"/>
      <c r="D32" s="64"/>
      <c r="K32" s="42"/>
      <c r="O32" s="34"/>
      <c r="P32" s="34"/>
      <c r="U32" s="35" t="str">
        <f t="shared" si="0"/>
        <v/>
      </c>
      <c r="X32"/>
      <c r="Y32" s="35" t="b">
        <f t="shared" si="1"/>
        <v>0</v>
      </c>
      <c r="Z32" s="35" t="b">
        <f t="shared" si="2"/>
        <v>0</v>
      </c>
      <c r="AA32" s="34"/>
    </row>
    <row r="33" spans="3:27" ht="16" x14ac:dyDescent="0.2">
      <c r="C33" s="64"/>
      <c r="D33" s="64"/>
      <c r="K33" s="42"/>
      <c r="O33" s="34"/>
      <c r="P33" s="34"/>
      <c r="U33" s="35" t="str">
        <f t="shared" si="0"/>
        <v/>
      </c>
      <c r="X33"/>
      <c r="Y33" s="35" t="b">
        <f t="shared" si="1"/>
        <v>0</v>
      </c>
      <c r="Z33" s="35" t="b">
        <f t="shared" si="2"/>
        <v>0</v>
      </c>
      <c r="AA33" s="34"/>
    </row>
    <row r="34" spans="3:27" ht="16" x14ac:dyDescent="0.2">
      <c r="C34" s="64"/>
      <c r="D34" s="64"/>
      <c r="K34" s="42"/>
      <c r="O34" s="34"/>
      <c r="P34" s="34"/>
      <c r="U34" s="35" t="str">
        <f t="shared" si="0"/>
        <v/>
      </c>
      <c r="X34"/>
      <c r="Y34" s="35" t="b">
        <f t="shared" si="1"/>
        <v>0</v>
      </c>
      <c r="Z34" s="35" t="b">
        <f t="shared" si="2"/>
        <v>0</v>
      </c>
      <c r="AA34" s="34"/>
    </row>
    <row r="35" spans="3:27" ht="16" x14ac:dyDescent="0.2">
      <c r="C35" s="64"/>
      <c r="D35" s="64"/>
      <c r="K35" s="42"/>
      <c r="O35" s="34"/>
      <c r="P35" s="34"/>
      <c r="U35" s="35" t="str">
        <f t="shared" ref="U35:U66" si="3">IF(A35&lt;&gt;"",COUNTIF(N35,TRUE)+COUNTIF(Q35,"Jabber")+ COUNTIF(Q35, "MSTV")+COUNTIF(R35,TRUE)+COUNTIF(S35,TRUE)+COUNTIF(T35,TRUE),"")</f>
        <v/>
      </c>
      <c r="X35"/>
      <c r="Y35" s="35" t="b">
        <f t="shared" si="1"/>
        <v>0</v>
      </c>
      <c r="Z35" s="35" t="b">
        <f t="shared" si="2"/>
        <v>0</v>
      </c>
      <c r="AA35" s="34"/>
    </row>
    <row r="36" spans="3:27" ht="16" x14ac:dyDescent="0.2">
      <c r="C36" s="64"/>
      <c r="D36" s="64"/>
      <c r="K36" s="42"/>
      <c r="O36" s="34"/>
      <c r="P36" s="34"/>
      <c r="U36" s="35" t="str">
        <f t="shared" si="3"/>
        <v/>
      </c>
      <c r="X36"/>
      <c r="Y36" s="35" t="b">
        <f t="shared" si="1"/>
        <v>0</v>
      </c>
      <c r="Z36" s="35" t="b">
        <f t="shared" si="2"/>
        <v>0</v>
      </c>
      <c r="AA36" s="34"/>
    </row>
    <row r="37" spans="3:27" ht="16" x14ac:dyDescent="0.2">
      <c r="C37" s="64"/>
      <c r="D37" s="64"/>
      <c r="K37" s="42"/>
      <c r="O37" s="34"/>
      <c r="P37" s="34"/>
      <c r="U37" s="35" t="str">
        <f t="shared" si="3"/>
        <v/>
      </c>
      <c r="X37"/>
      <c r="Y37" s="35" t="b">
        <f t="shared" si="1"/>
        <v>0</v>
      </c>
      <c r="Z37" s="35" t="b">
        <f t="shared" si="2"/>
        <v>0</v>
      </c>
      <c r="AA37" s="34"/>
    </row>
    <row r="38" spans="3:27" ht="16" x14ac:dyDescent="0.2">
      <c r="C38" s="64"/>
      <c r="D38" s="64"/>
      <c r="K38" s="42"/>
      <c r="O38" s="34"/>
      <c r="P38" s="34"/>
      <c r="U38" s="35" t="str">
        <f t="shared" si="3"/>
        <v/>
      </c>
      <c r="X38"/>
      <c r="Y38" s="35" t="b">
        <f t="shared" si="1"/>
        <v>0</v>
      </c>
      <c r="Z38" s="35" t="b">
        <f t="shared" si="2"/>
        <v>0</v>
      </c>
      <c r="AA38" s="34"/>
    </row>
    <row r="39" spans="3:27" ht="16" x14ac:dyDescent="0.2">
      <c r="C39" s="64"/>
      <c r="D39" s="64"/>
      <c r="K39" s="42"/>
      <c r="O39" s="34"/>
      <c r="P39" s="34"/>
      <c r="U39" s="35" t="str">
        <f t="shared" si="3"/>
        <v/>
      </c>
      <c r="X39"/>
      <c r="Y39" s="35" t="b">
        <f t="shared" si="1"/>
        <v>0</v>
      </c>
      <c r="Z39" s="35" t="b">
        <f t="shared" si="2"/>
        <v>0</v>
      </c>
      <c r="AA39" s="34"/>
    </row>
    <row r="40" spans="3:27" ht="16" x14ac:dyDescent="0.2">
      <c r="C40" s="64"/>
      <c r="D40" s="64"/>
      <c r="K40" s="42"/>
      <c r="O40" s="34"/>
      <c r="P40" s="34"/>
      <c r="U40" s="35" t="str">
        <f t="shared" si="3"/>
        <v/>
      </c>
      <c r="X40"/>
      <c r="Y40" s="35" t="b">
        <f t="shared" si="1"/>
        <v>0</v>
      </c>
      <c r="Z40" s="35" t="b">
        <f t="shared" si="2"/>
        <v>0</v>
      </c>
      <c r="AA40" s="34"/>
    </row>
    <row r="41" spans="3:27" ht="16" x14ac:dyDescent="0.2">
      <c r="C41" s="64"/>
      <c r="D41" s="64"/>
      <c r="K41" s="42"/>
      <c r="O41" s="34"/>
      <c r="P41" s="34"/>
      <c r="U41" s="35" t="str">
        <f t="shared" si="3"/>
        <v/>
      </c>
      <c r="X41"/>
      <c r="Y41" s="35" t="b">
        <f t="shared" si="1"/>
        <v>0</v>
      </c>
      <c r="Z41" s="35" t="b">
        <f t="shared" si="2"/>
        <v>0</v>
      </c>
      <c r="AA41" s="34"/>
    </row>
    <row r="42" spans="3:27" ht="16" x14ac:dyDescent="0.2">
      <c r="C42" s="64"/>
      <c r="D42" s="64"/>
      <c r="K42" s="42"/>
      <c r="O42" s="34"/>
      <c r="P42" s="34"/>
      <c r="U42" s="35" t="str">
        <f t="shared" si="3"/>
        <v/>
      </c>
      <c r="X42"/>
      <c r="Y42" s="35" t="b">
        <f t="shared" si="1"/>
        <v>0</v>
      </c>
      <c r="Z42" s="35" t="b">
        <f t="shared" si="2"/>
        <v>0</v>
      </c>
      <c r="AA42" s="34"/>
    </row>
    <row r="43" spans="3:27" ht="16" x14ac:dyDescent="0.2">
      <c r="C43" s="64"/>
      <c r="D43" s="64"/>
      <c r="K43" s="42"/>
      <c r="O43" s="34"/>
      <c r="P43" s="34"/>
      <c r="U43" s="35" t="str">
        <f t="shared" si="3"/>
        <v/>
      </c>
      <c r="X43"/>
      <c r="Y43" s="35" t="b">
        <f t="shared" si="1"/>
        <v>0</v>
      </c>
      <c r="Z43" s="35" t="b">
        <f t="shared" si="2"/>
        <v>0</v>
      </c>
      <c r="AA43" s="34"/>
    </row>
    <row r="44" spans="3:27" ht="16" x14ac:dyDescent="0.2">
      <c r="C44" s="64"/>
      <c r="D44" s="64"/>
      <c r="K44" s="42"/>
      <c r="O44" s="34"/>
      <c r="P44" s="34"/>
      <c r="U44" s="35" t="str">
        <f t="shared" si="3"/>
        <v/>
      </c>
      <c r="X44"/>
      <c r="Y44" s="35" t="b">
        <f t="shared" si="1"/>
        <v>0</v>
      </c>
      <c r="Z44" s="35" t="b">
        <f t="shared" si="2"/>
        <v>0</v>
      </c>
      <c r="AA44" s="34"/>
    </row>
    <row r="45" spans="3:27" ht="16" x14ac:dyDescent="0.2">
      <c r="C45" s="64"/>
      <c r="D45" s="64"/>
      <c r="K45" s="42"/>
      <c r="O45" s="34"/>
      <c r="P45" s="34"/>
      <c r="U45" s="35" t="str">
        <f t="shared" si="3"/>
        <v/>
      </c>
      <c r="X45"/>
      <c r="Y45" s="35" t="b">
        <f t="shared" si="1"/>
        <v>0</v>
      </c>
      <c r="Z45" s="35" t="b">
        <f t="shared" si="2"/>
        <v>0</v>
      </c>
      <c r="AA45" s="34"/>
    </row>
    <row r="46" spans="3:27" ht="16" x14ac:dyDescent="0.2">
      <c r="C46" s="64"/>
      <c r="D46" s="64"/>
      <c r="K46" s="42"/>
      <c r="O46" s="34"/>
      <c r="P46" s="34"/>
      <c r="U46" s="35" t="str">
        <f t="shared" si="3"/>
        <v/>
      </c>
      <c r="X46"/>
      <c r="Y46" s="35" t="b">
        <f t="shared" si="1"/>
        <v>0</v>
      </c>
      <c r="Z46" s="35" t="b">
        <f t="shared" si="2"/>
        <v>0</v>
      </c>
      <c r="AA46" s="34"/>
    </row>
    <row r="47" spans="3:27" ht="16" x14ac:dyDescent="0.2">
      <c r="C47" s="64"/>
      <c r="D47" s="64"/>
      <c r="K47" s="42"/>
      <c r="O47" s="34"/>
      <c r="P47" s="34"/>
      <c r="U47" s="35" t="str">
        <f t="shared" si="3"/>
        <v/>
      </c>
      <c r="X47"/>
      <c r="Y47" s="35" t="b">
        <f t="shared" si="1"/>
        <v>0</v>
      </c>
      <c r="Z47" s="35" t="b">
        <f t="shared" si="2"/>
        <v>0</v>
      </c>
      <c r="AA47" s="34"/>
    </row>
    <row r="48" spans="3:27" ht="16" x14ac:dyDescent="0.2">
      <c r="C48" s="64"/>
      <c r="D48" s="64"/>
      <c r="K48" s="42"/>
      <c r="O48" s="34"/>
      <c r="P48" s="34"/>
      <c r="U48" s="35" t="str">
        <f t="shared" si="3"/>
        <v/>
      </c>
      <c r="X48"/>
      <c r="Y48" s="35" t="b">
        <f t="shared" si="1"/>
        <v>0</v>
      </c>
      <c r="Z48" s="35" t="b">
        <f t="shared" si="2"/>
        <v>0</v>
      </c>
      <c r="AA48" s="34"/>
    </row>
    <row r="49" spans="3:27" ht="16" x14ac:dyDescent="0.2">
      <c r="C49" s="64"/>
      <c r="D49" s="64"/>
      <c r="K49" s="42"/>
      <c r="O49" s="34"/>
      <c r="P49" s="34"/>
      <c r="U49" s="35" t="str">
        <f t="shared" si="3"/>
        <v/>
      </c>
      <c r="X49"/>
      <c r="Y49" s="35" t="b">
        <f t="shared" si="1"/>
        <v>0</v>
      </c>
      <c r="Z49" s="35" t="b">
        <f t="shared" si="2"/>
        <v>0</v>
      </c>
      <c r="AA49" s="34"/>
    </row>
    <row r="50" spans="3:27" ht="16" x14ac:dyDescent="0.2">
      <c r="C50" s="64"/>
      <c r="D50" s="64"/>
      <c r="K50" s="42"/>
      <c r="O50" s="34"/>
      <c r="P50" s="34"/>
      <c r="U50" s="35" t="str">
        <f t="shared" si="3"/>
        <v/>
      </c>
      <c r="X50"/>
      <c r="Y50" s="35" t="b">
        <f t="shared" si="1"/>
        <v>0</v>
      </c>
      <c r="Z50" s="35" t="b">
        <f t="shared" si="2"/>
        <v>0</v>
      </c>
      <c r="AA50" s="34"/>
    </row>
    <row r="51" spans="3:27" ht="16" x14ac:dyDescent="0.2">
      <c r="C51" s="64"/>
      <c r="D51" s="64"/>
      <c r="K51" s="42"/>
      <c r="O51" s="34"/>
      <c r="P51" s="34"/>
      <c r="U51" s="35" t="str">
        <f t="shared" si="3"/>
        <v/>
      </c>
      <c r="X51"/>
      <c r="Y51" s="35" t="b">
        <f t="shared" si="1"/>
        <v>0</v>
      </c>
      <c r="Z51" s="35" t="b">
        <f t="shared" si="2"/>
        <v>0</v>
      </c>
      <c r="AA51" s="34"/>
    </row>
    <row r="52" spans="3:27" ht="16" x14ac:dyDescent="0.2">
      <c r="C52" s="64"/>
      <c r="D52" s="64"/>
      <c r="K52" s="42"/>
      <c r="O52" s="34"/>
      <c r="P52" s="34"/>
      <c r="U52" s="35" t="str">
        <f t="shared" si="3"/>
        <v/>
      </c>
      <c r="X52"/>
      <c r="Y52" s="35" t="b">
        <f t="shared" si="1"/>
        <v>0</v>
      </c>
      <c r="Z52" s="35" t="b">
        <f t="shared" si="2"/>
        <v>0</v>
      </c>
      <c r="AA52" s="34"/>
    </row>
    <row r="53" spans="3:27" ht="16" x14ac:dyDescent="0.2">
      <c r="C53" s="64"/>
      <c r="D53" s="64"/>
      <c r="K53" s="42"/>
      <c r="O53" s="34"/>
      <c r="P53" s="34"/>
      <c r="U53" s="35" t="str">
        <f t="shared" si="3"/>
        <v/>
      </c>
      <c r="X53"/>
      <c r="Y53" s="35" t="b">
        <f t="shared" si="1"/>
        <v>0</v>
      </c>
      <c r="Z53" s="35" t="b">
        <f t="shared" si="2"/>
        <v>0</v>
      </c>
      <c r="AA53" s="34"/>
    </row>
    <row r="54" spans="3:27" ht="16" x14ac:dyDescent="0.2">
      <c r="C54" s="64"/>
      <c r="D54" s="64"/>
      <c r="K54" s="42"/>
      <c r="O54" s="34"/>
      <c r="P54" s="34"/>
      <c r="U54" s="35" t="str">
        <f t="shared" si="3"/>
        <v/>
      </c>
      <c r="X54"/>
      <c r="Y54" s="35" t="b">
        <f t="shared" si="1"/>
        <v>0</v>
      </c>
      <c r="Z54" s="35" t="b">
        <f t="shared" si="2"/>
        <v>0</v>
      </c>
      <c r="AA54" s="34"/>
    </row>
    <row r="55" spans="3:27" ht="16" x14ac:dyDescent="0.2">
      <c r="C55" s="64"/>
      <c r="D55" s="64"/>
      <c r="K55" s="42"/>
      <c r="O55" s="34"/>
      <c r="P55" s="34"/>
      <c r="U55" s="35" t="str">
        <f t="shared" si="3"/>
        <v/>
      </c>
      <c r="X55"/>
      <c r="Y55" s="35" t="b">
        <f t="shared" si="1"/>
        <v>0</v>
      </c>
      <c r="Z55" s="35" t="b">
        <f t="shared" si="2"/>
        <v>0</v>
      </c>
      <c r="AA55" s="34"/>
    </row>
    <row r="56" spans="3:27" ht="16" x14ac:dyDescent="0.2">
      <c r="C56" s="64"/>
      <c r="D56" s="64"/>
      <c r="K56" s="42"/>
      <c r="O56" s="34"/>
      <c r="P56" s="34"/>
      <c r="U56" s="35" t="str">
        <f t="shared" si="3"/>
        <v/>
      </c>
      <c r="X56"/>
      <c r="Y56" s="35" t="b">
        <f t="shared" si="1"/>
        <v>0</v>
      </c>
      <c r="Z56" s="35" t="b">
        <f t="shared" si="2"/>
        <v>0</v>
      </c>
      <c r="AA56" s="34"/>
    </row>
    <row r="57" spans="3:27" ht="16" x14ac:dyDescent="0.2">
      <c r="C57" s="64"/>
      <c r="D57" s="64"/>
      <c r="K57" s="42"/>
      <c r="O57" s="34"/>
      <c r="P57" s="34"/>
      <c r="U57" s="35" t="str">
        <f t="shared" si="3"/>
        <v/>
      </c>
      <c r="X57"/>
      <c r="Y57" s="35" t="b">
        <f t="shared" si="1"/>
        <v>0</v>
      </c>
      <c r="Z57" s="35" t="b">
        <f t="shared" si="2"/>
        <v>0</v>
      </c>
      <c r="AA57" s="34"/>
    </row>
    <row r="58" spans="3:27" ht="16" x14ac:dyDescent="0.2">
      <c r="C58" s="64"/>
      <c r="D58" s="64"/>
      <c r="K58" s="42"/>
      <c r="O58" s="34"/>
      <c r="P58" s="34"/>
      <c r="U58" s="35" t="str">
        <f t="shared" si="3"/>
        <v/>
      </c>
      <c r="X58"/>
      <c r="Y58" s="35" t="b">
        <f t="shared" si="1"/>
        <v>0</v>
      </c>
      <c r="Z58" s="35" t="b">
        <f t="shared" si="2"/>
        <v>0</v>
      </c>
      <c r="AA58" s="34"/>
    </row>
    <row r="59" spans="3:27" ht="16" x14ac:dyDescent="0.2">
      <c r="C59" s="64"/>
      <c r="D59" s="64"/>
      <c r="K59" s="42"/>
      <c r="O59" s="34"/>
      <c r="P59" s="34"/>
      <c r="U59" s="35" t="str">
        <f t="shared" si="3"/>
        <v/>
      </c>
      <c r="X59"/>
      <c r="Y59" s="35" t="b">
        <f t="shared" si="1"/>
        <v>0</v>
      </c>
      <c r="Z59" s="35" t="b">
        <f t="shared" si="2"/>
        <v>0</v>
      </c>
      <c r="AA59" s="34"/>
    </row>
    <row r="60" spans="3:27" ht="16" x14ac:dyDescent="0.2">
      <c r="C60" s="64"/>
      <c r="D60" s="64"/>
      <c r="K60" s="42"/>
      <c r="O60" s="34"/>
      <c r="P60" s="34"/>
      <c r="U60" s="35" t="str">
        <f t="shared" si="3"/>
        <v/>
      </c>
      <c r="X60"/>
      <c r="Y60" s="35" t="b">
        <f t="shared" si="1"/>
        <v>0</v>
      </c>
      <c r="Z60" s="35" t="b">
        <f t="shared" si="2"/>
        <v>0</v>
      </c>
      <c r="AA60" s="34"/>
    </row>
    <row r="61" spans="3:27" ht="16" x14ac:dyDescent="0.2">
      <c r="C61" s="64"/>
      <c r="D61" s="64"/>
      <c r="K61" s="42"/>
      <c r="O61" s="34"/>
      <c r="P61" s="34"/>
      <c r="U61" s="35" t="str">
        <f t="shared" si="3"/>
        <v/>
      </c>
      <c r="X61"/>
      <c r="Y61" s="35" t="b">
        <f t="shared" si="1"/>
        <v>0</v>
      </c>
      <c r="Z61" s="35" t="b">
        <f t="shared" si="2"/>
        <v>0</v>
      </c>
      <c r="AA61" s="34"/>
    </row>
    <row r="62" spans="3:27" ht="16" x14ac:dyDescent="0.2">
      <c r="C62" s="64"/>
      <c r="D62" s="64"/>
      <c r="K62" s="42"/>
      <c r="O62" s="34"/>
      <c r="P62" s="34"/>
      <c r="U62" s="35" t="str">
        <f t="shared" si="3"/>
        <v/>
      </c>
      <c r="X62"/>
      <c r="Y62" s="35" t="b">
        <f t="shared" si="1"/>
        <v>0</v>
      </c>
      <c r="Z62" s="35" t="b">
        <f t="shared" si="2"/>
        <v>0</v>
      </c>
      <c r="AA62" s="34"/>
    </row>
    <row r="63" spans="3:27" ht="16" x14ac:dyDescent="0.2">
      <c r="C63" s="64"/>
      <c r="D63" s="64"/>
      <c r="K63" s="42"/>
      <c r="O63" s="34"/>
      <c r="P63" s="34"/>
      <c r="U63" s="35" t="str">
        <f t="shared" si="3"/>
        <v/>
      </c>
      <c r="X63"/>
      <c r="Y63" s="35" t="b">
        <f t="shared" si="1"/>
        <v>0</v>
      </c>
      <c r="Z63" s="35" t="b">
        <f t="shared" si="2"/>
        <v>0</v>
      </c>
      <c r="AA63" s="34"/>
    </row>
    <row r="64" spans="3:27" ht="16" x14ac:dyDescent="0.2">
      <c r="C64" s="64"/>
      <c r="D64" s="64"/>
      <c r="K64" s="42"/>
      <c r="O64" s="34"/>
      <c r="P64" s="34"/>
      <c r="U64" s="35" t="str">
        <f t="shared" si="3"/>
        <v/>
      </c>
      <c r="X64"/>
      <c r="Y64" s="35" t="b">
        <f t="shared" si="1"/>
        <v>0</v>
      </c>
      <c r="Z64" s="35" t="b">
        <f t="shared" si="2"/>
        <v>0</v>
      </c>
      <c r="AA64" s="34"/>
    </row>
    <row r="65" spans="3:27" ht="16" x14ac:dyDescent="0.2">
      <c r="C65" s="64"/>
      <c r="D65" s="64"/>
      <c r="K65" s="42"/>
      <c r="O65" s="34"/>
      <c r="P65" s="34"/>
      <c r="U65" s="35" t="str">
        <f t="shared" si="3"/>
        <v/>
      </c>
      <c r="X65"/>
      <c r="Y65" s="35" t="b">
        <f t="shared" si="1"/>
        <v>0</v>
      </c>
      <c r="Z65" s="35" t="b">
        <f t="shared" si="2"/>
        <v>0</v>
      </c>
      <c r="AA65" s="34"/>
    </row>
    <row r="66" spans="3:27" ht="16" x14ac:dyDescent="0.2">
      <c r="C66" s="64"/>
      <c r="D66" s="64"/>
      <c r="K66" s="42"/>
      <c r="O66" s="34"/>
      <c r="P66" s="34"/>
      <c r="U66" s="35" t="str">
        <f t="shared" si="3"/>
        <v/>
      </c>
      <c r="X66"/>
      <c r="Y66" s="35" t="b">
        <f t="shared" si="1"/>
        <v>0</v>
      </c>
      <c r="Z66" s="35" t="b">
        <f t="shared" si="2"/>
        <v>0</v>
      </c>
      <c r="AA66" s="34"/>
    </row>
    <row r="67" spans="3:27" ht="16" x14ac:dyDescent="0.2">
      <c r="C67" s="64"/>
      <c r="D67" s="64"/>
      <c r="K67" s="42"/>
      <c r="O67" s="34"/>
      <c r="P67" s="34"/>
      <c r="U67" s="35" t="str">
        <f t="shared" ref="U67:U98" si="4">IF(A67&lt;&gt;"",COUNTIF(N67,TRUE)+COUNTIF(Q67,"Jabber")+ COUNTIF(Q67, "MSTV")+COUNTIF(R67,TRUE)+COUNTIF(S67,TRUE)+COUNTIF(T67,TRUE),"")</f>
        <v/>
      </c>
      <c r="X67"/>
      <c r="Y67" s="35" t="b">
        <f t="shared" ref="Y67:Y100" si="5">IF(A67&lt;&gt;"",IF(A67="Room Based Video","Room Based Video",IF(A67="Miscellaneous","Miscellaneous Profile",IF(A67="Voicemail Only","Voicemail Only",IF(A67="MSTV Only User","MSTV Only User",IF(AND(U67=1),"Basic Profile",IF(AND(U67=2),"Basic Plus",IF(AND(U67&gt;2),"Enhanced Profile",))))))))</f>
        <v>0</v>
      </c>
      <c r="Z67" s="35" t="b">
        <f t="shared" ref="Z67:Z100" si="6">IF(A67="Hybrid User", "Hybrid User")</f>
        <v>0</v>
      </c>
      <c r="AA67" s="34"/>
    </row>
    <row r="68" spans="3:27" ht="16" x14ac:dyDescent="0.2">
      <c r="C68" s="64"/>
      <c r="D68" s="64"/>
      <c r="K68" s="42"/>
      <c r="O68" s="34"/>
      <c r="P68" s="34"/>
      <c r="U68" s="35" t="str">
        <f t="shared" si="4"/>
        <v/>
      </c>
      <c r="X68"/>
      <c r="Y68" s="35" t="b">
        <f t="shared" si="5"/>
        <v>0</v>
      </c>
      <c r="Z68" s="35" t="b">
        <f t="shared" si="6"/>
        <v>0</v>
      </c>
      <c r="AA68" s="34"/>
    </row>
    <row r="69" spans="3:27" ht="16" x14ac:dyDescent="0.2">
      <c r="C69" s="64"/>
      <c r="D69" s="64"/>
      <c r="K69" s="42"/>
      <c r="O69" s="34"/>
      <c r="P69" s="34"/>
      <c r="U69" s="35" t="str">
        <f t="shared" si="4"/>
        <v/>
      </c>
      <c r="X69"/>
      <c r="Y69" s="35" t="b">
        <f t="shared" si="5"/>
        <v>0</v>
      </c>
      <c r="Z69" s="35" t="b">
        <f t="shared" si="6"/>
        <v>0</v>
      </c>
      <c r="AA69" s="34"/>
    </row>
    <row r="70" spans="3:27" ht="16" x14ac:dyDescent="0.2">
      <c r="C70" s="64"/>
      <c r="D70" s="64"/>
      <c r="K70" s="42"/>
      <c r="O70" s="34"/>
      <c r="P70" s="34"/>
      <c r="U70" s="35" t="str">
        <f t="shared" si="4"/>
        <v/>
      </c>
      <c r="X70"/>
      <c r="Y70" s="35" t="b">
        <f t="shared" si="5"/>
        <v>0</v>
      </c>
      <c r="Z70" s="35" t="b">
        <f t="shared" si="6"/>
        <v>0</v>
      </c>
      <c r="AA70" s="34"/>
    </row>
    <row r="71" spans="3:27" ht="16" x14ac:dyDescent="0.2">
      <c r="C71" s="64"/>
      <c r="D71" s="64"/>
      <c r="K71" s="42"/>
      <c r="O71" s="34"/>
      <c r="P71" s="34"/>
      <c r="U71" s="35" t="str">
        <f t="shared" si="4"/>
        <v/>
      </c>
      <c r="X71"/>
      <c r="Y71" s="35" t="b">
        <f t="shared" si="5"/>
        <v>0</v>
      </c>
      <c r="Z71" s="35" t="b">
        <f t="shared" si="6"/>
        <v>0</v>
      </c>
      <c r="AA71" s="34"/>
    </row>
    <row r="72" spans="3:27" ht="16" x14ac:dyDescent="0.2">
      <c r="C72" s="64"/>
      <c r="D72" s="64"/>
      <c r="K72" s="42"/>
      <c r="O72" s="34"/>
      <c r="P72" s="34"/>
      <c r="U72" s="35" t="str">
        <f t="shared" si="4"/>
        <v/>
      </c>
      <c r="X72"/>
      <c r="Y72" s="35" t="b">
        <f t="shared" si="5"/>
        <v>0</v>
      </c>
      <c r="Z72" s="35" t="b">
        <f t="shared" si="6"/>
        <v>0</v>
      </c>
      <c r="AA72" s="34"/>
    </row>
    <row r="73" spans="3:27" ht="16" x14ac:dyDescent="0.2">
      <c r="C73" s="64"/>
      <c r="D73" s="64"/>
      <c r="K73" s="42"/>
      <c r="O73" s="34"/>
      <c r="P73" s="34"/>
      <c r="U73" s="35" t="str">
        <f t="shared" si="4"/>
        <v/>
      </c>
      <c r="X73"/>
      <c r="Y73" s="35" t="b">
        <f t="shared" si="5"/>
        <v>0</v>
      </c>
      <c r="Z73" s="35" t="b">
        <f t="shared" si="6"/>
        <v>0</v>
      </c>
      <c r="AA73" s="34"/>
    </row>
    <row r="74" spans="3:27" ht="16" x14ac:dyDescent="0.2">
      <c r="C74" s="64"/>
      <c r="D74" s="64"/>
      <c r="K74" s="42"/>
      <c r="O74" s="34"/>
      <c r="P74" s="34"/>
      <c r="U74" s="35" t="str">
        <f t="shared" si="4"/>
        <v/>
      </c>
      <c r="X74"/>
      <c r="Y74" s="35" t="b">
        <f t="shared" si="5"/>
        <v>0</v>
      </c>
      <c r="Z74" s="35" t="b">
        <f t="shared" si="6"/>
        <v>0</v>
      </c>
      <c r="AA74" s="34"/>
    </row>
    <row r="75" spans="3:27" ht="16" x14ac:dyDescent="0.2">
      <c r="C75" s="64"/>
      <c r="D75" s="64"/>
      <c r="K75" s="42"/>
      <c r="O75" s="34"/>
      <c r="P75" s="34"/>
      <c r="U75" s="35" t="str">
        <f t="shared" si="4"/>
        <v/>
      </c>
      <c r="X75"/>
      <c r="Y75" s="35" t="b">
        <f t="shared" si="5"/>
        <v>0</v>
      </c>
      <c r="Z75" s="35" t="b">
        <f t="shared" si="6"/>
        <v>0</v>
      </c>
      <c r="AA75" s="34"/>
    </row>
    <row r="76" spans="3:27" ht="16" x14ac:dyDescent="0.2">
      <c r="C76" s="64"/>
      <c r="D76" s="64"/>
      <c r="K76" s="42"/>
      <c r="O76" s="34"/>
      <c r="P76" s="34"/>
      <c r="U76" s="35" t="str">
        <f t="shared" si="4"/>
        <v/>
      </c>
      <c r="X76"/>
      <c r="Y76" s="35" t="b">
        <f t="shared" si="5"/>
        <v>0</v>
      </c>
      <c r="Z76" s="35" t="b">
        <f t="shared" si="6"/>
        <v>0</v>
      </c>
      <c r="AA76" s="34"/>
    </row>
    <row r="77" spans="3:27" ht="16" x14ac:dyDescent="0.2">
      <c r="C77" s="64"/>
      <c r="D77" s="64"/>
      <c r="K77" s="42"/>
      <c r="O77" s="34"/>
      <c r="P77" s="34"/>
      <c r="U77" s="35" t="str">
        <f t="shared" si="4"/>
        <v/>
      </c>
      <c r="X77"/>
      <c r="Y77" s="35" t="b">
        <f t="shared" si="5"/>
        <v>0</v>
      </c>
      <c r="Z77" s="35" t="b">
        <f t="shared" si="6"/>
        <v>0</v>
      </c>
      <c r="AA77" s="34"/>
    </row>
    <row r="78" spans="3:27" ht="16" x14ac:dyDescent="0.2">
      <c r="C78" s="64"/>
      <c r="D78" s="64"/>
      <c r="K78" s="42"/>
      <c r="O78" s="34"/>
      <c r="P78" s="34"/>
      <c r="U78" s="35" t="str">
        <f t="shared" si="4"/>
        <v/>
      </c>
      <c r="X78"/>
      <c r="Y78" s="35" t="b">
        <f t="shared" si="5"/>
        <v>0</v>
      </c>
      <c r="Z78" s="35" t="b">
        <f t="shared" si="6"/>
        <v>0</v>
      </c>
      <c r="AA78" s="34"/>
    </row>
    <row r="79" spans="3:27" ht="16" x14ac:dyDescent="0.2">
      <c r="C79" s="64"/>
      <c r="D79" s="64"/>
      <c r="K79" s="42"/>
      <c r="O79" s="34"/>
      <c r="P79" s="34"/>
      <c r="U79" s="35" t="str">
        <f t="shared" si="4"/>
        <v/>
      </c>
      <c r="X79"/>
      <c r="Y79" s="35" t="b">
        <f t="shared" si="5"/>
        <v>0</v>
      </c>
      <c r="Z79" s="35" t="b">
        <f t="shared" si="6"/>
        <v>0</v>
      </c>
      <c r="AA79" s="34"/>
    </row>
    <row r="80" spans="3:27" ht="16" x14ac:dyDescent="0.2">
      <c r="C80" s="64"/>
      <c r="D80" s="64"/>
      <c r="K80" s="42"/>
      <c r="O80" s="34"/>
      <c r="P80" s="34"/>
      <c r="U80" s="35" t="str">
        <f t="shared" si="4"/>
        <v/>
      </c>
      <c r="X80"/>
      <c r="Y80" s="35" t="b">
        <f t="shared" si="5"/>
        <v>0</v>
      </c>
      <c r="Z80" s="35" t="b">
        <f t="shared" si="6"/>
        <v>0</v>
      </c>
      <c r="AA80" s="34"/>
    </row>
    <row r="81" spans="3:27" ht="16" x14ac:dyDescent="0.2">
      <c r="C81" s="64"/>
      <c r="D81" s="64"/>
      <c r="K81" s="42"/>
      <c r="O81" s="34"/>
      <c r="P81" s="34"/>
      <c r="U81" s="35" t="str">
        <f t="shared" si="4"/>
        <v/>
      </c>
      <c r="X81"/>
      <c r="Y81" s="35" t="b">
        <f t="shared" si="5"/>
        <v>0</v>
      </c>
      <c r="Z81" s="35" t="b">
        <f t="shared" si="6"/>
        <v>0</v>
      </c>
      <c r="AA81" s="34"/>
    </row>
    <row r="82" spans="3:27" ht="16" x14ac:dyDescent="0.2">
      <c r="C82" s="64"/>
      <c r="D82" s="64"/>
      <c r="K82" s="42"/>
      <c r="O82" s="34"/>
      <c r="P82" s="34"/>
      <c r="U82" s="35" t="str">
        <f t="shared" si="4"/>
        <v/>
      </c>
      <c r="X82"/>
      <c r="Y82" s="35" t="b">
        <f t="shared" si="5"/>
        <v>0</v>
      </c>
      <c r="Z82" s="35" t="b">
        <f t="shared" si="6"/>
        <v>0</v>
      </c>
      <c r="AA82" s="34"/>
    </row>
    <row r="83" spans="3:27" ht="16" x14ac:dyDescent="0.2">
      <c r="C83" s="64"/>
      <c r="D83" s="64"/>
      <c r="K83" s="42"/>
      <c r="O83" s="34"/>
      <c r="P83" s="34"/>
      <c r="U83" s="35" t="str">
        <f t="shared" si="4"/>
        <v/>
      </c>
      <c r="X83"/>
      <c r="Y83" s="35" t="b">
        <f t="shared" si="5"/>
        <v>0</v>
      </c>
      <c r="Z83" s="35" t="b">
        <f t="shared" si="6"/>
        <v>0</v>
      </c>
      <c r="AA83" s="34"/>
    </row>
    <row r="84" spans="3:27" ht="16" x14ac:dyDescent="0.2">
      <c r="C84" s="64"/>
      <c r="D84" s="64"/>
      <c r="K84" s="42"/>
      <c r="O84" s="34"/>
      <c r="P84" s="34"/>
      <c r="U84" s="35" t="str">
        <f t="shared" si="4"/>
        <v/>
      </c>
      <c r="X84"/>
      <c r="Y84" s="35" t="b">
        <f t="shared" si="5"/>
        <v>0</v>
      </c>
      <c r="Z84" s="35" t="b">
        <f t="shared" si="6"/>
        <v>0</v>
      </c>
      <c r="AA84" s="34"/>
    </row>
    <row r="85" spans="3:27" ht="16" x14ac:dyDescent="0.2">
      <c r="C85" s="64"/>
      <c r="D85" s="64"/>
      <c r="K85" s="42"/>
      <c r="O85" s="34"/>
      <c r="P85" s="34"/>
      <c r="U85" s="35" t="str">
        <f t="shared" si="4"/>
        <v/>
      </c>
      <c r="X85"/>
      <c r="Y85" s="35" t="b">
        <f t="shared" si="5"/>
        <v>0</v>
      </c>
      <c r="Z85" s="35" t="b">
        <f t="shared" si="6"/>
        <v>0</v>
      </c>
      <c r="AA85" s="34"/>
    </row>
    <row r="86" spans="3:27" ht="16" x14ac:dyDescent="0.2">
      <c r="C86" s="64"/>
      <c r="D86" s="64"/>
      <c r="K86" s="42"/>
      <c r="O86" s="34"/>
      <c r="P86" s="34"/>
      <c r="U86" s="35" t="str">
        <f t="shared" si="4"/>
        <v/>
      </c>
      <c r="X86"/>
      <c r="Y86" s="35" t="b">
        <f t="shared" si="5"/>
        <v>0</v>
      </c>
      <c r="Z86" s="35" t="b">
        <f t="shared" si="6"/>
        <v>0</v>
      </c>
      <c r="AA86" s="34"/>
    </row>
    <row r="87" spans="3:27" ht="16" x14ac:dyDescent="0.2">
      <c r="C87" s="64"/>
      <c r="D87" s="64"/>
      <c r="K87" s="42"/>
      <c r="O87" s="34"/>
      <c r="P87" s="34"/>
      <c r="U87" s="35" t="str">
        <f t="shared" si="4"/>
        <v/>
      </c>
      <c r="X87"/>
      <c r="Y87" s="35" t="b">
        <f t="shared" si="5"/>
        <v>0</v>
      </c>
      <c r="Z87" s="35" t="b">
        <f t="shared" si="6"/>
        <v>0</v>
      </c>
      <c r="AA87" s="34"/>
    </row>
    <row r="88" spans="3:27" ht="16" x14ac:dyDescent="0.2">
      <c r="C88" s="64"/>
      <c r="D88" s="64"/>
      <c r="K88" s="42"/>
      <c r="O88" s="34"/>
      <c r="P88" s="34"/>
      <c r="U88" s="35" t="str">
        <f t="shared" si="4"/>
        <v/>
      </c>
      <c r="X88"/>
      <c r="Y88" s="35" t="b">
        <f t="shared" si="5"/>
        <v>0</v>
      </c>
      <c r="Z88" s="35" t="b">
        <f t="shared" si="6"/>
        <v>0</v>
      </c>
      <c r="AA88" s="34"/>
    </row>
    <row r="89" spans="3:27" ht="16" x14ac:dyDescent="0.2">
      <c r="C89" s="64"/>
      <c r="D89" s="64"/>
      <c r="K89" s="42"/>
      <c r="O89" s="34"/>
      <c r="P89" s="34"/>
      <c r="U89" s="35" t="str">
        <f t="shared" si="4"/>
        <v/>
      </c>
      <c r="X89"/>
      <c r="Y89" s="35" t="b">
        <f t="shared" si="5"/>
        <v>0</v>
      </c>
      <c r="Z89" s="35" t="b">
        <f t="shared" si="6"/>
        <v>0</v>
      </c>
      <c r="AA89" s="34"/>
    </row>
    <row r="90" spans="3:27" ht="16" x14ac:dyDescent="0.2">
      <c r="C90" s="64"/>
      <c r="D90" s="64"/>
      <c r="K90" s="42"/>
      <c r="O90" s="34"/>
      <c r="P90" s="34"/>
      <c r="U90" s="35" t="str">
        <f t="shared" si="4"/>
        <v/>
      </c>
      <c r="X90"/>
      <c r="Y90" s="35" t="b">
        <f t="shared" si="5"/>
        <v>0</v>
      </c>
      <c r="Z90" s="35" t="b">
        <f t="shared" si="6"/>
        <v>0</v>
      </c>
      <c r="AA90" s="34"/>
    </row>
    <row r="91" spans="3:27" ht="16" x14ac:dyDescent="0.2">
      <c r="C91" s="64"/>
      <c r="D91" s="64"/>
      <c r="K91" s="42"/>
      <c r="O91" s="34"/>
      <c r="P91" s="34"/>
      <c r="U91" s="35" t="str">
        <f t="shared" si="4"/>
        <v/>
      </c>
      <c r="X91"/>
      <c r="Y91" s="35" t="b">
        <f t="shared" si="5"/>
        <v>0</v>
      </c>
      <c r="Z91" s="35" t="b">
        <f t="shared" si="6"/>
        <v>0</v>
      </c>
      <c r="AA91" s="34"/>
    </row>
    <row r="92" spans="3:27" ht="16" x14ac:dyDescent="0.2">
      <c r="C92" s="64"/>
      <c r="D92" s="64"/>
      <c r="K92" s="42"/>
      <c r="O92" s="34"/>
      <c r="P92" s="34"/>
      <c r="U92" s="35" t="str">
        <f t="shared" si="4"/>
        <v/>
      </c>
      <c r="X92"/>
      <c r="Y92" s="35" t="b">
        <f t="shared" si="5"/>
        <v>0</v>
      </c>
      <c r="Z92" s="35" t="b">
        <f t="shared" si="6"/>
        <v>0</v>
      </c>
      <c r="AA92" s="34"/>
    </row>
    <row r="93" spans="3:27" ht="16" x14ac:dyDescent="0.2">
      <c r="C93" s="64"/>
      <c r="D93" s="64"/>
      <c r="K93" s="42"/>
      <c r="O93" s="34"/>
      <c r="P93" s="34"/>
      <c r="U93" s="35" t="str">
        <f t="shared" si="4"/>
        <v/>
      </c>
      <c r="X93"/>
      <c r="Y93" s="35" t="b">
        <f t="shared" si="5"/>
        <v>0</v>
      </c>
      <c r="Z93" s="35" t="b">
        <f t="shared" si="6"/>
        <v>0</v>
      </c>
      <c r="AA93" s="34"/>
    </row>
    <row r="94" spans="3:27" ht="16" x14ac:dyDescent="0.2">
      <c r="C94" s="64"/>
      <c r="D94" s="64"/>
      <c r="K94" s="42"/>
      <c r="O94" s="34"/>
      <c r="P94" s="34"/>
      <c r="U94" s="35" t="str">
        <f t="shared" si="4"/>
        <v/>
      </c>
      <c r="X94"/>
      <c r="Y94" s="35" t="b">
        <f t="shared" si="5"/>
        <v>0</v>
      </c>
      <c r="Z94" s="35" t="b">
        <f t="shared" si="6"/>
        <v>0</v>
      </c>
      <c r="AA94" s="34"/>
    </row>
    <row r="95" spans="3:27" ht="16" x14ac:dyDescent="0.2">
      <c r="C95" s="64"/>
      <c r="D95" s="64"/>
      <c r="K95" s="42"/>
      <c r="O95" s="34"/>
      <c r="P95" s="34"/>
      <c r="U95" s="35" t="str">
        <f t="shared" si="4"/>
        <v/>
      </c>
      <c r="X95"/>
      <c r="Y95" s="35" t="b">
        <f t="shared" si="5"/>
        <v>0</v>
      </c>
      <c r="Z95" s="35" t="b">
        <f t="shared" si="6"/>
        <v>0</v>
      </c>
      <c r="AA95" s="34"/>
    </row>
    <row r="96" spans="3:27" ht="16" x14ac:dyDescent="0.2">
      <c r="C96" s="64"/>
      <c r="D96" s="64"/>
      <c r="K96" s="42"/>
      <c r="O96" s="34"/>
      <c r="P96" s="34"/>
      <c r="U96" s="35" t="str">
        <f t="shared" si="4"/>
        <v/>
      </c>
      <c r="X96"/>
      <c r="Y96" s="35" t="b">
        <f t="shared" si="5"/>
        <v>0</v>
      </c>
      <c r="Z96" s="35" t="b">
        <f t="shared" si="6"/>
        <v>0</v>
      </c>
      <c r="AA96" s="34"/>
    </row>
    <row r="97" spans="3:27" ht="16" x14ac:dyDescent="0.2">
      <c r="C97" s="64"/>
      <c r="D97" s="64"/>
      <c r="K97" s="42"/>
      <c r="O97" s="34"/>
      <c r="P97" s="34"/>
      <c r="U97" s="35" t="str">
        <f t="shared" si="4"/>
        <v/>
      </c>
      <c r="X97"/>
      <c r="Y97" s="35" t="b">
        <f t="shared" si="5"/>
        <v>0</v>
      </c>
      <c r="Z97" s="35" t="b">
        <f t="shared" si="6"/>
        <v>0</v>
      </c>
      <c r="AA97" s="34"/>
    </row>
    <row r="98" spans="3:27" ht="16" x14ac:dyDescent="0.2">
      <c r="C98" s="64"/>
      <c r="D98" s="64"/>
      <c r="K98" s="42"/>
      <c r="O98" s="34"/>
      <c r="P98" s="34"/>
      <c r="U98" s="35" t="str">
        <f t="shared" si="4"/>
        <v/>
      </c>
      <c r="X98"/>
      <c r="Y98" s="35" t="b">
        <f t="shared" si="5"/>
        <v>0</v>
      </c>
      <c r="Z98" s="35" t="b">
        <f t="shared" si="6"/>
        <v>0</v>
      </c>
      <c r="AA98" s="34"/>
    </row>
    <row r="99" spans="3:27" ht="16" x14ac:dyDescent="0.2">
      <c r="C99" s="64"/>
      <c r="D99" s="64"/>
      <c r="K99" s="42"/>
      <c r="O99" s="34"/>
      <c r="P99" s="34"/>
      <c r="U99" s="35" t="str">
        <f t="shared" ref="U99:U100" si="7">IF(A99&lt;&gt;"",COUNTIF(N99,TRUE)+COUNTIF(Q99,"Jabber")+ COUNTIF(Q99, "MSTV")+COUNTIF(R99,TRUE)+COUNTIF(S99,TRUE)+COUNTIF(T99,TRUE),"")</f>
        <v/>
      </c>
      <c r="X99"/>
      <c r="Y99" s="35" t="b">
        <f t="shared" si="5"/>
        <v>0</v>
      </c>
      <c r="Z99" s="35" t="b">
        <f t="shared" si="6"/>
        <v>0</v>
      </c>
      <c r="AA99" s="34"/>
    </row>
    <row r="100" spans="3:27" ht="16" x14ac:dyDescent="0.2">
      <c r="C100" s="64"/>
      <c r="D100" s="64"/>
      <c r="K100" s="42"/>
      <c r="O100" s="34"/>
      <c r="P100" s="34"/>
      <c r="U100" s="35" t="str">
        <f t="shared" si="7"/>
        <v/>
      </c>
      <c r="X100"/>
      <c r="Y100" s="35" t="b">
        <f t="shared" si="5"/>
        <v>0</v>
      </c>
      <c r="Z100" s="35" t="b">
        <f t="shared" si="6"/>
        <v>0</v>
      </c>
      <c r="AA100" s="34"/>
    </row>
  </sheetData>
  <sheetProtection formatColumns="0" formatRows="0" insertRows="0" deleteRows="0" autoFilter="0"/>
  <dataConsolidate/>
  <mergeCells count="3">
    <mergeCell ref="A1:L1"/>
    <mergeCell ref="V1:X1"/>
    <mergeCell ref="N1:U1"/>
  </mergeCells>
  <conditionalFormatting sqref="P3:P10">
    <cfRule type="expression" dxfId="205" priority="2">
      <formula>ISERROR(P3)</formula>
    </cfRule>
  </conditionalFormatting>
  <dataValidations count="4">
    <dataValidation type="list" allowBlank="1" showInputMessage="1" showErrorMessage="1" sqref="A2" xr:uid="{00000000-0002-0000-0100-000000000000}">
      <formula1>list_phonetypes</formula1>
    </dataValidation>
    <dataValidation type="list" allowBlank="1" showInputMessage="1" showErrorMessage="1" sqref="Q2 L3:L22 W2:W22 N3:N27 R3:T100" xr:uid="{00000000-0002-0000-0100-000001000000}">
      <formula1>list_tf</formula1>
    </dataValidation>
    <dataValidation type="list" allowBlank="1" showInputMessage="1" showErrorMessage="1" sqref="V3:V100 W23:W1048576" xr:uid="{00000000-0002-0000-0100-000002000000}">
      <formula1>list_callrecording</formula1>
    </dataValidation>
    <dataValidation type="list" allowBlank="1" showInputMessage="1" showErrorMessage="1" sqref="AC3:AC1048576" xr:uid="{00000000-0002-0000-0100-000003000000}">
      <formula1>list_yesno</formula1>
    </dataValidation>
  </dataValidations>
  <pageMargins left="0.7" right="0.7" top="0.75" bottom="0.75" header="0.3" footer="0.3"/>
  <pageSetup orientation="portrait" horizontalDpi="4294967295" verticalDpi="4294967295" r:id="rId1"/>
  <ignoredErrors>
    <ignoredError sqref="Y101:Y1048576 J90:J1048576 M2" listDataValidation="1"/>
    <ignoredError sqref="Z3" unlockedFormula="1"/>
  </ignoredErrors>
  <tableParts count="1">
    <tablePart r:id="rId2"/>
  </tableParts>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4000000}">
          <x14:formula1>
            <xm:f>Lists!$C$7:$C$9</xm:f>
          </x14:formula1>
          <xm:sqref>A1 A101:A1048576</xm:sqref>
        </x14:dataValidation>
        <x14:dataValidation type="list" allowBlank="1" showInputMessage="1" showErrorMessage="1" xr:uid="{00000000-0002-0000-0100-000005000000}">
          <x14:formula1>
            <xm:f>Lists!$C$2:$C$7</xm:f>
          </x14:formula1>
          <xm:sqref>A3:A100</xm:sqref>
        </x14:dataValidation>
        <x14:dataValidation type="list" allowBlank="1" showInputMessage="1" showErrorMessage="1" xr:uid="{00000000-0002-0000-0100-000006000000}">
          <x14:formula1>
            <xm:f>Lists!$A$2:$A$3</xm:f>
          </x14:formula1>
          <xm:sqref>N28:N1048576 L23:L1048576 Y101:Z1048576</xm:sqref>
        </x14:dataValidation>
        <x14:dataValidation type="list" allowBlank="1" showInputMessage="1" showErrorMessage="1" xr:uid="{00000000-0002-0000-0100-000007000000}">
          <x14:formula1>
            <xm:f>'/Users/garyflynn/Library/Containers/com.microsoft.Excel/Data/Documents/C:\Users\matthew.coffey\Desktop\[fixed ISDH Labs DW   09212017.xlsx]Lists'!#REF!</xm:f>
          </x14:formula1>
          <xm:sqref>Q101:Q1048576 R101:T1048576</xm:sqref>
        </x14:dataValidation>
        <x14:dataValidation type="list" allowBlank="1" showInputMessage="1" showErrorMessage="1" xr:uid="{00000000-0002-0000-0100-000008000000}">
          <x14:formula1>
            <xm:f>Lists!$H$2:$H$3</xm:f>
          </x14:formula1>
          <xm:sqref>M1:M1048576</xm:sqref>
        </x14:dataValidation>
        <x14:dataValidation type="list" allowBlank="1" showInputMessage="1" showErrorMessage="1" xr:uid="{00000000-0002-0000-0100-000009000000}">
          <x14:formula1>
            <xm:f>Lists!$E$2:$E$6</xm:f>
          </x14:formula1>
          <xm:sqref>J3:J1048576</xm:sqref>
        </x14:dataValidation>
        <x14:dataValidation type="list" allowBlank="1" showInputMessage="1" showErrorMessage="1" xr:uid="{00000000-0002-0000-0100-00000A000000}">
          <x14:formula1>
            <xm:f>Lists!$A$26:$A$51</xm:f>
          </x14:formula1>
          <xm:sqref>O1:O2 O101:O1048576</xm:sqref>
        </x14:dataValidation>
        <x14:dataValidation type="list" allowBlank="1" showInputMessage="1" showErrorMessage="1" xr:uid="{00000000-0002-0000-0100-00000B000000}">
          <x14:formula1>
            <xm:f>Lists!$F$15:$F$27</xm:f>
          </x14:formula1>
          <xm:sqref>O3:O100</xm:sqref>
        </x14:dataValidation>
        <x14:dataValidation type="list" allowBlank="1" showInputMessage="1" showErrorMessage="1" xr:uid="{00000000-0002-0000-0100-00000C000000}">
          <x14:formula1>
            <xm:f>Lists!$J$2:$J$4</xm:f>
          </x14:formula1>
          <xm:sqref>Q3:Q100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A52"/>
  <sheetViews>
    <sheetView zoomScale="115" zoomScaleNormal="115" workbookViewId="0">
      <selection activeCell="C6" sqref="C6"/>
    </sheetView>
  </sheetViews>
  <sheetFormatPr baseColWidth="10" defaultColWidth="9.1640625" defaultRowHeight="15" x14ac:dyDescent="0.2"/>
  <cols>
    <col min="1" max="1" width="12.33203125" bestFit="1" customWidth="1"/>
    <col min="2" max="2" width="10.83203125" bestFit="1" customWidth="1"/>
    <col min="3" max="3" width="14.6640625" bestFit="1" customWidth="1"/>
    <col min="4" max="4" width="17.83203125" bestFit="1" customWidth="1"/>
    <col min="5" max="5" width="22.1640625" bestFit="1" customWidth="1"/>
    <col min="6" max="6" width="13.5" bestFit="1" customWidth="1"/>
    <col min="7" max="7" width="14.33203125" bestFit="1" customWidth="1"/>
    <col min="8" max="8" width="18" bestFit="1" customWidth="1"/>
    <col min="9" max="9" width="20.83203125" bestFit="1" customWidth="1"/>
    <col min="10" max="10" width="12.33203125" bestFit="1" customWidth="1"/>
    <col min="11" max="11" width="27.33203125" bestFit="1" customWidth="1"/>
    <col min="12" max="12" width="27.33203125" customWidth="1"/>
    <col min="13" max="13" width="15.5" bestFit="1" customWidth="1"/>
    <col min="14" max="14" width="10.83203125" bestFit="1" customWidth="1"/>
    <col min="15" max="15" width="27.33203125" bestFit="1" customWidth="1"/>
    <col min="16" max="16" width="20.83203125" bestFit="1" customWidth="1"/>
    <col min="17" max="17" width="21.5" bestFit="1" customWidth="1"/>
    <col min="18" max="18" width="10.83203125" bestFit="1" customWidth="1"/>
    <col min="19" max="19" width="27.33203125" bestFit="1" customWidth="1"/>
    <col min="20" max="20" width="27.33203125" customWidth="1"/>
    <col min="21" max="21" width="21.5" bestFit="1" customWidth="1"/>
    <col min="22" max="22" width="10.83203125" bestFit="1" customWidth="1"/>
    <col min="23" max="23" width="27.33203125" bestFit="1" customWidth="1"/>
    <col min="24" max="24" width="27.33203125" customWidth="1"/>
    <col min="25" max="25" width="21.5" bestFit="1" customWidth="1"/>
    <col min="26" max="26" width="12.33203125" bestFit="1" customWidth="1"/>
    <col min="27" max="27" width="27.33203125" bestFit="1" customWidth="1"/>
    <col min="28" max="28" width="27.33203125" customWidth="1"/>
    <col min="29" max="29" width="21.5" bestFit="1" customWidth="1"/>
    <col min="30" max="30" width="10.83203125" bestFit="1" customWidth="1"/>
    <col min="31" max="31" width="27.33203125" bestFit="1" customWidth="1"/>
    <col min="32" max="32" width="27.33203125" customWidth="1"/>
    <col min="33" max="33" width="21.5" bestFit="1" customWidth="1"/>
    <col min="34" max="34" width="10.83203125" bestFit="1" customWidth="1"/>
    <col min="35" max="35" width="27.33203125" bestFit="1" customWidth="1"/>
    <col min="36" max="36" width="27.33203125" customWidth="1"/>
    <col min="37" max="37" width="21.5" bestFit="1" customWidth="1"/>
    <col min="38" max="38" width="10.83203125" bestFit="1" customWidth="1"/>
    <col min="39" max="39" width="27.33203125" bestFit="1" customWidth="1"/>
    <col min="40" max="40" width="27.33203125" customWidth="1"/>
    <col min="41" max="41" width="21.5" bestFit="1" customWidth="1"/>
    <col min="42" max="42" width="12" bestFit="1" customWidth="1"/>
    <col min="43" max="43" width="27.33203125" bestFit="1" customWidth="1"/>
    <col min="44" max="44" width="27.33203125" customWidth="1"/>
    <col min="45" max="45" width="22.6640625" bestFit="1" customWidth="1"/>
    <col min="46" max="46" width="12.33203125" bestFit="1" customWidth="1"/>
    <col min="47" max="47" width="27.33203125" bestFit="1" customWidth="1"/>
    <col min="48" max="48" width="27.33203125" customWidth="1"/>
    <col min="49" max="49" width="22.6640625" bestFit="1" customWidth="1"/>
    <col min="50" max="50" width="12" bestFit="1" customWidth="1"/>
    <col min="51" max="51" width="27.33203125" bestFit="1" customWidth="1"/>
    <col min="52" max="52" width="27.33203125" customWidth="1"/>
    <col min="53" max="53" width="22.6640625" bestFit="1" customWidth="1"/>
    <col min="54" max="54" width="12" bestFit="1" customWidth="1"/>
    <col min="55" max="55" width="27.33203125" bestFit="1" customWidth="1"/>
    <col min="56" max="56" width="27.33203125" customWidth="1"/>
    <col min="57" max="57" width="22.6640625" bestFit="1" customWidth="1"/>
    <col min="58" max="58" width="12" bestFit="1" customWidth="1"/>
    <col min="59" max="59" width="27.33203125" bestFit="1" customWidth="1"/>
    <col min="60" max="60" width="27.33203125" customWidth="1"/>
    <col min="61" max="61" width="22.6640625" bestFit="1" customWidth="1"/>
    <col min="62" max="62" width="12.33203125" bestFit="1" customWidth="1"/>
    <col min="63" max="63" width="27.33203125" bestFit="1" customWidth="1"/>
    <col min="64" max="64" width="27.33203125" customWidth="1"/>
    <col min="65" max="65" width="22.6640625" bestFit="1" customWidth="1"/>
    <col min="66" max="66" width="12" bestFit="1" customWidth="1"/>
    <col min="67" max="67" width="27.33203125" bestFit="1" customWidth="1"/>
    <col min="68" max="68" width="27.33203125" customWidth="1"/>
    <col min="69" max="69" width="22.6640625" bestFit="1" customWidth="1"/>
    <col min="70" max="70" width="12" bestFit="1" customWidth="1"/>
    <col min="71" max="71" width="27.33203125" bestFit="1" customWidth="1"/>
    <col min="72" max="72" width="27.33203125" customWidth="1"/>
    <col min="73" max="73" width="22.6640625" bestFit="1" customWidth="1"/>
    <col min="74" max="74" width="12" bestFit="1" customWidth="1"/>
    <col min="75" max="75" width="27.33203125" bestFit="1" customWidth="1"/>
    <col min="76" max="76" width="27.33203125" customWidth="1"/>
    <col min="77" max="77" width="22.6640625" bestFit="1" customWidth="1"/>
    <col min="78" max="78" width="12" bestFit="1" customWidth="1"/>
    <col min="79" max="79" width="27.33203125" bestFit="1" customWidth="1"/>
    <col min="80" max="80" width="27.33203125" customWidth="1"/>
    <col min="81" max="81" width="22.6640625" bestFit="1" customWidth="1"/>
    <col min="82" max="82" width="12" bestFit="1" customWidth="1"/>
    <col min="83" max="83" width="27.33203125" bestFit="1" customWidth="1"/>
    <col min="84" max="84" width="27.33203125" customWidth="1"/>
    <col min="85" max="85" width="22.6640625" bestFit="1" customWidth="1"/>
    <col min="86" max="86" width="12" bestFit="1" customWidth="1"/>
    <col min="87" max="87" width="27.33203125" bestFit="1" customWidth="1"/>
    <col min="88" max="88" width="27.33203125" customWidth="1"/>
    <col min="89" max="89" width="22.6640625" bestFit="1" customWidth="1"/>
    <col min="90" max="90" width="12" bestFit="1" customWidth="1"/>
    <col min="91" max="91" width="27.33203125" bestFit="1" customWidth="1"/>
    <col min="92" max="92" width="27.33203125" customWidth="1"/>
    <col min="93" max="93" width="22.6640625" bestFit="1" customWidth="1"/>
    <col min="94" max="94" width="12" bestFit="1" customWidth="1"/>
    <col min="95" max="95" width="27.33203125" bestFit="1" customWidth="1"/>
    <col min="96" max="96" width="27.33203125" customWidth="1"/>
    <col min="97" max="97" width="22.6640625" bestFit="1" customWidth="1"/>
    <col min="98" max="98" width="12" bestFit="1" customWidth="1"/>
    <col min="99" max="99" width="27.33203125" bestFit="1" customWidth="1"/>
    <col min="100" max="100" width="27.33203125" customWidth="1"/>
    <col min="101" max="101" width="22.6640625" bestFit="1" customWidth="1"/>
    <col min="102" max="102" width="12" bestFit="1" customWidth="1"/>
    <col min="103" max="103" width="27.33203125" bestFit="1" customWidth="1"/>
    <col min="104" max="104" width="27.33203125" customWidth="1"/>
    <col min="105" max="105" width="22.6640625" bestFit="1" customWidth="1"/>
  </cols>
  <sheetData>
    <row r="1" spans="1:105" s="34" customFormat="1" ht="15" customHeight="1" x14ac:dyDescent="0.2">
      <c r="A1" s="34" t="s">
        <v>83</v>
      </c>
      <c r="B1" s="35" t="s">
        <v>84</v>
      </c>
      <c r="C1" s="34" t="s">
        <v>85</v>
      </c>
      <c r="D1" s="35" t="s">
        <v>86</v>
      </c>
      <c r="E1" s="35" t="s">
        <v>87</v>
      </c>
      <c r="F1" s="35" t="s">
        <v>88</v>
      </c>
      <c r="G1" s="34" t="s">
        <v>89</v>
      </c>
      <c r="H1" s="35" t="s">
        <v>90</v>
      </c>
      <c r="I1" s="34" t="s">
        <v>91</v>
      </c>
      <c r="J1" s="34" t="s">
        <v>92</v>
      </c>
      <c r="K1" s="34" t="s">
        <v>93</v>
      </c>
      <c r="L1" s="34" t="s">
        <v>94</v>
      </c>
      <c r="M1" s="34" t="s">
        <v>95</v>
      </c>
      <c r="N1" s="34" t="s">
        <v>96</v>
      </c>
      <c r="O1" s="34" t="s">
        <v>97</v>
      </c>
      <c r="P1" s="35" t="s">
        <v>98</v>
      </c>
      <c r="Q1" s="34" t="s">
        <v>99</v>
      </c>
      <c r="R1" s="34" t="s">
        <v>100</v>
      </c>
      <c r="S1" s="34" t="s">
        <v>101</v>
      </c>
      <c r="T1" s="35" t="s">
        <v>102</v>
      </c>
      <c r="U1" s="34" t="s">
        <v>103</v>
      </c>
      <c r="V1" s="34" t="s">
        <v>104</v>
      </c>
      <c r="W1" s="34" t="s">
        <v>105</v>
      </c>
      <c r="X1" s="34" t="s">
        <v>106</v>
      </c>
      <c r="Y1" s="34" t="s">
        <v>107</v>
      </c>
      <c r="Z1" s="34" t="s">
        <v>108</v>
      </c>
      <c r="AA1" s="34" t="s">
        <v>109</v>
      </c>
      <c r="AB1" s="34" t="s">
        <v>110</v>
      </c>
      <c r="AC1" s="34" t="s">
        <v>111</v>
      </c>
      <c r="AD1" s="34" t="s">
        <v>112</v>
      </c>
      <c r="AE1" s="34" t="s">
        <v>113</v>
      </c>
      <c r="AF1" s="34" t="s">
        <v>114</v>
      </c>
      <c r="AG1" s="34" t="s">
        <v>115</v>
      </c>
      <c r="AH1" s="34" t="s">
        <v>116</v>
      </c>
      <c r="AI1" s="34" t="s">
        <v>117</v>
      </c>
      <c r="AJ1" s="34" t="s">
        <v>118</v>
      </c>
      <c r="AK1" s="34" t="s">
        <v>119</v>
      </c>
      <c r="AL1" s="34" t="s">
        <v>120</v>
      </c>
      <c r="AM1" s="34" t="s">
        <v>121</v>
      </c>
      <c r="AN1" s="34" t="s">
        <v>122</v>
      </c>
      <c r="AO1" s="34" t="s">
        <v>123</v>
      </c>
      <c r="AP1" s="34" t="s">
        <v>124</v>
      </c>
      <c r="AQ1" s="34" t="s">
        <v>125</v>
      </c>
      <c r="AR1" s="34" t="s">
        <v>126</v>
      </c>
      <c r="AS1" s="34" t="s">
        <v>127</v>
      </c>
      <c r="AT1" s="34" t="s">
        <v>128</v>
      </c>
      <c r="AU1" s="34" t="s">
        <v>129</v>
      </c>
      <c r="AV1" s="34" t="s">
        <v>130</v>
      </c>
      <c r="AW1" s="34" t="s">
        <v>131</v>
      </c>
      <c r="AX1" s="34" t="s">
        <v>132</v>
      </c>
      <c r="AY1" s="34" t="s">
        <v>133</v>
      </c>
      <c r="AZ1" s="34" t="s">
        <v>134</v>
      </c>
      <c r="BA1" s="34" t="s">
        <v>135</v>
      </c>
      <c r="BB1" s="34" t="s">
        <v>136</v>
      </c>
      <c r="BC1" s="34" t="s">
        <v>137</v>
      </c>
      <c r="BD1" s="34" t="s">
        <v>138</v>
      </c>
      <c r="BE1" s="34" t="s">
        <v>139</v>
      </c>
      <c r="BF1" s="34" t="s">
        <v>140</v>
      </c>
      <c r="BG1" s="34" t="s">
        <v>141</v>
      </c>
      <c r="BH1" s="34" t="s">
        <v>142</v>
      </c>
      <c r="BI1" s="34" t="s">
        <v>143</v>
      </c>
      <c r="BJ1" s="34" t="s">
        <v>144</v>
      </c>
      <c r="BK1" s="34" t="s">
        <v>145</v>
      </c>
      <c r="BL1" s="34" t="s">
        <v>146</v>
      </c>
      <c r="BM1" s="34" t="s">
        <v>147</v>
      </c>
      <c r="BN1" s="34" t="s">
        <v>148</v>
      </c>
      <c r="BO1" s="34" t="s">
        <v>149</v>
      </c>
      <c r="BP1" s="34" t="s">
        <v>150</v>
      </c>
      <c r="BQ1" s="34" t="s">
        <v>151</v>
      </c>
      <c r="BR1" s="34" t="s">
        <v>152</v>
      </c>
      <c r="BS1" s="34" t="s">
        <v>153</v>
      </c>
      <c r="BT1" s="34" t="s">
        <v>154</v>
      </c>
      <c r="BU1" s="34" t="s">
        <v>155</v>
      </c>
      <c r="BV1" s="34" t="s">
        <v>156</v>
      </c>
      <c r="BW1" s="34" t="s">
        <v>157</v>
      </c>
      <c r="BX1" s="34" t="s">
        <v>158</v>
      </c>
      <c r="BY1" s="34" t="s">
        <v>159</v>
      </c>
      <c r="BZ1" s="34" t="s">
        <v>160</v>
      </c>
      <c r="CA1" s="34" t="s">
        <v>161</v>
      </c>
      <c r="CB1" s="34" t="s">
        <v>162</v>
      </c>
      <c r="CC1" s="34" t="s">
        <v>163</v>
      </c>
      <c r="CD1" s="34" t="s">
        <v>164</v>
      </c>
      <c r="CE1" s="34" t="s">
        <v>165</v>
      </c>
      <c r="CF1" s="34" t="s">
        <v>166</v>
      </c>
      <c r="CG1" s="34" t="s">
        <v>167</v>
      </c>
      <c r="CH1" s="34" t="s">
        <v>168</v>
      </c>
      <c r="CI1" s="34" t="s">
        <v>169</v>
      </c>
      <c r="CJ1" s="34" t="s">
        <v>170</v>
      </c>
      <c r="CK1" s="34" t="s">
        <v>171</v>
      </c>
      <c r="CL1" s="34" t="s">
        <v>172</v>
      </c>
      <c r="CM1" s="34" t="s">
        <v>173</v>
      </c>
      <c r="CN1" s="34" t="s">
        <v>174</v>
      </c>
      <c r="CO1" s="34" t="s">
        <v>175</v>
      </c>
      <c r="CP1" s="34" t="s">
        <v>176</v>
      </c>
      <c r="CQ1" s="34" t="s">
        <v>177</v>
      </c>
      <c r="CR1" s="34" t="s">
        <v>178</v>
      </c>
      <c r="CS1" s="34" t="s">
        <v>179</v>
      </c>
      <c r="CT1" s="34" t="s">
        <v>180</v>
      </c>
      <c r="CU1" s="34" t="s">
        <v>181</v>
      </c>
      <c r="CV1" s="34" t="s">
        <v>182</v>
      </c>
      <c r="CW1" s="34" t="s">
        <v>183</v>
      </c>
      <c r="CX1" s="34" t="s">
        <v>184</v>
      </c>
      <c r="CY1" s="34" t="s">
        <v>185</v>
      </c>
      <c r="CZ1" s="34" t="s">
        <v>186</v>
      </c>
      <c r="DA1" s="34" t="s">
        <v>187</v>
      </c>
    </row>
    <row r="2" spans="1:105" s="34" customFormat="1" x14ac:dyDescent="0.2">
      <c r="A2" s="36"/>
      <c r="B2" s="37" t="e">
        <f>VLOOKUP(A2, 'Profile Build (Required)'!B:D, 3, FALSE)</f>
        <v>#N/A</v>
      </c>
      <c r="C2" s="38"/>
      <c r="D2" s="39">
        <f t="shared" ref="D2:D32" si="0">COUNT(A2,J2:DA2)</f>
        <v>0</v>
      </c>
      <c r="E2" s="39" t="e">
        <f t="shared" ref="E2:E17" si="1">SUM(F2+G2)</f>
        <v>#N/A</v>
      </c>
      <c r="F2" s="39" t="e">
        <f t="shared" ref="F2:F17" si="2">VLOOKUP(H2,list_keys,2,FALSE)</f>
        <v>#N/A</v>
      </c>
      <c r="G2" s="40">
        <f t="shared" ref="G2:G17" si="3">SUM(I2*32)</f>
        <v>0</v>
      </c>
      <c r="H2" s="39" t="e">
        <f>VLOOKUP(A2,'Profile Build (Required)'!B:O,15,FALSE)</f>
        <v>#N/A</v>
      </c>
      <c r="J2" s="38"/>
      <c r="K2" s="35"/>
      <c r="L2" s="41"/>
      <c r="M2" s="38"/>
      <c r="N2" s="38"/>
      <c r="O2" s="35"/>
      <c r="P2" s="41"/>
      <c r="Q2" s="38"/>
      <c r="R2" s="38"/>
      <c r="S2" s="35"/>
      <c r="T2" s="41"/>
      <c r="U2" s="38"/>
      <c r="V2" s="38"/>
      <c r="W2" s="35"/>
      <c r="X2" s="41"/>
      <c r="Y2" s="38"/>
      <c r="AA2" s="35"/>
      <c r="AB2" s="41"/>
      <c r="AC2" s="38"/>
      <c r="AD2" s="38"/>
      <c r="AE2" s="35"/>
      <c r="AF2" s="41"/>
      <c r="AG2" s="38"/>
      <c r="AH2" s="38"/>
      <c r="AI2" s="35"/>
      <c r="AJ2" s="41"/>
      <c r="AK2" s="38"/>
      <c r="AL2" s="38"/>
      <c r="AM2" s="35"/>
      <c r="AN2" s="41"/>
      <c r="AQ2" s="35"/>
      <c r="AR2" s="41"/>
      <c r="AT2" s="38"/>
      <c r="AU2" s="35"/>
      <c r="AV2" s="41"/>
      <c r="AW2" s="38"/>
      <c r="AX2" s="38"/>
      <c r="AY2" s="35"/>
      <c r="AZ2" s="41"/>
      <c r="BA2" s="38"/>
      <c r="BB2" s="38"/>
      <c r="BC2" s="35"/>
      <c r="BD2" s="41"/>
      <c r="BE2" s="38"/>
      <c r="BF2" s="38"/>
      <c r="BG2" s="35"/>
      <c r="BH2" s="41"/>
      <c r="BI2" s="38"/>
      <c r="BJ2" s="38"/>
      <c r="BK2" s="35"/>
      <c r="BL2" s="41"/>
      <c r="BM2" s="38"/>
      <c r="BN2" s="38"/>
      <c r="BO2" s="35"/>
      <c r="BP2" s="41"/>
      <c r="BQ2" s="38"/>
      <c r="BR2" s="38"/>
      <c r="BS2" s="35"/>
      <c r="BT2" s="41"/>
      <c r="BU2" s="38"/>
      <c r="BV2" s="38"/>
      <c r="BW2" s="35"/>
      <c r="BX2" s="41"/>
      <c r="CA2" s="35"/>
      <c r="CB2" s="41"/>
      <c r="CE2" s="35"/>
      <c r="CF2" s="41"/>
      <c r="CI2" s="35"/>
      <c r="CJ2" s="41"/>
      <c r="CM2" s="35"/>
      <c r="CN2" s="41"/>
      <c r="CQ2" s="35"/>
      <c r="CR2" s="41"/>
      <c r="CU2" s="35"/>
      <c r="CV2" s="41"/>
      <c r="CY2" s="35"/>
      <c r="CZ2" s="41"/>
    </row>
    <row r="3" spans="1:105" s="34" customFormat="1" x14ac:dyDescent="0.2">
      <c r="A3" s="36"/>
      <c r="B3" s="37" t="e">
        <f>VLOOKUP(A3, 'Profile Build (Required)'!B:D, 3, FALSE)</f>
        <v>#N/A</v>
      </c>
      <c r="C3" s="38"/>
      <c r="D3" s="39">
        <f t="shared" si="0"/>
        <v>0</v>
      </c>
      <c r="E3" s="39" t="e">
        <f t="shared" si="1"/>
        <v>#N/A</v>
      </c>
      <c r="F3" s="39" t="e">
        <f t="shared" si="2"/>
        <v>#N/A</v>
      </c>
      <c r="G3" s="40">
        <f t="shared" si="3"/>
        <v>0</v>
      </c>
      <c r="H3" s="39" t="e">
        <f>VLOOKUP(A3,'Profile Build (Required)'!B:O,15,FALSE)</f>
        <v>#N/A</v>
      </c>
      <c r="K3" s="35"/>
      <c r="L3" s="41"/>
      <c r="O3" s="35"/>
      <c r="P3" s="41"/>
      <c r="S3" s="35"/>
      <c r="T3" s="41"/>
      <c r="W3" s="35"/>
      <c r="X3" s="41"/>
      <c r="AA3" s="35"/>
      <c r="AB3" s="41"/>
      <c r="AE3" s="35"/>
      <c r="AF3" s="41"/>
      <c r="AI3" s="35"/>
      <c r="AJ3" s="41"/>
      <c r="AM3" s="35"/>
      <c r="AN3" s="41"/>
      <c r="AQ3" s="35"/>
      <c r="AR3" s="41"/>
      <c r="AU3" s="35"/>
      <c r="AV3" s="41"/>
      <c r="AY3" s="35"/>
      <c r="AZ3" s="41"/>
      <c r="BC3" s="35"/>
      <c r="BD3" s="41"/>
      <c r="BG3" s="35"/>
      <c r="BH3" s="41"/>
      <c r="BK3" s="35"/>
      <c r="BL3" s="41"/>
      <c r="BO3" s="35"/>
      <c r="BP3" s="41"/>
      <c r="BS3" s="35"/>
      <c r="BT3" s="41"/>
      <c r="BW3" s="35"/>
      <c r="BX3" s="41"/>
      <c r="CA3" s="35"/>
      <c r="CB3" s="41"/>
      <c r="CE3" s="35"/>
      <c r="CF3" s="41"/>
      <c r="CI3" s="35"/>
      <c r="CJ3" s="41"/>
      <c r="CM3" s="35"/>
      <c r="CN3" s="41"/>
      <c r="CQ3" s="35"/>
      <c r="CR3" s="41"/>
      <c r="CU3" s="35"/>
      <c r="CV3" s="41"/>
      <c r="CY3" s="35"/>
      <c r="CZ3" s="41"/>
    </row>
    <row r="4" spans="1:105" s="34" customFormat="1" x14ac:dyDescent="0.2">
      <c r="A4" s="36"/>
      <c r="B4" s="37" t="e">
        <f>VLOOKUP(A4, 'Profile Build (Required)'!B:D, 3, FALSE)</f>
        <v>#N/A</v>
      </c>
      <c r="C4" s="38"/>
      <c r="D4" s="39">
        <f t="shared" si="0"/>
        <v>0</v>
      </c>
      <c r="E4" s="39" t="e">
        <f t="shared" si="1"/>
        <v>#N/A</v>
      </c>
      <c r="F4" s="39" t="e">
        <f t="shared" si="2"/>
        <v>#N/A</v>
      </c>
      <c r="G4" s="40">
        <f t="shared" si="3"/>
        <v>0</v>
      </c>
      <c r="H4" s="39" t="e">
        <f>VLOOKUP(A4,'Profile Build (Required)'!B:O,15,FALSE)</f>
        <v>#N/A</v>
      </c>
      <c r="K4" s="35"/>
      <c r="L4" s="41"/>
      <c r="O4" s="35"/>
      <c r="P4" s="41"/>
      <c r="S4" s="35"/>
      <c r="T4" s="41"/>
      <c r="W4" s="35"/>
      <c r="X4" s="41"/>
      <c r="AA4" s="35"/>
      <c r="AB4" s="41"/>
      <c r="AE4" s="35"/>
      <c r="AF4" s="41"/>
      <c r="AI4" s="35"/>
      <c r="AJ4" s="41"/>
      <c r="AM4" s="35"/>
      <c r="AN4" s="41"/>
      <c r="AQ4" s="35"/>
      <c r="AR4" s="41"/>
      <c r="AU4" s="35"/>
      <c r="AV4" s="41"/>
      <c r="AY4" s="35"/>
      <c r="AZ4" s="41"/>
      <c r="BC4" s="35"/>
      <c r="BD4" s="41"/>
      <c r="BG4" s="35"/>
      <c r="BH4" s="41"/>
      <c r="BK4" s="35"/>
      <c r="BL4" s="41"/>
      <c r="BO4" s="35"/>
      <c r="BP4" s="41"/>
      <c r="BS4" s="35"/>
      <c r="BT4" s="41"/>
      <c r="BW4" s="35"/>
      <c r="BX4" s="41"/>
      <c r="CA4" s="35"/>
      <c r="CB4" s="41"/>
      <c r="CE4" s="35"/>
      <c r="CF4" s="41"/>
      <c r="CI4" s="35"/>
      <c r="CJ4" s="41"/>
      <c r="CM4" s="35"/>
      <c r="CN4" s="41"/>
      <c r="CQ4" s="35"/>
      <c r="CR4" s="41"/>
      <c r="CU4" s="35"/>
      <c r="CV4" s="41"/>
      <c r="CY4" s="35"/>
      <c r="CZ4" s="41"/>
    </row>
    <row r="5" spans="1:105" s="34" customFormat="1" x14ac:dyDescent="0.2">
      <c r="A5" s="36"/>
      <c r="B5" s="37" t="e">
        <f>VLOOKUP(A5, 'Profile Build (Required)'!B:D, 3, FALSE)</f>
        <v>#N/A</v>
      </c>
      <c r="C5" s="38"/>
      <c r="D5" s="39">
        <f t="shared" si="0"/>
        <v>0</v>
      </c>
      <c r="E5" s="39" t="e">
        <f t="shared" si="1"/>
        <v>#N/A</v>
      </c>
      <c r="F5" s="39" t="e">
        <f t="shared" si="2"/>
        <v>#N/A</v>
      </c>
      <c r="G5" s="40">
        <f t="shared" si="3"/>
        <v>0</v>
      </c>
      <c r="H5" s="39" t="e">
        <f>VLOOKUP(A5,'Profile Build (Required)'!B:O,15,FALSE)</f>
        <v>#N/A</v>
      </c>
      <c r="K5" s="35"/>
      <c r="L5" s="41"/>
      <c r="O5" s="35"/>
      <c r="P5" s="41"/>
      <c r="S5" s="35"/>
      <c r="T5" s="41"/>
      <c r="W5" s="35"/>
      <c r="X5" s="41"/>
      <c r="AA5" s="35"/>
      <c r="AB5" s="41"/>
      <c r="AE5" s="35"/>
      <c r="AF5" s="41"/>
      <c r="AI5" s="35"/>
      <c r="AJ5" s="41"/>
      <c r="AM5" s="35"/>
      <c r="AN5" s="41"/>
      <c r="AQ5" s="35"/>
      <c r="AR5" s="41"/>
      <c r="AU5" s="35"/>
      <c r="AV5" s="41"/>
      <c r="AY5" s="35"/>
      <c r="AZ5" s="41"/>
      <c r="BC5" s="35"/>
      <c r="BD5" s="41"/>
      <c r="BG5" s="35"/>
      <c r="BH5" s="41"/>
      <c r="BK5" s="35"/>
      <c r="BL5" s="41"/>
      <c r="BO5" s="35"/>
      <c r="BP5" s="41"/>
      <c r="BS5" s="35"/>
      <c r="BT5" s="41"/>
      <c r="BW5" s="35"/>
      <c r="BX5" s="41"/>
      <c r="CA5" s="35"/>
      <c r="CB5" s="41"/>
      <c r="CE5" s="35"/>
      <c r="CF5" s="41"/>
      <c r="CI5" s="35"/>
      <c r="CJ5" s="41"/>
      <c r="CM5" s="35"/>
      <c r="CN5" s="41"/>
      <c r="CQ5" s="35"/>
      <c r="CR5" s="41"/>
      <c r="CU5" s="35"/>
      <c r="CV5" s="41"/>
      <c r="CY5" s="35"/>
      <c r="CZ5" s="41"/>
    </row>
    <row r="6" spans="1:105" s="34" customFormat="1" x14ac:dyDescent="0.2">
      <c r="A6" s="36"/>
      <c r="B6" s="37" t="e">
        <f>VLOOKUP(A6, 'Profile Build (Required)'!B:D, 3, FALSE)</f>
        <v>#N/A</v>
      </c>
      <c r="C6" s="38"/>
      <c r="D6" s="39">
        <f t="shared" si="0"/>
        <v>0</v>
      </c>
      <c r="E6" s="39" t="e">
        <f t="shared" si="1"/>
        <v>#N/A</v>
      </c>
      <c r="F6" s="39" t="e">
        <f t="shared" si="2"/>
        <v>#N/A</v>
      </c>
      <c r="G6" s="40">
        <f t="shared" si="3"/>
        <v>0</v>
      </c>
      <c r="H6" s="39" t="e">
        <f>VLOOKUP(A6,'Profile Build (Required)'!B:O,15,FALSE)</f>
        <v>#N/A</v>
      </c>
      <c r="K6" s="35"/>
      <c r="L6" s="41"/>
      <c r="O6" s="35"/>
      <c r="P6" s="41"/>
      <c r="S6" s="35"/>
      <c r="T6" s="41"/>
      <c r="W6" s="35"/>
      <c r="X6" s="41"/>
      <c r="AA6" s="35"/>
      <c r="AB6" s="41"/>
      <c r="AE6" s="35"/>
      <c r="AF6" s="41"/>
      <c r="AI6" s="35"/>
      <c r="AJ6" s="41"/>
      <c r="AM6" s="35"/>
      <c r="AN6" s="41"/>
      <c r="AQ6" s="35"/>
      <c r="AR6" s="41"/>
      <c r="AU6" s="35"/>
      <c r="AV6" s="41"/>
      <c r="AY6" s="35"/>
      <c r="AZ6" s="41"/>
      <c r="BC6" s="35"/>
      <c r="BD6" s="41"/>
      <c r="BG6" s="35"/>
      <c r="BH6" s="41"/>
      <c r="BK6" s="35"/>
      <c r="BL6" s="41"/>
      <c r="BO6" s="35"/>
      <c r="BP6" s="41"/>
      <c r="BS6" s="35"/>
      <c r="BT6" s="41"/>
      <c r="BW6" s="35"/>
      <c r="BX6" s="41"/>
      <c r="CA6" s="35"/>
      <c r="CB6" s="41"/>
      <c r="CE6" s="35"/>
      <c r="CF6" s="41"/>
      <c r="CI6" s="35"/>
      <c r="CJ6" s="41"/>
      <c r="CM6" s="35"/>
      <c r="CN6" s="41"/>
      <c r="CQ6" s="35"/>
      <c r="CR6" s="41"/>
      <c r="CU6" s="35"/>
      <c r="CV6" s="41"/>
      <c r="CY6" s="35"/>
      <c r="CZ6" s="41"/>
    </row>
    <row r="7" spans="1:105" s="34" customFormat="1" x14ac:dyDescent="0.2">
      <c r="A7" s="36"/>
      <c r="B7" s="37" t="e">
        <f>VLOOKUP(A7, 'Profile Build (Required)'!B:D, 3, FALSE)</f>
        <v>#N/A</v>
      </c>
      <c r="C7" s="38"/>
      <c r="D7" s="39">
        <f t="shared" si="0"/>
        <v>0</v>
      </c>
      <c r="E7" s="39" t="e">
        <f t="shared" si="1"/>
        <v>#N/A</v>
      </c>
      <c r="F7" s="39" t="e">
        <f t="shared" si="2"/>
        <v>#N/A</v>
      </c>
      <c r="G7" s="40">
        <f t="shared" si="3"/>
        <v>0</v>
      </c>
      <c r="H7" s="39" t="e">
        <f>VLOOKUP(A7,'Profile Build (Required)'!B:O,15,FALSE)</f>
        <v>#N/A</v>
      </c>
      <c r="K7" s="35"/>
      <c r="L7" s="41"/>
      <c r="O7" s="35"/>
      <c r="P7" s="41"/>
      <c r="S7" s="35"/>
      <c r="T7" s="41"/>
      <c r="W7" s="35"/>
      <c r="X7" s="41"/>
      <c r="AA7" s="35"/>
      <c r="AB7" s="41"/>
      <c r="AE7" s="35"/>
      <c r="AF7" s="41"/>
      <c r="AI7" s="35"/>
      <c r="AJ7" s="41"/>
      <c r="AM7" s="35"/>
      <c r="AN7" s="41"/>
      <c r="AQ7" s="35"/>
      <c r="AR7" s="41"/>
      <c r="AU7" s="35"/>
      <c r="AV7" s="41"/>
      <c r="AY7" s="35"/>
      <c r="AZ7" s="41"/>
      <c r="BC7" s="35"/>
      <c r="BD7" s="41"/>
      <c r="BG7" s="35"/>
      <c r="BH7" s="41"/>
      <c r="BK7" s="35"/>
      <c r="BL7" s="41"/>
      <c r="BO7" s="35"/>
      <c r="BP7" s="41"/>
      <c r="BS7" s="35"/>
      <c r="BT7" s="41"/>
      <c r="BW7" s="35"/>
      <c r="BX7" s="41"/>
      <c r="CA7" s="35"/>
      <c r="CB7" s="41"/>
      <c r="CE7" s="35"/>
      <c r="CF7" s="41"/>
      <c r="CI7" s="35"/>
      <c r="CJ7" s="41"/>
      <c r="CM7" s="35"/>
      <c r="CN7" s="41"/>
      <c r="CQ7" s="35"/>
      <c r="CR7" s="41"/>
      <c r="CU7" s="35"/>
      <c r="CV7" s="41"/>
      <c r="CY7" s="35"/>
      <c r="CZ7" s="41"/>
    </row>
    <row r="8" spans="1:105" s="34" customFormat="1" x14ac:dyDescent="0.2">
      <c r="A8" s="36"/>
      <c r="B8" s="37" t="e">
        <f>VLOOKUP(A8, 'Profile Build (Required)'!B:D, 3, FALSE)</f>
        <v>#N/A</v>
      </c>
      <c r="C8" s="38"/>
      <c r="D8" s="39">
        <f t="shared" si="0"/>
        <v>0</v>
      </c>
      <c r="E8" s="39" t="e">
        <f t="shared" si="1"/>
        <v>#N/A</v>
      </c>
      <c r="F8" s="39" t="e">
        <f t="shared" si="2"/>
        <v>#N/A</v>
      </c>
      <c r="G8" s="40">
        <f t="shared" si="3"/>
        <v>0</v>
      </c>
      <c r="H8" s="39" t="e">
        <f>VLOOKUP(A8,'Profile Build (Required)'!B:O,15,FALSE)</f>
        <v>#N/A</v>
      </c>
      <c r="K8" s="35"/>
      <c r="L8" s="41"/>
      <c r="O8" s="35"/>
      <c r="P8" s="41"/>
      <c r="S8" s="35"/>
      <c r="T8" s="41"/>
      <c r="W8" s="35"/>
      <c r="X8" s="41"/>
      <c r="AA8" s="35"/>
      <c r="AB8" s="41"/>
      <c r="AE8" s="35"/>
      <c r="AF8" s="41"/>
      <c r="AI8" s="35"/>
      <c r="AJ8" s="41"/>
      <c r="AM8" s="35"/>
      <c r="AN8" s="41"/>
      <c r="AQ8" s="35"/>
      <c r="AR8" s="41"/>
      <c r="AU8" s="35"/>
      <c r="AV8" s="41"/>
      <c r="AY8" s="35"/>
      <c r="AZ8" s="41"/>
      <c r="BC8" s="35"/>
      <c r="BD8" s="41"/>
      <c r="BG8" s="35"/>
      <c r="BH8" s="41"/>
      <c r="BK8" s="35"/>
      <c r="BL8" s="41"/>
      <c r="BO8" s="35"/>
      <c r="BP8" s="41"/>
      <c r="BS8" s="35"/>
      <c r="BT8" s="41"/>
      <c r="BW8" s="35"/>
      <c r="BX8" s="41"/>
      <c r="CA8" s="35"/>
      <c r="CB8" s="41"/>
      <c r="CE8" s="35"/>
      <c r="CF8" s="41"/>
      <c r="CI8" s="35"/>
      <c r="CJ8" s="41"/>
      <c r="CM8" s="35"/>
      <c r="CN8" s="41"/>
      <c r="CQ8" s="35"/>
      <c r="CR8" s="41"/>
      <c r="CU8" s="35"/>
      <c r="CV8" s="41"/>
      <c r="CY8" s="35"/>
      <c r="CZ8" s="41"/>
    </row>
    <row r="9" spans="1:105" s="34" customFormat="1" x14ac:dyDescent="0.2">
      <c r="A9" s="36"/>
      <c r="B9" s="37" t="e">
        <f>VLOOKUP(A9, 'Profile Build (Required)'!B:D, 3, FALSE)</f>
        <v>#N/A</v>
      </c>
      <c r="C9" s="38"/>
      <c r="D9" s="39">
        <f t="shared" si="0"/>
        <v>0</v>
      </c>
      <c r="E9" s="39" t="e">
        <f t="shared" si="1"/>
        <v>#N/A</v>
      </c>
      <c r="F9" s="39" t="e">
        <f t="shared" si="2"/>
        <v>#N/A</v>
      </c>
      <c r="G9" s="40">
        <f t="shared" si="3"/>
        <v>0</v>
      </c>
      <c r="H9" s="39" t="e">
        <f>VLOOKUP(A9,'Profile Build (Required)'!B:O,15,FALSE)</f>
        <v>#N/A</v>
      </c>
      <c r="K9" s="35"/>
      <c r="L9" s="41"/>
      <c r="O9" s="35"/>
      <c r="P9" s="41"/>
      <c r="S9" s="35"/>
      <c r="T9" s="41"/>
      <c r="W9" s="35"/>
      <c r="X9" s="41"/>
      <c r="AA9" s="35"/>
      <c r="AB9" s="41"/>
      <c r="AE9" s="35"/>
      <c r="AF9" s="41"/>
      <c r="AI9" s="35"/>
      <c r="AJ9" s="41"/>
      <c r="AM9" s="35"/>
      <c r="AN9" s="41"/>
      <c r="AQ9" s="35"/>
      <c r="AR9" s="41"/>
      <c r="AU9" s="35"/>
      <c r="AV9" s="41"/>
      <c r="AY9" s="35"/>
      <c r="AZ9" s="41"/>
      <c r="BC9" s="35"/>
      <c r="BD9" s="41"/>
      <c r="BG9" s="35"/>
      <c r="BH9" s="41"/>
      <c r="BK9" s="35"/>
      <c r="BL9" s="41"/>
      <c r="BO9" s="35"/>
      <c r="BP9" s="41"/>
      <c r="BS9" s="35"/>
      <c r="BT9" s="41"/>
      <c r="BW9" s="35"/>
      <c r="BX9" s="41"/>
      <c r="CA9" s="35"/>
      <c r="CB9" s="41"/>
      <c r="CE9" s="35"/>
      <c r="CF9" s="41"/>
      <c r="CI9" s="35"/>
      <c r="CJ9" s="41"/>
      <c r="CM9" s="35"/>
      <c r="CN9" s="41"/>
      <c r="CQ9" s="35"/>
      <c r="CR9" s="41"/>
      <c r="CU9" s="35"/>
      <c r="CV9" s="41"/>
      <c r="CY9" s="35"/>
      <c r="CZ9" s="41"/>
    </row>
    <row r="10" spans="1:105" s="34" customFormat="1" x14ac:dyDescent="0.2">
      <c r="A10" s="36"/>
      <c r="B10" s="37" t="e">
        <f>VLOOKUP(A10, 'Profile Build (Required)'!B:D, 3, FALSE)</f>
        <v>#N/A</v>
      </c>
      <c r="C10" s="38"/>
      <c r="D10" s="39">
        <f t="shared" si="0"/>
        <v>0</v>
      </c>
      <c r="E10" s="39" t="e">
        <f t="shared" si="1"/>
        <v>#N/A</v>
      </c>
      <c r="F10" s="39" t="e">
        <f t="shared" si="2"/>
        <v>#N/A</v>
      </c>
      <c r="G10" s="40">
        <f t="shared" si="3"/>
        <v>0</v>
      </c>
      <c r="H10" s="39" t="e">
        <f>VLOOKUP(A10,'Profile Build (Required)'!B:O,15,FALSE)</f>
        <v>#N/A</v>
      </c>
      <c r="J10" s="38"/>
      <c r="K10" s="35"/>
      <c r="L10" s="41"/>
      <c r="M10" s="38"/>
      <c r="N10" s="38"/>
      <c r="O10" s="35"/>
      <c r="P10" s="41"/>
      <c r="Q10" s="38"/>
      <c r="R10" s="38"/>
      <c r="S10" s="35"/>
      <c r="T10" s="41"/>
      <c r="U10" s="38"/>
      <c r="V10" s="38"/>
      <c r="W10" s="35"/>
      <c r="X10" s="41"/>
      <c r="Y10" s="38"/>
      <c r="AA10" s="35"/>
      <c r="AB10" s="41"/>
      <c r="AC10" s="38"/>
      <c r="AD10" s="38"/>
      <c r="AE10" s="35"/>
      <c r="AF10" s="41"/>
      <c r="AG10" s="38"/>
      <c r="AH10" s="38"/>
      <c r="AI10" s="35"/>
      <c r="AJ10" s="41"/>
      <c r="AK10" s="38"/>
      <c r="AL10" s="38"/>
      <c r="AM10" s="35"/>
      <c r="AN10" s="41"/>
      <c r="AO10" s="38"/>
      <c r="AP10" s="38"/>
      <c r="AQ10" s="35"/>
      <c r="AR10" s="41"/>
      <c r="AT10" s="38"/>
      <c r="AU10" s="35"/>
      <c r="AV10" s="41"/>
      <c r="AW10" s="38"/>
      <c r="AX10" s="38"/>
      <c r="AY10" s="35"/>
      <c r="AZ10" s="41"/>
      <c r="BA10" s="38"/>
      <c r="BB10" s="38"/>
      <c r="BC10" s="35"/>
      <c r="BD10" s="41"/>
      <c r="BE10" s="38"/>
      <c r="BF10" s="38"/>
      <c r="BG10" s="35"/>
      <c r="BH10" s="41"/>
      <c r="BI10" s="38"/>
      <c r="BJ10" s="38"/>
      <c r="BK10" s="35"/>
      <c r="BL10" s="41"/>
      <c r="BM10" s="38"/>
      <c r="BN10" s="38"/>
      <c r="BO10" s="35"/>
      <c r="BP10" s="41"/>
      <c r="BQ10" s="38"/>
      <c r="BR10" s="38"/>
      <c r="BS10" s="35"/>
      <c r="BT10" s="41"/>
      <c r="BU10" s="38"/>
      <c r="BV10" s="38"/>
      <c r="BW10" s="35"/>
      <c r="BX10" s="41"/>
      <c r="BY10" s="38"/>
      <c r="CA10" s="35"/>
      <c r="CB10" s="41"/>
      <c r="CE10" s="35"/>
      <c r="CF10" s="41"/>
      <c r="CI10" s="35"/>
      <c r="CJ10" s="41"/>
      <c r="CM10" s="35"/>
      <c r="CN10" s="41"/>
      <c r="CQ10" s="35"/>
      <c r="CR10" s="41"/>
      <c r="CU10" s="35"/>
      <c r="CV10" s="41"/>
      <c r="CY10" s="35"/>
      <c r="CZ10" s="41"/>
    </row>
    <row r="11" spans="1:105" s="34" customFormat="1" x14ac:dyDescent="0.2">
      <c r="A11" s="38"/>
      <c r="B11" s="37" t="e">
        <f>VLOOKUP(A11, 'Profile Build (Required)'!B:D, 3, FALSE)</f>
        <v>#N/A</v>
      </c>
      <c r="D11" s="39">
        <f t="shared" si="0"/>
        <v>0</v>
      </c>
      <c r="E11" s="39" t="e">
        <f t="shared" si="1"/>
        <v>#N/A</v>
      </c>
      <c r="F11" s="39" t="e">
        <f t="shared" si="2"/>
        <v>#N/A</v>
      </c>
      <c r="G11" s="40">
        <f t="shared" si="3"/>
        <v>0</v>
      </c>
      <c r="H11" s="39" t="e">
        <f>VLOOKUP(A11,'Profile Build (Required)'!B:O,15,FALSE)</f>
        <v>#N/A</v>
      </c>
      <c r="J11" s="38"/>
      <c r="K11" s="35"/>
      <c r="L11" s="41"/>
      <c r="M11" s="38"/>
      <c r="N11" s="38"/>
      <c r="O11" s="35"/>
      <c r="P11" s="41"/>
      <c r="Q11" s="38"/>
      <c r="S11" s="35"/>
      <c r="T11" s="41"/>
      <c r="W11" s="35"/>
      <c r="X11" s="41"/>
      <c r="AA11" s="35"/>
      <c r="AB11" s="41"/>
      <c r="AC11" s="38"/>
      <c r="AD11" s="38"/>
      <c r="AE11" s="35"/>
      <c r="AF11" s="41"/>
      <c r="AG11" s="38"/>
      <c r="AH11" s="38"/>
      <c r="AI11" s="35"/>
      <c r="AJ11" s="41"/>
      <c r="AM11" s="35"/>
      <c r="AN11" s="41"/>
      <c r="AQ11" s="35"/>
      <c r="AR11" s="41"/>
      <c r="AT11" s="38"/>
      <c r="AU11" s="35"/>
      <c r="AV11" s="41"/>
      <c r="AW11" s="38"/>
      <c r="AX11" s="38"/>
      <c r="AY11" s="35"/>
      <c r="AZ11" s="41"/>
      <c r="BA11" s="38"/>
      <c r="BC11" s="35"/>
      <c r="BD11" s="41"/>
      <c r="BG11" s="35"/>
      <c r="BH11" s="41"/>
      <c r="BJ11" s="38"/>
      <c r="BK11" s="35"/>
      <c r="BL11" s="41"/>
      <c r="BM11" s="38"/>
      <c r="BN11" s="38"/>
      <c r="BO11" s="35"/>
      <c r="BP11" s="41"/>
      <c r="BQ11" s="38"/>
      <c r="BR11" s="38"/>
      <c r="BS11" s="35"/>
      <c r="BT11" s="41"/>
      <c r="BW11" s="35"/>
      <c r="BX11" s="41"/>
      <c r="CA11" s="35"/>
      <c r="CB11" s="41"/>
      <c r="CE11" s="35"/>
      <c r="CF11" s="41"/>
      <c r="CI11" s="35"/>
      <c r="CJ11" s="41"/>
      <c r="CM11" s="35"/>
      <c r="CN11" s="41"/>
      <c r="CQ11" s="35"/>
      <c r="CR11" s="41"/>
      <c r="CU11" s="35"/>
      <c r="CV11" s="41"/>
      <c r="CY11" s="35"/>
      <c r="CZ11" s="41"/>
    </row>
    <row r="12" spans="1:105" s="34" customFormat="1" x14ac:dyDescent="0.2">
      <c r="A12" s="42"/>
      <c r="B12" s="37" t="e">
        <f>VLOOKUP(A12, 'Profile Build (Required)'!B:D, 3, FALSE)</f>
        <v>#N/A</v>
      </c>
      <c r="D12" s="39">
        <f t="shared" si="0"/>
        <v>0</v>
      </c>
      <c r="E12" s="39" t="e">
        <f t="shared" si="1"/>
        <v>#N/A</v>
      </c>
      <c r="F12" s="39" t="e">
        <f t="shared" si="2"/>
        <v>#N/A</v>
      </c>
      <c r="G12" s="40">
        <f t="shared" si="3"/>
        <v>0</v>
      </c>
      <c r="H12" s="39" t="e">
        <f>VLOOKUP(A12,'Profile Build (Required)'!B:O,15,FALSE)</f>
        <v>#N/A</v>
      </c>
      <c r="K12" s="35"/>
      <c r="L12" s="41"/>
      <c r="O12" s="35"/>
      <c r="P12" s="41"/>
      <c r="S12" s="35"/>
      <c r="T12" s="41"/>
      <c r="W12" s="35"/>
      <c r="X12" s="41"/>
      <c r="AA12" s="35"/>
      <c r="AB12" s="41"/>
      <c r="AE12" s="35"/>
      <c r="AF12" s="41"/>
      <c r="AI12" s="35"/>
      <c r="AJ12" s="41"/>
      <c r="AM12" s="35"/>
      <c r="AN12" s="41"/>
      <c r="AQ12" s="35"/>
      <c r="AR12" s="41"/>
      <c r="AU12" s="35"/>
      <c r="AV12" s="41"/>
      <c r="AY12" s="35"/>
      <c r="AZ12" s="41"/>
      <c r="BC12" s="35"/>
      <c r="BD12" s="41"/>
      <c r="BG12" s="35"/>
      <c r="BH12" s="41"/>
      <c r="BK12" s="35"/>
      <c r="BL12" s="41"/>
      <c r="BO12" s="35"/>
      <c r="BP12" s="41"/>
      <c r="BS12" s="35"/>
      <c r="BT12" s="41"/>
      <c r="BW12" s="35"/>
      <c r="BX12" s="41"/>
      <c r="CA12" s="35"/>
      <c r="CB12" s="41"/>
      <c r="CE12" s="35"/>
      <c r="CF12" s="41"/>
      <c r="CI12" s="35"/>
      <c r="CJ12" s="41"/>
      <c r="CM12" s="35"/>
      <c r="CN12" s="41"/>
      <c r="CQ12" s="35"/>
      <c r="CR12" s="41"/>
      <c r="CU12" s="35"/>
      <c r="CV12" s="41"/>
      <c r="CY12" s="35"/>
      <c r="CZ12" s="41"/>
    </row>
    <row r="13" spans="1:105" s="34" customFormat="1" x14ac:dyDescent="0.2">
      <c r="A13" s="38"/>
      <c r="B13" s="37" t="e">
        <f>VLOOKUP(A13, 'Profile Build (Required)'!B:D, 3, FALSE)</f>
        <v>#N/A</v>
      </c>
      <c r="C13" s="38"/>
      <c r="D13" s="39">
        <f t="shared" si="0"/>
        <v>0</v>
      </c>
      <c r="E13" s="39" t="e">
        <f t="shared" si="1"/>
        <v>#N/A</v>
      </c>
      <c r="F13" s="39" t="e">
        <f t="shared" si="2"/>
        <v>#N/A</v>
      </c>
      <c r="G13" s="40">
        <f t="shared" si="3"/>
        <v>0</v>
      </c>
      <c r="H13" s="39" t="e">
        <f>VLOOKUP(A13,'Profile Build (Required)'!B:O,15,FALSE)</f>
        <v>#N/A</v>
      </c>
      <c r="J13" s="38"/>
      <c r="K13" s="35"/>
      <c r="L13" s="41"/>
      <c r="M13" s="38"/>
      <c r="N13" s="38"/>
      <c r="O13" s="35"/>
      <c r="P13" s="41"/>
      <c r="Q13" s="38"/>
      <c r="S13" s="35"/>
      <c r="T13" s="41"/>
      <c r="W13" s="35"/>
      <c r="X13" s="41"/>
      <c r="AA13" s="35"/>
      <c r="AB13" s="41"/>
      <c r="AC13" s="38"/>
      <c r="AD13" s="38"/>
      <c r="AE13" s="35"/>
      <c r="AF13" s="41"/>
      <c r="AG13" s="38"/>
      <c r="AH13" s="38"/>
      <c r="AI13" s="35"/>
      <c r="AJ13" s="41"/>
      <c r="AM13" s="35"/>
      <c r="AN13" s="41"/>
      <c r="AQ13" s="35"/>
      <c r="AR13" s="41"/>
      <c r="AT13" s="38"/>
      <c r="AU13" s="35"/>
      <c r="AV13" s="41"/>
      <c r="AW13" s="38"/>
      <c r="AX13" s="38"/>
      <c r="AY13" s="35"/>
      <c r="AZ13" s="41"/>
      <c r="BA13" s="38"/>
      <c r="BC13" s="35"/>
      <c r="BD13" s="41"/>
      <c r="BG13" s="35"/>
      <c r="BH13" s="41"/>
      <c r="BJ13" s="38"/>
      <c r="BK13" s="35"/>
      <c r="BL13" s="41"/>
      <c r="BM13" s="38"/>
      <c r="BN13" s="38"/>
      <c r="BO13" s="35"/>
      <c r="BP13" s="41"/>
      <c r="BQ13" s="38"/>
      <c r="BR13" s="38"/>
      <c r="BS13" s="35"/>
      <c r="BT13" s="41"/>
      <c r="BW13" s="35"/>
      <c r="BX13" s="41"/>
      <c r="CA13" s="35"/>
      <c r="CB13" s="41"/>
      <c r="CE13" s="35"/>
      <c r="CF13" s="41"/>
      <c r="CI13" s="35"/>
      <c r="CJ13" s="41"/>
      <c r="CM13" s="35"/>
      <c r="CN13" s="41"/>
      <c r="CQ13" s="35"/>
      <c r="CR13" s="41"/>
      <c r="CU13" s="35"/>
      <c r="CV13" s="41"/>
      <c r="CY13" s="35"/>
      <c r="CZ13" s="41"/>
    </row>
    <row r="14" spans="1:105" s="34" customFormat="1" x14ac:dyDescent="0.2">
      <c r="A14" s="38"/>
      <c r="B14" s="37" t="e">
        <f>VLOOKUP(A14, 'Profile Build (Required)'!B:D, 3, FALSE)</f>
        <v>#N/A</v>
      </c>
      <c r="C14" s="38"/>
      <c r="D14" s="39">
        <f t="shared" si="0"/>
        <v>0</v>
      </c>
      <c r="E14" s="39" t="e">
        <f t="shared" si="1"/>
        <v>#N/A</v>
      </c>
      <c r="F14" s="39" t="e">
        <f t="shared" si="2"/>
        <v>#N/A</v>
      </c>
      <c r="G14" s="40">
        <f t="shared" si="3"/>
        <v>0</v>
      </c>
      <c r="H14" s="39" t="e">
        <f>VLOOKUP(A14,'Profile Build (Required)'!B:O,15,FALSE)</f>
        <v>#N/A</v>
      </c>
      <c r="J14" s="38"/>
      <c r="K14" s="35"/>
      <c r="L14" s="41"/>
      <c r="M14" s="38"/>
      <c r="N14" s="38"/>
      <c r="O14" s="35"/>
      <c r="P14" s="41"/>
      <c r="Q14" s="38"/>
      <c r="S14" s="35"/>
      <c r="T14" s="41"/>
      <c r="W14" s="35"/>
      <c r="X14" s="41"/>
      <c r="AA14" s="35"/>
      <c r="AB14" s="41"/>
      <c r="AC14" s="38"/>
      <c r="AD14" s="38"/>
      <c r="AE14" s="35"/>
      <c r="AF14" s="41"/>
      <c r="AG14" s="38"/>
      <c r="AH14" s="38"/>
      <c r="AI14" s="35"/>
      <c r="AJ14" s="41"/>
      <c r="AM14" s="35"/>
      <c r="AN14" s="41"/>
      <c r="AQ14" s="35"/>
      <c r="AR14" s="41"/>
      <c r="AT14" s="38"/>
      <c r="AU14" s="35"/>
      <c r="AV14" s="41"/>
      <c r="AW14" s="38"/>
      <c r="AX14" s="38"/>
      <c r="AY14" s="35"/>
      <c r="AZ14" s="41"/>
      <c r="BA14" s="38"/>
      <c r="BC14" s="35"/>
      <c r="BD14" s="41"/>
      <c r="BG14" s="35"/>
      <c r="BH14" s="41"/>
      <c r="BJ14" s="38"/>
      <c r="BK14" s="35"/>
      <c r="BL14" s="41"/>
      <c r="BM14" s="38"/>
      <c r="BN14" s="38"/>
      <c r="BO14" s="35"/>
      <c r="BP14" s="41"/>
      <c r="BQ14" s="38"/>
      <c r="BR14" s="38"/>
      <c r="BS14" s="35"/>
      <c r="BT14" s="41"/>
      <c r="BW14" s="35"/>
      <c r="BX14" s="41"/>
      <c r="CA14" s="35"/>
      <c r="CB14" s="41"/>
      <c r="CE14" s="35"/>
      <c r="CF14" s="41"/>
      <c r="CI14" s="35"/>
      <c r="CJ14" s="41"/>
      <c r="CM14" s="35"/>
      <c r="CN14" s="41"/>
      <c r="CQ14" s="35"/>
      <c r="CR14" s="41"/>
      <c r="CU14" s="35"/>
      <c r="CV14" s="41"/>
      <c r="CY14" s="35"/>
      <c r="CZ14" s="41"/>
    </row>
    <row r="15" spans="1:105" s="34" customFormat="1" x14ac:dyDescent="0.2">
      <c r="A15" s="38"/>
      <c r="B15" s="37" t="e">
        <f>VLOOKUP(A15, 'Profile Build (Required)'!B:D, 3, FALSE)</f>
        <v>#N/A</v>
      </c>
      <c r="C15" s="38"/>
      <c r="D15" s="39">
        <f t="shared" si="0"/>
        <v>0</v>
      </c>
      <c r="E15" s="39" t="e">
        <f t="shared" si="1"/>
        <v>#N/A</v>
      </c>
      <c r="F15" s="39" t="e">
        <f t="shared" si="2"/>
        <v>#N/A</v>
      </c>
      <c r="G15" s="40">
        <f t="shared" si="3"/>
        <v>0</v>
      </c>
      <c r="H15" s="39" t="e">
        <f>VLOOKUP(A15,'Profile Build (Required)'!B:O,15,FALSE)</f>
        <v>#N/A</v>
      </c>
      <c r="J15" s="38"/>
      <c r="K15" s="35"/>
      <c r="L15" s="41"/>
      <c r="M15" s="38"/>
      <c r="N15" s="38"/>
      <c r="O15" s="35"/>
      <c r="P15" s="41"/>
      <c r="Q15" s="38"/>
      <c r="S15" s="35"/>
      <c r="T15" s="41"/>
      <c r="W15" s="35"/>
      <c r="X15" s="41"/>
      <c r="AA15" s="35"/>
      <c r="AB15" s="41"/>
      <c r="AC15" s="38"/>
      <c r="AD15" s="38"/>
      <c r="AE15" s="35"/>
      <c r="AF15" s="41"/>
      <c r="AG15" s="38"/>
      <c r="AH15" s="38"/>
      <c r="AI15" s="35"/>
      <c r="AJ15" s="41"/>
      <c r="AM15" s="35"/>
      <c r="AN15" s="41"/>
      <c r="AQ15" s="35"/>
      <c r="AR15" s="41"/>
      <c r="AT15" s="38"/>
      <c r="AU15" s="35"/>
      <c r="AV15" s="41"/>
      <c r="AW15" s="38"/>
      <c r="AX15" s="38"/>
      <c r="AY15" s="35"/>
      <c r="AZ15" s="41"/>
      <c r="BA15" s="38"/>
      <c r="BC15" s="35"/>
      <c r="BD15" s="41"/>
      <c r="BG15" s="35"/>
      <c r="BH15" s="41"/>
      <c r="BJ15" s="38"/>
      <c r="BK15" s="35"/>
      <c r="BL15" s="41"/>
      <c r="BM15" s="38"/>
      <c r="BN15" s="38"/>
      <c r="BO15" s="35"/>
      <c r="BP15" s="41"/>
      <c r="BQ15" s="38"/>
      <c r="BR15" s="38"/>
      <c r="BS15" s="35"/>
      <c r="BT15" s="41"/>
      <c r="BW15" s="35"/>
      <c r="BX15" s="41"/>
      <c r="CA15" s="35"/>
      <c r="CB15" s="41"/>
      <c r="CE15" s="35"/>
      <c r="CF15" s="41"/>
      <c r="CI15" s="35"/>
      <c r="CJ15" s="41"/>
      <c r="CM15" s="35"/>
      <c r="CN15" s="41"/>
      <c r="CQ15" s="35"/>
      <c r="CR15" s="41"/>
      <c r="CU15" s="35"/>
      <c r="CV15" s="41"/>
      <c r="CY15" s="35"/>
      <c r="CZ15" s="41"/>
    </row>
    <row r="16" spans="1:105" s="34" customFormat="1" x14ac:dyDescent="0.2">
      <c r="A16" s="38"/>
      <c r="B16" s="37" t="e">
        <f>VLOOKUP(A16, 'Profile Build (Required)'!B:D, 3, FALSE)</f>
        <v>#N/A</v>
      </c>
      <c r="C16" s="38"/>
      <c r="D16" s="39">
        <f t="shared" si="0"/>
        <v>0</v>
      </c>
      <c r="E16" s="39" t="e">
        <f t="shared" si="1"/>
        <v>#N/A</v>
      </c>
      <c r="F16" s="39" t="e">
        <f t="shared" si="2"/>
        <v>#N/A</v>
      </c>
      <c r="G16" s="40">
        <f t="shared" si="3"/>
        <v>0</v>
      </c>
      <c r="H16" s="39" t="e">
        <f>VLOOKUP(A16,'Profile Build (Required)'!B:O,15,FALSE)</f>
        <v>#N/A</v>
      </c>
      <c r="J16" s="38"/>
      <c r="K16" s="35"/>
      <c r="L16" s="41"/>
      <c r="M16" s="38"/>
      <c r="N16" s="38"/>
      <c r="O16" s="35"/>
      <c r="P16" s="41"/>
      <c r="Q16" s="38"/>
      <c r="R16" s="38"/>
      <c r="S16" s="35"/>
      <c r="T16" s="41"/>
      <c r="U16" s="38"/>
      <c r="V16" s="38"/>
      <c r="W16" s="35"/>
      <c r="X16" s="41"/>
      <c r="Y16" s="38"/>
      <c r="AA16" s="35"/>
      <c r="AB16" s="41"/>
      <c r="AC16" s="38"/>
      <c r="AD16" s="38"/>
      <c r="AE16" s="35"/>
      <c r="AF16" s="41"/>
      <c r="AG16" s="38"/>
      <c r="AH16" s="38"/>
      <c r="AI16" s="35"/>
      <c r="AJ16" s="41"/>
      <c r="AK16" s="38"/>
      <c r="AL16" s="38"/>
      <c r="AM16" s="35"/>
      <c r="AN16" s="41"/>
      <c r="AQ16" s="35"/>
      <c r="AR16" s="41"/>
      <c r="AT16" s="38"/>
      <c r="AU16" s="35"/>
      <c r="AV16" s="41"/>
      <c r="AW16" s="38"/>
      <c r="AX16" s="38"/>
      <c r="AY16" s="35"/>
      <c r="AZ16" s="41"/>
      <c r="BA16" s="38"/>
      <c r="BB16" s="38"/>
      <c r="BC16" s="35"/>
      <c r="BD16" s="41"/>
      <c r="BE16" s="38"/>
      <c r="BF16" s="38"/>
      <c r="BG16" s="35"/>
      <c r="BH16" s="41"/>
      <c r="BI16" s="38"/>
      <c r="BJ16" s="38"/>
      <c r="BK16" s="35"/>
      <c r="BL16" s="41"/>
      <c r="BM16" s="38"/>
      <c r="BN16" s="38"/>
      <c r="BO16" s="35"/>
      <c r="BP16" s="41"/>
      <c r="BQ16" s="38"/>
      <c r="BR16" s="38"/>
      <c r="BS16" s="35"/>
      <c r="BT16" s="41"/>
      <c r="BU16" s="38"/>
      <c r="BV16" s="38"/>
      <c r="BW16" s="35"/>
      <c r="BX16" s="41"/>
      <c r="CA16" s="35"/>
      <c r="CB16" s="41"/>
      <c r="CE16" s="35"/>
      <c r="CF16" s="41"/>
      <c r="CI16" s="35"/>
      <c r="CJ16" s="41"/>
      <c r="CM16" s="35"/>
      <c r="CN16" s="41"/>
      <c r="CQ16" s="35"/>
      <c r="CR16" s="41"/>
      <c r="CU16" s="35"/>
      <c r="CV16" s="41"/>
      <c r="CY16" s="35"/>
      <c r="CZ16" s="41"/>
    </row>
    <row r="17" spans="1:104" s="34" customFormat="1" x14ac:dyDescent="0.2">
      <c r="A17" s="38"/>
      <c r="B17" s="37" t="e">
        <f>VLOOKUP(A17, 'Profile Build (Required)'!B:D, 3, FALSE)</f>
        <v>#N/A</v>
      </c>
      <c r="C17" s="38"/>
      <c r="D17" s="39">
        <f t="shared" si="0"/>
        <v>0</v>
      </c>
      <c r="E17" s="39" t="e">
        <f t="shared" si="1"/>
        <v>#N/A</v>
      </c>
      <c r="F17" s="39" t="e">
        <f t="shared" si="2"/>
        <v>#N/A</v>
      </c>
      <c r="G17" s="40">
        <f t="shared" si="3"/>
        <v>0</v>
      </c>
      <c r="H17" s="39" t="e">
        <f>VLOOKUP(A17,'Profile Build (Required)'!B:O,15,FALSE)</f>
        <v>#N/A</v>
      </c>
      <c r="J17" s="38"/>
      <c r="K17" s="35"/>
      <c r="L17" s="41"/>
      <c r="M17" s="38"/>
      <c r="N17" s="38"/>
      <c r="O17" s="35"/>
      <c r="P17" s="41"/>
      <c r="Q17" s="38"/>
      <c r="R17" s="38"/>
      <c r="S17" s="35"/>
      <c r="T17" s="41"/>
      <c r="U17" s="38"/>
      <c r="V17" s="38"/>
      <c r="W17" s="35"/>
      <c r="X17" s="41"/>
      <c r="Y17" s="38"/>
      <c r="AA17" s="35"/>
      <c r="AB17" s="41"/>
      <c r="AC17" s="38"/>
      <c r="AD17" s="38"/>
      <c r="AE17" s="35"/>
      <c r="AF17" s="41"/>
      <c r="AG17" s="38"/>
      <c r="AH17" s="38"/>
      <c r="AI17" s="35"/>
      <c r="AJ17" s="41"/>
      <c r="AK17" s="38"/>
      <c r="AL17" s="38"/>
      <c r="AM17" s="35"/>
      <c r="AN17" s="41"/>
      <c r="AQ17" s="35"/>
      <c r="AR17" s="41"/>
      <c r="AT17" s="38"/>
      <c r="AU17" s="35"/>
      <c r="AV17" s="41"/>
      <c r="AW17" s="38"/>
      <c r="AX17" s="38"/>
      <c r="AY17" s="35"/>
      <c r="AZ17" s="41"/>
      <c r="BA17" s="38"/>
      <c r="BB17" s="38"/>
      <c r="BC17" s="35"/>
      <c r="BD17" s="41"/>
      <c r="BE17" s="38"/>
      <c r="BF17" s="38"/>
      <c r="BG17" s="35"/>
      <c r="BH17" s="41"/>
      <c r="BI17" s="38"/>
      <c r="BJ17" s="38"/>
      <c r="BK17" s="35"/>
      <c r="BL17" s="41"/>
      <c r="BM17" s="38"/>
      <c r="BN17" s="38"/>
      <c r="BO17" s="35"/>
      <c r="BP17" s="41"/>
      <c r="BQ17" s="38"/>
      <c r="BR17" s="38"/>
      <c r="BS17" s="35"/>
      <c r="BT17" s="41"/>
      <c r="BU17" s="38"/>
      <c r="BV17" s="38"/>
      <c r="BW17" s="35"/>
      <c r="BX17" s="41"/>
      <c r="CA17" s="35"/>
      <c r="CB17" s="41"/>
      <c r="CE17" s="35"/>
      <c r="CF17" s="41"/>
      <c r="CI17" s="35"/>
      <c r="CJ17" s="41"/>
      <c r="CM17" s="35"/>
      <c r="CN17" s="41"/>
      <c r="CQ17" s="35"/>
      <c r="CR17" s="41"/>
      <c r="CU17" s="35"/>
      <c r="CV17" s="41"/>
      <c r="CY17" s="35"/>
      <c r="CZ17" s="41"/>
    </row>
    <row r="18" spans="1:104" s="34" customFormat="1" x14ac:dyDescent="0.2">
      <c r="A18" s="42"/>
      <c r="B18" s="37" t="e">
        <f>VLOOKUP(A18, 'Profile Build (Required)'!B:D, 3, FALSE)</f>
        <v>#N/A</v>
      </c>
      <c r="D18" s="39">
        <f t="shared" si="0"/>
        <v>0</v>
      </c>
      <c r="E18" s="39" t="e">
        <f t="shared" ref="E18:E51" si="4">SUM(F18+G18)</f>
        <v>#N/A</v>
      </c>
      <c r="F18" s="39" t="e">
        <f t="shared" ref="F18:F51" si="5">VLOOKUP(H18,list_keys,2,FALSE)</f>
        <v>#N/A</v>
      </c>
      <c r="G18" s="40">
        <f t="shared" ref="G18:G51" si="6">SUM(I18*32)</f>
        <v>0</v>
      </c>
      <c r="H18" s="39" t="e">
        <f>VLOOKUP(A18,'Profile Build (Required)'!B:O,15,FALSE)</f>
        <v>#N/A</v>
      </c>
      <c r="K18" s="35"/>
      <c r="L18" s="41"/>
      <c r="O18" s="35"/>
      <c r="P18" s="41"/>
      <c r="S18" s="35"/>
      <c r="T18" s="41"/>
      <c r="W18" s="35"/>
      <c r="X18" s="41"/>
      <c r="AA18" s="35"/>
      <c r="AB18" s="41"/>
      <c r="AE18" s="35"/>
      <c r="AF18" s="41"/>
      <c r="AI18" s="35"/>
      <c r="AJ18" s="41"/>
      <c r="AM18" s="35"/>
      <c r="AN18" s="41"/>
      <c r="AQ18" s="35"/>
      <c r="AR18" s="41"/>
      <c r="AU18" s="35"/>
      <c r="AV18" s="41"/>
      <c r="AY18" s="35"/>
      <c r="AZ18" s="41"/>
      <c r="BC18" s="35"/>
      <c r="BD18" s="41"/>
      <c r="BG18" s="35"/>
      <c r="BH18" s="41"/>
      <c r="BK18" s="35"/>
      <c r="BL18" s="41"/>
      <c r="BO18" s="35"/>
      <c r="BP18" s="41"/>
      <c r="BS18" s="35"/>
      <c r="BT18" s="41"/>
      <c r="BW18" s="35"/>
      <c r="BX18" s="41"/>
      <c r="CA18" s="35"/>
      <c r="CB18" s="41"/>
      <c r="CE18" s="35"/>
      <c r="CF18" s="41"/>
      <c r="CI18" s="35"/>
      <c r="CJ18" s="41"/>
      <c r="CM18" s="35"/>
      <c r="CN18" s="41"/>
      <c r="CQ18" s="35"/>
      <c r="CR18" s="41"/>
      <c r="CU18" s="35"/>
      <c r="CV18" s="41"/>
      <c r="CY18" s="35"/>
      <c r="CZ18" s="41"/>
    </row>
    <row r="19" spans="1:104" s="34" customFormat="1" x14ac:dyDescent="0.2">
      <c r="A19" s="42"/>
      <c r="B19" s="37" t="e">
        <f>VLOOKUP(A19, 'Profile Build (Required)'!B:D, 3, FALSE)</f>
        <v>#N/A</v>
      </c>
      <c r="D19" s="39">
        <f t="shared" si="0"/>
        <v>0</v>
      </c>
      <c r="E19" s="39" t="e">
        <f t="shared" si="4"/>
        <v>#N/A</v>
      </c>
      <c r="F19" s="39" t="e">
        <f t="shared" si="5"/>
        <v>#N/A</v>
      </c>
      <c r="G19" s="40">
        <f t="shared" si="6"/>
        <v>0</v>
      </c>
      <c r="H19" s="39" t="e">
        <f>VLOOKUP(A19,'Profile Build (Required)'!B:O,15,FALSE)</f>
        <v>#N/A</v>
      </c>
      <c r="K19" s="35"/>
      <c r="L19" s="41"/>
      <c r="O19" s="35"/>
      <c r="P19" s="41"/>
      <c r="S19" s="35"/>
      <c r="T19" s="41"/>
      <c r="W19" s="35"/>
      <c r="X19" s="41"/>
      <c r="AA19" s="35"/>
      <c r="AB19" s="41"/>
      <c r="AE19" s="35"/>
      <c r="AF19" s="41"/>
      <c r="AI19" s="35"/>
      <c r="AJ19" s="41"/>
      <c r="AM19" s="35"/>
      <c r="AN19" s="41"/>
      <c r="AQ19" s="35"/>
      <c r="AR19" s="41"/>
      <c r="AU19" s="35"/>
      <c r="AV19" s="41"/>
      <c r="AY19" s="35"/>
      <c r="AZ19" s="41"/>
      <c r="BC19" s="35"/>
      <c r="BD19" s="41"/>
      <c r="BG19" s="35"/>
      <c r="BH19" s="41"/>
      <c r="BK19" s="35"/>
      <c r="BL19" s="41"/>
      <c r="BO19" s="35"/>
      <c r="BP19" s="41"/>
      <c r="BS19" s="35"/>
      <c r="BT19" s="41"/>
      <c r="BW19" s="35"/>
      <c r="BX19" s="41"/>
      <c r="CA19" s="35"/>
      <c r="CB19" s="41"/>
      <c r="CE19" s="35"/>
      <c r="CF19" s="41"/>
      <c r="CI19" s="35"/>
      <c r="CJ19" s="41"/>
      <c r="CM19" s="35"/>
      <c r="CN19" s="41"/>
      <c r="CQ19" s="35"/>
      <c r="CR19" s="41"/>
      <c r="CU19" s="35"/>
      <c r="CV19" s="41"/>
      <c r="CY19" s="35"/>
      <c r="CZ19" s="41"/>
    </row>
    <row r="20" spans="1:104" s="34" customFormat="1" x14ac:dyDescent="0.2">
      <c r="A20" s="42"/>
      <c r="B20" s="37" t="e">
        <f>VLOOKUP(A20, 'Profile Build (Required)'!B:D, 3, FALSE)</f>
        <v>#N/A</v>
      </c>
      <c r="D20" s="39">
        <f t="shared" si="0"/>
        <v>0</v>
      </c>
      <c r="E20" s="39" t="e">
        <f t="shared" si="4"/>
        <v>#N/A</v>
      </c>
      <c r="F20" s="39" t="e">
        <f t="shared" si="5"/>
        <v>#N/A</v>
      </c>
      <c r="G20" s="40">
        <f t="shared" si="6"/>
        <v>0</v>
      </c>
      <c r="H20" s="39" t="e">
        <f>VLOOKUP(A20,'Profile Build (Required)'!B:O,15,FALSE)</f>
        <v>#N/A</v>
      </c>
      <c r="K20" s="35"/>
      <c r="L20" s="41"/>
      <c r="O20" s="35"/>
      <c r="P20" s="41"/>
      <c r="S20" s="35"/>
      <c r="T20" s="41"/>
      <c r="W20" s="35"/>
      <c r="X20" s="41"/>
      <c r="AA20" s="35"/>
      <c r="AB20" s="41"/>
      <c r="AE20" s="35"/>
      <c r="AF20" s="41"/>
      <c r="AI20" s="35"/>
      <c r="AJ20" s="41"/>
      <c r="AM20" s="35"/>
      <c r="AN20" s="41"/>
      <c r="AQ20" s="35"/>
      <c r="AR20" s="41"/>
      <c r="AU20" s="35"/>
      <c r="AV20" s="41"/>
      <c r="AY20" s="35"/>
      <c r="AZ20" s="41"/>
      <c r="BC20" s="35"/>
      <c r="BD20" s="41"/>
      <c r="BG20" s="35"/>
      <c r="BH20" s="41"/>
      <c r="BK20" s="35"/>
      <c r="BL20" s="41"/>
      <c r="BO20" s="35"/>
      <c r="BP20" s="41"/>
      <c r="BS20" s="35"/>
      <c r="BT20" s="41"/>
      <c r="BW20" s="35"/>
      <c r="BX20" s="41"/>
      <c r="CA20" s="35"/>
      <c r="CB20" s="41"/>
      <c r="CE20" s="35"/>
      <c r="CF20" s="41"/>
      <c r="CI20" s="35"/>
      <c r="CJ20" s="41"/>
      <c r="CM20" s="35"/>
      <c r="CN20" s="41"/>
      <c r="CQ20" s="35"/>
      <c r="CR20" s="41"/>
      <c r="CU20" s="35"/>
      <c r="CV20" s="41"/>
      <c r="CY20" s="35"/>
      <c r="CZ20" s="41"/>
    </row>
    <row r="21" spans="1:104" s="34" customFormat="1" x14ac:dyDescent="0.2">
      <c r="A21" s="43"/>
      <c r="B21" s="37" t="e">
        <f>VLOOKUP(A21, 'Profile Build (Required)'!B:D, 3, FALSE)</f>
        <v>#N/A</v>
      </c>
      <c r="D21" s="39">
        <f t="shared" si="0"/>
        <v>0</v>
      </c>
      <c r="E21" s="39" t="e">
        <f t="shared" si="4"/>
        <v>#N/A</v>
      </c>
      <c r="F21" s="39" t="e">
        <f t="shared" si="5"/>
        <v>#N/A</v>
      </c>
      <c r="G21" s="40">
        <f t="shared" si="6"/>
        <v>0</v>
      </c>
      <c r="H21" s="39" t="e">
        <f>VLOOKUP(A21,'Profile Build (Required)'!B:O,15,FALSE)</f>
        <v>#N/A</v>
      </c>
      <c r="J21" s="38"/>
      <c r="K21" s="35"/>
      <c r="L21" s="41"/>
      <c r="M21" s="38"/>
      <c r="N21" s="38"/>
      <c r="O21" s="35"/>
      <c r="P21" s="41"/>
      <c r="Q21" s="38"/>
      <c r="R21" s="38"/>
      <c r="S21" s="35"/>
      <c r="T21" s="41"/>
      <c r="U21" s="38"/>
      <c r="V21" s="38"/>
      <c r="W21" s="35"/>
      <c r="X21" s="41"/>
      <c r="Y21" s="38"/>
      <c r="AA21" s="35"/>
      <c r="AB21" s="41"/>
      <c r="AC21" s="38"/>
      <c r="AD21" s="38"/>
      <c r="AE21" s="35"/>
      <c r="AF21" s="41"/>
      <c r="AG21" s="38"/>
      <c r="AH21" s="38"/>
      <c r="AI21" s="35"/>
      <c r="AJ21" s="41"/>
      <c r="AK21" s="38"/>
      <c r="AL21" s="38"/>
      <c r="AM21" s="35"/>
      <c r="AN21" s="41"/>
      <c r="AQ21" s="35"/>
      <c r="AR21" s="41"/>
      <c r="AT21" s="38"/>
      <c r="AU21" s="35"/>
      <c r="AV21" s="41"/>
      <c r="AW21" s="38"/>
      <c r="AX21" s="38"/>
      <c r="AY21" s="35"/>
      <c r="AZ21" s="41"/>
      <c r="BA21" s="38"/>
      <c r="BB21" s="38"/>
      <c r="BC21" s="35"/>
      <c r="BD21" s="41"/>
      <c r="BE21" s="38"/>
      <c r="BF21" s="38"/>
      <c r="BG21" s="35"/>
      <c r="BH21" s="41"/>
      <c r="BI21" s="38"/>
      <c r="BJ21" s="38"/>
      <c r="BK21" s="35"/>
      <c r="BL21" s="41"/>
      <c r="BM21" s="38"/>
      <c r="BN21" s="38"/>
      <c r="BO21" s="35"/>
      <c r="BP21" s="41"/>
      <c r="BQ21" s="38"/>
      <c r="BR21" s="38"/>
      <c r="BS21" s="35"/>
      <c r="BT21" s="41"/>
      <c r="BU21" s="38"/>
      <c r="BV21" s="38"/>
      <c r="BW21" s="35"/>
      <c r="BX21" s="41"/>
      <c r="CA21" s="35"/>
      <c r="CB21" s="41"/>
      <c r="CE21" s="35"/>
      <c r="CF21" s="41"/>
      <c r="CI21" s="35"/>
      <c r="CJ21" s="41"/>
      <c r="CM21" s="35"/>
      <c r="CN21" s="41"/>
      <c r="CQ21" s="35"/>
      <c r="CR21" s="41"/>
      <c r="CU21" s="35"/>
      <c r="CV21" s="41"/>
      <c r="CY21" s="35"/>
      <c r="CZ21" s="41"/>
    </row>
    <row r="22" spans="1:104" s="34" customFormat="1" x14ac:dyDescent="0.2">
      <c r="A22" s="43"/>
      <c r="B22" s="37" t="e">
        <f>VLOOKUP(A22, 'Profile Build (Required)'!B:D, 3, FALSE)</f>
        <v>#N/A</v>
      </c>
      <c r="D22" s="39">
        <f t="shared" si="0"/>
        <v>0</v>
      </c>
      <c r="E22" s="39" t="e">
        <f t="shared" si="4"/>
        <v>#N/A</v>
      </c>
      <c r="F22" s="39" t="e">
        <f t="shared" si="5"/>
        <v>#N/A</v>
      </c>
      <c r="G22" s="40">
        <f t="shared" si="6"/>
        <v>0</v>
      </c>
      <c r="H22" s="39" t="e">
        <f>VLOOKUP(A22,'Profile Build (Required)'!B:O,15,FALSE)</f>
        <v>#N/A</v>
      </c>
      <c r="J22" s="38"/>
      <c r="K22" s="35"/>
      <c r="L22" s="41"/>
      <c r="M22" s="38"/>
      <c r="N22" s="38"/>
      <c r="O22" s="35"/>
      <c r="P22" s="41"/>
      <c r="Q22" s="38"/>
      <c r="R22" s="38"/>
      <c r="S22" s="35"/>
      <c r="T22" s="41"/>
      <c r="U22" s="38"/>
      <c r="V22" s="38"/>
      <c r="W22" s="35"/>
      <c r="X22" s="41"/>
      <c r="Y22" s="38"/>
      <c r="AA22" s="35"/>
      <c r="AB22" s="41"/>
      <c r="AC22" s="38"/>
      <c r="AD22" s="38"/>
      <c r="AE22" s="35"/>
      <c r="AF22" s="41"/>
      <c r="AG22" s="38"/>
      <c r="AH22" s="38"/>
      <c r="AI22" s="35"/>
      <c r="AJ22" s="41"/>
      <c r="AK22" s="38"/>
      <c r="AL22" s="38"/>
      <c r="AM22" s="35"/>
      <c r="AN22" s="41"/>
      <c r="AQ22" s="35"/>
      <c r="AR22" s="41"/>
      <c r="AT22" s="38"/>
      <c r="AU22" s="35"/>
      <c r="AV22" s="41"/>
      <c r="AW22" s="38"/>
      <c r="AX22" s="38"/>
      <c r="AY22" s="35"/>
      <c r="AZ22" s="41"/>
      <c r="BA22" s="38"/>
      <c r="BB22" s="38"/>
      <c r="BC22" s="35"/>
      <c r="BD22" s="41"/>
      <c r="BE22" s="38"/>
      <c r="BF22" s="38"/>
      <c r="BG22" s="35"/>
      <c r="BH22" s="41"/>
      <c r="BI22" s="38"/>
      <c r="BJ22" s="38"/>
      <c r="BK22" s="35"/>
      <c r="BL22" s="41"/>
      <c r="BM22" s="38"/>
      <c r="BN22" s="38"/>
      <c r="BO22" s="35"/>
      <c r="BP22" s="41"/>
      <c r="BQ22" s="38"/>
      <c r="BR22" s="38"/>
      <c r="BS22" s="35"/>
      <c r="BT22" s="41"/>
      <c r="BU22" s="38"/>
      <c r="BV22" s="38"/>
      <c r="BW22" s="35"/>
      <c r="BX22" s="41"/>
      <c r="CA22" s="35"/>
      <c r="CB22" s="41"/>
      <c r="CE22" s="35"/>
      <c r="CF22" s="41"/>
      <c r="CI22" s="35"/>
      <c r="CJ22" s="41"/>
      <c r="CM22" s="35"/>
      <c r="CN22" s="41"/>
      <c r="CQ22" s="35"/>
      <c r="CR22" s="41"/>
      <c r="CU22" s="35"/>
      <c r="CV22" s="41"/>
      <c r="CY22" s="35"/>
      <c r="CZ22" s="41"/>
    </row>
    <row r="23" spans="1:104" s="34" customFormat="1" x14ac:dyDescent="0.2">
      <c r="A23" s="43"/>
      <c r="B23" s="37" t="e">
        <f>VLOOKUP(A23, 'Profile Build (Required)'!B:D, 3, FALSE)</f>
        <v>#N/A</v>
      </c>
      <c r="D23" s="39">
        <f t="shared" si="0"/>
        <v>0</v>
      </c>
      <c r="E23" s="39" t="e">
        <f t="shared" si="4"/>
        <v>#N/A</v>
      </c>
      <c r="F23" s="39" t="e">
        <f t="shared" si="5"/>
        <v>#N/A</v>
      </c>
      <c r="G23" s="40">
        <f t="shared" si="6"/>
        <v>0</v>
      </c>
      <c r="H23" s="39" t="e">
        <f>VLOOKUP(A23,'Profile Build (Required)'!B:O,15,FALSE)</f>
        <v>#N/A</v>
      </c>
      <c r="J23" s="38"/>
      <c r="K23" s="35"/>
      <c r="L23" s="41"/>
      <c r="M23" s="38"/>
      <c r="N23" s="38"/>
      <c r="O23" s="35"/>
      <c r="P23" s="41"/>
      <c r="Q23" s="38"/>
      <c r="R23" s="38"/>
      <c r="S23" s="35"/>
      <c r="T23" s="41"/>
      <c r="U23" s="38"/>
      <c r="V23" s="38"/>
      <c r="W23" s="35"/>
      <c r="X23" s="41"/>
      <c r="Y23" s="38"/>
      <c r="AA23" s="35"/>
      <c r="AB23" s="41"/>
      <c r="AC23" s="38"/>
      <c r="AD23" s="38"/>
      <c r="AE23" s="35"/>
      <c r="AF23" s="41"/>
      <c r="AG23" s="38"/>
      <c r="AH23" s="38"/>
      <c r="AI23" s="35"/>
      <c r="AJ23" s="41"/>
      <c r="AK23" s="38"/>
      <c r="AL23" s="38"/>
      <c r="AM23" s="35"/>
      <c r="AN23" s="41"/>
      <c r="AQ23" s="35"/>
      <c r="AR23" s="41"/>
      <c r="AT23" s="38"/>
      <c r="AU23" s="35"/>
      <c r="AV23" s="41"/>
      <c r="AW23" s="38"/>
      <c r="AX23" s="38"/>
      <c r="AY23" s="35"/>
      <c r="AZ23" s="41"/>
      <c r="BA23" s="38"/>
      <c r="BB23" s="38"/>
      <c r="BC23" s="35"/>
      <c r="BD23" s="41"/>
      <c r="BE23" s="38"/>
      <c r="BF23" s="38"/>
      <c r="BG23" s="35"/>
      <c r="BH23" s="41"/>
      <c r="BI23" s="38"/>
      <c r="BJ23" s="38"/>
      <c r="BK23" s="35"/>
      <c r="BL23" s="41"/>
      <c r="BM23" s="38"/>
      <c r="BN23" s="38"/>
      <c r="BO23" s="35"/>
      <c r="BP23" s="41"/>
      <c r="BQ23" s="38"/>
      <c r="BR23" s="38"/>
      <c r="BS23" s="35"/>
      <c r="BT23" s="41"/>
      <c r="BU23" s="38"/>
      <c r="BV23" s="38"/>
      <c r="BW23" s="35"/>
      <c r="BX23" s="41"/>
      <c r="CA23" s="35"/>
      <c r="CB23" s="41"/>
      <c r="CE23" s="35"/>
      <c r="CF23" s="41"/>
      <c r="CI23" s="35"/>
      <c r="CJ23" s="41"/>
      <c r="CM23" s="35"/>
      <c r="CN23" s="41"/>
      <c r="CQ23" s="35"/>
      <c r="CR23" s="41"/>
      <c r="CU23" s="35"/>
      <c r="CV23" s="41"/>
      <c r="CY23" s="35"/>
      <c r="CZ23" s="41"/>
    </row>
    <row r="24" spans="1:104" s="34" customFormat="1" x14ac:dyDescent="0.2">
      <c r="A24" s="38"/>
      <c r="B24" s="37" t="e">
        <f>VLOOKUP(A24, 'Profile Build (Required)'!B:D, 3, FALSE)</f>
        <v>#N/A</v>
      </c>
      <c r="C24" s="38"/>
      <c r="D24" s="39">
        <f t="shared" si="0"/>
        <v>0</v>
      </c>
      <c r="E24" s="39" t="e">
        <f t="shared" si="4"/>
        <v>#N/A</v>
      </c>
      <c r="F24" s="39" t="e">
        <f t="shared" si="5"/>
        <v>#N/A</v>
      </c>
      <c r="G24" s="40">
        <f t="shared" si="6"/>
        <v>0</v>
      </c>
      <c r="H24" s="39" t="e">
        <f>VLOOKUP(A24,'Profile Build (Required)'!B:O,15,FALSE)</f>
        <v>#N/A</v>
      </c>
      <c r="J24" s="38"/>
      <c r="K24" s="35"/>
      <c r="L24" s="41"/>
      <c r="M24" s="38"/>
      <c r="N24" s="38"/>
      <c r="O24" s="35"/>
      <c r="P24" s="41"/>
      <c r="Q24" s="38"/>
      <c r="S24" s="35"/>
      <c r="T24" s="41"/>
      <c r="W24" s="35"/>
      <c r="X24" s="41"/>
      <c r="AA24" s="35"/>
      <c r="AB24" s="41"/>
      <c r="AC24" s="38"/>
      <c r="AD24" s="38"/>
      <c r="AE24" s="35"/>
      <c r="AF24" s="41"/>
      <c r="AG24" s="38"/>
      <c r="AH24" s="38"/>
      <c r="AI24" s="35"/>
      <c r="AJ24" s="41"/>
      <c r="AM24" s="35"/>
      <c r="AN24" s="41"/>
      <c r="AQ24" s="35"/>
      <c r="AR24" s="41"/>
      <c r="AT24" s="38"/>
      <c r="AU24" s="35"/>
      <c r="AV24" s="41"/>
      <c r="AW24" s="38"/>
      <c r="AX24" s="38"/>
      <c r="AY24" s="35"/>
      <c r="AZ24" s="41"/>
      <c r="BA24" s="38"/>
      <c r="BC24" s="35"/>
      <c r="BD24" s="41"/>
      <c r="BG24" s="35"/>
      <c r="BH24" s="41"/>
      <c r="BJ24" s="38"/>
      <c r="BK24" s="35"/>
      <c r="BL24" s="41"/>
      <c r="BM24" s="38"/>
      <c r="BN24" s="38"/>
      <c r="BO24" s="35"/>
      <c r="BP24" s="41"/>
      <c r="BQ24" s="38"/>
      <c r="BR24" s="38"/>
      <c r="BS24" s="35"/>
      <c r="BT24" s="41"/>
      <c r="BW24" s="35"/>
      <c r="BX24" s="41"/>
      <c r="CA24" s="35"/>
      <c r="CB24" s="41"/>
      <c r="CE24" s="35"/>
      <c r="CF24" s="41"/>
      <c r="CI24" s="35"/>
      <c r="CJ24" s="41"/>
      <c r="CM24" s="35"/>
      <c r="CN24" s="41"/>
      <c r="CQ24" s="35"/>
      <c r="CR24" s="41"/>
      <c r="CU24" s="35"/>
      <c r="CV24" s="41"/>
      <c r="CY24" s="35"/>
      <c r="CZ24" s="41"/>
    </row>
    <row r="25" spans="1:104" s="34" customFormat="1" x14ac:dyDescent="0.2">
      <c r="A25" s="38"/>
      <c r="B25" s="37" t="e">
        <f>VLOOKUP(A25, 'Profile Build (Required)'!B:D, 3, FALSE)</f>
        <v>#N/A</v>
      </c>
      <c r="C25" s="38"/>
      <c r="D25" s="39">
        <f t="shared" si="0"/>
        <v>0</v>
      </c>
      <c r="E25" s="39" t="e">
        <f t="shared" si="4"/>
        <v>#N/A</v>
      </c>
      <c r="F25" s="39" t="e">
        <f t="shared" si="5"/>
        <v>#N/A</v>
      </c>
      <c r="G25" s="40">
        <f t="shared" si="6"/>
        <v>0</v>
      </c>
      <c r="H25" s="39" t="e">
        <f>VLOOKUP(A25,'Profile Build (Required)'!B:O,15,FALSE)</f>
        <v>#N/A</v>
      </c>
      <c r="J25" s="38"/>
      <c r="K25" s="35"/>
      <c r="L25" s="41"/>
      <c r="M25" s="38"/>
      <c r="N25" s="38"/>
      <c r="O25" s="35"/>
      <c r="P25" s="41"/>
      <c r="Q25" s="38"/>
      <c r="S25" s="35"/>
      <c r="T25" s="41"/>
      <c r="W25" s="35"/>
      <c r="X25" s="41"/>
      <c r="AA25" s="35"/>
      <c r="AB25" s="41"/>
      <c r="AC25" s="38"/>
      <c r="AD25" s="38"/>
      <c r="AE25" s="35"/>
      <c r="AF25" s="41"/>
      <c r="AG25" s="38"/>
      <c r="AH25" s="38"/>
      <c r="AI25" s="35"/>
      <c r="AJ25" s="41"/>
      <c r="AM25" s="35"/>
      <c r="AN25" s="41"/>
      <c r="AQ25" s="35"/>
      <c r="AR25" s="41"/>
      <c r="AT25" s="38"/>
      <c r="AU25" s="35"/>
      <c r="AV25" s="41"/>
      <c r="AW25" s="38"/>
      <c r="AX25" s="38"/>
      <c r="AY25" s="35"/>
      <c r="AZ25" s="41"/>
      <c r="BA25" s="38"/>
      <c r="BC25" s="35"/>
      <c r="BD25" s="41"/>
      <c r="BG25" s="35"/>
      <c r="BH25" s="41"/>
      <c r="BJ25" s="38"/>
      <c r="BK25" s="35"/>
      <c r="BL25" s="41"/>
      <c r="BM25" s="38"/>
      <c r="BN25" s="38"/>
      <c r="BO25" s="35"/>
      <c r="BP25" s="41"/>
      <c r="BQ25" s="38"/>
      <c r="BR25" s="38"/>
      <c r="BS25" s="35"/>
      <c r="BT25" s="41"/>
      <c r="BW25" s="35"/>
      <c r="BX25" s="41"/>
      <c r="CA25" s="35"/>
      <c r="CB25" s="41"/>
      <c r="CE25" s="35"/>
      <c r="CF25" s="41"/>
      <c r="CI25" s="35"/>
      <c r="CJ25" s="41"/>
      <c r="CM25" s="35"/>
      <c r="CN25" s="41"/>
      <c r="CQ25" s="35"/>
      <c r="CR25" s="41"/>
      <c r="CU25" s="35"/>
      <c r="CV25" s="41"/>
      <c r="CY25" s="35"/>
      <c r="CZ25" s="41"/>
    </row>
    <row r="26" spans="1:104" s="34" customFormat="1" x14ac:dyDescent="0.2">
      <c r="A26" s="38"/>
      <c r="B26" s="37" t="e">
        <f>VLOOKUP(A26, 'Profile Build (Required)'!B:D, 3, FALSE)</f>
        <v>#N/A</v>
      </c>
      <c r="C26" s="38"/>
      <c r="D26" s="39">
        <f t="shared" si="0"/>
        <v>0</v>
      </c>
      <c r="E26" s="39" t="e">
        <f t="shared" si="4"/>
        <v>#N/A</v>
      </c>
      <c r="F26" s="39" t="e">
        <f t="shared" si="5"/>
        <v>#N/A</v>
      </c>
      <c r="G26" s="40">
        <f t="shared" si="6"/>
        <v>0</v>
      </c>
      <c r="H26" s="39" t="e">
        <f>VLOOKUP(A26,'Profile Build (Required)'!B:O,15,FALSE)</f>
        <v>#N/A</v>
      </c>
      <c r="J26" s="38"/>
      <c r="K26" s="35"/>
      <c r="L26" s="41"/>
      <c r="M26" s="38"/>
      <c r="N26" s="38"/>
      <c r="O26" s="35"/>
      <c r="P26" s="41"/>
      <c r="Q26" s="38"/>
      <c r="S26" s="35"/>
      <c r="T26" s="41"/>
      <c r="W26" s="35"/>
      <c r="X26" s="41"/>
      <c r="AA26" s="35"/>
      <c r="AB26" s="41"/>
      <c r="AC26" s="38"/>
      <c r="AD26" s="38"/>
      <c r="AE26" s="35"/>
      <c r="AF26" s="41"/>
      <c r="AG26" s="38"/>
      <c r="AH26" s="38"/>
      <c r="AI26" s="35"/>
      <c r="AJ26" s="41"/>
      <c r="AM26" s="35"/>
      <c r="AN26" s="41"/>
      <c r="AQ26" s="35"/>
      <c r="AR26" s="41"/>
      <c r="AT26" s="38"/>
      <c r="AU26" s="35"/>
      <c r="AV26" s="41"/>
      <c r="AW26" s="38"/>
      <c r="AX26" s="38"/>
      <c r="AY26" s="35"/>
      <c r="AZ26" s="41"/>
      <c r="BA26" s="38"/>
      <c r="BC26" s="35"/>
      <c r="BD26" s="41"/>
      <c r="BG26" s="35"/>
      <c r="BH26" s="41"/>
      <c r="BJ26" s="38"/>
      <c r="BK26" s="35"/>
      <c r="BL26" s="41"/>
      <c r="BM26" s="38"/>
      <c r="BN26" s="38"/>
      <c r="BO26" s="35"/>
      <c r="BP26" s="41"/>
      <c r="BQ26" s="38"/>
      <c r="BR26" s="38"/>
      <c r="BS26" s="35"/>
      <c r="BT26" s="41"/>
      <c r="BW26" s="35"/>
      <c r="BX26" s="41"/>
      <c r="CA26" s="35"/>
      <c r="CB26" s="41"/>
      <c r="CE26" s="35"/>
      <c r="CF26" s="41"/>
      <c r="CI26" s="35"/>
      <c r="CJ26" s="41"/>
      <c r="CM26" s="35"/>
      <c r="CN26" s="41"/>
      <c r="CQ26" s="35"/>
      <c r="CR26" s="41"/>
      <c r="CU26" s="35"/>
      <c r="CV26" s="41"/>
      <c r="CY26" s="35"/>
      <c r="CZ26" s="41"/>
    </row>
    <row r="27" spans="1:104" s="34" customFormat="1" x14ac:dyDescent="0.2">
      <c r="A27" s="38"/>
      <c r="B27" s="37" t="e">
        <f>VLOOKUP(A27, 'Profile Build (Required)'!B:D, 3, FALSE)</f>
        <v>#N/A</v>
      </c>
      <c r="C27" s="38"/>
      <c r="D27" s="39">
        <f t="shared" si="0"/>
        <v>0</v>
      </c>
      <c r="E27" s="39" t="e">
        <f t="shared" si="4"/>
        <v>#N/A</v>
      </c>
      <c r="F27" s="39" t="e">
        <f t="shared" si="5"/>
        <v>#N/A</v>
      </c>
      <c r="G27" s="40">
        <f t="shared" si="6"/>
        <v>0</v>
      </c>
      <c r="H27" s="39" t="e">
        <f>VLOOKUP(A27,'Profile Build (Required)'!B:O,15,FALSE)</f>
        <v>#N/A</v>
      </c>
      <c r="J27" s="38"/>
      <c r="K27" s="35"/>
      <c r="L27" s="41"/>
      <c r="M27" s="38"/>
      <c r="N27" s="38"/>
      <c r="O27" s="35"/>
      <c r="P27" s="41"/>
      <c r="Q27" s="38"/>
      <c r="S27" s="35"/>
      <c r="T27" s="41"/>
      <c r="W27" s="35"/>
      <c r="X27" s="41"/>
      <c r="AA27" s="35"/>
      <c r="AB27" s="41"/>
      <c r="AC27" s="38"/>
      <c r="AD27" s="38"/>
      <c r="AE27" s="35"/>
      <c r="AF27" s="41"/>
      <c r="AG27" s="38"/>
      <c r="AH27" s="38"/>
      <c r="AI27" s="35"/>
      <c r="AJ27" s="41"/>
      <c r="AM27" s="35"/>
      <c r="AN27" s="41"/>
      <c r="AQ27" s="35"/>
      <c r="AR27" s="41"/>
      <c r="AT27" s="38"/>
      <c r="AU27" s="35"/>
      <c r="AV27" s="41"/>
      <c r="AW27" s="38"/>
      <c r="AX27" s="38"/>
      <c r="AY27" s="35"/>
      <c r="AZ27" s="41"/>
      <c r="BA27" s="38"/>
      <c r="BC27" s="35"/>
      <c r="BD27" s="41"/>
      <c r="BG27" s="35"/>
      <c r="BH27" s="41"/>
      <c r="BJ27" s="38"/>
      <c r="BK27" s="35"/>
      <c r="BL27" s="41"/>
      <c r="BM27" s="38"/>
      <c r="BN27" s="38"/>
      <c r="BO27" s="35"/>
      <c r="BP27" s="41"/>
      <c r="BQ27" s="38"/>
      <c r="BR27" s="38"/>
      <c r="BS27" s="35"/>
      <c r="BT27" s="41"/>
      <c r="BW27" s="35"/>
      <c r="BX27" s="41"/>
      <c r="CA27" s="35"/>
      <c r="CB27" s="41"/>
      <c r="CE27" s="35"/>
      <c r="CF27" s="41"/>
      <c r="CI27" s="35"/>
      <c r="CJ27" s="41"/>
      <c r="CM27" s="35"/>
      <c r="CN27" s="41"/>
      <c r="CQ27" s="35"/>
      <c r="CR27" s="41"/>
      <c r="CU27" s="35"/>
      <c r="CV27" s="41"/>
      <c r="CY27" s="35"/>
      <c r="CZ27" s="41"/>
    </row>
    <row r="28" spans="1:104" s="34" customFormat="1" x14ac:dyDescent="0.2">
      <c r="A28" s="38"/>
      <c r="B28" s="37" t="e">
        <f>VLOOKUP(A28, 'Profile Build (Required)'!B:D, 3, FALSE)</f>
        <v>#N/A</v>
      </c>
      <c r="C28" s="38"/>
      <c r="D28" s="39">
        <f t="shared" si="0"/>
        <v>0</v>
      </c>
      <c r="E28" s="39" t="e">
        <f t="shared" si="4"/>
        <v>#N/A</v>
      </c>
      <c r="F28" s="39" t="e">
        <f t="shared" si="5"/>
        <v>#N/A</v>
      </c>
      <c r="G28" s="40">
        <f t="shared" si="6"/>
        <v>0</v>
      </c>
      <c r="H28" s="39" t="e">
        <f>VLOOKUP(A28,'Profile Build (Required)'!B:O,15,FALSE)</f>
        <v>#N/A</v>
      </c>
      <c r="J28" s="38"/>
      <c r="K28" s="35"/>
      <c r="L28" s="41"/>
      <c r="M28" s="38"/>
      <c r="N28" s="38"/>
      <c r="O28" s="35"/>
      <c r="P28" s="41"/>
      <c r="Q28" s="38"/>
      <c r="S28" s="35"/>
      <c r="T28" s="41"/>
      <c r="W28" s="35"/>
      <c r="X28" s="41"/>
      <c r="AA28" s="35"/>
      <c r="AB28" s="41"/>
      <c r="AC28" s="38"/>
      <c r="AD28" s="38"/>
      <c r="AE28" s="35"/>
      <c r="AF28" s="41"/>
      <c r="AG28" s="38"/>
      <c r="AH28" s="38"/>
      <c r="AI28" s="35"/>
      <c r="AJ28" s="41"/>
      <c r="AM28" s="35"/>
      <c r="AN28" s="41"/>
      <c r="AQ28" s="35"/>
      <c r="AR28" s="41"/>
      <c r="AT28" s="38"/>
      <c r="AU28" s="35"/>
      <c r="AV28" s="41"/>
      <c r="AW28" s="38"/>
      <c r="AX28" s="38"/>
      <c r="AY28" s="35"/>
      <c r="AZ28" s="41"/>
      <c r="BA28" s="38"/>
      <c r="BC28" s="35"/>
      <c r="BD28" s="41"/>
      <c r="BG28" s="35"/>
      <c r="BH28" s="41"/>
      <c r="BJ28" s="38"/>
      <c r="BK28" s="35"/>
      <c r="BL28" s="41"/>
      <c r="BM28" s="38"/>
      <c r="BN28" s="38"/>
      <c r="BO28" s="35"/>
      <c r="BP28" s="41"/>
      <c r="BQ28" s="38"/>
      <c r="BR28" s="38"/>
      <c r="BS28" s="35"/>
      <c r="BT28" s="41"/>
      <c r="BW28" s="35"/>
      <c r="BX28" s="41"/>
      <c r="CA28" s="35"/>
      <c r="CB28" s="41"/>
      <c r="CE28" s="35"/>
      <c r="CF28" s="41"/>
      <c r="CI28" s="35"/>
      <c r="CJ28" s="41"/>
      <c r="CM28" s="35"/>
      <c r="CN28" s="41"/>
      <c r="CQ28" s="35"/>
      <c r="CR28" s="41"/>
      <c r="CU28" s="35"/>
      <c r="CV28" s="41"/>
      <c r="CY28" s="35"/>
      <c r="CZ28" s="41"/>
    </row>
    <row r="29" spans="1:104" s="34" customFormat="1" x14ac:dyDescent="0.2">
      <c r="A29" s="44"/>
      <c r="B29" s="37" t="e">
        <f>VLOOKUP(A29, 'Profile Build (Required)'!B:D, 3, FALSE)</f>
        <v>#N/A</v>
      </c>
      <c r="C29" s="38"/>
      <c r="D29" s="39">
        <f t="shared" si="0"/>
        <v>0</v>
      </c>
      <c r="E29" s="39" t="e">
        <f t="shared" si="4"/>
        <v>#N/A</v>
      </c>
      <c r="F29" s="39" t="e">
        <f t="shared" si="5"/>
        <v>#N/A</v>
      </c>
      <c r="G29" s="40">
        <f t="shared" si="6"/>
        <v>0</v>
      </c>
      <c r="H29" s="39" t="e">
        <f>VLOOKUP(A29,'Profile Build (Required)'!B:O,15,FALSE)</f>
        <v>#N/A</v>
      </c>
      <c r="J29" s="38"/>
      <c r="K29" s="35"/>
      <c r="L29" s="41"/>
      <c r="M29" s="38"/>
      <c r="N29" s="38"/>
      <c r="O29" s="35"/>
      <c r="P29" s="41"/>
      <c r="Q29" s="38"/>
      <c r="S29" s="35"/>
      <c r="T29" s="41"/>
      <c r="W29" s="35"/>
      <c r="X29" s="41"/>
      <c r="AA29" s="35"/>
      <c r="AB29" s="41"/>
      <c r="AC29" s="38"/>
      <c r="AD29" s="38"/>
      <c r="AE29" s="35"/>
      <c r="AF29" s="41"/>
      <c r="AG29" s="38"/>
      <c r="AH29" s="38"/>
      <c r="AI29" s="35"/>
      <c r="AJ29" s="41"/>
      <c r="AM29" s="35"/>
      <c r="AN29" s="41"/>
      <c r="AQ29" s="35"/>
      <c r="AR29" s="41"/>
      <c r="AT29" s="38"/>
      <c r="AU29" s="35"/>
      <c r="AV29" s="41"/>
      <c r="AW29" s="38"/>
      <c r="AX29" s="38"/>
      <c r="AY29" s="35"/>
      <c r="AZ29" s="41"/>
      <c r="BA29" s="38"/>
      <c r="BC29" s="35"/>
      <c r="BD29" s="41"/>
      <c r="BG29" s="35"/>
      <c r="BH29" s="41"/>
      <c r="BJ29" s="38"/>
      <c r="BK29" s="35"/>
      <c r="BL29" s="41"/>
      <c r="BM29" s="38"/>
      <c r="BN29" s="38"/>
      <c r="BO29" s="35"/>
      <c r="BP29" s="41"/>
      <c r="BQ29" s="38"/>
      <c r="BR29" s="38"/>
      <c r="BS29" s="35"/>
      <c r="BT29" s="41"/>
      <c r="BW29" s="35"/>
      <c r="BX29" s="41"/>
      <c r="CA29" s="35"/>
      <c r="CB29" s="41"/>
      <c r="CE29" s="35"/>
      <c r="CF29" s="41"/>
      <c r="CI29" s="35"/>
      <c r="CJ29" s="41"/>
      <c r="CM29" s="35"/>
      <c r="CN29" s="41"/>
      <c r="CQ29" s="35"/>
      <c r="CR29" s="41"/>
      <c r="CU29" s="35"/>
      <c r="CV29" s="41"/>
      <c r="CY29" s="35"/>
      <c r="CZ29" s="41"/>
    </row>
    <row r="30" spans="1:104" s="34" customFormat="1" x14ac:dyDescent="0.2">
      <c r="A30" s="44"/>
      <c r="B30" s="37" t="e">
        <f>VLOOKUP(A30, 'Profile Build (Required)'!B:D, 3, FALSE)</f>
        <v>#N/A</v>
      </c>
      <c r="C30" s="38"/>
      <c r="D30" s="39">
        <f t="shared" si="0"/>
        <v>0</v>
      </c>
      <c r="E30" s="39" t="e">
        <f t="shared" si="4"/>
        <v>#N/A</v>
      </c>
      <c r="F30" s="39" t="e">
        <f t="shared" si="5"/>
        <v>#N/A</v>
      </c>
      <c r="G30" s="40">
        <f t="shared" si="6"/>
        <v>0</v>
      </c>
      <c r="H30" s="39" t="e">
        <f>VLOOKUP(A30,'Profile Build (Required)'!B:O,15,FALSE)</f>
        <v>#N/A</v>
      </c>
      <c r="J30" s="38"/>
      <c r="K30" s="35"/>
      <c r="L30" s="41"/>
      <c r="M30" s="38"/>
      <c r="N30" s="38"/>
      <c r="O30" s="35"/>
      <c r="P30" s="41"/>
      <c r="Q30" s="38"/>
      <c r="S30" s="35"/>
      <c r="T30" s="41"/>
      <c r="W30" s="35"/>
      <c r="X30" s="41"/>
      <c r="AA30" s="35"/>
      <c r="AB30" s="41"/>
      <c r="AC30" s="38"/>
      <c r="AD30" s="38"/>
      <c r="AE30" s="35"/>
      <c r="AF30" s="41"/>
      <c r="AG30" s="38"/>
      <c r="AH30" s="38"/>
      <c r="AI30" s="35"/>
      <c r="AJ30" s="41"/>
      <c r="AM30" s="35"/>
      <c r="AN30" s="41"/>
      <c r="AQ30" s="35"/>
      <c r="AR30" s="41"/>
      <c r="AT30" s="38"/>
      <c r="AU30" s="35"/>
      <c r="AV30" s="41"/>
      <c r="AW30" s="38"/>
      <c r="AX30" s="38"/>
      <c r="AY30" s="35"/>
      <c r="AZ30" s="41"/>
      <c r="BA30" s="38"/>
      <c r="BC30" s="35"/>
      <c r="BD30" s="41"/>
      <c r="BG30" s="35"/>
      <c r="BH30" s="41"/>
      <c r="BJ30" s="38"/>
      <c r="BK30" s="35"/>
      <c r="BL30" s="41"/>
      <c r="BM30" s="38"/>
      <c r="BN30" s="38"/>
      <c r="BO30" s="35"/>
      <c r="BP30" s="41"/>
      <c r="BQ30" s="38"/>
      <c r="BR30" s="38"/>
      <c r="BS30" s="35"/>
      <c r="BT30" s="41"/>
      <c r="BW30" s="35"/>
      <c r="BX30" s="41"/>
      <c r="CA30" s="35"/>
      <c r="CB30" s="41"/>
      <c r="CE30" s="35"/>
      <c r="CF30" s="41"/>
      <c r="CI30" s="35"/>
      <c r="CJ30" s="41"/>
      <c r="CM30" s="35"/>
      <c r="CN30" s="41"/>
      <c r="CQ30" s="35"/>
      <c r="CR30" s="41"/>
      <c r="CU30" s="35"/>
      <c r="CV30" s="41"/>
      <c r="CY30" s="35"/>
      <c r="CZ30" s="41"/>
    </row>
    <row r="31" spans="1:104" s="34" customFormat="1" x14ac:dyDescent="0.2">
      <c r="A31" s="44"/>
      <c r="B31" s="37" t="e">
        <f>VLOOKUP(A31, 'Profile Build (Required)'!B:D, 3, FALSE)</f>
        <v>#N/A</v>
      </c>
      <c r="C31" s="38"/>
      <c r="D31" s="39">
        <f t="shared" si="0"/>
        <v>0</v>
      </c>
      <c r="E31" s="39" t="e">
        <f t="shared" si="4"/>
        <v>#N/A</v>
      </c>
      <c r="F31" s="39" t="e">
        <f t="shared" si="5"/>
        <v>#N/A</v>
      </c>
      <c r="G31" s="40">
        <f t="shared" si="6"/>
        <v>0</v>
      </c>
      <c r="H31" s="39" t="e">
        <f>VLOOKUP(A31,'Profile Build (Required)'!B:O,15,FALSE)</f>
        <v>#N/A</v>
      </c>
      <c r="J31" s="38"/>
      <c r="K31" s="35"/>
      <c r="L31" s="41"/>
      <c r="M31" s="38"/>
      <c r="N31" s="38"/>
      <c r="O31" s="35"/>
      <c r="P31" s="41"/>
      <c r="Q31" s="38"/>
      <c r="S31" s="35"/>
      <c r="T31" s="41"/>
      <c r="W31" s="35"/>
      <c r="X31" s="41"/>
      <c r="AA31" s="35"/>
      <c r="AB31" s="41"/>
      <c r="AC31" s="38"/>
      <c r="AD31" s="38"/>
      <c r="AE31" s="35"/>
      <c r="AF31" s="41"/>
      <c r="AG31" s="38"/>
      <c r="AH31" s="38"/>
      <c r="AI31" s="35"/>
      <c r="AJ31" s="41"/>
      <c r="AM31" s="35"/>
      <c r="AN31" s="41"/>
      <c r="AQ31" s="35"/>
      <c r="AR31" s="41"/>
      <c r="AT31" s="38"/>
      <c r="AU31" s="35"/>
      <c r="AV31" s="41"/>
      <c r="AW31" s="38"/>
      <c r="AX31" s="38"/>
      <c r="AY31" s="35"/>
      <c r="AZ31" s="41"/>
      <c r="BA31" s="38"/>
      <c r="BC31" s="35"/>
      <c r="BD31" s="41"/>
      <c r="BG31" s="35"/>
      <c r="BH31" s="41"/>
      <c r="BJ31" s="38"/>
      <c r="BK31" s="35"/>
      <c r="BL31" s="41"/>
      <c r="BM31" s="38"/>
      <c r="BN31" s="38"/>
      <c r="BO31" s="35"/>
      <c r="BP31" s="41"/>
      <c r="BQ31" s="38"/>
      <c r="BR31" s="38"/>
      <c r="BS31" s="35"/>
      <c r="BT31" s="41"/>
      <c r="BW31" s="35"/>
      <c r="BX31" s="41"/>
      <c r="CA31" s="35"/>
      <c r="CB31" s="41"/>
      <c r="CE31" s="35"/>
      <c r="CF31" s="41"/>
      <c r="CI31" s="35"/>
      <c r="CJ31" s="41"/>
      <c r="CM31" s="35"/>
      <c r="CN31" s="41"/>
      <c r="CQ31" s="35"/>
      <c r="CR31" s="41"/>
      <c r="CU31" s="35"/>
      <c r="CV31" s="41"/>
      <c r="CY31" s="35"/>
      <c r="CZ31" s="41"/>
    </row>
    <row r="32" spans="1:104" s="34" customFormat="1" x14ac:dyDescent="0.2">
      <c r="A32" s="45"/>
      <c r="B32" s="37" t="e">
        <f>VLOOKUP(A32, 'Profile Build (Required)'!B:D, 3, FALSE)</f>
        <v>#N/A</v>
      </c>
      <c r="D32" s="39">
        <f t="shared" si="0"/>
        <v>0</v>
      </c>
      <c r="E32" s="39" t="e">
        <f t="shared" si="4"/>
        <v>#N/A</v>
      </c>
      <c r="F32" s="39" t="e">
        <f t="shared" si="5"/>
        <v>#N/A</v>
      </c>
      <c r="G32" s="40">
        <f t="shared" si="6"/>
        <v>0</v>
      </c>
      <c r="H32" s="39" t="e">
        <f>VLOOKUP(A32,'Profile Build (Required)'!B:O,15,FALSE)</f>
        <v>#N/A</v>
      </c>
      <c r="K32" s="35"/>
      <c r="L32" s="41"/>
      <c r="O32" s="35"/>
      <c r="P32" s="41"/>
      <c r="S32" s="35"/>
      <c r="T32" s="41"/>
      <c r="W32" s="35"/>
      <c r="X32" s="41"/>
      <c r="AA32" s="35"/>
      <c r="AB32" s="41"/>
      <c r="AE32" s="35"/>
      <c r="AF32" s="41"/>
      <c r="AI32" s="35"/>
      <c r="AJ32" s="41"/>
      <c r="AM32" s="35"/>
      <c r="AN32" s="41"/>
      <c r="AQ32" s="35"/>
      <c r="AR32" s="41"/>
      <c r="AU32" s="35"/>
      <c r="AV32" s="41"/>
      <c r="AY32" s="35"/>
      <c r="AZ32" s="41"/>
      <c r="BC32" s="35"/>
      <c r="BD32" s="41"/>
      <c r="BG32" s="35"/>
      <c r="BH32" s="41"/>
      <c r="BK32" s="35"/>
      <c r="BL32" s="41"/>
      <c r="BO32" s="35"/>
      <c r="BP32" s="41"/>
      <c r="BS32" s="35"/>
      <c r="BT32" s="41"/>
      <c r="BW32" s="35"/>
      <c r="BX32" s="41"/>
      <c r="CA32" s="35"/>
      <c r="CB32" s="41"/>
      <c r="CE32" s="35"/>
      <c r="CF32" s="41"/>
      <c r="CI32" s="35"/>
      <c r="CJ32" s="41"/>
      <c r="CM32" s="35"/>
      <c r="CN32" s="41"/>
      <c r="CQ32" s="35"/>
      <c r="CR32" s="41"/>
      <c r="CU32" s="35"/>
      <c r="CV32" s="41"/>
      <c r="CY32" s="35"/>
      <c r="CZ32" s="41"/>
    </row>
    <row r="33" spans="1:104" s="34" customFormat="1" x14ac:dyDescent="0.2">
      <c r="A33" s="45"/>
      <c r="B33" s="37" t="e">
        <f>VLOOKUP(A33, 'Profile Build (Required)'!B:D, 3, FALSE)</f>
        <v>#N/A</v>
      </c>
      <c r="D33" s="39">
        <f t="shared" ref="D33:D52" si="7">COUNT(A33,J33:DA33)</f>
        <v>0</v>
      </c>
      <c r="E33" s="39" t="e">
        <f t="shared" si="4"/>
        <v>#N/A</v>
      </c>
      <c r="F33" s="39" t="e">
        <f t="shared" si="5"/>
        <v>#N/A</v>
      </c>
      <c r="G33" s="40">
        <f t="shared" si="6"/>
        <v>0</v>
      </c>
      <c r="H33" s="39" t="e">
        <f>VLOOKUP(A33,'Profile Build (Required)'!B:O,15,FALSE)</f>
        <v>#N/A</v>
      </c>
      <c r="K33" s="35"/>
      <c r="L33" s="41"/>
      <c r="O33" s="35"/>
      <c r="P33" s="41"/>
      <c r="S33" s="35"/>
      <c r="T33" s="41"/>
      <c r="W33" s="35"/>
      <c r="X33" s="41"/>
      <c r="AA33" s="35"/>
      <c r="AB33" s="41"/>
      <c r="AE33" s="35"/>
      <c r="AF33" s="41"/>
      <c r="AI33" s="35"/>
      <c r="AJ33" s="41"/>
      <c r="AM33" s="35"/>
      <c r="AN33" s="41"/>
      <c r="AQ33" s="35"/>
      <c r="AR33" s="41"/>
      <c r="AU33" s="35"/>
      <c r="AV33" s="41"/>
      <c r="AY33" s="35"/>
      <c r="AZ33" s="41"/>
      <c r="BC33" s="35"/>
      <c r="BD33" s="41"/>
      <c r="BG33" s="35"/>
      <c r="BH33" s="41"/>
      <c r="BK33" s="35"/>
      <c r="BL33" s="41"/>
      <c r="BO33" s="35"/>
      <c r="BP33" s="41"/>
      <c r="BS33" s="35"/>
      <c r="BT33" s="41"/>
      <c r="BW33" s="35"/>
      <c r="BX33" s="41"/>
      <c r="CA33" s="35"/>
      <c r="CB33" s="41"/>
      <c r="CE33" s="35"/>
      <c r="CF33" s="41"/>
      <c r="CI33" s="35"/>
      <c r="CJ33" s="41"/>
      <c r="CM33" s="35"/>
      <c r="CN33" s="41"/>
      <c r="CQ33" s="35"/>
      <c r="CR33" s="41"/>
      <c r="CU33" s="35"/>
      <c r="CV33" s="41"/>
      <c r="CY33" s="35"/>
      <c r="CZ33" s="41"/>
    </row>
    <row r="34" spans="1:104" s="34" customFormat="1" x14ac:dyDescent="0.2">
      <c r="A34" s="45"/>
      <c r="B34" s="37" t="e">
        <f>VLOOKUP(A34, 'Profile Build (Required)'!B:D, 3, FALSE)</f>
        <v>#N/A</v>
      </c>
      <c r="D34" s="39">
        <f t="shared" si="7"/>
        <v>0</v>
      </c>
      <c r="E34" s="39" t="e">
        <f t="shared" si="4"/>
        <v>#N/A</v>
      </c>
      <c r="F34" s="39" t="e">
        <f t="shared" si="5"/>
        <v>#N/A</v>
      </c>
      <c r="G34" s="40">
        <f t="shared" si="6"/>
        <v>0</v>
      </c>
      <c r="H34" s="39" t="e">
        <f>VLOOKUP(A34,'Profile Build (Required)'!B:O,15,FALSE)</f>
        <v>#N/A</v>
      </c>
      <c r="K34" s="35"/>
      <c r="L34" s="41"/>
      <c r="O34" s="35"/>
      <c r="P34" s="41"/>
      <c r="S34" s="35"/>
      <c r="T34" s="41"/>
      <c r="W34" s="35"/>
      <c r="X34" s="41"/>
      <c r="AA34" s="35"/>
      <c r="AB34" s="41"/>
      <c r="AE34" s="35"/>
      <c r="AF34" s="41"/>
      <c r="AI34" s="35"/>
      <c r="AJ34" s="41"/>
      <c r="AM34" s="35"/>
      <c r="AN34" s="41"/>
      <c r="AQ34" s="35"/>
      <c r="AR34" s="41"/>
      <c r="AU34" s="35"/>
      <c r="AV34" s="41"/>
      <c r="AY34" s="35"/>
      <c r="AZ34" s="41"/>
      <c r="BC34" s="35"/>
      <c r="BD34" s="41"/>
      <c r="BG34" s="35"/>
      <c r="BH34" s="41"/>
      <c r="BK34" s="35"/>
      <c r="BL34" s="41"/>
      <c r="BO34" s="35"/>
      <c r="BP34" s="41"/>
      <c r="BS34" s="35"/>
      <c r="BT34" s="41"/>
      <c r="BW34" s="35"/>
      <c r="BX34" s="41"/>
      <c r="CA34" s="35"/>
      <c r="CB34" s="41"/>
      <c r="CE34" s="35"/>
      <c r="CF34" s="41"/>
      <c r="CI34" s="35"/>
      <c r="CJ34" s="41"/>
      <c r="CM34" s="35"/>
      <c r="CN34" s="41"/>
      <c r="CQ34" s="35"/>
      <c r="CR34" s="41"/>
      <c r="CU34" s="35"/>
      <c r="CV34" s="41"/>
      <c r="CY34" s="35"/>
      <c r="CZ34" s="41"/>
    </row>
    <row r="35" spans="1:104" s="34" customFormat="1" x14ac:dyDescent="0.2">
      <c r="A35" s="46"/>
      <c r="B35" s="37" t="e">
        <f>VLOOKUP(A35, 'Profile Build (Required)'!B:D, 3, FALSE)</f>
        <v>#N/A</v>
      </c>
      <c r="D35" s="39">
        <f t="shared" si="7"/>
        <v>0</v>
      </c>
      <c r="E35" s="39" t="e">
        <f t="shared" si="4"/>
        <v>#N/A</v>
      </c>
      <c r="F35" s="39" t="e">
        <f t="shared" si="5"/>
        <v>#N/A</v>
      </c>
      <c r="G35" s="40">
        <f t="shared" si="6"/>
        <v>0</v>
      </c>
      <c r="H35" s="39" t="e">
        <f>VLOOKUP(A35,'Profile Build (Required)'!B:O,15,FALSE)</f>
        <v>#N/A</v>
      </c>
      <c r="J35" s="38"/>
      <c r="K35" s="35"/>
      <c r="L35" s="41"/>
      <c r="M35" s="38"/>
      <c r="N35" s="38"/>
      <c r="O35" s="35"/>
      <c r="P35" s="41"/>
      <c r="Q35" s="38"/>
      <c r="R35" s="38"/>
      <c r="S35" s="35"/>
      <c r="T35" s="41"/>
      <c r="U35" s="38"/>
      <c r="W35" s="35"/>
      <c r="X35" s="41"/>
      <c r="AA35" s="35"/>
      <c r="AB35" s="41"/>
      <c r="AC35" s="38"/>
      <c r="AD35" s="38"/>
      <c r="AE35" s="35"/>
      <c r="AF35" s="41"/>
      <c r="AG35" s="38"/>
      <c r="AH35" s="38"/>
      <c r="AI35" s="35"/>
      <c r="AJ35" s="41"/>
      <c r="AM35" s="35"/>
      <c r="AN35" s="41"/>
      <c r="AQ35" s="35"/>
      <c r="AR35" s="41"/>
      <c r="AT35" s="38"/>
      <c r="AU35" s="35"/>
      <c r="AV35" s="41"/>
      <c r="AW35" s="38"/>
      <c r="AX35" s="38"/>
      <c r="AY35" s="35"/>
      <c r="AZ35" s="41"/>
      <c r="BA35" s="38"/>
      <c r="BB35" s="38"/>
      <c r="BC35" s="35"/>
      <c r="BD35" s="41"/>
      <c r="BE35" s="38"/>
      <c r="BG35" s="35"/>
      <c r="BH35" s="41"/>
      <c r="BJ35" s="38"/>
      <c r="BK35" s="35"/>
      <c r="BL35" s="41"/>
      <c r="BM35" s="38"/>
      <c r="BN35" s="38"/>
      <c r="BO35" s="35"/>
      <c r="BP35" s="41"/>
      <c r="BQ35" s="38"/>
      <c r="BR35" s="38"/>
      <c r="BS35" s="35"/>
      <c r="BT35" s="41"/>
      <c r="BW35" s="35"/>
      <c r="BX35" s="41"/>
      <c r="CA35" s="35"/>
      <c r="CB35" s="41"/>
      <c r="CE35" s="35"/>
      <c r="CF35" s="41"/>
      <c r="CI35" s="35"/>
      <c r="CJ35" s="41"/>
      <c r="CM35" s="35"/>
      <c r="CN35" s="41"/>
      <c r="CQ35" s="35"/>
      <c r="CR35" s="41"/>
      <c r="CU35" s="35"/>
      <c r="CV35" s="41"/>
      <c r="CY35" s="35"/>
      <c r="CZ35" s="41"/>
    </row>
    <row r="36" spans="1:104" s="34" customFormat="1" x14ac:dyDescent="0.2">
      <c r="A36" s="46"/>
      <c r="B36" s="37" t="e">
        <f>VLOOKUP(A36, 'Profile Build (Required)'!B:D, 3, FALSE)</f>
        <v>#N/A</v>
      </c>
      <c r="D36" s="39">
        <f t="shared" si="7"/>
        <v>0</v>
      </c>
      <c r="E36" s="39" t="e">
        <f t="shared" si="4"/>
        <v>#N/A</v>
      </c>
      <c r="F36" s="39" t="e">
        <f t="shared" si="5"/>
        <v>#N/A</v>
      </c>
      <c r="G36" s="40">
        <f t="shared" si="6"/>
        <v>0</v>
      </c>
      <c r="H36" s="39" t="e">
        <f>VLOOKUP(A36,'Profile Build (Required)'!B:O,15,FALSE)</f>
        <v>#N/A</v>
      </c>
      <c r="J36" s="38"/>
      <c r="K36" s="35"/>
      <c r="L36" s="41"/>
      <c r="M36" s="38"/>
      <c r="N36" s="38"/>
      <c r="O36" s="35"/>
      <c r="P36" s="41"/>
      <c r="Q36" s="38"/>
      <c r="R36" s="38"/>
      <c r="S36" s="35"/>
      <c r="T36" s="41"/>
      <c r="U36" s="38"/>
      <c r="V36" s="38"/>
      <c r="W36" s="35"/>
      <c r="X36" s="41"/>
      <c r="Y36" s="38"/>
      <c r="AA36" s="35"/>
      <c r="AB36" s="41"/>
      <c r="AC36" s="38"/>
      <c r="AD36" s="38"/>
      <c r="AE36" s="35"/>
      <c r="AF36" s="41"/>
      <c r="AG36" s="38"/>
      <c r="AH36" s="38"/>
      <c r="AI36" s="35"/>
      <c r="AJ36" s="41"/>
      <c r="AK36" s="38"/>
      <c r="AL36" s="38"/>
      <c r="AM36" s="35"/>
      <c r="AN36" s="41"/>
      <c r="AQ36" s="35"/>
      <c r="AR36" s="41"/>
      <c r="AT36" s="38"/>
      <c r="AU36" s="35"/>
      <c r="AV36" s="41"/>
      <c r="AW36" s="38"/>
      <c r="AX36" s="38"/>
      <c r="AY36" s="35"/>
      <c r="AZ36" s="41"/>
      <c r="BA36" s="38"/>
      <c r="BB36" s="38"/>
      <c r="BC36" s="35"/>
      <c r="BD36" s="41"/>
      <c r="BE36" s="38"/>
      <c r="BF36" s="38"/>
      <c r="BG36" s="35"/>
      <c r="BH36" s="41"/>
      <c r="BI36" s="38"/>
      <c r="BJ36" s="38"/>
      <c r="BK36" s="35"/>
      <c r="BL36" s="41"/>
      <c r="BM36" s="38"/>
      <c r="BN36" s="38"/>
      <c r="BO36" s="35"/>
      <c r="BP36" s="41"/>
      <c r="BQ36" s="38"/>
      <c r="BR36" s="38"/>
      <c r="BS36" s="35"/>
      <c r="BT36" s="41"/>
      <c r="BU36" s="38"/>
      <c r="BV36" s="38"/>
      <c r="BW36" s="35"/>
      <c r="BX36" s="41"/>
      <c r="CA36" s="35"/>
      <c r="CB36" s="41"/>
      <c r="CE36" s="35"/>
      <c r="CF36" s="41"/>
      <c r="CI36" s="35"/>
      <c r="CJ36" s="41"/>
      <c r="CM36" s="35"/>
      <c r="CN36" s="41"/>
      <c r="CQ36" s="35"/>
      <c r="CR36" s="41"/>
      <c r="CU36" s="35"/>
      <c r="CV36" s="41"/>
      <c r="CY36" s="35"/>
      <c r="CZ36" s="41"/>
    </row>
    <row r="37" spans="1:104" s="34" customFormat="1" x14ac:dyDescent="0.2">
      <c r="A37" s="44"/>
      <c r="B37" s="37" t="e">
        <f>VLOOKUP(A37, 'Profile Build (Required)'!B:D, 3, FALSE)</f>
        <v>#N/A</v>
      </c>
      <c r="C37" s="38"/>
      <c r="D37" s="39">
        <f t="shared" si="7"/>
        <v>0</v>
      </c>
      <c r="E37" s="39" t="e">
        <f t="shared" si="4"/>
        <v>#N/A</v>
      </c>
      <c r="F37" s="39" t="e">
        <f t="shared" si="5"/>
        <v>#N/A</v>
      </c>
      <c r="G37" s="40">
        <f t="shared" si="6"/>
        <v>0</v>
      </c>
      <c r="H37" s="39" t="e">
        <f>VLOOKUP(A37,'Profile Build (Required)'!B:O,15,FALSE)</f>
        <v>#N/A</v>
      </c>
      <c r="J37" s="38"/>
      <c r="K37" s="35"/>
      <c r="L37" s="41"/>
      <c r="M37" s="38"/>
      <c r="N37" s="38"/>
      <c r="O37" s="35"/>
      <c r="P37" s="41"/>
      <c r="Q37" s="38"/>
      <c r="S37" s="35"/>
      <c r="T37" s="41"/>
      <c r="W37" s="35"/>
      <c r="X37" s="41"/>
      <c r="AA37" s="35"/>
      <c r="AB37" s="41"/>
      <c r="AC37" s="38"/>
      <c r="AD37" s="38"/>
      <c r="AE37" s="35"/>
      <c r="AF37" s="41"/>
      <c r="AG37" s="38"/>
      <c r="AH37" s="38"/>
      <c r="AI37" s="35"/>
      <c r="AJ37" s="41"/>
      <c r="AM37" s="35"/>
      <c r="AN37" s="41"/>
      <c r="AQ37" s="35"/>
      <c r="AR37" s="41"/>
      <c r="AT37" s="38"/>
      <c r="AU37" s="35"/>
      <c r="AV37" s="41"/>
      <c r="AW37" s="38"/>
      <c r="AX37" s="38"/>
      <c r="AY37" s="35"/>
      <c r="AZ37" s="41"/>
      <c r="BA37" s="38"/>
      <c r="BC37" s="35"/>
      <c r="BD37" s="41"/>
      <c r="BG37" s="35"/>
      <c r="BH37" s="41"/>
      <c r="BJ37" s="38"/>
      <c r="BK37" s="35"/>
      <c r="BL37" s="41"/>
      <c r="BM37" s="38"/>
      <c r="BN37" s="38"/>
      <c r="BO37" s="35"/>
      <c r="BP37" s="41"/>
      <c r="BQ37" s="38"/>
      <c r="BR37" s="38"/>
      <c r="BS37" s="35"/>
      <c r="BT37" s="41"/>
      <c r="BW37" s="35"/>
      <c r="BX37" s="41"/>
      <c r="CA37" s="35"/>
      <c r="CB37" s="41"/>
      <c r="CE37" s="35"/>
      <c r="CF37" s="41"/>
      <c r="CI37" s="35"/>
      <c r="CJ37" s="41"/>
      <c r="CM37" s="35"/>
      <c r="CN37" s="41"/>
      <c r="CQ37" s="35"/>
      <c r="CR37" s="41"/>
      <c r="CU37" s="35"/>
      <c r="CV37" s="41"/>
      <c r="CY37" s="35"/>
      <c r="CZ37" s="41"/>
    </row>
    <row r="38" spans="1:104" s="34" customFormat="1" x14ac:dyDescent="0.2">
      <c r="A38" s="44"/>
      <c r="B38" s="37" t="e">
        <f>VLOOKUP(A38, 'Profile Build (Required)'!B:D, 3, FALSE)</f>
        <v>#N/A</v>
      </c>
      <c r="C38" s="38"/>
      <c r="D38" s="39">
        <f t="shared" si="7"/>
        <v>0</v>
      </c>
      <c r="E38" s="39" t="e">
        <f t="shared" si="4"/>
        <v>#N/A</v>
      </c>
      <c r="F38" s="39" t="e">
        <f t="shared" si="5"/>
        <v>#N/A</v>
      </c>
      <c r="G38" s="40">
        <f t="shared" si="6"/>
        <v>0</v>
      </c>
      <c r="H38" s="39" t="e">
        <f>VLOOKUP(A38,'Profile Build (Required)'!B:O,15,FALSE)</f>
        <v>#N/A</v>
      </c>
      <c r="J38" s="38"/>
      <c r="K38" s="35"/>
      <c r="L38" s="41"/>
      <c r="M38" s="38"/>
      <c r="N38" s="38"/>
      <c r="O38" s="35"/>
      <c r="P38" s="41"/>
      <c r="Q38" s="38"/>
      <c r="S38" s="35"/>
      <c r="T38" s="41"/>
      <c r="W38" s="35"/>
      <c r="X38" s="41"/>
      <c r="AA38" s="35"/>
      <c r="AB38" s="41"/>
      <c r="AC38" s="38"/>
      <c r="AD38" s="38"/>
      <c r="AE38" s="35"/>
      <c r="AF38" s="41"/>
      <c r="AG38" s="38"/>
      <c r="AH38" s="38"/>
      <c r="AI38" s="35"/>
      <c r="AJ38" s="41"/>
      <c r="AM38" s="35"/>
      <c r="AN38" s="41"/>
      <c r="AQ38" s="35"/>
      <c r="AR38" s="41"/>
      <c r="AT38" s="38"/>
      <c r="AU38" s="35"/>
      <c r="AV38" s="41"/>
      <c r="AW38" s="38"/>
      <c r="AX38" s="38"/>
      <c r="AY38" s="35"/>
      <c r="AZ38" s="41"/>
      <c r="BA38" s="38"/>
      <c r="BC38" s="35"/>
      <c r="BD38" s="41"/>
      <c r="BG38" s="35"/>
      <c r="BH38" s="41"/>
      <c r="BJ38" s="38"/>
      <c r="BK38" s="35"/>
      <c r="BL38" s="41"/>
      <c r="BM38" s="38"/>
      <c r="BN38" s="38"/>
      <c r="BO38" s="35"/>
      <c r="BP38" s="41"/>
      <c r="BQ38" s="38"/>
      <c r="BR38" s="38"/>
      <c r="BS38" s="35"/>
      <c r="BT38" s="41"/>
      <c r="BW38" s="35"/>
      <c r="BX38" s="41"/>
      <c r="CA38" s="35"/>
      <c r="CB38" s="41"/>
      <c r="CE38" s="35"/>
      <c r="CF38" s="41"/>
      <c r="CI38" s="35"/>
      <c r="CJ38" s="41"/>
      <c r="CM38" s="35"/>
      <c r="CN38" s="41"/>
      <c r="CQ38" s="35"/>
      <c r="CR38" s="41"/>
      <c r="CU38" s="35"/>
      <c r="CV38" s="41"/>
      <c r="CY38" s="35"/>
      <c r="CZ38" s="41"/>
    </row>
    <row r="39" spans="1:104" s="34" customFormat="1" x14ac:dyDescent="0.2">
      <c r="A39" s="44"/>
      <c r="B39" s="37" t="e">
        <f>VLOOKUP(A39, 'Profile Build (Required)'!B:D, 3, FALSE)</f>
        <v>#N/A</v>
      </c>
      <c r="C39" s="38"/>
      <c r="D39" s="39">
        <f t="shared" si="7"/>
        <v>0</v>
      </c>
      <c r="E39" s="39" t="e">
        <f t="shared" si="4"/>
        <v>#N/A</v>
      </c>
      <c r="F39" s="39" t="e">
        <f t="shared" si="5"/>
        <v>#N/A</v>
      </c>
      <c r="G39" s="40">
        <f t="shared" si="6"/>
        <v>0</v>
      </c>
      <c r="H39" s="39" t="e">
        <f>VLOOKUP(A39,'Profile Build (Required)'!B:O,15,FALSE)</f>
        <v>#N/A</v>
      </c>
      <c r="J39" s="38"/>
      <c r="K39" s="35"/>
      <c r="L39" s="41"/>
      <c r="M39" s="38"/>
      <c r="N39" s="38"/>
      <c r="O39" s="35"/>
      <c r="P39" s="41"/>
      <c r="Q39" s="38"/>
      <c r="S39" s="35"/>
      <c r="T39" s="41"/>
      <c r="W39" s="35"/>
      <c r="X39" s="41"/>
      <c r="AA39" s="35"/>
      <c r="AB39" s="41"/>
      <c r="AC39" s="38"/>
      <c r="AD39" s="38"/>
      <c r="AE39" s="35"/>
      <c r="AF39" s="41"/>
      <c r="AG39" s="38"/>
      <c r="AH39" s="38"/>
      <c r="AI39" s="35"/>
      <c r="AJ39" s="41"/>
      <c r="AM39" s="35"/>
      <c r="AN39" s="41"/>
      <c r="AQ39" s="35"/>
      <c r="AR39" s="41"/>
      <c r="AT39" s="38"/>
      <c r="AU39" s="35"/>
      <c r="AV39" s="41"/>
      <c r="AW39" s="38"/>
      <c r="AX39" s="38"/>
      <c r="AY39" s="35"/>
      <c r="AZ39" s="41"/>
      <c r="BA39" s="38"/>
      <c r="BC39" s="35"/>
      <c r="BD39" s="41"/>
      <c r="BG39" s="35"/>
      <c r="BH39" s="41"/>
      <c r="BJ39" s="38"/>
      <c r="BK39" s="35"/>
      <c r="BL39" s="41"/>
      <c r="BM39" s="38"/>
      <c r="BN39" s="38"/>
      <c r="BO39" s="35"/>
      <c r="BP39" s="41"/>
      <c r="BQ39" s="38"/>
      <c r="BR39" s="38"/>
      <c r="BS39" s="35"/>
      <c r="BT39" s="41"/>
      <c r="BW39" s="35"/>
      <c r="BX39" s="41"/>
      <c r="CA39" s="35"/>
      <c r="CB39" s="41"/>
      <c r="CE39" s="35"/>
      <c r="CF39" s="41"/>
      <c r="CI39" s="35"/>
      <c r="CJ39" s="41"/>
      <c r="CM39" s="35"/>
      <c r="CN39" s="41"/>
      <c r="CQ39" s="35"/>
      <c r="CR39" s="41"/>
      <c r="CU39" s="35"/>
      <c r="CV39" s="41"/>
      <c r="CY39" s="35"/>
      <c r="CZ39" s="41"/>
    </row>
    <row r="40" spans="1:104" s="34" customFormat="1" x14ac:dyDescent="0.2">
      <c r="A40" s="44"/>
      <c r="B40" s="37" t="e">
        <f>VLOOKUP(A40, 'Profile Build (Required)'!B:D, 3, FALSE)</f>
        <v>#N/A</v>
      </c>
      <c r="C40" s="38"/>
      <c r="D40" s="39">
        <f t="shared" si="7"/>
        <v>0</v>
      </c>
      <c r="E40" s="39" t="e">
        <f t="shared" si="4"/>
        <v>#N/A</v>
      </c>
      <c r="F40" s="39" t="e">
        <f t="shared" si="5"/>
        <v>#N/A</v>
      </c>
      <c r="G40" s="40">
        <f t="shared" si="6"/>
        <v>0</v>
      </c>
      <c r="H40" s="39" t="e">
        <f>VLOOKUP(A40,'Profile Build (Required)'!B:O,15,FALSE)</f>
        <v>#N/A</v>
      </c>
      <c r="J40" s="38"/>
      <c r="K40" s="35"/>
      <c r="L40" s="41"/>
      <c r="M40" s="38"/>
      <c r="N40" s="38"/>
      <c r="O40" s="35"/>
      <c r="P40" s="41"/>
      <c r="Q40" s="38"/>
      <c r="S40" s="35"/>
      <c r="T40" s="41"/>
      <c r="W40" s="35"/>
      <c r="X40" s="41"/>
      <c r="AA40" s="35"/>
      <c r="AB40" s="41"/>
      <c r="AC40" s="38"/>
      <c r="AD40" s="38"/>
      <c r="AE40" s="35"/>
      <c r="AF40" s="41"/>
      <c r="AG40" s="38"/>
      <c r="AH40" s="38"/>
      <c r="AI40" s="35"/>
      <c r="AJ40" s="41"/>
      <c r="AM40" s="35"/>
      <c r="AN40" s="41"/>
      <c r="AQ40" s="35"/>
      <c r="AR40" s="41"/>
      <c r="AT40" s="38"/>
      <c r="AU40" s="35"/>
      <c r="AV40" s="41"/>
      <c r="AW40" s="38"/>
      <c r="AX40" s="38"/>
      <c r="AY40" s="35"/>
      <c r="AZ40" s="41"/>
      <c r="BA40" s="38"/>
      <c r="BC40" s="35"/>
      <c r="BD40" s="41"/>
      <c r="BG40" s="35"/>
      <c r="BH40" s="41"/>
      <c r="BJ40" s="38"/>
      <c r="BK40" s="35"/>
      <c r="BL40" s="41"/>
      <c r="BM40" s="38"/>
      <c r="BN40" s="38"/>
      <c r="BO40" s="35"/>
      <c r="BP40" s="41"/>
      <c r="BQ40" s="38"/>
      <c r="BR40" s="38"/>
      <c r="BS40" s="35"/>
      <c r="BT40" s="41"/>
      <c r="BW40" s="35"/>
      <c r="BX40" s="41"/>
      <c r="CA40" s="35"/>
      <c r="CB40" s="41"/>
      <c r="CE40" s="35"/>
      <c r="CF40" s="41"/>
      <c r="CI40" s="35"/>
      <c r="CJ40" s="41"/>
      <c r="CM40" s="35"/>
      <c r="CN40" s="41"/>
      <c r="CQ40" s="35"/>
      <c r="CR40" s="41"/>
      <c r="CU40" s="35"/>
      <c r="CV40" s="41"/>
      <c r="CY40" s="35"/>
      <c r="CZ40" s="41"/>
    </row>
    <row r="41" spans="1:104" s="34" customFormat="1" x14ac:dyDescent="0.2">
      <c r="A41" s="44"/>
      <c r="B41" s="37" t="e">
        <f>VLOOKUP(A41, 'Profile Build (Required)'!B:D, 3, FALSE)</f>
        <v>#N/A</v>
      </c>
      <c r="C41" s="38"/>
      <c r="D41" s="39">
        <f t="shared" si="7"/>
        <v>0</v>
      </c>
      <c r="E41" s="39" t="e">
        <f t="shared" si="4"/>
        <v>#N/A</v>
      </c>
      <c r="F41" s="39" t="e">
        <f t="shared" si="5"/>
        <v>#N/A</v>
      </c>
      <c r="G41" s="40">
        <f t="shared" si="6"/>
        <v>0</v>
      </c>
      <c r="H41" s="39" t="e">
        <f>VLOOKUP(A41,'Profile Build (Required)'!B:O,15,FALSE)</f>
        <v>#N/A</v>
      </c>
      <c r="J41" s="38"/>
      <c r="K41" s="35"/>
      <c r="L41" s="41"/>
      <c r="M41" s="38"/>
      <c r="N41" s="38"/>
      <c r="O41" s="35"/>
      <c r="P41" s="41"/>
      <c r="Q41" s="38"/>
      <c r="S41" s="35"/>
      <c r="T41" s="41"/>
      <c r="W41" s="35"/>
      <c r="X41" s="41"/>
      <c r="AA41" s="35"/>
      <c r="AB41" s="41"/>
      <c r="AC41" s="38"/>
      <c r="AD41" s="38"/>
      <c r="AE41" s="35"/>
      <c r="AF41" s="41"/>
      <c r="AG41" s="38"/>
      <c r="AH41" s="38"/>
      <c r="AI41" s="35"/>
      <c r="AJ41" s="41"/>
      <c r="AM41" s="35"/>
      <c r="AN41" s="41"/>
      <c r="AQ41" s="35"/>
      <c r="AR41" s="41"/>
      <c r="AT41" s="38"/>
      <c r="AU41" s="35"/>
      <c r="AV41" s="41"/>
      <c r="AW41" s="38"/>
      <c r="AX41" s="38"/>
      <c r="AY41" s="35"/>
      <c r="AZ41" s="41"/>
      <c r="BA41" s="38"/>
      <c r="BC41" s="35"/>
      <c r="BD41" s="41"/>
      <c r="BG41" s="35"/>
      <c r="BH41" s="41"/>
      <c r="BJ41" s="38"/>
      <c r="BK41" s="35"/>
      <c r="BL41" s="41"/>
      <c r="BM41" s="38"/>
      <c r="BN41" s="38"/>
      <c r="BO41" s="35"/>
      <c r="BP41" s="41"/>
      <c r="BQ41" s="38"/>
      <c r="BR41" s="38"/>
      <c r="BS41" s="35"/>
      <c r="BT41" s="41"/>
      <c r="BW41" s="35"/>
      <c r="BX41" s="41"/>
      <c r="CA41" s="35"/>
      <c r="CB41" s="41"/>
      <c r="CE41" s="35"/>
      <c r="CF41" s="41"/>
      <c r="CI41" s="35"/>
      <c r="CJ41" s="41"/>
      <c r="CM41" s="35"/>
      <c r="CN41" s="41"/>
      <c r="CQ41" s="35"/>
      <c r="CR41" s="41"/>
      <c r="CU41" s="35"/>
      <c r="CV41" s="41"/>
      <c r="CY41" s="35"/>
      <c r="CZ41" s="41"/>
    </row>
    <row r="42" spans="1:104" s="34" customFormat="1" x14ac:dyDescent="0.2">
      <c r="A42" s="44"/>
      <c r="B42" s="37" t="e">
        <f>VLOOKUP(A42, 'Profile Build (Required)'!B:D, 3, FALSE)</f>
        <v>#N/A</v>
      </c>
      <c r="C42" s="38"/>
      <c r="D42" s="39">
        <f t="shared" si="7"/>
        <v>0</v>
      </c>
      <c r="E42" s="39" t="e">
        <f t="shared" si="4"/>
        <v>#N/A</v>
      </c>
      <c r="F42" s="39" t="e">
        <f t="shared" si="5"/>
        <v>#N/A</v>
      </c>
      <c r="G42" s="40">
        <f t="shared" si="6"/>
        <v>0</v>
      </c>
      <c r="H42" s="39" t="e">
        <f>VLOOKUP(A42,'Profile Build (Required)'!B:O,15,FALSE)</f>
        <v>#N/A</v>
      </c>
      <c r="J42" s="38"/>
      <c r="K42" s="35"/>
      <c r="L42" s="41"/>
      <c r="M42" s="38"/>
      <c r="N42" s="38"/>
      <c r="O42" s="35"/>
      <c r="P42" s="41"/>
      <c r="Q42" s="38"/>
      <c r="S42" s="35"/>
      <c r="T42" s="41"/>
      <c r="W42" s="35"/>
      <c r="X42" s="41"/>
      <c r="AA42" s="35"/>
      <c r="AB42" s="41"/>
      <c r="AC42" s="38"/>
      <c r="AD42" s="38"/>
      <c r="AE42" s="35"/>
      <c r="AF42" s="41"/>
      <c r="AG42" s="38"/>
      <c r="AH42" s="38"/>
      <c r="AI42" s="35"/>
      <c r="AJ42" s="41"/>
      <c r="AM42" s="35"/>
      <c r="AN42" s="41"/>
      <c r="AQ42" s="35"/>
      <c r="AR42" s="41"/>
      <c r="AT42" s="38"/>
      <c r="AU42" s="35"/>
      <c r="AV42" s="41"/>
      <c r="AW42" s="38"/>
      <c r="AX42" s="38"/>
      <c r="AY42" s="35"/>
      <c r="AZ42" s="41"/>
      <c r="BA42" s="38"/>
      <c r="BC42" s="35"/>
      <c r="BD42" s="41"/>
      <c r="BG42" s="35"/>
      <c r="BH42" s="41"/>
      <c r="BJ42" s="38"/>
      <c r="BK42" s="35"/>
      <c r="BL42" s="41"/>
      <c r="BM42" s="38"/>
      <c r="BN42" s="38"/>
      <c r="BO42" s="35"/>
      <c r="BP42" s="41"/>
      <c r="BQ42" s="38"/>
      <c r="BR42" s="38"/>
      <c r="BS42" s="35"/>
      <c r="BT42" s="41"/>
      <c r="BW42" s="35"/>
      <c r="BX42" s="41"/>
      <c r="CA42" s="35"/>
      <c r="CB42" s="41"/>
      <c r="CE42" s="35"/>
      <c r="CF42" s="41"/>
      <c r="CI42" s="35"/>
      <c r="CJ42" s="41"/>
      <c r="CM42" s="35"/>
      <c r="CN42" s="41"/>
      <c r="CQ42" s="35"/>
      <c r="CR42" s="41"/>
      <c r="CU42" s="35"/>
      <c r="CV42" s="41"/>
      <c r="CY42" s="35"/>
      <c r="CZ42" s="41"/>
    </row>
    <row r="43" spans="1:104" s="34" customFormat="1" x14ac:dyDescent="0.2">
      <c r="A43" s="44"/>
      <c r="B43" s="37" t="e">
        <f>VLOOKUP(A43, 'Profile Build (Required)'!B:D, 3, FALSE)</f>
        <v>#N/A</v>
      </c>
      <c r="C43" s="38"/>
      <c r="D43" s="39">
        <f t="shared" si="7"/>
        <v>0</v>
      </c>
      <c r="E43" s="39" t="e">
        <f t="shared" si="4"/>
        <v>#N/A</v>
      </c>
      <c r="F43" s="39" t="e">
        <f t="shared" si="5"/>
        <v>#N/A</v>
      </c>
      <c r="G43" s="40">
        <f t="shared" si="6"/>
        <v>0</v>
      </c>
      <c r="H43" s="39" t="e">
        <f>VLOOKUP(A43,'Profile Build (Required)'!B:O,15,FALSE)</f>
        <v>#N/A</v>
      </c>
      <c r="J43" s="38"/>
      <c r="K43" s="35"/>
      <c r="L43" s="41"/>
      <c r="M43" s="38"/>
      <c r="N43" s="38"/>
      <c r="O43" s="35"/>
      <c r="P43" s="41"/>
      <c r="Q43" s="38"/>
      <c r="S43" s="35"/>
      <c r="T43" s="41"/>
      <c r="W43" s="35"/>
      <c r="X43" s="41"/>
      <c r="AA43" s="35"/>
      <c r="AB43" s="41"/>
      <c r="AC43" s="38"/>
      <c r="AD43" s="38"/>
      <c r="AE43" s="35"/>
      <c r="AF43" s="41"/>
      <c r="AG43" s="38"/>
      <c r="AH43" s="38"/>
      <c r="AI43" s="35"/>
      <c r="AJ43" s="41"/>
      <c r="AM43" s="35"/>
      <c r="AN43" s="41"/>
      <c r="AQ43" s="35"/>
      <c r="AR43" s="41"/>
      <c r="AT43" s="38"/>
      <c r="AU43" s="35"/>
      <c r="AV43" s="41"/>
      <c r="AW43" s="38"/>
      <c r="AX43" s="38"/>
      <c r="AY43" s="35"/>
      <c r="AZ43" s="41"/>
      <c r="BA43" s="38"/>
      <c r="BC43" s="35"/>
      <c r="BD43" s="41"/>
      <c r="BG43" s="35"/>
      <c r="BH43" s="41"/>
      <c r="BJ43" s="38"/>
      <c r="BK43" s="35"/>
      <c r="BL43" s="41"/>
      <c r="BM43" s="38"/>
      <c r="BN43" s="38"/>
      <c r="BO43" s="35"/>
      <c r="BP43" s="41"/>
      <c r="BQ43" s="38"/>
      <c r="BR43" s="38"/>
      <c r="BS43" s="35"/>
      <c r="BT43" s="41"/>
      <c r="BW43" s="35"/>
      <c r="BX43" s="41"/>
      <c r="CA43" s="35"/>
      <c r="CB43" s="41"/>
      <c r="CE43" s="35"/>
      <c r="CF43" s="41"/>
      <c r="CI43" s="35"/>
      <c r="CJ43" s="41"/>
      <c r="CM43" s="35"/>
      <c r="CN43" s="41"/>
      <c r="CQ43" s="35"/>
      <c r="CR43" s="41"/>
      <c r="CU43" s="35"/>
      <c r="CV43" s="41"/>
      <c r="CY43" s="35"/>
      <c r="CZ43" s="41"/>
    </row>
    <row r="44" spans="1:104" s="34" customFormat="1" x14ac:dyDescent="0.2">
      <c r="A44" s="44"/>
      <c r="B44" s="37" t="e">
        <f>VLOOKUP(A44, 'Profile Build (Required)'!B:D, 3, FALSE)</f>
        <v>#N/A</v>
      </c>
      <c r="C44" s="38"/>
      <c r="D44" s="39">
        <f t="shared" si="7"/>
        <v>0</v>
      </c>
      <c r="E44" s="39" t="e">
        <f t="shared" si="4"/>
        <v>#N/A</v>
      </c>
      <c r="F44" s="39" t="e">
        <f t="shared" si="5"/>
        <v>#N/A</v>
      </c>
      <c r="G44" s="40">
        <f t="shared" si="6"/>
        <v>0</v>
      </c>
      <c r="H44" s="39" t="e">
        <f>VLOOKUP(A44,'Profile Build (Required)'!B:O,15,FALSE)</f>
        <v>#N/A</v>
      </c>
      <c r="J44" s="38"/>
      <c r="K44" s="35"/>
      <c r="L44" s="41"/>
      <c r="M44" s="38"/>
      <c r="N44" s="38"/>
      <c r="O44" s="35"/>
      <c r="P44" s="41"/>
      <c r="Q44" s="38"/>
      <c r="S44" s="35"/>
      <c r="T44" s="41"/>
      <c r="W44" s="35"/>
      <c r="X44" s="41"/>
      <c r="AA44" s="35"/>
      <c r="AB44" s="41"/>
      <c r="AC44" s="38"/>
      <c r="AD44" s="38"/>
      <c r="AE44" s="35"/>
      <c r="AF44" s="41"/>
      <c r="AG44" s="38"/>
      <c r="AH44" s="38"/>
      <c r="AI44" s="35"/>
      <c r="AJ44" s="41"/>
      <c r="AM44" s="35"/>
      <c r="AN44" s="41"/>
      <c r="AQ44" s="35"/>
      <c r="AR44" s="41"/>
      <c r="AT44" s="38"/>
      <c r="AU44" s="35"/>
      <c r="AV44" s="41"/>
      <c r="AW44" s="38"/>
      <c r="AX44" s="38"/>
      <c r="AY44" s="35"/>
      <c r="AZ44" s="41"/>
      <c r="BA44" s="38"/>
      <c r="BC44" s="35"/>
      <c r="BD44" s="41"/>
      <c r="BG44" s="35"/>
      <c r="BH44" s="41"/>
      <c r="BJ44" s="38"/>
      <c r="BK44" s="35"/>
      <c r="BL44" s="41"/>
      <c r="BM44" s="38"/>
      <c r="BN44" s="38"/>
      <c r="BO44" s="35"/>
      <c r="BP44" s="41"/>
      <c r="BQ44" s="38"/>
      <c r="BR44" s="38"/>
      <c r="BS44" s="35"/>
      <c r="BT44" s="41"/>
      <c r="BW44" s="35"/>
      <c r="BX44" s="41"/>
      <c r="CA44" s="35"/>
      <c r="CB44" s="41"/>
      <c r="CE44" s="35"/>
      <c r="CF44" s="41"/>
      <c r="CI44" s="35"/>
      <c r="CJ44" s="41"/>
      <c r="CM44" s="35"/>
      <c r="CN44" s="41"/>
      <c r="CQ44" s="35"/>
      <c r="CR44" s="41"/>
      <c r="CU44" s="35"/>
      <c r="CV44" s="41"/>
      <c r="CY44" s="35"/>
      <c r="CZ44" s="41"/>
    </row>
    <row r="45" spans="1:104" s="34" customFormat="1" x14ac:dyDescent="0.2">
      <c r="A45" s="44"/>
      <c r="B45" s="37" t="e">
        <f>VLOOKUP(A45, 'Profile Build (Required)'!B:D, 3, FALSE)</f>
        <v>#N/A</v>
      </c>
      <c r="C45" s="38"/>
      <c r="D45" s="39">
        <f t="shared" si="7"/>
        <v>0</v>
      </c>
      <c r="E45" s="39" t="e">
        <f t="shared" si="4"/>
        <v>#N/A</v>
      </c>
      <c r="F45" s="39" t="e">
        <f t="shared" si="5"/>
        <v>#N/A</v>
      </c>
      <c r="G45" s="40">
        <f t="shared" si="6"/>
        <v>0</v>
      </c>
      <c r="H45" s="39" t="e">
        <f>VLOOKUP(A45,'Profile Build (Required)'!B:O,15,FALSE)</f>
        <v>#N/A</v>
      </c>
      <c r="J45" s="38"/>
      <c r="K45" s="35"/>
      <c r="L45" s="41"/>
      <c r="M45" s="38"/>
      <c r="N45" s="38"/>
      <c r="O45" s="35"/>
      <c r="P45" s="41"/>
      <c r="Q45" s="38"/>
      <c r="S45" s="35"/>
      <c r="T45" s="41"/>
      <c r="W45" s="35"/>
      <c r="X45" s="41"/>
      <c r="AA45" s="35"/>
      <c r="AB45" s="41"/>
      <c r="AC45" s="38"/>
      <c r="AD45" s="38"/>
      <c r="AE45" s="35"/>
      <c r="AF45" s="41"/>
      <c r="AG45" s="38"/>
      <c r="AH45" s="38"/>
      <c r="AI45" s="35"/>
      <c r="AJ45" s="41"/>
      <c r="AM45" s="35"/>
      <c r="AN45" s="41"/>
      <c r="AQ45" s="35"/>
      <c r="AR45" s="41"/>
      <c r="AT45" s="38"/>
      <c r="AU45" s="35"/>
      <c r="AV45" s="41"/>
      <c r="AW45" s="38"/>
      <c r="AX45" s="38"/>
      <c r="AY45" s="35"/>
      <c r="AZ45" s="41"/>
      <c r="BA45" s="38"/>
      <c r="BC45" s="35"/>
      <c r="BD45" s="41"/>
      <c r="BG45" s="35"/>
      <c r="BH45" s="41"/>
      <c r="BJ45" s="38"/>
      <c r="BK45" s="35"/>
      <c r="BL45" s="41"/>
      <c r="BM45" s="38"/>
      <c r="BN45" s="38"/>
      <c r="BO45" s="35"/>
      <c r="BP45" s="41"/>
      <c r="BQ45" s="38"/>
      <c r="BR45" s="38"/>
      <c r="BS45" s="35"/>
      <c r="BT45" s="41"/>
      <c r="BW45" s="35"/>
      <c r="BX45" s="41"/>
      <c r="CA45" s="35"/>
      <c r="CB45" s="41"/>
      <c r="CE45" s="35"/>
      <c r="CF45" s="41"/>
      <c r="CI45" s="35"/>
      <c r="CJ45" s="41"/>
      <c r="CM45" s="35"/>
      <c r="CN45" s="41"/>
      <c r="CQ45" s="35"/>
      <c r="CR45" s="41"/>
      <c r="CU45" s="35"/>
      <c r="CV45" s="41"/>
      <c r="CY45" s="35"/>
      <c r="CZ45" s="41"/>
    </row>
    <row r="46" spans="1:104" s="34" customFormat="1" x14ac:dyDescent="0.2">
      <c r="A46" s="44"/>
      <c r="B46" s="37" t="e">
        <f>VLOOKUP(A46, 'Profile Build (Required)'!B:D, 3, FALSE)</f>
        <v>#N/A</v>
      </c>
      <c r="C46" s="38"/>
      <c r="D46" s="39">
        <f t="shared" si="7"/>
        <v>0</v>
      </c>
      <c r="E46" s="39" t="e">
        <f t="shared" si="4"/>
        <v>#N/A</v>
      </c>
      <c r="F46" s="39" t="e">
        <f t="shared" si="5"/>
        <v>#N/A</v>
      </c>
      <c r="G46" s="40">
        <f t="shared" si="6"/>
        <v>0</v>
      </c>
      <c r="H46" s="39" t="e">
        <f>VLOOKUP(A46,'Profile Build (Required)'!B:O,15,FALSE)</f>
        <v>#N/A</v>
      </c>
      <c r="J46" s="38"/>
      <c r="K46" s="35"/>
      <c r="L46" s="41"/>
      <c r="M46" s="38"/>
      <c r="N46" s="38"/>
      <c r="O46" s="35"/>
      <c r="P46" s="41"/>
      <c r="Q46" s="38"/>
      <c r="S46" s="35"/>
      <c r="T46" s="41"/>
      <c r="W46" s="35"/>
      <c r="X46" s="41"/>
      <c r="AA46" s="35"/>
      <c r="AB46" s="41"/>
      <c r="AC46" s="38"/>
      <c r="AD46" s="38"/>
      <c r="AE46" s="35"/>
      <c r="AF46" s="41"/>
      <c r="AG46" s="38"/>
      <c r="AH46" s="38"/>
      <c r="AI46" s="35"/>
      <c r="AJ46" s="41"/>
      <c r="AM46" s="35"/>
      <c r="AN46" s="41"/>
      <c r="AQ46" s="35"/>
      <c r="AR46" s="41"/>
      <c r="AT46" s="38"/>
      <c r="AU46" s="35"/>
      <c r="AV46" s="41"/>
      <c r="AW46" s="38"/>
      <c r="AX46" s="38"/>
      <c r="AY46" s="35"/>
      <c r="AZ46" s="41"/>
      <c r="BA46" s="38"/>
      <c r="BC46" s="35"/>
      <c r="BD46" s="41"/>
      <c r="BG46" s="35"/>
      <c r="BH46" s="41"/>
      <c r="BJ46" s="38"/>
      <c r="BK46" s="35"/>
      <c r="BL46" s="41"/>
      <c r="BM46" s="38"/>
      <c r="BN46" s="38"/>
      <c r="BO46" s="35"/>
      <c r="BP46" s="41"/>
      <c r="BQ46" s="38"/>
      <c r="BR46" s="38"/>
      <c r="BS46" s="35"/>
      <c r="BT46" s="41"/>
      <c r="BW46" s="35"/>
      <c r="BX46" s="41"/>
      <c r="CA46" s="35"/>
      <c r="CB46" s="41"/>
      <c r="CE46" s="35"/>
      <c r="CF46" s="41"/>
      <c r="CI46" s="35"/>
      <c r="CJ46" s="41"/>
      <c r="CM46" s="35"/>
      <c r="CN46" s="41"/>
      <c r="CQ46" s="35"/>
      <c r="CR46" s="41"/>
      <c r="CU46" s="35"/>
      <c r="CV46" s="41"/>
      <c r="CY46" s="35"/>
      <c r="CZ46" s="41"/>
    </row>
    <row r="47" spans="1:104" s="34" customFormat="1" x14ac:dyDescent="0.2">
      <c r="A47" s="38"/>
      <c r="B47" s="37" t="e">
        <f>VLOOKUP(A47, 'Profile Build (Required)'!B:D, 3, FALSE)</f>
        <v>#N/A</v>
      </c>
      <c r="C47" s="38"/>
      <c r="D47" s="39">
        <f t="shared" si="7"/>
        <v>0</v>
      </c>
      <c r="E47" s="39" t="e">
        <f t="shared" si="4"/>
        <v>#N/A</v>
      </c>
      <c r="F47" s="39" t="e">
        <f t="shared" si="5"/>
        <v>#N/A</v>
      </c>
      <c r="G47" s="40">
        <f t="shared" si="6"/>
        <v>0</v>
      </c>
      <c r="H47" s="39" t="e">
        <f>VLOOKUP(A47,'Profile Build (Required)'!B:O,15,FALSE)</f>
        <v>#N/A</v>
      </c>
      <c r="J47" s="38"/>
      <c r="K47" s="35"/>
      <c r="L47" s="41"/>
      <c r="M47" s="38"/>
      <c r="N47" s="38"/>
      <c r="O47" s="35"/>
      <c r="P47" s="41"/>
      <c r="Q47" s="38"/>
      <c r="S47" s="35"/>
      <c r="T47" s="41"/>
      <c r="W47" s="35"/>
      <c r="X47" s="41"/>
      <c r="AA47" s="35"/>
      <c r="AB47" s="41"/>
      <c r="AC47" s="38"/>
      <c r="AD47" s="38"/>
      <c r="AE47" s="35"/>
      <c r="AF47" s="41"/>
      <c r="AG47" s="38"/>
      <c r="AH47" s="38"/>
      <c r="AI47" s="35"/>
      <c r="AJ47" s="41"/>
      <c r="AM47" s="35"/>
      <c r="AN47" s="41"/>
      <c r="AQ47" s="35"/>
      <c r="AR47" s="41"/>
      <c r="AT47" s="38"/>
      <c r="AU47" s="35"/>
      <c r="AV47" s="41"/>
      <c r="AW47" s="38"/>
      <c r="AX47" s="38"/>
      <c r="AY47" s="35"/>
      <c r="AZ47" s="41"/>
      <c r="BA47" s="38"/>
      <c r="BC47" s="35"/>
      <c r="BD47" s="41"/>
      <c r="BG47" s="35"/>
      <c r="BH47" s="41"/>
      <c r="BJ47" s="38"/>
      <c r="BK47" s="35"/>
      <c r="BL47" s="41"/>
      <c r="BM47" s="38"/>
      <c r="BN47" s="38"/>
      <c r="BO47" s="35"/>
      <c r="BP47" s="41"/>
      <c r="BQ47" s="38"/>
      <c r="BR47" s="38"/>
      <c r="BS47" s="35"/>
      <c r="BT47" s="41"/>
      <c r="BW47" s="35"/>
      <c r="BX47" s="41"/>
      <c r="CA47" s="35"/>
      <c r="CB47" s="41"/>
      <c r="CE47" s="35"/>
      <c r="CF47" s="41"/>
      <c r="CI47" s="35"/>
      <c r="CJ47" s="41"/>
      <c r="CM47" s="35"/>
      <c r="CN47" s="41"/>
      <c r="CQ47" s="35"/>
      <c r="CR47" s="41"/>
      <c r="CU47" s="35"/>
      <c r="CV47" s="41"/>
      <c r="CY47" s="35"/>
      <c r="CZ47" s="41"/>
    </row>
    <row r="48" spans="1:104" s="34" customFormat="1" x14ac:dyDescent="0.2">
      <c r="A48" s="38"/>
      <c r="B48" s="37" t="e">
        <f>VLOOKUP(A48, 'Profile Build (Required)'!B:D, 3, FALSE)</f>
        <v>#N/A</v>
      </c>
      <c r="C48" s="38"/>
      <c r="D48" s="39">
        <f t="shared" si="7"/>
        <v>0</v>
      </c>
      <c r="E48" s="39" t="e">
        <f t="shared" si="4"/>
        <v>#N/A</v>
      </c>
      <c r="F48" s="39" t="e">
        <f t="shared" si="5"/>
        <v>#N/A</v>
      </c>
      <c r="G48" s="40">
        <f t="shared" si="6"/>
        <v>0</v>
      </c>
      <c r="H48" s="39" t="e">
        <f>VLOOKUP(A48,'Profile Build (Required)'!B:O,15,FALSE)</f>
        <v>#N/A</v>
      </c>
      <c r="J48" s="38"/>
      <c r="K48" s="35"/>
      <c r="L48" s="41"/>
      <c r="M48" s="38"/>
      <c r="N48" s="38"/>
      <c r="O48" s="35"/>
      <c r="P48" s="41"/>
      <c r="Q48" s="38"/>
      <c r="S48" s="35"/>
      <c r="T48" s="41"/>
      <c r="W48" s="35"/>
      <c r="X48" s="41"/>
      <c r="AA48" s="35"/>
      <c r="AB48" s="41"/>
      <c r="AC48" s="38"/>
      <c r="AD48" s="38"/>
      <c r="AE48" s="35"/>
      <c r="AF48" s="41"/>
      <c r="AG48" s="38"/>
      <c r="AH48" s="38"/>
      <c r="AI48" s="35"/>
      <c r="AJ48" s="41"/>
      <c r="AM48" s="35"/>
      <c r="AN48" s="41"/>
      <c r="AQ48" s="35"/>
      <c r="AR48" s="41"/>
      <c r="AT48" s="38"/>
      <c r="AU48" s="35"/>
      <c r="AV48" s="41"/>
      <c r="AW48" s="38"/>
      <c r="AX48" s="38"/>
      <c r="AY48" s="35"/>
      <c r="AZ48" s="41"/>
      <c r="BA48" s="38"/>
      <c r="BC48" s="35"/>
      <c r="BD48" s="41"/>
      <c r="BG48" s="35"/>
      <c r="BH48" s="41"/>
      <c r="BJ48" s="38"/>
      <c r="BK48" s="35"/>
      <c r="BL48" s="41"/>
      <c r="BM48" s="38"/>
      <c r="BN48" s="38"/>
      <c r="BO48" s="35"/>
      <c r="BP48" s="41"/>
      <c r="BQ48" s="38"/>
      <c r="BR48" s="38"/>
      <c r="BS48" s="35"/>
      <c r="BT48" s="41"/>
      <c r="BW48" s="35"/>
      <c r="BX48" s="41"/>
      <c r="CA48" s="35"/>
      <c r="CB48" s="41"/>
      <c r="CE48" s="35"/>
      <c r="CF48" s="41"/>
      <c r="CI48" s="35"/>
      <c r="CJ48" s="41"/>
      <c r="CM48" s="35"/>
      <c r="CN48" s="41"/>
      <c r="CQ48" s="35"/>
      <c r="CR48" s="41"/>
      <c r="CU48" s="35"/>
      <c r="CV48" s="41"/>
      <c r="CY48" s="35"/>
      <c r="CZ48" s="41"/>
    </row>
    <row r="49" spans="1:104" s="34" customFormat="1" x14ac:dyDescent="0.2">
      <c r="A49" s="38"/>
      <c r="B49" s="37" t="e">
        <f>VLOOKUP(A49, 'Profile Build (Required)'!B:D, 3, FALSE)</f>
        <v>#N/A</v>
      </c>
      <c r="C49" s="38"/>
      <c r="D49" s="39">
        <f t="shared" si="7"/>
        <v>0</v>
      </c>
      <c r="E49" s="39" t="e">
        <f t="shared" si="4"/>
        <v>#N/A</v>
      </c>
      <c r="F49" s="39" t="e">
        <f t="shared" si="5"/>
        <v>#N/A</v>
      </c>
      <c r="G49" s="40">
        <f t="shared" si="6"/>
        <v>0</v>
      </c>
      <c r="H49" s="39" t="e">
        <f>VLOOKUP(A49,'Profile Build (Required)'!B:O,15,FALSE)</f>
        <v>#N/A</v>
      </c>
      <c r="J49" s="38"/>
      <c r="K49" s="35"/>
      <c r="L49" s="41"/>
      <c r="M49" s="38"/>
      <c r="N49" s="38"/>
      <c r="O49" s="35"/>
      <c r="P49" s="41"/>
      <c r="Q49" s="38"/>
      <c r="S49" s="35"/>
      <c r="T49" s="41"/>
      <c r="W49" s="35"/>
      <c r="X49" s="41"/>
      <c r="AA49" s="35"/>
      <c r="AB49" s="41"/>
      <c r="AC49" s="38"/>
      <c r="AD49" s="38"/>
      <c r="AE49" s="35"/>
      <c r="AF49" s="41"/>
      <c r="AG49" s="38"/>
      <c r="AH49" s="38"/>
      <c r="AI49" s="35"/>
      <c r="AJ49" s="41"/>
      <c r="AM49" s="35"/>
      <c r="AN49" s="41"/>
      <c r="AQ49" s="35"/>
      <c r="AR49" s="41"/>
      <c r="AT49" s="38"/>
      <c r="AU49" s="35"/>
      <c r="AV49" s="41"/>
      <c r="AW49" s="38"/>
      <c r="AX49" s="38"/>
      <c r="AY49" s="35"/>
      <c r="AZ49" s="41"/>
      <c r="BA49" s="38"/>
      <c r="BC49" s="35"/>
      <c r="BD49" s="41"/>
      <c r="BG49" s="35"/>
      <c r="BH49" s="41"/>
      <c r="BJ49" s="38"/>
      <c r="BK49" s="35"/>
      <c r="BL49" s="41"/>
      <c r="BM49" s="38"/>
      <c r="BN49" s="38"/>
      <c r="BO49" s="35"/>
      <c r="BP49" s="41"/>
      <c r="BQ49" s="38"/>
      <c r="BR49" s="38"/>
      <c r="BS49" s="35"/>
      <c r="BT49" s="41"/>
      <c r="BW49" s="35"/>
      <c r="BX49" s="41"/>
      <c r="CA49" s="35"/>
      <c r="CB49" s="41"/>
      <c r="CE49" s="35"/>
      <c r="CF49" s="41"/>
      <c r="CI49" s="35"/>
      <c r="CJ49" s="41"/>
      <c r="CM49" s="35"/>
      <c r="CN49" s="41"/>
      <c r="CQ49" s="35"/>
      <c r="CR49" s="41"/>
      <c r="CU49" s="35"/>
      <c r="CV49" s="41"/>
      <c r="CY49" s="35"/>
      <c r="CZ49" s="41"/>
    </row>
    <row r="50" spans="1:104" s="34" customFormat="1" x14ac:dyDescent="0.2">
      <c r="A50" s="38"/>
      <c r="B50" s="37" t="e">
        <f>VLOOKUP(A50, 'Profile Build (Required)'!B:D, 3, FALSE)</f>
        <v>#N/A</v>
      </c>
      <c r="C50" s="38"/>
      <c r="D50" s="39">
        <f t="shared" si="7"/>
        <v>0</v>
      </c>
      <c r="E50" s="39" t="e">
        <f t="shared" si="4"/>
        <v>#N/A</v>
      </c>
      <c r="F50" s="39" t="e">
        <f t="shared" si="5"/>
        <v>#N/A</v>
      </c>
      <c r="G50" s="40">
        <f t="shared" si="6"/>
        <v>0</v>
      </c>
      <c r="H50" s="39" t="e">
        <f>VLOOKUP(A50,'Profile Build (Required)'!B:O,15,FALSE)</f>
        <v>#N/A</v>
      </c>
      <c r="J50" s="38"/>
      <c r="K50" s="35"/>
      <c r="L50" s="41"/>
      <c r="M50" s="38"/>
      <c r="N50" s="38"/>
      <c r="O50" s="35"/>
      <c r="P50" s="41"/>
      <c r="Q50" s="38"/>
      <c r="S50" s="35"/>
      <c r="T50" s="41"/>
      <c r="W50" s="35"/>
      <c r="X50" s="41"/>
      <c r="AA50" s="35"/>
      <c r="AB50" s="41"/>
      <c r="AC50" s="38"/>
      <c r="AD50" s="38"/>
      <c r="AE50" s="35"/>
      <c r="AF50" s="41"/>
      <c r="AG50" s="38"/>
      <c r="AH50" s="38"/>
      <c r="AI50" s="35"/>
      <c r="AJ50" s="41"/>
      <c r="AM50" s="35"/>
      <c r="AN50" s="41"/>
      <c r="AQ50" s="35"/>
      <c r="AR50" s="41"/>
      <c r="AT50" s="38"/>
      <c r="AU50" s="35"/>
      <c r="AV50" s="41"/>
      <c r="AW50" s="38"/>
      <c r="AX50" s="38"/>
      <c r="AY50" s="35"/>
      <c r="AZ50" s="41"/>
      <c r="BA50" s="38"/>
      <c r="BC50" s="35"/>
      <c r="BD50" s="41"/>
      <c r="BG50" s="35"/>
      <c r="BH50" s="41"/>
      <c r="BJ50" s="38"/>
      <c r="BK50" s="35"/>
      <c r="BL50" s="41"/>
      <c r="BM50" s="38"/>
      <c r="BN50" s="38"/>
      <c r="BO50" s="35"/>
      <c r="BP50" s="41"/>
      <c r="BQ50" s="38"/>
      <c r="BR50" s="38"/>
      <c r="BS50" s="35"/>
      <c r="BT50" s="41"/>
      <c r="BW50" s="35"/>
      <c r="BX50" s="41"/>
      <c r="CA50" s="35"/>
      <c r="CB50" s="41"/>
      <c r="CE50" s="35"/>
      <c r="CF50" s="41"/>
      <c r="CI50" s="35"/>
      <c r="CJ50" s="41"/>
      <c r="CM50" s="35"/>
      <c r="CN50" s="41"/>
      <c r="CQ50" s="35"/>
      <c r="CR50" s="41"/>
      <c r="CU50" s="35"/>
      <c r="CV50" s="41"/>
      <c r="CY50" s="35"/>
      <c r="CZ50" s="41"/>
    </row>
    <row r="51" spans="1:104" s="34" customFormat="1" x14ac:dyDescent="0.2">
      <c r="A51" s="38"/>
      <c r="B51" s="37" t="e">
        <f>VLOOKUP(A51, 'Profile Build (Required)'!B:D, 3, FALSE)</f>
        <v>#N/A</v>
      </c>
      <c r="C51" s="38"/>
      <c r="D51" s="39">
        <f t="shared" si="7"/>
        <v>0</v>
      </c>
      <c r="E51" s="39" t="e">
        <f t="shared" si="4"/>
        <v>#N/A</v>
      </c>
      <c r="F51" s="39" t="e">
        <f t="shared" si="5"/>
        <v>#N/A</v>
      </c>
      <c r="G51" s="40">
        <f t="shared" si="6"/>
        <v>0</v>
      </c>
      <c r="H51" s="39" t="e">
        <f>VLOOKUP(A51,'Profile Build (Required)'!B:O,15,FALSE)</f>
        <v>#N/A</v>
      </c>
      <c r="J51" s="38"/>
      <c r="K51" s="35"/>
      <c r="L51" s="41"/>
      <c r="M51" s="38"/>
      <c r="N51" s="38"/>
      <c r="O51" s="35"/>
      <c r="P51" s="41"/>
      <c r="Q51" s="38"/>
      <c r="S51" s="35"/>
      <c r="T51" s="41"/>
      <c r="W51" s="35"/>
      <c r="X51" s="41"/>
      <c r="AA51" s="35"/>
      <c r="AB51" s="41"/>
      <c r="AC51" s="38"/>
      <c r="AD51" s="38"/>
      <c r="AE51" s="35"/>
      <c r="AF51" s="41"/>
      <c r="AG51" s="38"/>
      <c r="AH51" s="38"/>
      <c r="AI51" s="35"/>
      <c r="AJ51" s="41"/>
      <c r="AM51" s="35"/>
      <c r="AN51" s="41"/>
      <c r="AQ51" s="35"/>
      <c r="AR51" s="41"/>
      <c r="AT51" s="38"/>
      <c r="AU51" s="35"/>
      <c r="AV51" s="41"/>
      <c r="AW51" s="38"/>
      <c r="AX51" s="38"/>
      <c r="AY51" s="35"/>
      <c r="AZ51" s="41"/>
      <c r="BA51" s="38"/>
      <c r="BC51" s="35"/>
      <c r="BD51" s="41"/>
      <c r="BG51" s="35"/>
      <c r="BH51" s="41"/>
      <c r="BJ51" s="38"/>
      <c r="BK51" s="35"/>
      <c r="BL51" s="41"/>
      <c r="BM51" s="38"/>
      <c r="BN51" s="38"/>
      <c r="BO51" s="35"/>
      <c r="BP51" s="41"/>
      <c r="BQ51" s="38"/>
      <c r="BR51" s="38"/>
      <c r="BS51" s="35"/>
      <c r="BT51" s="41"/>
      <c r="BW51" s="35"/>
      <c r="BX51" s="41"/>
      <c r="CA51" s="35"/>
      <c r="CB51" s="41"/>
      <c r="CE51" s="35"/>
      <c r="CF51" s="41"/>
      <c r="CI51" s="35"/>
      <c r="CJ51" s="41"/>
      <c r="CM51" s="35"/>
      <c r="CN51" s="41"/>
      <c r="CQ51" s="35"/>
      <c r="CR51" s="41"/>
      <c r="CU51" s="35"/>
      <c r="CV51" s="41"/>
      <c r="CY51" s="35"/>
      <c r="CZ51" s="41"/>
    </row>
    <row r="52" spans="1:104" s="34" customFormat="1" x14ac:dyDescent="0.2">
      <c r="A52" s="38"/>
      <c r="B52" s="37" t="e">
        <f>VLOOKUP(A52,'Profile Build (Required)'!B:D,3,FALSE)</f>
        <v>#N/A</v>
      </c>
      <c r="C52" s="47"/>
      <c r="D52" s="39">
        <f t="shared" si="7"/>
        <v>0</v>
      </c>
      <c r="E52" s="39" t="e">
        <f>SUM(F52+G52)</f>
        <v>#N/A</v>
      </c>
      <c r="F52" s="39" t="e">
        <f>VLOOKUP(H52,list_keys,2,FALSE)</f>
        <v>#N/A</v>
      </c>
      <c r="G52" s="40">
        <f>SUM(I52*32)</f>
        <v>0</v>
      </c>
      <c r="H52" s="39" t="e">
        <f>VLOOKUP(A52,'Profile Build (Required)'!B:O,15,FALSE)</f>
        <v>#N/A</v>
      </c>
      <c r="J52" s="38"/>
      <c r="K52" s="47"/>
      <c r="L52" s="41"/>
      <c r="M52" s="38"/>
      <c r="N52" s="38"/>
      <c r="O52" s="47"/>
      <c r="P52" s="41"/>
      <c r="Q52" s="38"/>
      <c r="T52" s="41"/>
      <c r="X52" s="41"/>
      <c r="AB52" s="41"/>
      <c r="AC52" s="38"/>
      <c r="AD52" s="38"/>
      <c r="AF52" s="41"/>
      <c r="AG52" s="38"/>
      <c r="AH52" s="38"/>
      <c r="AJ52" s="41"/>
      <c r="AN52" s="41"/>
      <c r="AR52" s="41"/>
      <c r="AT52" s="38"/>
      <c r="AV52" s="41"/>
      <c r="AW52" s="38"/>
      <c r="AX52" s="38"/>
      <c r="AZ52" s="41"/>
      <c r="BA52" s="38"/>
      <c r="BD52" s="41"/>
      <c r="BH52" s="41"/>
      <c r="BJ52" s="38"/>
      <c r="BL52" s="41"/>
      <c r="BM52" s="38"/>
      <c r="BN52" s="38"/>
      <c r="BP52" s="41"/>
      <c r="BQ52" s="38"/>
      <c r="BR52" s="38"/>
      <c r="BT52" s="41"/>
      <c r="BX52" s="41"/>
      <c r="CB52" s="41"/>
      <c r="CF52" s="41"/>
      <c r="CJ52" s="41"/>
      <c r="CN52" s="41"/>
      <c r="CR52" s="41"/>
      <c r="CV52" s="41"/>
      <c r="CZ52" s="41"/>
    </row>
  </sheetData>
  <sheetProtection formatColumns="0" formatRows="0" insertRows="0" deleteRows="0" autoFilter="0"/>
  <dataValidations count="3">
    <dataValidation type="list" allowBlank="1" showInputMessage="1" showErrorMessage="1" sqref="K1" xr:uid="{00000000-0002-0000-0200-000000000000}">
      <formula1>$A$57:$A$59</formula1>
    </dataValidation>
    <dataValidation type="list" allowBlank="1" showInputMessage="1" showErrorMessage="1" sqref="Z2:Z52" xr:uid="{00000000-0002-0000-0200-000001000000}">
      <formula1>$A$50:$A$53</formula1>
    </dataValidation>
    <dataValidation type="list" allowBlank="1" showInputMessage="1" showErrorMessage="1" sqref="L2:L52 C2:C52 CV2:CV52 CR2:CR52 CN2:CN52 CJ2:CJ52 CF2:CF52 CB2:CB52 BX2:BX52 BT2:BT52 BP2:BP52 BL2:BL52 BH2:BH52 BD2:BD52 AZ2:AZ52 AV2:AV52 AR2:AR52 AN2:AN52 AJ2:AJ52 AF2:AF52 AB2:AB52 X2:X52 T2:T52 P2:P52 CZ2:CZ52" xr:uid="{00000000-0002-0000-0200-000002000000}">
      <formula1>list_ring</formula1>
    </dataValidation>
  </dataValidations>
  <pageMargins left="0.7" right="0.7" top="0.75" bottom="0.75" header="0.3" footer="0.3"/>
  <pageSetup orientation="portrait" horizontalDpi="0" verticalDpi="0" r:id="rId1"/>
  <ignoredErrors>
    <ignoredError sqref="F2:F17 H2:H17 E2:E17 E18:H51" evalError="1"/>
    <ignoredError sqref="G2:G17" unlockedFormula="1"/>
    <ignoredError sqref="B2:B51" evalError="1"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Lists!$A$58:$A$60</xm:f>
          </x14:formula1>
          <xm:sqref>BK2:BK52 CY2:CY52 CU2:CU52 CQ2:CQ52 CM2:CM52 CI2:CI52 CE2:CE52 CA2:CA52 BW2:BW52 BS2:BS52 BO2:BO52 BG2:BG52 BC2:BC52 AY2:AY52 AU2:AU52 AQ2:AQ52 AM2:AM52 AI2:AI52 AE2:AE52 AA2:AA52 W2:W52 S2:S52 O2:O52 K2:K52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2"/>
  <sheetViews>
    <sheetView workbookViewId="0">
      <selection activeCell="A2" sqref="A2:XFD2"/>
    </sheetView>
  </sheetViews>
  <sheetFormatPr baseColWidth="10" defaultColWidth="9.1640625" defaultRowHeight="15" x14ac:dyDescent="0.2"/>
  <cols>
    <col min="1" max="1" width="11" style="1" bestFit="1" customWidth="1"/>
    <col min="2" max="2" width="40" style="1" bestFit="1" customWidth="1"/>
    <col min="3" max="3" width="8.5" style="1" bestFit="1" customWidth="1"/>
    <col min="4" max="4" width="24.6640625" style="1" bestFit="1" customWidth="1"/>
    <col min="5" max="16384" width="9.1640625" style="1"/>
  </cols>
  <sheetData>
    <row r="1" spans="1:4" x14ac:dyDescent="0.2">
      <c r="A1" t="s">
        <v>190</v>
      </c>
      <c r="B1" t="s">
        <v>191</v>
      </c>
      <c r="C1" t="s">
        <v>192</v>
      </c>
      <c r="D1" s="1" t="s">
        <v>60</v>
      </c>
    </row>
    <row r="2" spans="1:4" x14ac:dyDescent="0.2">
      <c r="A2" s="18"/>
      <c r="B2" s="2"/>
      <c r="C2" s="20"/>
      <c r="D2"/>
    </row>
    <row r="3" spans="1:4" x14ac:dyDescent="0.2">
      <c r="A3" s="2"/>
      <c r="B3" s="2"/>
      <c r="C3" s="19"/>
      <c r="D3" s="2"/>
    </row>
    <row r="4" spans="1:4" x14ac:dyDescent="0.2">
      <c r="A4" s="2"/>
      <c r="B4" s="2"/>
      <c r="C4" s="19"/>
      <c r="D4" s="2"/>
    </row>
    <row r="5" spans="1:4" x14ac:dyDescent="0.2">
      <c r="A5" s="2"/>
      <c r="B5" s="2"/>
      <c r="C5" s="19"/>
      <c r="D5" s="2"/>
    </row>
    <row r="6" spans="1:4" x14ac:dyDescent="0.2">
      <c r="A6"/>
      <c r="B6" s="2"/>
      <c r="C6" s="19"/>
      <c r="D6" s="2"/>
    </row>
    <row r="7" spans="1:4" x14ac:dyDescent="0.2">
      <c r="A7" s="2"/>
      <c r="B7" s="2"/>
      <c r="C7" s="19"/>
      <c r="D7" s="2"/>
    </row>
    <row r="8" spans="1:4" x14ac:dyDescent="0.2">
      <c r="A8"/>
      <c r="B8" s="2"/>
      <c r="C8" s="19"/>
      <c r="D8" s="2"/>
    </row>
    <row r="9" spans="1:4" x14ac:dyDescent="0.2">
      <c r="A9" s="2"/>
      <c r="B9" s="2"/>
      <c r="C9" s="19"/>
      <c r="D9" s="2"/>
    </row>
    <row r="10" spans="1:4" x14ac:dyDescent="0.2">
      <c r="A10"/>
      <c r="B10" s="2"/>
      <c r="C10" s="19"/>
      <c r="D10" s="2"/>
    </row>
    <row r="11" spans="1:4" x14ac:dyDescent="0.2">
      <c r="A11"/>
      <c r="B11" s="2"/>
      <c r="C11" s="19"/>
      <c r="D11" s="2"/>
    </row>
    <row r="12" spans="1:4" x14ac:dyDescent="0.2">
      <c r="A12"/>
      <c r="B12" s="5"/>
      <c r="C12" s="21"/>
      <c r="D12" s="2"/>
    </row>
    <row r="13" spans="1:4" x14ac:dyDescent="0.2">
      <c r="A13"/>
      <c r="B13" s="5"/>
      <c r="C13" s="21"/>
      <c r="D13" s="2"/>
    </row>
    <row r="14" spans="1:4" x14ac:dyDescent="0.2">
      <c r="A14" s="5"/>
      <c r="B14" s="5"/>
      <c r="C14" s="21"/>
      <c r="D14" s="2"/>
    </row>
    <row r="15" spans="1:4" x14ac:dyDescent="0.2">
      <c r="A15" s="5"/>
      <c r="B15" s="5"/>
      <c r="C15" s="21"/>
      <c r="D15" s="2"/>
    </row>
    <row r="16" spans="1:4" x14ac:dyDescent="0.2">
      <c r="A16" s="5"/>
      <c r="B16" s="5"/>
      <c r="C16" s="21"/>
      <c r="D16" s="2"/>
    </row>
    <row r="17" spans="1:4" x14ac:dyDescent="0.2">
      <c r="A17" s="5"/>
      <c r="B17" s="5"/>
      <c r="C17" s="21"/>
      <c r="D17" s="2"/>
    </row>
    <row r="18" spans="1:4" x14ac:dyDescent="0.2">
      <c r="A18" s="5"/>
      <c r="B18" s="5"/>
      <c r="C18" s="21"/>
      <c r="D18" s="2"/>
    </row>
    <row r="19" spans="1:4" x14ac:dyDescent="0.2">
      <c r="A19" s="5"/>
      <c r="B19" s="5"/>
      <c r="C19" s="21"/>
      <c r="D19" s="2"/>
    </row>
    <row r="20" spans="1:4" x14ac:dyDescent="0.2">
      <c r="A20" s="5"/>
      <c r="B20" s="5"/>
      <c r="C20" s="21"/>
      <c r="D20" s="2"/>
    </row>
    <row r="21" spans="1:4" x14ac:dyDescent="0.2">
      <c r="A21" s="5"/>
      <c r="B21" s="5"/>
      <c r="C21" s="21"/>
      <c r="D21" s="2"/>
    </row>
    <row r="22" spans="1:4" x14ac:dyDescent="0.2">
      <c r="A22" s="5"/>
      <c r="B22" s="5"/>
      <c r="C22" s="5"/>
      <c r="D22" s="2"/>
    </row>
  </sheetData>
  <sheetProtection formatColumns="0" formatRows="0" insertRows="0" deleteRows="0" autoFilter="0"/>
  <conditionalFormatting sqref="A6">
    <cfRule type="duplicateValues" dxfId="69" priority="12"/>
  </conditionalFormatting>
  <conditionalFormatting sqref="A8">
    <cfRule type="duplicateValues" dxfId="68" priority="11"/>
  </conditionalFormatting>
  <conditionalFormatting sqref="A14:A1048576 A1 A3:A9">
    <cfRule type="duplicateValues" dxfId="67" priority="10"/>
  </conditionalFormatting>
  <conditionalFormatting sqref="A14:A1048576 A1 A3:A10">
    <cfRule type="duplicateValues" dxfId="66" priority="7"/>
  </conditionalFormatting>
  <conditionalFormatting sqref="A10">
    <cfRule type="duplicateValues" dxfId="65" priority="14"/>
  </conditionalFormatting>
  <conditionalFormatting sqref="A11:A12">
    <cfRule type="duplicateValues" dxfId="64" priority="6"/>
  </conditionalFormatting>
  <conditionalFormatting sqref="A11:A12">
    <cfRule type="duplicateValues" dxfId="63" priority="5"/>
  </conditionalFormatting>
  <conditionalFormatting sqref="A13">
    <cfRule type="duplicateValues" dxfId="62" priority="4"/>
  </conditionalFormatting>
  <conditionalFormatting sqref="A13">
    <cfRule type="duplicateValues" dxfId="61" priority="3"/>
  </conditionalFormatting>
  <conditionalFormatting sqref="A2">
    <cfRule type="duplicateValues" dxfId="60" priority="1"/>
  </conditionalFormatting>
  <dataValidations count="1">
    <dataValidation type="list" allowBlank="1" showInputMessage="1" showErrorMessage="1" sqref="B2:B1048576" xr:uid="{00000000-0002-0000-0300-000000000000}">
      <formula1>list_didtypes</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8"/>
  <sheetViews>
    <sheetView workbookViewId="0">
      <selection activeCell="C16" sqref="C16"/>
    </sheetView>
  </sheetViews>
  <sheetFormatPr baseColWidth="10" defaultColWidth="9.1640625" defaultRowHeight="15" x14ac:dyDescent="0.2"/>
  <cols>
    <col min="1" max="1" width="12.83203125" style="29" bestFit="1" customWidth="1"/>
    <col min="2" max="2" width="12.5" style="29" bestFit="1" customWidth="1"/>
    <col min="3" max="3" width="16.83203125" style="29" bestFit="1" customWidth="1"/>
    <col min="4" max="4" width="14.5" style="29" bestFit="1" customWidth="1"/>
    <col min="5" max="5" width="14.83203125" style="29" bestFit="1" customWidth="1"/>
    <col min="6" max="6" width="10.5" style="29" bestFit="1" customWidth="1"/>
    <col min="7" max="16384" width="9.1640625" style="29"/>
  </cols>
  <sheetData>
    <row r="1" spans="1:6" x14ac:dyDescent="0.2">
      <c r="A1" s="26" t="s">
        <v>56</v>
      </c>
      <c r="B1" s="26" t="s">
        <v>57</v>
      </c>
      <c r="C1" s="26" t="s">
        <v>194</v>
      </c>
      <c r="D1" s="27" t="s">
        <v>195</v>
      </c>
      <c r="E1" s="28" t="s">
        <v>196</v>
      </c>
      <c r="F1" s="32" t="s">
        <v>197</v>
      </c>
    </row>
    <row r="2" spans="1:6" x14ac:dyDescent="0.2">
      <c r="A2" s="30"/>
      <c r="B2" s="30"/>
      <c r="C2" s="30"/>
      <c r="D2" s="30"/>
      <c r="E2" s="30"/>
      <c r="F2" s="48"/>
    </row>
    <row r="3" spans="1:6" x14ac:dyDescent="0.2">
      <c r="A3" s="30"/>
      <c r="B3" s="30"/>
      <c r="C3" s="30"/>
      <c r="D3" s="30"/>
      <c r="E3" s="30"/>
      <c r="F3" s="49"/>
    </row>
    <row r="4" spans="1:6" x14ac:dyDescent="0.2">
      <c r="A4" s="30"/>
      <c r="B4" s="30"/>
      <c r="C4" s="30"/>
      <c r="D4" s="30"/>
      <c r="E4" s="30"/>
      <c r="F4" s="50"/>
    </row>
    <row r="5" spans="1:6" x14ac:dyDescent="0.2">
      <c r="A5" s="30"/>
      <c r="B5" s="30"/>
      <c r="C5" s="30"/>
      <c r="D5" s="30"/>
      <c r="E5" s="30"/>
      <c r="F5" s="50"/>
    </row>
    <row r="6" spans="1:6" x14ac:dyDescent="0.2">
      <c r="A6" s="30"/>
      <c r="B6" s="30"/>
      <c r="C6" s="30"/>
      <c r="D6" s="30"/>
      <c r="E6" s="30"/>
      <c r="F6" s="50"/>
    </row>
    <row r="7" spans="1:6" x14ac:dyDescent="0.2">
      <c r="A7" s="30"/>
      <c r="B7" s="30"/>
      <c r="C7" s="30"/>
      <c r="D7" s="30"/>
      <c r="E7" s="30"/>
      <c r="F7" s="50"/>
    </row>
    <row r="8" spans="1:6" x14ac:dyDescent="0.2">
      <c r="A8" s="30"/>
      <c r="B8" s="30"/>
      <c r="C8" s="30"/>
      <c r="D8" s="30"/>
      <c r="E8" s="30"/>
      <c r="F8" s="50"/>
    </row>
    <row r="9" spans="1:6" x14ac:dyDescent="0.2">
      <c r="A9" s="30"/>
      <c r="B9" s="30"/>
      <c r="C9" s="30"/>
      <c r="D9" s="30"/>
      <c r="E9" s="30"/>
      <c r="F9" s="50"/>
    </row>
    <row r="10" spans="1:6" x14ac:dyDescent="0.2">
      <c r="A10" s="30"/>
      <c r="B10" s="30"/>
      <c r="C10" s="30"/>
      <c r="D10" s="30"/>
      <c r="E10" s="30"/>
      <c r="F10" s="50"/>
    </row>
    <row r="11" spans="1:6" x14ac:dyDescent="0.2">
      <c r="A11" s="30"/>
      <c r="B11" s="30"/>
      <c r="C11" s="30"/>
      <c r="D11" s="30"/>
      <c r="E11" s="30"/>
      <c r="F11" s="50"/>
    </row>
    <row r="12" spans="1:6" x14ac:dyDescent="0.2">
      <c r="A12" s="30"/>
      <c r="B12" s="30"/>
      <c r="C12" s="30"/>
      <c r="D12" s="30"/>
      <c r="E12" s="30"/>
      <c r="F12" s="50"/>
    </row>
    <row r="13" spans="1:6" x14ac:dyDescent="0.2">
      <c r="A13" s="30"/>
      <c r="B13" s="30"/>
      <c r="C13" s="30"/>
      <c r="D13" s="30"/>
      <c r="E13" s="30"/>
      <c r="F13" s="50"/>
    </row>
    <row r="14" spans="1:6" x14ac:dyDescent="0.2">
      <c r="A14" s="30"/>
      <c r="B14" s="30"/>
      <c r="C14" s="30"/>
      <c r="D14" s="30"/>
      <c r="E14" s="30"/>
      <c r="F14" s="50"/>
    </row>
    <row r="15" spans="1:6" x14ac:dyDescent="0.2">
      <c r="A15" s="30"/>
      <c r="B15" s="30"/>
      <c r="C15" s="30"/>
      <c r="D15" s="30"/>
      <c r="E15" s="30"/>
      <c r="F15" s="50"/>
    </row>
    <row r="16" spans="1:6" x14ac:dyDescent="0.2">
      <c r="A16" s="30"/>
      <c r="B16" s="30"/>
      <c r="C16" s="30"/>
      <c r="D16" s="30"/>
      <c r="E16" s="30"/>
      <c r="F16" s="50"/>
    </row>
    <row r="17" spans="1:6" x14ac:dyDescent="0.2">
      <c r="A17" s="30"/>
      <c r="B17" s="30"/>
      <c r="C17" s="30"/>
      <c r="D17" s="30"/>
      <c r="E17" s="30"/>
      <c r="F17" s="50"/>
    </row>
    <row r="18" spans="1:6" x14ac:dyDescent="0.2">
      <c r="A18" s="30"/>
      <c r="B18" s="30"/>
      <c r="C18" s="30"/>
      <c r="D18" s="30"/>
      <c r="E18" s="30"/>
      <c r="F18" s="50"/>
    </row>
    <row r="19" spans="1:6" x14ac:dyDescent="0.2">
      <c r="A19" s="30"/>
      <c r="B19" s="30"/>
      <c r="C19" s="30"/>
      <c r="D19" s="30"/>
      <c r="E19" s="30"/>
      <c r="F19" s="50"/>
    </row>
    <row r="20" spans="1:6" x14ac:dyDescent="0.2">
      <c r="A20" s="30"/>
      <c r="B20" s="30"/>
      <c r="C20" s="30"/>
      <c r="D20" s="30"/>
      <c r="E20" s="30"/>
      <c r="F20" s="50"/>
    </row>
    <row r="21" spans="1:6" x14ac:dyDescent="0.2">
      <c r="A21" s="30"/>
      <c r="B21" s="30"/>
      <c r="C21" s="30"/>
      <c r="D21" s="30"/>
      <c r="E21" s="30"/>
      <c r="F21" s="50"/>
    </row>
    <row r="22" spans="1:6" x14ac:dyDescent="0.2">
      <c r="A22" s="30"/>
      <c r="B22" s="30"/>
      <c r="C22" s="30"/>
      <c r="D22" s="30"/>
      <c r="E22" s="30"/>
      <c r="F22" s="50"/>
    </row>
    <row r="23" spans="1:6" x14ac:dyDescent="0.2">
      <c r="A23" s="30"/>
      <c r="B23" s="30"/>
      <c r="C23" s="30"/>
      <c r="D23" s="30"/>
      <c r="E23" s="30"/>
      <c r="F23" s="50"/>
    </row>
    <row r="24" spans="1:6" x14ac:dyDescent="0.2">
      <c r="A24" s="30"/>
      <c r="B24" s="30"/>
      <c r="C24" s="30"/>
      <c r="D24" s="30"/>
      <c r="E24" s="30"/>
      <c r="F24" s="50"/>
    </row>
    <row r="25" spans="1:6" x14ac:dyDescent="0.2">
      <c r="A25" s="30"/>
      <c r="B25" s="30"/>
      <c r="C25" s="30"/>
      <c r="D25" s="30"/>
      <c r="E25" s="30"/>
      <c r="F25" s="50"/>
    </row>
    <row r="26" spans="1:6" x14ac:dyDescent="0.2">
      <c r="A26" s="30"/>
      <c r="B26" s="30"/>
      <c r="C26" s="30"/>
      <c r="D26" s="30"/>
      <c r="E26" s="30"/>
      <c r="F26" s="50"/>
    </row>
    <row r="27" spans="1:6" x14ac:dyDescent="0.2">
      <c r="A27" s="30"/>
      <c r="B27" s="30"/>
      <c r="C27" s="30"/>
      <c r="D27" s="30"/>
      <c r="E27" s="30"/>
      <c r="F27" s="50"/>
    </row>
    <row r="28" spans="1:6" x14ac:dyDescent="0.2">
      <c r="A28" s="30"/>
      <c r="B28" s="30"/>
      <c r="C28" s="30"/>
      <c r="D28" s="30"/>
      <c r="E28" s="30"/>
      <c r="F28" s="50"/>
    </row>
    <row r="29" spans="1:6" x14ac:dyDescent="0.2">
      <c r="A29" s="30"/>
      <c r="B29" s="30"/>
      <c r="C29" s="30"/>
      <c r="D29" s="30"/>
      <c r="E29" s="30"/>
      <c r="F29" s="50"/>
    </row>
    <row r="30" spans="1:6" x14ac:dyDescent="0.2">
      <c r="A30" s="30"/>
      <c r="B30" s="30"/>
      <c r="C30" s="30"/>
      <c r="D30" s="30"/>
      <c r="E30" s="30"/>
      <c r="F30" s="50"/>
    </row>
    <row r="31" spans="1:6" x14ac:dyDescent="0.2">
      <c r="A31" s="30"/>
      <c r="B31" s="30"/>
      <c r="C31" s="30"/>
      <c r="D31" s="30"/>
      <c r="E31" s="30"/>
      <c r="F31" s="50"/>
    </row>
    <row r="32" spans="1:6" x14ac:dyDescent="0.2">
      <c r="A32" s="30"/>
      <c r="B32" s="30"/>
      <c r="C32" s="30"/>
      <c r="D32" s="30"/>
      <c r="E32" s="30"/>
      <c r="F32" s="50"/>
    </row>
    <row r="33" spans="1:6" x14ac:dyDescent="0.2">
      <c r="A33" s="30"/>
      <c r="B33" s="30"/>
      <c r="C33" s="30"/>
      <c r="D33" s="30"/>
      <c r="E33" s="30"/>
      <c r="F33" s="50"/>
    </row>
    <row r="34" spans="1:6" x14ac:dyDescent="0.2">
      <c r="A34" s="30"/>
      <c r="B34" s="30"/>
      <c r="C34" s="30"/>
      <c r="D34" s="30"/>
      <c r="E34" s="30"/>
      <c r="F34" s="50"/>
    </row>
    <row r="35" spans="1:6" x14ac:dyDescent="0.2">
      <c r="A35" s="30"/>
      <c r="B35" s="30"/>
      <c r="C35" s="30"/>
      <c r="D35" s="30"/>
      <c r="E35" s="30"/>
      <c r="F35" s="50"/>
    </row>
    <row r="36" spans="1:6" x14ac:dyDescent="0.2">
      <c r="A36" s="30"/>
      <c r="B36" s="30"/>
      <c r="C36" s="30"/>
      <c r="D36" s="30"/>
      <c r="E36" s="30"/>
      <c r="F36" s="50"/>
    </row>
    <row r="37" spans="1:6" x14ac:dyDescent="0.2">
      <c r="A37" s="30"/>
      <c r="B37" s="30"/>
      <c r="C37" s="30"/>
      <c r="D37" s="30"/>
      <c r="E37" s="30"/>
      <c r="F37" s="50"/>
    </row>
    <row r="38" spans="1:6" x14ac:dyDescent="0.2">
      <c r="A38" s="31"/>
      <c r="B38" s="31"/>
      <c r="C38" s="31"/>
      <c r="D38" s="31"/>
      <c r="E38" s="31"/>
      <c r="F38" s="51"/>
    </row>
  </sheetData>
  <conditionalFormatting sqref="A1">
    <cfRule type="duplicateValues" dxfId="52" priority="6"/>
  </conditionalFormatting>
  <conditionalFormatting sqref="A1">
    <cfRule type="duplicateValues" dxfId="51" priority="5"/>
  </conditionalFormatting>
  <conditionalFormatting sqref="B2:B38">
    <cfRule type="cellIs" dxfId="50" priority="1" operator="equal">
      <formula>3175771428</formula>
    </cfRule>
  </conditionalFormatting>
  <conditionalFormatting sqref="B2:B38">
    <cfRule type="duplicateValues" dxfId="49" priority="3"/>
  </conditionalFormatting>
  <conditionalFormatting sqref="A2:A38">
    <cfRule type="duplicateValues" dxfId="48" priority="4"/>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containsText" priority="2" operator="containsText" id="{748B22BF-24A1-4F98-83DE-4E0D2ECD0091}">
            <xm:f>NOT(ISERROR(SEARCH(#REF!,B2)))</xm:f>
            <xm:f>#REF!</xm:f>
            <x14:dxf>
              <font>
                <color rgb="FF9C0006"/>
              </font>
              <fill>
                <patternFill>
                  <bgColor rgb="FFFFC7CE"/>
                </patternFill>
              </fill>
            </x14:dxf>
          </x14:cfRule>
          <xm:sqref>B2:B38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Lists!$B$58:$B$59</xm:f>
          </x14:formula1>
          <xm:sqref>E2:E38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38"/>
  <sheetViews>
    <sheetView workbookViewId="0">
      <selection activeCell="A2" sqref="A2:G7"/>
    </sheetView>
  </sheetViews>
  <sheetFormatPr baseColWidth="10" defaultColWidth="8.83203125" defaultRowHeight="15" x14ac:dyDescent="0.2"/>
  <cols>
    <col min="1" max="2" width="11" bestFit="1" customWidth="1"/>
    <col min="3" max="3" width="9.6640625" bestFit="1" customWidth="1"/>
    <col min="4" max="4" width="22.6640625" bestFit="1" customWidth="1"/>
    <col min="5" max="5" width="23.83203125" bestFit="1" customWidth="1"/>
    <col min="6" max="6" width="23.6640625" bestFit="1" customWidth="1"/>
    <col min="7" max="7" width="8.5" bestFit="1" customWidth="1"/>
  </cols>
  <sheetData>
    <row r="1" spans="1:7" x14ac:dyDescent="0.2">
      <c r="A1" t="s">
        <v>198</v>
      </c>
      <c r="B1" t="s">
        <v>199</v>
      </c>
      <c r="C1" t="s">
        <v>200</v>
      </c>
      <c r="D1" t="s">
        <v>201</v>
      </c>
      <c r="E1" t="s">
        <v>202</v>
      </c>
      <c r="F1" t="s">
        <v>203</v>
      </c>
      <c r="G1" t="s">
        <v>192</v>
      </c>
    </row>
    <row r="2" spans="1:7" x14ac:dyDescent="0.2">
      <c r="A2" s="1"/>
      <c r="B2" s="1"/>
      <c r="C2" s="1"/>
      <c r="D2" s="1"/>
      <c r="E2" s="1"/>
      <c r="F2" s="1"/>
      <c r="G2" s="1"/>
    </row>
    <row r="3" spans="1:7" x14ac:dyDescent="0.2">
      <c r="A3" s="1"/>
      <c r="B3" s="1"/>
      <c r="C3" s="1"/>
      <c r="D3" s="1"/>
      <c r="E3" s="1"/>
      <c r="F3" s="1"/>
      <c r="G3" s="1"/>
    </row>
    <row r="4" spans="1:7" x14ac:dyDescent="0.2">
      <c r="A4" s="1"/>
      <c r="B4" s="1"/>
      <c r="C4" s="1"/>
      <c r="D4" s="1"/>
      <c r="E4" s="1"/>
      <c r="F4" s="1"/>
      <c r="G4" s="1"/>
    </row>
    <row r="5" spans="1:7" x14ac:dyDescent="0.2">
      <c r="A5" s="1"/>
      <c r="B5" s="1"/>
      <c r="C5" s="1"/>
      <c r="D5" s="1"/>
      <c r="E5" s="1"/>
      <c r="F5" s="1"/>
      <c r="G5" s="1"/>
    </row>
    <row r="6" spans="1:7" x14ac:dyDescent="0.2">
      <c r="A6" s="1"/>
      <c r="B6" s="1"/>
      <c r="C6" s="1"/>
      <c r="D6" s="1"/>
      <c r="E6" s="1"/>
      <c r="F6" s="1"/>
      <c r="G6" s="1"/>
    </row>
    <row r="7" spans="1:7" x14ac:dyDescent="0.2">
      <c r="A7" s="1"/>
      <c r="B7" s="1"/>
      <c r="C7" s="1"/>
      <c r="D7" s="1"/>
      <c r="E7" s="1"/>
      <c r="F7" s="1"/>
      <c r="G7" s="1"/>
    </row>
    <row r="8" spans="1:7" x14ac:dyDescent="0.2">
      <c r="A8" s="1"/>
      <c r="B8" s="1"/>
      <c r="C8" s="1"/>
      <c r="D8" s="1"/>
      <c r="E8" s="1"/>
      <c r="F8" s="1"/>
      <c r="G8" s="1"/>
    </row>
    <row r="9" spans="1:7" x14ac:dyDescent="0.2">
      <c r="A9" s="1"/>
      <c r="B9" s="1"/>
      <c r="C9" s="1"/>
      <c r="D9" s="1"/>
      <c r="E9" s="1"/>
      <c r="F9" s="1"/>
      <c r="G9" s="1"/>
    </row>
    <row r="10" spans="1:7" x14ac:dyDescent="0.2">
      <c r="A10" s="1"/>
      <c r="B10" s="1"/>
      <c r="C10" s="1"/>
      <c r="D10" s="1"/>
      <c r="E10" s="1"/>
      <c r="F10" s="1"/>
      <c r="G10" s="1"/>
    </row>
    <row r="11" spans="1:7" x14ac:dyDescent="0.2">
      <c r="A11" s="1"/>
      <c r="B11" s="1"/>
      <c r="C11" s="1"/>
      <c r="D11" s="1"/>
      <c r="E11" s="1"/>
      <c r="F11" s="1"/>
      <c r="G11" s="1"/>
    </row>
    <row r="12" spans="1:7" x14ac:dyDescent="0.2">
      <c r="A12" s="1"/>
      <c r="B12" s="1"/>
      <c r="C12" s="1"/>
      <c r="D12" s="1"/>
      <c r="E12" s="1"/>
      <c r="F12" s="1"/>
      <c r="G12" s="1"/>
    </row>
    <row r="13" spans="1:7" x14ac:dyDescent="0.2">
      <c r="A13" s="1"/>
      <c r="B13" s="1"/>
      <c r="C13" s="1"/>
      <c r="D13" s="1"/>
      <c r="E13" s="1"/>
      <c r="F13" s="1"/>
      <c r="G13" s="1"/>
    </row>
    <row r="14" spans="1:7" x14ac:dyDescent="0.2">
      <c r="A14" s="1"/>
      <c r="B14" s="1"/>
      <c r="C14" s="1"/>
      <c r="D14" s="1"/>
      <c r="E14" s="1"/>
      <c r="F14" s="1"/>
      <c r="G14" s="1"/>
    </row>
    <row r="15" spans="1:7" x14ac:dyDescent="0.2">
      <c r="A15" s="1"/>
      <c r="B15" s="1"/>
      <c r="C15" s="1"/>
      <c r="D15" s="1"/>
      <c r="E15" s="1"/>
      <c r="F15" s="1"/>
      <c r="G15" s="1"/>
    </row>
    <row r="16" spans="1:7" x14ac:dyDescent="0.2">
      <c r="A16" s="1"/>
      <c r="B16" s="1"/>
      <c r="C16" s="1"/>
      <c r="D16" s="1"/>
      <c r="E16" s="1"/>
      <c r="F16" s="1"/>
      <c r="G16" s="1"/>
    </row>
    <row r="17" spans="1:7" x14ac:dyDescent="0.2">
      <c r="A17" s="1"/>
      <c r="B17" s="1"/>
      <c r="C17" s="1"/>
      <c r="D17" s="1"/>
      <c r="E17" s="1"/>
      <c r="F17" s="1"/>
      <c r="G17" s="1"/>
    </row>
    <row r="18" spans="1:7" x14ac:dyDescent="0.2">
      <c r="A18" s="1"/>
      <c r="B18" s="1"/>
      <c r="C18" s="1"/>
      <c r="D18" s="1"/>
      <c r="E18" s="1"/>
      <c r="F18" s="1"/>
      <c r="G18" s="1"/>
    </row>
    <row r="19" spans="1:7" x14ac:dyDescent="0.2">
      <c r="A19" s="1"/>
      <c r="B19" s="1"/>
      <c r="C19" s="1"/>
      <c r="D19" s="1"/>
      <c r="E19" s="1"/>
      <c r="F19" s="1"/>
      <c r="G19" s="1"/>
    </row>
    <row r="20" spans="1:7" x14ac:dyDescent="0.2">
      <c r="A20" s="1"/>
      <c r="B20" s="1"/>
      <c r="C20" s="1"/>
      <c r="D20" s="1"/>
      <c r="E20" s="1"/>
      <c r="F20" s="1"/>
      <c r="G20" s="1"/>
    </row>
    <row r="21" spans="1:7" x14ac:dyDescent="0.2">
      <c r="A21" s="1"/>
      <c r="B21" s="1"/>
      <c r="C21" s="1"/>
      <c r="D21" s="1"/>
      <c r="E21" s="1"/>
      <c r="F21" s="1"/>
      <c r="G21" s="1"/>
    </row>
    <row r="22" spans="1:7" x14ac:dyDescent="0.2">
      <c r="A22" s="1"/>
      <c r="B22" s="1"/>
      <c r="C22" s="1"/>
      <c r="D22" s="1"/>
      <c r="E22" s="1"/>
      <c r="F22" s="1"/>
      <c r="G22" s="1"/>
    </row>
    <row r="23" spans="1:7" x14ac:dyDescent="0.2">
      <c r="A23" s="1"/>
      <c r="B23" s="1"/>
      <c r="C23" s="1"/>
      <c r="D23" s="1"/>
      <c r="E23" s="1"/>
      <c r="F23" s="1"/>
      <c r="G23" s="1"/>
    </row>
    <row r="24" spans="1:7" x14ac:dyDescent="0.2">
      <c r="A24" s="1"/>
      <c r="B24" s="1"/>
      <c r="C24" s="1"/>
      <c r="D24" s="1"/>
      <c r="E24" s="1"/>
      <c r="F24" s="1"/>
      <c r="G24" s="1"/>
    </row>
    <row r="25" spans="1:7" x14ac:dyDescent="0.2">
      <c r="A25" s="1"/>
      <c r="B25" s="1"/>
      <c r="C25" s="1"/>
      <c r="D25" s="1"/>
      <c r="E25" s="1"/>
      <c r="F25" s="1"/>
      <c r="G25" s="1"/>
    </row>
    <row r="26" spans="1:7" x14ac:dyDescent="0.2">
      <c r="A26" s="1"/>
      <c r="B26" s="1"/>
      <c r="C26" s="1"/>
      <c r="D26" s="1"/>
      <c r="E26" s="1"/>
      <c r="F26" s="1"/>
      <c r="G26" s="1"/>
    </row>
    <row r="27" spans="1:7" x14ac:dyDescent="0.2">
      <c r="A27" s="1"/>
      <c r="B27" s="1"/>
      <c r="C27" s="1"/>
      <c r="D27" s="1"/>
      <c r="E27" s="1"/>
      <c r="F27" s="1"/>
      <c r="G27" s="1"/>
    </row>
    <row r="28" spans="1:7" x14ac:dyDescent="0.2">
      <c r="A28" s="1"/>
      <c r="B28" s="1"/>
      <c r="C28" s="1"/>
      <c r="D28" s="1"/>
      <c r="E28" s="1"/>
      <c r="F28" s="1"/>
      <c r="G28" s="1"/>
    </row>
    <row r="29" spans="1:7" x14ac:dyDescent="0.2">
      <c r="A29" s="1"/>
      <c r="B29" s="1"/>
      <c r="C29" s="1"/>
      <c r="D29" s="1"/>
      <c r="E29" s="1"/>
      <c r="F29" s="1"/>
      <c r="G29" s="1"/>
    </row>
    <row r="30" spans="1:7" x14ac:dyDescent="0.2">
      <c r="A30" s="1"/>
      <c r="B30" s="1"/>
      <c r="C30" s="1"/>
      <c r="D30" s="1"/>
      <c r="E30" s="1"/>
      <c r="F30" s="1"/>
      <c r="G30" s="1"/>
    </row>
    <row r="31" spans="1:7" x14ac:dyDescent="0.2">
      <c r="A31" s="1"/>
      <c r="B31" s="1"/>
      <c r="C31" s="1"/>
      <c r="D31" s="1"/>
      <c r="E31" s="1"/>
      <c r="F31" s="1"/>
      <c r="G31" s="1"/>
    </row>
    <row r="32" spans="1:7" x14ac:dyDescent="0.2">
      <c r="A32" s="1"/>
      <c r="B32" s="1"/>
      <c r="C32" s="1"/>
      <c r="D32" s="1"/>
      <c r="E32" s="1"/>
      <c r="F32" s="1"/>
      <c r="G32" s="1"/>
    </row>
    <row r="33" spans="1:7" x14ac:dyDescent="0.2">
      <c r="A33" s="1"/>
      <c r="B33" s="1"/>
      <c r="C33" s="1"/>
      <c r="D33" s="1"/>
      <c r="E33" s="1"/>
      <c r="F33" s="1"/>
      <c r="G33" s="1"/>
    </row>
    <row r="34" spans="1:7" x14ac:dyDescent="0.2">
      <c r="A34" s="1"/>
      <c r="B34" s="1"/>
      <c r="C34" s="1"/>
      <c r="D34" s="1"/>
      <c r="E34" s="1"/>
      <c r="F34" s="1"/>
      <c r="G34" s="1"/>
    </row>
    <row r="35" spans="1:7" x14ac:dyDescent="0.2">
      <c r="A35" s="1"/>
      <c r="B35" s="1"/>
      <c r="C35" s="1"/>
      <c r="D35" s="1"/>
      <c r="E35" s="1"/>
      <c r="F35" s="1"/>
      <c r="G35" s="1"/>
    </row>
    <row r="36" spans="1:7" x14ac:dyDescent="0.2">
      <c r="A36" s="1"/>
      <c r="B36" s="1"/>
      <c r="C36" s="1"/>
      <c r="D36" s="1"/>
      <c r="E36" s="1"/>
      <c r="F36" s="1"/>
      <c r="G36" s="1"/>
    </row>
    <row r="37" spans="1:7" x14ac:dyDescent="0.2">
      <c r="A37" s="1"/>
      <c r="B37" s="1"/>
      <c r="C37" s="1"/>
      <c r="D37" s="1"/>
      <c r="E37" s="1"/>
      <c r="F37" s="1"/>
      <c r="G37" s="1"/>
    </row>
    <row r="38" spans="1:7" x14ac:dyDescent="0.2">
      <c r="A38" s="1"/>
      <c r="B38" s="1"/>
      <c r="C38" s="1"/>
      <c r="D38" s="1"/>
      <c r="E38" s="1"/>
      <c r="F38" s="1"/>
      <c r="G38" s="1"/>
    </row>
  </sheetData>
  <conditionalFormatting sqref="B1:F1 B2:B38">
    <cfRule type="cellIs" dxfId="37" priority="3" operator="equal">
      <formula>3175771428</formula>
    </cfRule>
  </conditionalFormatting>
  <conditionalFormatting sqref="B1:F1 B2:B38">
    <cfRule type="duplicateValues" dxfId="36" priority="16"/>
  </conditionalFormatting>
  <conditionalFormatting sqref="A1:A38">
    <cfRule type="duplicateValues" dxfId="35" priority="18"/>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containsText" priority="4" operator="containsText" id="{FE18C017-7D88-4B96-9311-4F259F43EE8E}">
            <xm:f>NOT(ISERROR(SEARCH(#REF!,B1)))</xm:f>
            <xm:f>#REF!</xm:f>
            <x14:dxf>
              <font>
                <color rgb="FF9C0006"/>
              </font>
              <fill>
                <patternFill>
                  <bgColor rgb="FFFFC7CE"/>
                </patternFill>
              </fill>
            </x14:dxf>
          </x14:cfRule>
          <xm:sqref>B1:F1 B2:B38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I1"/>
  <sheetViews>
    <sheetView workbookViewId="0">
      <selection activeCell="A2" sqref="A2"/>
    </sheetView>
  </sheetViews>
  <sheetFormatPr baseColWidth="10" defaultColWidth="8.83203125" defaultRowHeight="15" x14ac:dyDescent="0.2"/>
  <cols>
    <col min="1" max="1" width="24.33203125" bestFit="1" customWidth="1"/>
    <col min="2" max="2" width="35.33203125" bestFit="1" customWidth="1"/>
    <col min="3" max="3" width="37" bestFit="1" customWidth="1"/>
    <col min="4" max="4" width="35.1640625" bestFit="1" customWidth="1"/>
    <col min="5" max="5" width="14.6640625" bestFit="1" customWidth="1"/>
    <col min="6" max="6" width="21.6640625" bestFit="1" customWidth="1"/>
    <col min="7" max="7" width="10.83203125" bestFit="1" customWidth="1"/>
    <col min="8" max="8" width="11.33203125" bestFit="1" customWidth="1"/>
    <col min="9" max="9" width="22" bestFit="1" customWidth="1"/>
  </cols>
  <sheetData>
    <row r="1" spans="1:9" ht="16" x14ac:dyDescent="0.2">
      <c r="A1" t="s">
        <v>3</v>
      </c>
      <c r="B1" s="4" t="s">
        <v>204</v>
      </c>
      <c r="C1" t="s">
        <v>205</v>
      </c>
      <c r="D1" t="s">
        <v>206</v>
      </c>
      <c r="E1" t="s">
        <v>207</v>
      </c>
      <c r="F1" t="s">
        <v>208</v>
      </c>
      <c r="G1" t="s">
        <v>209</v>
      </c>
      <c r="H1" t="s">
        <v>210</v>
      </c>
      <c r="I1" t="s">
        <v>211</v>
      </c>
    </row>
  </sheetData>
  <pageMargins left="0.7" right="0.7" top="0.75" bottom="0.75" header="0.3" footer="0.3"/>
  <ignoredErrors>
    <ignoredError sqref="I1:I1048576" listDataValidation="1"/>
  </ignoredErrors>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Lists!$E$2:$E$6</xm:f>
          </x14:formula1>
          <xm:sqref>I1:I1048576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W13"/>
  <sheetViews>
    <sheetView topLeftCell="F1" workbookViewId="0">
      <selection activeCell="D11" sqref="D11"/>
    </sheetView>
  </sheetViews>
  <sheetFormatPr baseColWidth="10" defaultColWidth="9.1640625" defaultRowHeight="15" x14ac:dyDescent="0.2"/>
  <cols>
    <col min="1" max="1" width="12.5" style="1" bestFit="1" customWidth="1"/>
    <col min="2" max="2" width="47.1640625" style="1" bestFit="1" customWidth="1"/>
    <col min="3" max="3" width="40.6640625" style="1" bestFit="1" customWidth="1"/>
    <col min="4" max="4" width="33" style="1" bestFit="1" customWidth="1"/>
    <col min="5" max="5" width="54.5" style="1" bestFit="1" customWidth="1"/>
    <col min="6" max="6" width="24" style="1" bestFit="1" customWidth="1"/>
    <col min="7" max="7" width="41.5" bestFit="1" customWidth="1"/>
    <col min="8" max="8" width="16.6640625" style="1" bestFit="1" customWidth="1"/>
    <col min="9" max="9" width="18.83203125" style="1" bestFit="1" customWidth="1"/>
    <col min="10" max="10" width="14.5" style="1" bestFit="1" customWidth="1"/>
    <col min="11" max="11" width="14.33203125" style="1" bestFit="1" customWidth="1"/>
    <col min="12" max="12" width="17.5" style="1" bestFit="1" customWidth="1"/>
    <col min="13" max="13" width="6.6640625" style="1" bestFit="1" customWidth="1"/>
    <col min="14" max="14" width="7.83203125" style="1" bestFit="1" customWidth="1"/>
    <col min="15" max="15" width="10.33203125" style="1" bestFit="1" customWidth="1"/>
    <col min="16" max="16" width="19.5" style="1" bestFit="1" customWidth="1"/>
    <col min="17" max="17" width="21.6640625" style="1" bestFit="1" customWidth="1"/>
    <col min="18" max="18" width="22.6640625" style="1" bestFit="1" customWidth="1"/>
    <col min="19" max="19" width="18.83203125" style="1" bestFit="1" customWidth="1"/>
    <col min="20" max="20" width="28" style="1" bestFit="1" customWidth="1"/>
    <col min="21" max="23" width="53.1640625" style="1" bestFit="1" customWidth="1"/>
    <col min="24" max="16384" width="9.1640625" style="1"/>
  </cols>
  <sheetData>
    <row r="1" spans="1:23" x14ac:dyDescent="0.2">
      <c r="A1" s="1" t="s">
        <v>3</v>
      </c>
      <c r="B1" s="1" t="s">
        <v>212</v>
      </c>
      <c r="C1" s="1" t="s">
        <v>213</v>
      </c>
      <c r="D1" s="1" t="s">
        <v>214</v>
      </c>
      <c r="E1" s="1" t="s">
        <v>215</v>
      </c>
      <c r="F1" s="1" t="s">
        <v>216</v>
      </c>
      <c r="G1" t="s">
        <v>217</v>
      </c>
      <c r="H1" s="1" t="s">
        <v>218</v>
      </c>
      <c r="I1" s="1" t="s">
        <v>219</v>
      </c>
      <c r="J1" s="1" t="s">
        <v>220</v>
      </c>
      <c r="K1" s="1" t="s">
        <v>221</v>
      </c>
      <c r="L1" s="1" t="s">
        <v>222</v>
      </c>
      <c r="M1" s="1" t="s">
        <v>223</v>
      </c>
      <c r="N1" s="1" t="s">
        <v>224</v>
      </c>
      <c r="O1" s="1" t="s">
        <v>225</v>
      </c>
      <c r="P1" s="1" t="s">
        <v>226</v>
      </c>
      <c r="Q1" s="1" t="s">
        <v>227</v>
      </c>
      <c r="R1" s="1" t="s">
        <v>228</v>
      </c>
      <c r="S1" s="1" t="s">
        <v>229</v>
      </c>
      <c r="T1" s="1" t="s">
        <v>230</v>
      </c>
      <c r="U1" s="1" t="s">
        <v>231</v>
      </c>
      <c r="V1" s="1" t="s">
        <v>232</v>
      </c>
      <c r="W1" s="1" t="s">
        <v>233</v>
      </c>
    </row>
    <row r="2" spans="1:23" x14ac:dyDescent="0.2">
      <c r="G2" t="str">
        <f t="shared" ref="G2:G13" si="0">CONCATENATE(SUBSTITUTE(A2," ",""),IF(B2&lt;&gt;"","-Bldg"&amp;C2,""),IF(C2&lt;&gt;"","-FL"&amp;C2,""),IF(D2&lt;&gt;"","-STE"&amp;D2,""),IF(E2&lt;&gt;"","-"&amp;SUBSTITUTE(E2," ","_"),""))</f>
        <v/>
      </c>
    </row>
    <row r="3" spans="1:23" x14ac:dyDescent="0.2">
      <c r="G3" t="str">
        <f t="shared" si="0"/>
        <v/>
      </c>
    </row>
    <row r="4" spans="1:23" x14ac:dyDescent="0.2">
      <c r="G4" t="str">
        <f t="shared" si="0"/>
        <v/>
      </c>
    </row>
    <row r="5" spans="1:23" x14ac:dyDescent="0.2">
      <c r="G5" t="str">
        <f t="shared" si="0"/>
        <v/>
      </c>
    </row>
    <row r="6" spans="1:23" x14ac:dyDescent="0.2">
      <c r="G6" t="str">
        <f t="shared" si="0"/>
        <v/>
      </c>
    </row>
    <row r="7" spans="1:23" x14ac:dyDescent="0.2">
      <c r="G7" t="str">
        <f t="shared" si="0"/>
        <v/>
      </c>
    </row>
    <row r="8" spans="1:23" x14ac:dyDescent="0.2">
      <c r="G8" t="str">
        <f t="shared" si="0"/>
        <v/>
      </c>
    </row>
    <row r="9" spans="1:23" x14ac:dyDescent="0.2">
      <c r="G9" t="str">
        <f t="shared" si="0"/>
        <v/>
      </c>
    </row>
    <row r="10" spans="1:23" x14ac:dyDescent="0.2">
      <c r="G10" t="str">
        <f t="shared" si="0"/>
        <v/>
      </c>
    </row>
    <row r="11" spans="1:23" x14ac:dyDescent="0.2">
      <c r="G11" t="str">
        <f t="shared" si="0"/>
        <v/>
      </c>
    </row>
    <row r="12" spans="1:23" x14ac:dyDescent="0.2">
      <c r="G12" t="str">
        <f t="shared" si="0"/>
        <v/>
      </c>
    </row>
    <row r="13" spans="1:23" x14ac:dyDescent="0.2">
      <c r="G13" t="str">
        <f t="shared" si="0"/>
        <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J60"/>
  <sheetViews>
    <sheetView showFormulas="1" topLeftCell="F1" workbookViewId="0">
      <selection activeCell="J3" sqref="J3"/>
    </sheetView>
  </sheetViews>
  <sheetFormatPr baseColWidth="10" defaultColWidth="8.83203125" defaultRowHeight="15" x14ac:dyDescent="0.2"/>
  <cols>
    <col min="1" max="1" width="15" bestFit="1" customWidth="1"/>
    <col min="3" max="3" width="20.1640625" bestFit="1" customWidth="1"/>
    <col min="5" max="5" width="25" bestFit="1" customWidth="1"/>
    <col min="8" max="8" width="11.1640625" bestFit="1" customWidth="1"/>
  </cols>
  <sheetData>
    <row r="1" spans="1:10" x14ac:dyDescent="0.2">
      <c r="A1" t="s">
        <v>234</v>
      </c>
      <c r="C1" t="s">
        <v>235</v>
      </c>
      <c r="E1" t="s">
        <v>63</v>
      </c>
      <c r="H1" t="s">
        <v>236</v>
      </c>
      <c r="J1" t="s">
        <v>234</v>
      </c>
    </row>
    <row r="2" spans="1:10" x14ac:dyDescent="0.2">
      <c r="A2" t="b">
        <v>1</v>
      </c>
      <c r="C2" t="s">
        <v>291</v>
      </c>
      <c r="E2" t="s">
        <v>237</v>
      </c>
      <c r="H2" t="s">
        <v>81</v>
      </c>
      <c r="J2" t="s">
        <v>299</v>
      </c>
    </row>
    <row r="3" spans="1:10" x14ac:dyDescent="0.2">
      <c r="A3" t="b">
        <v>0</v>
      </c>
      <c r="C3" t="s">
        <v>292</v>
      </c>
      <c r="E3" t="s">
        <v>238</v>
      </c>
      <c r="H3" t="s">
        <v>239</v>
      </c>
      <c r="J3" t="s">
        <v>298</v>
      </c>
    </row>
    <row r="4" spans="1:10" x14ac:dyDescent="0.2">
      <c r="C4" t="s">
        <v>290</v>
      </c>
      <c r="E4" t="s">
        <v>240</v>
      </c>
      <c r="H4" t="s">
        <v>239</v>
      </c>
      <c r="J4" t="b">
        <v>0</v>
      </c>
    </row>
    <row r="5" spans="1:10" x14ac:dyDescent="0.2">
      <c r="C5" t="s">
        <v>22</v>
      </c>
      <c r="E5" t="s">
        <v>80</v>
      </c>
    </row>
    <row r="6" spans="1:10" x14ac:dyDescent="0.2">
      <c r="C6" t="s">
        <v>21</v>
      </c>
      <c r="E6" t="s">
        <v>242</v>
      </c>
    </row>
    <row r="7" spans="1:10" x14ac:dyDescent="0.2">
      <c r="C7" t="s">
        <v>241</v>
      </c>
    </row>
    <row r="8" spans="1:10" x14ac:dyDescent="0.2">
      <c r="A8" t="s">
        <v>243</v>
      </c>
    </row>
    <row r="9" spans="1:10" x14ac:dyDescent="0.2">
      <c r="A9" t="s">
        <v>244</v>
      </c>
    </row>
    <row r="10" spans="1:10" x14ac:dyDescent="0.2">
      <c r="A10" t="s">
        <v>245</v>
      </c>
    </row>
    <row r="11" spans="1:10" x14ac:dyDescent="0.2">
      <c r="A11" t="s">
        <v>246</v>
      </c>
    </row>
    <row r="12" spans="1:10" x14ac:dyDescent="0.2">
      <c r="A12" t="s">
        <v>188</v>
      </c>
    </row>
    <row r="14" spans="1:10" x14ac:dyDescent="0.2">
      <c r="A14" t="s">
        <v>247</v>
      </c>
      <c r="C14" t="s">
        <v>248</v>
      </c>
      <c r="F14" t="s">
        <v>249</v>
      </c>
      <c r="G14" t="s">
        <v>250</v>
      </c>
    </row>
    <row r="15" spans="1:10" x14ac:dyDescent="0.2">
      <c r="A15" t="s">
        <v>251</v>
      </c>
      <c r="C15" t="s">
        <v>252</v>
      </c>
      <c r="F15" t="s">
        <v>295</v>
      </c>
    </row>
    <row r="16" spans="1:10" x14ac:dyDescent="0.2">
      <c r="A16" t="s">
        <v>254</v>
      </c>
      <c r="C16" t="s">
        <v>255</v>
      </c>
      <c r="D16" t="s">
        <v>256</v>
      </c>
      <c r="F16" t="s">
        <v>296</v>
      </c>
    </row>
    <row r="17" spans="1:6" x14ac:dyDescent="0.2">
      <c r="C17" t="s">
        <v>258</v>
      </c>
      <c r="F17" t="s">
        <v>297</v>
      </c>
    </row>
    <row r="18" spans="1:6" x14ac:dyDescent="0.2">
      <c r="A18" t="s">
        <v>260</v>
      </c>
      <c r="F18" t="s">
        <v>253</v>
      </c>
    </row>
    <row r="19" spans="1:6" x14ac:dyDescent="0.2">
      <c r="A19" t="s">
        <v>28</v>
      </c>
      <c r="F19" t="s">
        <v>257</v>
      </c>
    </row>
    <row r="20" spans="1:6" x14ac:dyDescent="0.2">
      <c r="A20" t="s">
        <v>29</v>
      </c>
      <c r="F20" t="s">
        <v>259</v>
      </c>
    </row>
    <row r="21" spans="1:6" x14ac:dyDescent="0.2">
      <c r="A21" t="s">
        <v>82</v>
      </c>
      <c r="F21" t="s">
        <v>261</v>
      </c>
    </row>
    <row r="22" spans="1:6" x14ac:dyDescent="0.2">
      <c r="F22" t="s">
        <v>262</v>
      </c>
    </row>
    <row r="23" spans="1:6" x14ac:dyDescent="0.2">
      <c r="F23" t="s">
        <v>263</v>
      </c>
    </row>
    <row r="24" spans="1:6" x14ac:dyDescent="0.2">
      <c r="F24" t="s">
        <v>264</v>
      </c>
    </row>
    <row r="25" spans="1:6" x14ac:dyDescent="0.2">
      <c r="A25" t="s">
        <v>68</v>
      </c>
      <c r="B25" t="s">
        <v>268</v>
      </c>
      <c r="C25" t="s">
        <v>269</v>
      </c>
      <c r="F25" t="s">
        <v>265</v>
      </c>
    </row>
    <row r="26" spans="1:6" x14ac:dyDescent="0.2">
      <c r="A26" t="s">
        <v>34</v>
      </c>
      <c r="B26">
        <v>2</v>
      </c>
      <c r="C26" t="s">
        <v>31</v>
      </c>
      <c r="F26" t="s">
        <v>266</v>
      </c>
    </row>
    <row r="27" spans="1:6" x14ac:dyDescent="0.2">
      <c r="A27" t="s">
        <v>35</v>
      </c>
      <c r="B27">
        <v>4</v>
      </c>
      <c r="C27" t="s">
        <v>30</v>
      </c>
      <c r="F27" t="s">
        <v>267</v>
      </c>
    </row>
    <row r="28" spans="1:6" x14ac:dyDescent="0.2">
      <c r="A28" t="s">
        <v>36</v>
      </c>
      <c r="B28">
        <v>4</v>
      </c>
      <c r="C28" t="s">
        <v>270</v>
      </c>
    </row>
    <row r="29" spans="1:6" x14ac:dyDescent="0.2">
      <c r="A29" t="s">
        <v>37</v>
      </c>
      <c r="B29">
        <v>16</v>
      </c>
      <c r="C29" t="s">
        <v>271</v>
      </c>
    </row>
    <row r="30" spans="1:6" x14ac:dyDescent="0.2">
      <c r="A30" t="s">
        <v>38</v>
      </c>
      <c r="B30">
        <v>5</v>
      </c>
      <c r="C30" t="s">
        <v>193</v>
      </c>
    </row>
    <row r="31" spans="1:6" x14ac:dyDescent="0.2">
      <c r="A31" t="s">
        <v>39</v>
      </c>
      <c r="B31">
        <v>1</v>
      </c>
      <c r="C31" t="s">
        <v>272</v>
      </c>
    </row>
    <row r="32" spans="1:6" x14ac:dyDescent="0.2">
      <c r="A32" t="s">
        <v>40</v>
      </c>
      <c r="B32">
        <v>4</v>
      </c>
    </row>
    <row r="33" spans="1:2" x14ac:dyDescent="0.2">
      <c r="A33" t="s">
        <v>41</v>
      </c>
      <c r="B33">
        <v>5</v>
      </c>
    </row>
    <row r="34" spans="1:2" x14ac:dyDescent="0.2">
      <c r="A34" t="s">
        <v>42</v>
      </c>
      <c r="B34">
        <v>5</v>
      </c>
    </row>
    <row r="35" spans="1:2" x14ac:dyDescent="0.2">
      <c r="A35" t="s">
        <v>43</v>
      </c>
      <c r="B35">
        <v>5</v>
      </c>
    </row>
    <row r="36" spans="1:2" x14ac:dyDescent="0.2">
      <c r="A36" t="s">
        <v>44</v>
      </c>
      <c r="B36">
        <v>5</v>
      </c>
    </row>
    <row r="37" spans="1:2" x14ac:dyDescent="0.2">
      <c r="A37" t="s">
        <v>45</v>
      </c>
      <c r="B37">
        <v>5</v>
      </c>
    </row>
    <row r="38" spans="1:2" x14ac:dyDescent="0.2">
      <c r="A38" t="s">
        <v>273</v>
      </c>
      <c r="B38">
        <v>1</v>
      </c>
    </row>
    <row r="39" spans="1:2" x14ac:dyDescent="0.2">
      <c r="A39" t="s">
        <v>274</v>
      </c>
      <c r="B39" s="24"/>
    </row>
    <row r="40" spans="1:2" x14ac:dyDescent="0.2">
      <c r="A40" t="s">
        <v>275</v>
      </c>
      <c r="B40">
        <v>2</v>
      </c>
    </row>
    <row r="41" spans="1:2" x14ac:dyDescent="0.2">
      <c r="A41" t="s">
        <v>276</v>
      </c>
      <c r="B41">
        <v>4</v>
      </c>
    </row>
    <row r="42" spans="1:2" x14ac:dyDescent="0.2">
      <c r="A42" t="s">
        <v>277</v>
      </c>
      <c r="B42">
        <v>4</v>
      </c>
    </row>
    <row r="43" spans="1:2" x14ac:dyDescent="0.2">
      <c r="A43" t="s">
        <v>278</v>
      </c>
      <c r="B43">
        <v>4</v>
      </c>
    </row>
    <row r="44" spans="1:2" x14ac:dyDescent="0.2">
      <c r="A44" t="s">
        <v>279</v>
      </c>
    </row>
    <row r="45" spans="1:2" x14ac:dyDescent="0.2">
      <c r="A45" t="s">
        <v>46</v>
      </c>
    </row>
    <row r="46" spans="1:2" x14ac:dyDescent="0.2">
      <c r="A46" t="s">
        <v>280</v>
      </c>
    </row>
    <row r="47" spans="1:2" x14ac:dyDescent="0.2">
      <c r="A47" t="s">
        <v>47</v>
      </c>
    </row>
    <row r="48" spans="1:2" x14ac:dyDescent="0.2">
      <c r="A48" t="s">
        <v>48</v>
      </c>
    </row>
    <row r="49" spans="1:2" x14ac:dyDescent="0.2">
      <c r="A49" t="s">
        <v>49</v>
      </c>
    </row>
    <row r="50" spans="1:2" x14ac:dyDescent="0.2">
      <c r="A50" t="s">
        <v>281</v>
      </c>
    </row>
    <row r="51" spans="1:2" x14ac:dyDescent="0.2">
      <c r="A51" t="s">
        <v>82</v>
      </c>
    </row>
    <row r="57" spans="1:2" x14ac:dyDescent="0.2">
      <c r="A57" t="s">
        <v>282</v>
      </c>
      <c r="B57" t="s">
        <v>283</v>
      </c>
    </row>
    <row r="58" spans="1:2" x14ac:dyDescent="0.2">
      <c r="A58" t="s">
        <v>189</v>
      </c>
      <c r="B58" t="s">
        <v>284</v>
      </c>
    </row>
    <row r="59" spans="1:2" x14ac:dyDescent="0.2">
      <c r="A59" t="s">
        <v>285</v>
      </c>
      <c r="B59" t="s">
        <v>286</v>
      </c>
    </row>
    <row r="60" spans="1:2" x14ac:dyDescent="0.2">
      <c r="A60" t="s">
        <v>287</v>
      </c>
    </row>
  </sheetData>
  <dataValidations count="3">
    <dataValidation type="list" allowBlank="1" showInputMessage="1" showErrorMessage="1" sqref="A25" xr:uid="{00000000-0002-0000-0800-000000000000}">
      <formula1>$A$26:$A$49</formula1>
    </dataValidation>
    <dataValidation type="list" allowBlank="1" showInputMessage="1" showErrorMessage="1" sqref="A26:A51" xr:uid="{00000000-0002-0000-0800-000001000000}">
      <formula1>$A$26:$A$51</formula1>
    </dataValidation>
    <dataValidation type="list" allowBlank="1" showInputMessage="1" showErrorMessage="1" sqref="C1:C7" xr:uid="{00000000-0002-0000-0800-000002000000}">
      <formula1>$C$1:$C$7</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4819BB737DFB4987EB13CE694529B1" ma:contentTypeVersion="11" ma:contentTypeDescription="Create a new document." ma:contentTypeScope="" ma:versionID="d1b75fd731f0459b19c87e380acaad9b">
  <xsd:schema xmlns:xsd="http://www.w3.org/2001/XMLSchema" xmlns:xs="http://www.w3.org/2001/XMLSchema" xmlns:p="http://schemas.microsoft.com/office/2006/metadata/properties" xmlns:ns2="aaa0ddf8-81de-48c3-afcf-f9ccab021e71" xmlns:ns3="092c6a54-bf76-4274-96ed-2fd437feaa38" targetNamespace="http://schemas.microsoft.com/office/2006/metadata/properties" ma:root="true" ma:fieldsID="066b83446353e4e8fa7e4432c9103af1" ns2:_="" ns3:_="">
    <xsd:import namespace="aaa0ddf8-81de-48c3-afcf-f9ccab021e71"/>
    <xsd:import namespace="092c6a54-bf76-4274-96ed-2fd437feaa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EventHashCode" minOccurs="0"/>
                <xsd:element ref="ns2:MediaServiceGenerationTime"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a0ddf8-81de-48c3-afcf-f9ccab021e7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2c6a54-bf76-4274-96ed-2fd437feaa3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84BFC2-57B9-428B-A483-A8E5DE6985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a0ddf8-81de-48c3-afcf-f9ccab021e71"/>
    <ds:schemaRef ds:uri="092c6a54-bf76-4274-96ed-2fd437feaa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0BA82A-81CB-4D9A-8D90-EF4439B1A425}">
  <ds:schemaRefs>
    <ds:schemaRef ds:uri="aaa0ddf8-81de-48c3-afcf-f9ccab021e7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92c6a54-bf76-4274-96ed-2fd437feaa38"/>
    <ds:schemaRef ds:uri="http://www.w3.org/XML/1998/namespace"/>
    <ds:schemaRef ds:uri="http://purl.org/dc/dcmitype/"/>
  </ds:schemaRefs>
</ds:datastoreItem>
</file>

<file path=customXml/itemProps3.xml><?xml version="1.0" encoding="utf-8"?>
<ds:datastoreItem xmlns:ds="http://schemas.openxmlformats.org/officeDocument/2006/customXml" ds:itemID="{34422950-92C6-4381-A5A1-1200E125BF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Summary</vt:lpstr>
      <vt:lpstr>Profile Build (Required)</vt:lpstr>
      <vt:lpstr>Buttons</vt:lpstr>
      <vt:lpstr>Non-profile Numbers</vt:lpstr>
      <vt:lpstr>Disconnecting TN's</vt:lpstr>
      <vt:lpstr>Toll Free</vt:lpstr>
      <vt:lpstr>Analog (CBTS &amp; IOT Only)</vt:lpstr>
      <vt:lpstr>ERLs for E911 (CBTS &amp; IOT Only)</vt:lpstr>
      <vt:lpstr>Lists</vt:lpstr>
      <vt:lpstr>V11</vt:lpstr>
      <vt:lpstr>list_callrecording</vt:lpstr>
      <vt:lpstr>list_didtypes</vt:lpstr>
      <vt:lpstr>Lists!list_hardware</vt:lpstr>
      <vt:lpstr>list_hardware</vt:lpstr>
      <vt:lpstr>list_keys</vt:lpstr>
      <vt:lpstr>Lists!list_phonetypes</vt:lpstr>
      <vt:lpstr>Lists!list_ring</vt:lpstr>
      <vt:lpstr>list_ring</vt:lpstr>
      <vt:lpstr>list_tf</vt:lpstr>
      <vt:lpstr>Lists!list_yesno</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Krivoshia, Katelyn</dc:creator>
  <cp:keywords/>
  <dc:description/>
  <cp:lastModifiedBy>Microsoft Office User</cp:lastModifiedBy>
  <cp:revision/>
  <dcterms:created xsi:type="dcterms:W3CDTF">2016-08-15T15:07:19Z</dcterms:created>
  <dcterms:modified xsi:type="dcterms:W3CDTF">2022-10-19T11:19:25Z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0x010100AD4819BB737DFB4987EB13CE694529B1</vt:lpwstr>
  </property>
</Properties>
</file>