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DEMOAQ/ctap_models/Calculations/"/>
    </mc:Choice>
  </mc:AlternateContent>
  <xr:revisionPtr revIDLastSave="0" documentId="13_ncr:1_{1BC0FEEB-275E-44EC-B54F-DC12D31294D8}" xr6:coauthVersionLast="47" xr6:coauthVersionMax="47" xr10:uidLastSave="{00000000-0000-0000-0000-000000000000}"/>
  <bookViews>
    <workbookView xWindow="-24120" yWindow="-120" windowWidth="24240" windowHeight="17640" xr2:uid="{00000000-000D-0000-FFFF-FFFF00000000}"/>
  </bookViews>
  <sheets>
    <sheet name="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45" i="1" s="1"/>
  <c r="H40" i="1" l="1"/>
  <c r="E58" i="1"/>
  <c r="E40" i="1"/>
  <c r="E24" i="1"/>
  <c r="G40" i="1"/>
  <c r="G24" i="1"/>
  <c r="D45" i="1"/>
  <c r="I24" i="1"/>
  <c r="E45" i="1"/>
  <c r="F58" i="1"/>
  <c r="D40" i="1"/>
  <c r="G45" i="1"/>
  <c r="D24" i="1"/>
  <c r="H45" i="1"/>
  <c r="F40" i="1"/>
  <c r="F24" i="1"/>
  <c r="D58" i="1"/>
  <c r="H24" i="1"/>
  <c r="J24" i="1"/>
  <c r="E60" i="1" l="1"/>
  <c r="H47" i="1"/>
  <c r="H48" i="1"/>
  <c r="E63" i="1"/>
</calcChain>
</file>

<file path=xl/sharedStrings.xml><?xml version="1.0" encoding="utf-8"?>
<sst xmlns="http://schemas.openxmlformats.org/spreadsheetml/2006/main" count="76" uniqueCount="62">
  <si>
    <t>Heat Input Capacity</t>
  </si>
  <si>
    <t>Potential Throughput</t>
  </si>
  <si>
    <t>MMBtu/hr</t>
  </si>
  <si>
    <t>MMCF/yr</t>
  </si>
  <si>
    <t>Pollutant</t>
  </si>
  <si>
    <t xml:space="preserve"> </t>
  </si>
  <si>
    <t>PM*</t>
  </si>
  <si>
    <t>PM10*</t>
  </si>
  <si>
    <t>SO2</t>
  </si>
  <si>
    <t>NOx</t>
  </si>
  <si>
    <t>VOC</t>
  </si>
  <si>
    <t>CO</t>
  </si>
  <si>
    <t>Emission Factor in lb/MMCF</t>
  </si>
  <si>
    <t>**see below</t>
  </si>
  <si>
    <t>Potential Emission in tons/yr</t>
  </si>
  <si>
    <t>*PM emission factor is filterable PM only.  PM10 emission factor is filterable and condensable PM10 combined.</t>
  </si>
  <si>
    <t>**Emission Factors for NOx:  Uncontrolled = 100, Low NOx Burner = 50, Low NOx Burners/Flue gas recirculation = 32</t>
  </si>
  <si>
    <t>Methodology</t>
  </si>
  <si>
    <t>All emission factors are based on normal firing.</t>
  </si>
  <si>
    <t>Emission Factors are from AP 42, Chapter 1.4, Tables 1.4-1, 1.4-2, 1.4-3, SCC #1-02-006-02, 1-01-006-02, 1-03-006-02, and 1-03-006-03</t>
  </si>
  <si>
    <t>HAPs - Organics</t>
  </si>
  <si>
    <t>Benzene</t>
  </si>
  <si>
    <t>Dichlorobenzene</t>
  </si>
  <si>
    <t>Formaldehyde</t>
  </si>
  <si>
    <t>Hexane</t>
  </si>
  <si>
    <t>Toluene</t>
  </si>
  <si>
    <t>Emission Factor in lb/MMcf</t>
  </si>
  <si>
    <t>HAPs - Metals</t>
  </si>
  <si>
    <t>Lead</t>
  </si>
  <si>
    <t>Cadmium</t>
  </si>
  <si>
    <t>Chromium</t>
  </si>
  <si>
    <t>Manganese</t>
  </si>
  <si>
    <t>Nickel</t>
  </si>
  <si>
    <t xml:space="preserve">The five highest organic and metal HAPs emission factors are provided above. </t>
  </si>
  <si>
    <t>Additional HAPs emission factors are available in AP-42, Chapter 1.4.</t>
  </si>
  <si>
    <t>CO2</t>
  </si>
  <si>
    <t>HHV</t>
  </si>
  <si>
    <t>mmBtu</t>
  </si>
  <si>
    <t>mmscf</t>
  </si>
  <si>
    <t>CH4</t>
  </si>
  <si>
    <t>N2O</t>
  </si>
  <si>
    <t>Summed Potential Emissions in tons/yr</t>
  </si>
  <si>
    <t>The N2O Emission Factor for uncontrolled is 2.2.  The N2O Emission Factor for low Nox burner is 0.64.</t>
  </si>
  <si>
    <t>Emission Factors are from AP 42, Table 1.4-2 SCC #1-02-006-02, 1-01-006-02, 1-03-006-02, and 1-03-006-03.</t>
  </si>
  <si>
    <t>Greenhouse Gas</t>
  </si>
  <si>
    <t>direct PM2.5*</t>
  </si>
  <si>
    <t>Global Warming Potentials (GWP) from Table A-1 of 40 CFR Part 98 Subpart A.</t>
  </si>
  <si>
    <t>Potential Throughput (MMCF) = Heat Input Capacity (MMBtu/hr) x 8,760 hrs/yr x 1 MMCF/1,020 MMBtu</t>
  </si>
  <si>
    <t>CO2e (tons/yr) = CO2 Potential Emission ton/yr x CO2 GWP (1) + CH4 Potential Emission ton/yr x CH4 GWP (25) + N2O Potential Emission ton/yr x N2O GWP (298).</t>
  </si>
  <si>
    <t>CO2e Total in tons/yr</t>
  </si>
  <si>
    <t>Methodology is the same as above.</t>
  </si>
  <si>
    <t>Greenhouse Gases (GHGs)</t>
  </si>
  <si>
    <t>Hazardous Air Pollutants (HAPs)</t>
  </si>
  <si>
    <t>This calculation is for illustrative purposes only.  The emission factors and other data/methodologies used in these calculations are from US EPA's AP-42 Compilation of Air Pollutant Emission Factors.  The emission factors, data, methodologies, and assumptions used in these calculations may not be representative/appropriate for a given emission unit/activity.  For additional information, please refer to US EPA's AP-42 Compilation of Air Pollutant Emission Factors.</t>
  </si>
  <si>
    <t xml:space="preserve">IDEM OAQ does not guarantee the accuracy of these calculations or the emission factors used.  </t>
  </si>
  <si>
    <t xml:space="preserve">All emission factors and calculations submitted as part of a permit application shall be reviewed by IDEM OAQ Permit Branch for accuracy, completeness, robustness, and appropriateness as part of the permit application review process and a final determination shall be made by the OAQ, Permits Branch.  </t>
  </si>
  <si>
    <r>
      <t xml:space="preserve">Natural Gas Combustion ( </t>
    </r>
    <r>
      <rPr>
        <b/>
        <sz val="10"/>
        <rFont val="Calibri"/>
        <family val="2"/>
      </rPr>
      <t>≤</t>
    </r>
    <r>
      <rPr>
        <b/>
        <sz val="10"/>
        <rFont val="Arial"/>
        <family val="2"/>
      </rPr>
      <t xml:space="preserve"> 100 MMBtu/hr)</t>
    </r>
  </si>
  <si>
    <t xml:space="preserve">  PM2.5 emission factor is filterable and condensable PM2.5 combined.</t>
  </si>
  <si>
    <t>MMBtu = 1,000,000 Btu; MMCF = 1,000,000 Cubic Feet of Gas</t>
  </si>
  <si>
    <t>Potential Emission (tons/yr) = Potential Throughput (MMCF/yr) x Emission Factor (lb/MMCF)/2,000 lb/ton</t>
  </si>
  <si>
    <t xml:space="preserve">Potential Emission of Combined HAPs (tons/yr)  </t>
  </si>
  <si>
    <t xml:space="preserve">Potential Emission of Highest Single HAP (tons/yr)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</si>
</sst>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_)"/>
    <numFmt numFmtId="165" formatCode="0.0E+00_)"/>
    <numFmt numFmtId="166" formatCode="0_)"/>
    <numFmt numFmtId="167" formatCode="_(* #,##0_);_(* \(#,##0\);_(* &quot;-&quot;??_);_(@_)"/>
    <numFmt numFmtId="168" formatCode="0.00_)"/>
  </numFmts>
  <fonts count="7">
    <font>
      <sz val="12"/>
      <name val="Arial MT"/>
    </font>
    <font>
      <sz val="10"/>
      <name val="Arial"/>
      <family val="2"/>
    </font>
    <font>
      <b/>
      <sz val="10"/>
      <name val="Arial"/>
      <family val="2"/>
    </font>
    <font>
      <sz val="8"/>
      <name val="Arial MT"/>
    </font>
    <font>
      <strike/>
      <sz val="10"/>
      <name val="Arial"/>
      <family val="2"/>
    </font>
    <font>
      <b/>
      <strike/>
      <sz val="10"/>
      <name val="Arial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99"/>
        <bgColor indexed="22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68" fontId="1" fillId="3" borderId="1" xfId="0" applyNumberFormat="1" applyFont="1" applyFill="1" applyBorder="1" applyAlignment="1" applyProtection="1">
      <alignment horizontal="center" vertical="center"/>
      <protection locked="0"/>
    </xf>
    <xf numFmtId="166" fontId="1" fillId="3" borderId="1" xfId="0" applyNumberFormat="1" applyFont="1" applyFill="1" applyBorder="1" applyAlignment="1" applyProtection="1">
      <alignment horizontal="center" vertical="center"/>
      <protection locked="0"/>
    </xf>
    <xf numFmtId="166" fontId="1" fillId="3" borderId="5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164" fontId="1" fillId="0" borderId="20" xfId="0" applyNumberFormat="1" applyFont="1" applyBorder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6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168" fontId="1" fillId="0" borderId="5" xfId="0" applyNumberFormat="1" applyFont="1" applyBorder="1" applyAlignment="1" applyProtection="1">
      <alignment horizontal="center" vertical="center"/>
      <protection locked="0"/>
    </xf>
    <xf numFmtId="168" fontId="1" fillId="0" borderId="6" xfId="0" applyNumberFormat="1" applyFont="1" applyBorder="1" applyAlignment="1" applyProtection="1">
      <alignment horizontal="center" vertical="center"/>
      <protection locked="0"/>
    </xf>
    <xf numFmtId="168" fontId="1" fillId="0" borderId="20" xfId="0" applyNumberFormat="1" applyFont="1" applyBorder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165" fontId="1" fillId="0" borderId="20" xfId="0" applyNumberFormat="1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26" xfId="0" applyFont="1" applyBorder="1" applyAlignment="1" applyProtection="1">
      <alignment vertical="center"/>
      <protection locked="0"/>
    </xf>
    <xf numFmtId="165" fontId="1" fillId="0" borderId="25" xfId="0" applyNumberFormat="1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right" vertical="center"/>
      <protection locked="0"/>
    </xf>
    <xf numFmtId="165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right" vertical="center"/>
      <protection locked="0"/>
    </xf>
    <xf numFmtId="14" fontId="2" fillId="0" borderId="0" xfId="0" applyNumberFormat="1" applyFont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3" fontId="1" fillId="0" borderId="20" xfId="1" applyNumberFormat="1" applyFont="1" applyBorder="1" applyAlignment="1" applyProtection="1">
      <alignment horizontal="center" vertical="center"/>
      <protection locked="0"/>
    </xf>
    <xf numFmtId="2" fontId="1" fillId="0" borderId="20" xfId="0" applyNumberFormat="1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3" fontId="1" fillId="0" borderId="0" xfId="1" applyNumberFormat="1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167" fontId="1" fillId="0" borderId="18" xfId="1" applyNumberFormat="1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167" fontId="1" fillId="0" borderId="15" xfId="1" applyNumberFormat="1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J72"/>
  <sheetViews>
    <sheetView tabSelected="1" zoomScaleNormal="100" zoomScaleSheetLayoutView="100" workbookViewId="0"/>
  </sheetViews>
  <sheetFormatPr defaultColWidth="11.6640625" defaultRowHeight="12.75" customHeight="1"/>
  <cols>
    <col min="1" max="1" width="6.6640625" style="11" customWidth="1"/>
    <col min="2" max="2" width="14.21875" style="11" customWidth="1"/>
    <col min="3" max="3" width="7" style="11" customWidth="1"/>
    <col min="4" max="4" width="8" style="11" customWidth="1"/>
    <col min="5" max="5" width="12.44140625" style="11" customWidth="1"/>
    <col min="6" max="6" width="10.88671875" style="11" customWidth="1"/>
    <col min="7" max="7" width="9.109375" style="11" customWidth="1"/>
    <col min="8" max="8" width="9.77734375" style="11" customWidth="1"/>
    <col min="9" max="9" width="12.6640625" style="11" customWidth="1"/>
    <col min="10" max="10" width="8.5546875" style="11" customWidth="1"/>
    <col min="11" max="16384" width="11.6640625" style="11"/>
  </cols>
  <sheetData>
    <row r="1" spans="1:10" ht="12.75" customHeight="1">
      <c r="A1" s="10"/>
      <c r="B1" s="10"/>
      <c r="C1" s="10"/>
      <c r="E1" s="12" t="s">
        <v>56</v>
      </c>
      <c r="G1" s="10"/>
      <c r="I1" s="10"/>
    </row>
    <row r="2" spans="1:10" ht="12.75" customHeight="1">
      <c r="A2" s="10"/>
      <c r="B2" s="10"/>
      <c r="C2" s="10"/>
      <c r="E2" s="12"/>
      <c r="G2" s="10"/>
      <c r="H2" s="10"/>
      <c r="I2" s="10"/>
    </row>
    <row r="3" spans="1:10" ht="12.75" customHeight="1">
      <c r="A3" s="8" t="s">
        <v>53</v>
      </c>
      <c r="B3" s="8"/>
      <c r="C3" s="8"/>
      <c r="D3" s="8"/>
      <c r="E3" s="8"/>
      <c r="F3" s="8"/>
      <c r="G3" s="8"/>
      <c r="H3" s="8"/>
      <c r="I3" s="8"/>
      <c r="J3" s="8"/>
    </row>
    <row r="4" spans="1:10" ht="12.75" customHeight="1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12.75" customHeight="1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12.75" customHeight="1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12.75" customHeight="1">
      <c r="A7" s="3"/>
      <c r="B7" s="3"/>
      <c r="C7" s="2"/>
      <c r="D7" s="1"/>
      <c r="E7" s="3"/>
      <c r="F7" s="2"/>
      <c r="G7" s="2"/>
      <c r="H7" s="2"/>
      <c r="I7" s="3"/>
      <c r="J7" s="2"/>
    </row>
    <row r="8" spans="1:10" ht="12.75" customHeight="1">
      <c r="A8" s="9" t="s">
        <v>54</v>
      </c>
      <c r="B8" s="9"/>
      <c r="C8" s="9"/>
      <c r="D8" s="9"/>
      <c r="E8" s="9"/>
      <c r="F8" s="9"/>
      <c r="G8" s="9"/>
      <c r="H8" s="9"/>
      <c r="I8" s="9"/>
      <c r="J8" s="9"/>
    </row>
    <row r="9" spans="1:10" ht="12.75" customHeight="1">
      <c r="A9" s="3"/>
      <c r="B9" s="3"/>
      <c r="C9" s="2"/>
      <c r="D9" s="1"/>
      <c r="E9" s="3"/>
      <c r="F9" s="2"/>
      <c r="G9" s="2"/>
      <c r="H9" s="3"/>
      <c r="I9" s="3"/>
      <c r="J9" s="2"/>
    </row>
    <row r="10" spans="1:10" ht="12.75" customHeight="1">
      <c r="A10" s="8" t="s">
        <v>55</v>
      </c>
      <c r="B10" s="8"/>
      <c r="C10" s="8"/>
      <c r="D10" s="8"/>
      <c r="E10" s="8"/>
      <c r="F10" s="8"/>
      <c r="G10" s="8"/>
      <c r="H10" s="8"/>
      <c r="I10" s="8"/>
      <c r="J10" s="8"/>
    </row>
    <row r="11" spans="1:10" ht="12.75" customHeight="1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ht="12.75" customHeight="1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ht="12.75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2.75" customHeight="1">
      <c r="D14" s="15"/>
    </row>
    <row r="15" spans="1:10" ht="12.75" customHeight="1">
      <c r="D15" s="15" t="s">
        <v>36</v>
      </c>
    </row>
    <row r="16" spans="1:10" ht="12.75" customHeight="1">
      <c r="B16" s="15" t="s">
        <v>0</v>
      </c>
      <c r="D16" s="16" t="s">
        <v>37</v>
      </c>
      <c r="F16" s="11" t="s">
        <v>1</v>
      </c>
    </row>
    <row r="17" spans="1:10" ht="12.75" customHeight="1">
      <c r="B17" s="15" t="s">
        <v>2</v>
      </c>
      <c r="D17" s="15" t="s">
        <v>38</v>
      </c>
      <c r="F17" s="15" t="s">
        <v>3</v>
      </c>
    </row>
    <row r="18" spans="1:10" ht="12.75" customHeight="1">
      <c r="B18" s="4">
        <v>9.99</v>
      </c>
      <c r="C18" s="15"/>
      <c r="D18" s="5">
        <v>1020</v>
      </c>
      <c r="F18" s="17">
        <f>B18*8760/D18</f>
        <v>85.796470588235309</v>
      </c>
    </row>
    <row r="19" spans="1:10" ht="12.75" customHeight="1">
      <c r="D19" s="18"/>
    </row>
    <row r="20" spans="1:10" ht="12.75" customHeight="1">
      <c r="D20" s="19"/>
      <c r="E20" s="20"/>
      <c r="F20" s="20"/>
      <c r="G20" s="20" t="s">
        <v>4</v>
      </c>
      <c r="H20" s="20"/>
      <c r="I20" s="20"/>
      <c r="J20" s="21"/>
    </row>
    <row r="21" spans="1:10" ht="12.75" customHeight="1">
      <c r="A21" s="22" t="s">
        <v>5</v>
      </c>
      <c r="B21" s="23" t="s">
        <v>5</v>
      </c>
      <c r="C21" s="24"/>
      <c r="D21" s="25" t="s">
        <v>6</v>
      </c>
      <c r="E21" s="25" t="s">
        <v>7</v>
      </c>
      <c r="F21" s="25" t="s">
        <v>45</v>
      </c>
      <c r="G21" s="25" t="s">
        <v>8</v>
      </c>
      <c r="H21" s="25" t="s">
        <v>9</v>
      </c>
      <c r="I21" s="25" t="s">
        <v>10</v>
      </c>
      <c r="J21" s="25" t="s">
        <v>11</v>
      </c>
    </row>
    <row r="22" spans="1:10" ht="12.75" customHeight="1">
      <c r="A22" s="26" t="s">
        <v>12</v>
      </c>
      <c r="C22" s="27"/>
      <c r="D22" s="28">
        <v>1.9</v>
      </c>
      <c r="E22" s="28">
        <v>7.6</v>
      </c>
      <c r="F22" s="28">
        <v>7.6</v>
      </c>
      <c r="G22" s="28">
        <v>0.6</v>
      </c>
      <c r="H22" s="6">
        <v>100</v>
      </c>
      <c r="I22" s="28">
        <v>5.5</v>
      </c>
      <c r="J22" s="29">
        <v>84</v>
      </c>
    </row>
    <row r="23" spans="1:10" ht="12.75" customHeight="1">
      <c r="A23" s="30"/>
      <c r="B23" s="31"/>
      <c r="C23" s="32"/>
      <c r="D23" s="33"/>
      <c r="E23" s="33"/>
      <c r="F23" s="33"/>
      <c r="G23" s="33"/>
      <c r="H23" s="34" t="s">
        <v>13</v>
      </c>
      <c r="I23" s="25"/>
      <c r="J23" s="25"/>
    </row>
    <row r="24" spans="1:10" ht="12.75" customHeight="1">
      <c r="A24" s="26" t="s">
        <v>14</v>
      </c>
      <c r="C24" s="27"/>
      <c r="D24" s="35">
        <f>F18*D22/2000</f>
        <v>8.1506647058823545E-2</v>
      </c>
      <c r="E24" s="35">
        <f>$F$18*E22/2000</f>
        <v>0.32602658823529418</v>
      </c>
      <c r="F24" s="35">
        <f>$F$18*F22/2000</f>
        <v>0.32602658823529418</v>
      </c>
      <c r="G24" s="35">
        <f>F18*G22/2000</f>
        <v>2.5738941176470593E-2</v>
      </c>
      <c r="H24" s="36">
        <f>F18*H22/2000</f>
        <v>4.2898235294117661</v>
      </c>
      <c r="I24" s="37">
        <f>F18*I22/2000</f>
        <v>0.23594029411764711</v>
      </c>
      <c r="J24" s="37">
        <f>F18*J22/2000</f>
        <v>3.6034517647058828</v>
      </c>
    </row>
    <row r="25" spans="1:10" ht="12.75" customHeight="1">
      <c r="A25" s="23" t="s">
        <v>15</v>
      </c>
      <c r="B25" s="23"/>
      <c r="C25" s="23"/>
      <c r="D25" s="23"/>
      <c r="E25" s="23"/>
      <c r="F25" s="23"/>
      <c r="G25" s="23"/>
      <c r="H25" s="23"/>
    </row>
    <row r="26" spans="1:10" ht="12.75" customHeight="1">
      <c r="A26" s="11" t="s">
        <v>57</v>
      </c>
    </row>
    <row r="27" spans="1:10" ht="12.75" customHeight="1">
      <c r="A27" s="11" t="s">
        <v>16</v>
      </c>
    </row>
    <row r="28" spans="1:10" ht="12.75" customHeight="1">
      <c r="D28" s="38"/>
      <c r="E28" s="38"/>
      <c r="F28" s="38"/>
      <c r="G28" s="38"/>
      <c r="H28" s="38"/>
      <c r="I28" s="38"/>
    </row>
    <row r="29" spans="1:10" ht="12.75" customHeight="1">
      <c r="A29" s="10" t="s">
        <v>17</v>
      </c>
    </row>
    <row r="30" spans="1:10" ht="12.75" customHeight="1">
      <c r="A30" s="11" t="s">
        <v>18</v>
      </c>
    </row>
    <row r="31" spans="1:10" ht="12.75" customHeight="1">
      <c r="A31" s="11" t="s">
        <v>58</v>
      </c>
    </row>
    <row r="32" spans="1:10" ht="12.75" customHeight="1">
      <c r="A32" s="11" t="s">
        <v>19</v>
      </c>
    </row>
    <row r="33" spans="1:10" ht="12.75" customHeight="1">
      <c r="A33" s="11" t="s">
        <v>47</v>
      </c>
    </row>
    <row r="34" spans="1:10" ht="12.75" customHeight="1">
      <c r="A34" s="11" t="s">
        <v>59</v>
      </c>
    </row>
    <row r="35" spans="1:10" ht="12.75" customHeight="1">
      <c r="A35" s="39"/>
      <c r="J35" s="40"/>
    </row>
    <row r="36" spans="1:10" ht="12.75" customHeight="1">
      <c r="A36" s="10" t="s">
        <v>52</v>
      </c>
      <c r="B36" s="10"/>
      <c r="C36" s="10"/>
      <c r="E36" s="41"/>
      <c r="G36" s="10"/>
      <c r="I36" s="40"/>
    </row>
    <row r="37" spans="1:10" ht="12.75" customHeight="1">
      <c r="D37" s="42" t="s">
        <v>20</v>
      </c>
      <c r="E37" s="43"/>
      <c r="F37" s="43"/>
      <c r="G37" s="43"/>
      <c r="H37" s="44"/>
    </row>
    <row r="38" spans="1:10" ht="12.75" customHeight="1">
      <c r="A38" s="22" t="s">
        <v>5</v>
      </c>
      <c r="B38" s="23" t="s">
        <v>5</v>
      </c>
      <c r="C38" s="23"/>
      <c r="D38" s="45" t="s">
        <v>21</v>
      </c>
      <c r="E38" s="46" t="s">
        <v>22</v>
      </c>
      <c r="F38" s="46" t="s">
        <v>23</v>
      </c>
      <c r="G38" s="46" t="s">
        <v>24</v>
      </c>
      <c r="H38" s="46" t="s">
        <v>25</v>
      </c>
    </row>
    <row r="39" spans="1:10" ht="12.75" customHeight="1">
      <c r="A39" s="19" t="s">
        <v>26</v>
      </c>
      <c r="B39" s="20"/>
      <c r="C39" s="21"/>
      <c r="D39" s="47">
        <v>2.1000000000000003E-3</v>
      </c>
      <c r="E39" s="47">
        <v>1.2000000000000001E-3</v>
      </c>
      <c r="F39" s="47">
        <v>7.4999999999999997E-2</v>
      </c>
      <c r="G39" s="47">
        <v>1.8</v>
      </c>
      <c r="H39" s="47">
        <v>3.4000000000000002E-3</v>
      </c>
    </row>
    <row r="40" spans="1:10" ht="12.75" customHeight="1">
      <c r="A40" s="19" t="s">
        <v>14</v>
      </c>
      <c r="B40" s="20"/>
      <c r="C40" s="21"/>
      <c r="D40" s="47">
        <f>$F$18*D39/2000</f>
        <v>9.0086294117647085E-5</v>
      </c>
      <c r="E40" s="47">
        <f>$F$18*E39/2000</f>
        <v>5.1477882352941195E-5</v>
      </c>
      <c r="F40" s="47">
        <f>$F$18*F39/2000</f>
        <v>3.2173676470588241E-3</v>
      </c>
      <c r="G40" s="47">
        <f>$F$18*G39/2000</f>
        <v>7.7216823529411782E-2</v>
      </c>
      <c r="H40" s="47">
        <f>$F$18*H39/2000</f>
        <v>1.4585400000000003E-4</v>
      </c>
    </row>
    <row r="42" spans="1:10" ht="12.75" customHeight="1">
      <c r="D42" s="42" t="s">
        <v>27</v>
      </c>
      <c r="E42" s="43"/>
      <c r="F42" s="43"/>
      <c r="G42" s="43"/>
      <c r="H42" s="44"/>
    </row>
    <row r="43" spans="1:10" ht="12.75" customHeight="1">
      <c r="A43" s="22" t="s">
        <v>5</v>
      </c>
      <c r="B43" s="23" t="s">
        <v>5</v>
      </c>
      <c r="C43" s="23"/>
      <c r="D43" s="45" t="s">
        <v>28</v>
      </c>
      <c r="E43" s="46" t="s">
        <v>29</v>
      </c>
      <c r="F43" s="46" t="s">
        <v>30</v>
      </c>
      <c r="G43" s="46" t="s">
        <v>31</v>
      </c>
      <c r="H43" s="46" t="s">
        <v>32</v>
      </c>
    </row>
    <row r="44" spans="1:10" ht="12.75" customHeight="1">
      <c r="A44" s="48" t="s">
        <v>26</v>
      </c>
      <c r="B44" s="49"/>
      <c r="C44" s="50"/>
      <c r="D44" s="47">
        <v>5.0000000000000001E-4</v>
      </c>
      <c r="E44" s="47">
        <v>1.1000000000000001E-3</v>
      </c>
      <c r="F44" s="47">
        <v>1.4E-3</v>
      </c>
      <c r="G44" s="47">
        <v>3.8000000000000002E-4</v>
      </c>
      <c r="H44" s="47">
        <v>2.1000000000000003E-3</v>
      </c>
    </row>
    <row r="45" spans="1:10" ht="12.75" customHeight="1">
      <c r="A45" s="19" t="s">
        <v>14</v>
      </c>
      <c r="B45" s="20"/>
      <c r="C45" s="21"/>
      <c r="D45" s="47">
        <f>$F$18*D44/2000</f>
        <v>2.1449117647058827E-5</v>
      </c>
      <c r="E45" s="47">
        <f>$F$18*E44/2000</f>
        <v>4.7188058823529424E-5</v>
      </c>
      <c r="F45" s="47">
        <f>$F$18*F44/2000</f>
        <v>6.0057529411764716E-5</v>
      </c>
      <c r="G45" s="47">
        <f>$F$18*G44/2000</f>
        <v>1.630132941176471E-5</v>
      </c>
      <c r="H45" s="47">
        <f>$F$18*H44/2000</f>
        <v>9.0086294117647085E-5</v>
      </c>
    </row>
    <row r="46" spans="1:10" ht="12.75" customHeight="1">
      <c r="F46" s="51"/>
      <c r="G46" s="51"/>
      <c r="H46" s="51"/>
    </row>
    <row r="47" spans="1:10" ht="12.75" customHeight="1">
      <c r="D47" s="48"/>
      <c r="E47" s="49"/>
      <c r="F47" s="49"/>
      <c r="G47" s="52" t="s">
        <v>60</v>
      </c>
      <c r="H47" s="53">
        <f>SUM(D40:H40,D45:H45)</f>
        <v>8.0956691682352963E-2</v>
      </c>
    </row>
    <row r="48" spans="1:10" ht="12.75" customHeight="1">
      <c r="A48" s="10" t="s">
        <v>17</v>
      </c>
      <c r="D48" s="19"/>
      <c r="E48" s="20"/>
      <c r="F48" s="20"/>
      <c r="G48" s="54" t="s">
        <v>61</v>
      </c>
      <c r="H48" s="53">
        <f>MAX(D40:H40,D45:H45)</f>
        <v>7.7216823529411782E-2</v>
      </c>
      <c r="I48" s="10" t="s">
        <v>24</v>
      </c>
    </row>
    <row r="49" spans="1:10" ht="12.75" customHeight="1">
      <c r="A49" s="11" t="s">
        <v>50</v>
      </c>
    </row>
    <row r="50" spans="1:10">
      <c r="A50" s="11" t="s">
        <v>33</v>
      </c>
    </row>
    <row r="51" spans="1:10" ht="12.75" customHeight="1">
      <c r="A51" s="11" t="s">
        <v>34</v>
      </c>
    </row>
    <row r="52" spans="1:10" ht="15" customHeight="1"/>
    <row r="53" spans="1:10" ht="12.75" customHeight="1">
      <c r="A53" s="10" t="s">
        <v>51</v>
      </c>
      <c r="B53" s="39"/>
      <c r="D53" s="39"/>
      <c r="J53" s="40"/>
    </row>
    <row r="54" spans="1:10" ht="12.75" customHeight="1">
      <c r="D54" s="13"/>
      <c r="E54" s="55"/>
      <c r="F54" s="10"/>
      <c r="G54" s="10"/>
    </row>
    <row r="55" spans="1:10" ht="12.75" customHeight="1">
      <c r="D55" s="56" t="s">
        <v>44</v>
      </c>
      <c r="E55" s="56"/>
      <c r="F55" s="56"/>
      <c r="I55" s="57"/>
    </row>
    <row r="56" spans="1:10" ht="12.75" customHeight="1">
      <c r="A56" s="58"/>
      <c r="B56" s="59"/>
      <c r="C56" s="59"/>
      <c r="D56" s="45" t="s">
        <v>35</v>
      </c>
      <c r="E56" s="45" t="s">
        <v>39</v>
      </c>
      <c r="F56" s="45" t="s">
        <v>40</v>
      </c>
      <c r="I56" s="57"/>
    </row>
    <row r="57" spans="1:10" ht="12.75" customHeight="1">
      <c r="A57" s="19" t="s">
        <v>26</v>
      </c>
      <c r="B57" s="20"/>
      <c r="C57" s="20"/>
      <c r="D57" s="60">
        <v>120000</v>
      </c>
      <c r="E57" s="45">
        <v>2.2999999999999998</v>
      </c>
      <c r="F57" s="7">
        <v>2.2000000000000002</v>
      </c>
    </row>
    <row r="58" spans="1:10" ht="12.75" customHeight="1">
      <c r="A58" s="19" t="s">
        <v>14</v>
      </c>
      <c r="B58" s="20"/>
      <c r="C58" s="20"/>
      <c r="D58" s="60">
        <f>D57*$F$18/2000</f>
        <v>5147.7882352941187</v>
      </c>
      <c r="E58" s="61">
        <f>E57*$F$18/2000</f>
        <v>9.8665941176470595E-2</v>
      </c>
      <c r="F58" s="61">
        <f>F57*$F$18/2000</f>
        <v>9.4376117647058846E-2</v>
      </c>
    </row>
    <row r="59" spans="1:10" ht="12.75" customHeight="1">
      <c r="A59" s="58"/>
      <c r="B59" s="59"/>
      <c r="C59" s="59"/>
      <c r="D59" s="62"/>
      <c r="E59" s="15"/>
      <c r="F59" s="63"/>
    </row>
    <row r="60" spans="1:10" ht="12.75" customHeight="1">
      <c r="A60" s="64" t="s">
        <v>41</v>
      </c>
      <c r="D60" s="62"/>
      <c r="E60" s="65">
        <f>F58+E58+D58</f>
        <v>5147.981277352942</v>
      </c>
      <c r="F60" s="66"/>
    </row>
    <row r="61" spans="1:10" ht="12.75" customHeight="1">
      <c r="A61" s="67"/>
      <c r="B61" s="68"/>
      <c r="C61" s="68"/>
      <c r="D61" s="69"/>
      <c r="E61" s="70"/>
      <c r="F61" s="71"/>
    </row>
    <row r="62" spans="1:10" ht="12.75" customHeight="1">
      <c r="A62" s="58"/>
      <c r="B62" s="59"/>
      <c r="C62" s="59"/>
      <c r="D62" s="72"/>
      <c r="E62" s="73"/>
      <c r="F62" s="74"/>
    </row>
    <row r="63" spans="1:10" ht="12.75" customHeight="1">
      <c r="A63" s="64" t="s">
        <v>49</v>
      </c>
      <c r="D63" s="62"/>
      <c r="E63" s="65">
        <f>D58*1+E58*25+F58*298</f>
        <v>5178.3789668823538</v>
      </c>
      <c r="F63" s="66"/>
    </row>
    <row r="64" spans="1:10" ht="12.75" customHeight="1">
      <c r="A64" s="67"/>
      <c r="B64" s="68"/>
      <c r="C64" s="68"/>
      <c r="D64" s="67"/>
      <c r="E64" s="68"/>
      <c r="F64" s="75"/>
    </row>
    <row r="66" spans="1:10" ht="15" customHeight="1">
      <c r="A66" s="10" t="s">
        <v>17</v>
      </c>
    </row>
    <row r="67" spans="1:10">
      <c r="A67" s="11" t="s">
        <v>42</v>
      </c>
    </row>
    <row r="68" spans="1:10">
      <c r="A68" s="11" t="s">
        <v>43</v>
      </c>
    </row>
    <row r="69" spans="1:10" ht="12.75" customHeight="1">
      <c r="A69" s="76" t="s">
        <v>46</v>
      </c>
      <c r="B69" s="76"/>
      <c r="C69" s="76"/>
      <c r="D69" s="76"/>
      <c r="E69" s="76"/>
      <c r="F69" s="76"/>
      <c r="G69" s="76"/>
      <c r="H69" s="76"/>
    </row>
    <row r="70" spans="1:10" ht="12.75" customHeight="1">
      <c r="A70" s="11" t="s">
        <v>59</v>
      </c>
    </row>
    <row r="71" spans="1:10" ht="12.75" customHeight="1">
      <c r="A71" s="77" t="s">
        <v>48</v>
      </c>
      <c r="B71" s="77"/>
      <c r="C71" s="77"/>
      <c r="D71" s="77"/>
      <c r="E71" s="77"/>
      <c r="F71" s="77"/>
      <c r="G71" s="77"/>
      <c r="H71" s="77"/>
      <c r="I71" s="57"/>
      <c r="J71" s="57"/>
    </row>
    <row r="72" spans="1:10" ht="12.75" customHeight="1">
      <c r="A72" s="77"/>
      <c r="B72" s="77"/>
      <c r="C72" s="77"/>
      <c r="D72" s="77"/>
      <c r="E72" s="77"/>
      <c r="F72" s="77"/>
      <c r="G72" s="77"/>
      <c r="H72" s="77"/>
    </row>
  </sheetData>
  <sheetProtection algorithmName="SHA-512" hashValue="LQWf5zaW3YqUnVTcjWwS2gW9AMQ3UcjjAyaS1mtXbC/Ax5heGoWcU/O3JqnGbiK/OWjrk8FRS7TSIxFDH4J5PQ==" saltValue="scdVKlVUMisltLx9VS4zvQ==" spinCount="100000" sheet="1" objects="1" scenarios="1"/>
  <mergeCells count="7">
    <mergeCell ref="A71:H72"/>
    <mergeCell ref="A3:J6"/>
    <mergeCell ref="A8:J8"/>
    <mergeCell ref="A10:J12"/>
    <mergeCell ref="D37:H37"/>
    <mergeCell ref="D42:H42"/>
    <mergeCell ref="D55:F55"/>
  </mergeCells>
  <phoneticPr fontId="3" type="noConversion"/>
  <pageMargins left="1" right="1" top="1" bottom="1" header="0.5" footer="0.5"/>
  <pageSetup scale="69" orientation="portrait" r:id="rId1"/>
  <headerFooter alignWithMargins="0"/>
  <rowBreaks count="1" manualBreakCount="1">
    <brk id="3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>Natural Gas Combustion ≤100 MMBtu/hr</RoutingRuleDescription>
    <Confidentiality_x0020_Status xmlns="157d2481-7646-4106-b82b-066a865f8875">Can be shared with public as necessary</Confidentiality_x0020_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28308D3A2DC448C73EE180961450F" ma:contentTypeVersion="6" ma:contentTypeDescription="Create a new document." ma:contentTypeScope="" ma:versionID="c0ca020b52890a0216d9b6b6ba0f0602">
  <xsd:schema xmlns:xsd="http://www.w3.org/2001/XMLSchema" xmlns:xs="http://www.w3.org/2001/XMLSchema" xmlns:p="http://schemas.microsoft.com/office/2006/metadata/properties" xmlns:ns1="http://schemas.microsoft.com/sharepoint/v3" xmlns:ns2="157d2481-7646-4106-b82b-066a865f8875" targetNamespace="http://schemas.microsoft.com/office/2006/metadata/properties" ma:root="true" ma:fieldsID="73245034564760b5d3d5b6e85716306d" ns1:_="" ns2:_="">
    <xsd:import namespace="http://schemas.microsoft.com/sharepoint/v3"/>
    <xsd:import namespace="157d2481-7646-4106-b82b-066a865f8875"/>
    <xsd:element name="properties">
      <xsd:complexType>
        <xsd:sequence>
          <xsd:element name="documentManagement">
            <xsd:complexType>
              <xsd:all>
                <xsd:element ref="ns1:RoutingRuleDescription"/>
                <xsd:element ref="ns2:Confidentiality_x0020_Status" minOccurs="0"/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ma:displayName="Description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d2481-7646-4106-b82b-066a865f8875" elementFormDefault="qualified">
    <xsd:import namespace="http://schemas.microsoft.com/office/2006/documentManagement/types"/>
    <xsd:import namespace="http://schemas.microsoft.com/office/infopath/2007/PartnerControls"/>
    <xsd:element name="Confidentiality_x0020_Status" ma:index="2" nillable="true" ma:displayName="Confidentiality Status" ma:description="Specify the confidentiality status of the document." ma:format="Dropdown" ma:internalName="Confidentiality_x0020_Status">
      <xsd:simpleType>
        <xsd:restriction base="dms:Choice">
          <xsd:enumeration value="Internal Deliberative - Not for sharing outside CTAP"/>
          <xsd:enumeration value="Can be shared with public as necessary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E60E33-AD2E-4DCB-9E4B-5A7A434DB8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3BF3C2-5E84-4EAB-83B1-72E8D928EC09}">
  <ds:schemaRefs>
    <ds:schemaRef ds:uri="http://schemas.microsoft.com/office/2006/documentManagement/types"/>
    <ds:schemaRef ds:uri="http://www.w3.org/XML/1998/namespace"/>
    <ds:schemaRef ds:uri="http://schemas.microsoft.com/sharepoint/v3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157d2481-7646-4106-b82b-066a865f8875"/>
  </ds:schemaRefs>
</ds:datastoreItem>
</file>

<file path=customXml/itemProps3.xml><?xml version="1.0" encoding="utf-8"?>
<ds:datastoreItem xmlns:ds="http://schemas.openxmlformats.org/officeDocument/2006/customXml" ds:itemID="{CD2DC9B0-6022-47CC-B78B-ACCD77B889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Company>IDEM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Natural Gas Combustion ≤100 MMBtu/hr</dc:title>
  <dc:creator/>
  <cp:lastModifiedBy>Bell, Nathan</cp:lastModifiedBy>
  <cp:lastPrinted>2013-03-01T13:50:49Z</cp:lastPrinted>
  <dcterms:created xsi:type="dcterms:W3CDTF">2002-01-21T15:25:28Z</dcterms:created>
  <dcterms:modified xsi:type="dcterms:W3CDTF">2022-03-10T21:33:45Z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0x0101003B628308D3A2DC448C73EE180961450F</vt:lpwstr>
  </property>
  <property fmtid="{D5CDD505-2E9C-101B-9397-08002B2CF9AE}" pid="3" name="Order">
    <vt:r8>8900</vt:r8>
  </property>
  <property fmtid="{D5CDD505-2E9C-101B-9397-08002B2CF9AE}" pid="4" name="Author">
    <vt:lpwstr>2;#;UserInfo</vt:lpwstr>
  </property>
  <property fmtid="{D5CDD505-2E9C-101B-9397-08002B2CF9AE}" pid="5" name="_ShortcutWebId">
    <vt:lpwstr/>
  </property>
  <property fmtid="{D5CDD505-2E9C-101B-9397-08002B2CF9AE}" pid="6" name="_ShortcutUniqueId">
    <vt:lpwstr/>
  </property>
  <property fmtid="{D5CDD505-2E9C-101B-9397-08002B2CF9AE}" pid="7" name="_ShortcutSiteId">
    <vt:lpwstr/>
  </property>
  <property fmtid="{D5CDD505-2E9C-101B-9397-08002B2CF9AE}" pid="8" name="Created">
    <vt:filetime>2014-01-11T01:46:07Z</vt:filetime>
  </property>
  <property fmtid="{D5CDD505-2E9C-101B-9397-08002B2CF9AE}" pid="9" name="Modified">
    <vt:filetime>2015-06-02T05:22:14Z</vt:filetime>
  </property>
  <property fmtid="{D5CDD505-2E9C-101B-9397-08002B2CF9AE}" pid="10" name="Editor">
    <vt:lpwstr>3;#;UserInfo</vt:lpwstr>
  </property>
  <property fmtid="{D5CDD505-2E9C-101B-9397-08002B2CF9AE}" pid="11" name="_ShortcutUrl">
    <vt:lpwstr/>
  </property>
  <property fmtid="{D5CDD505-2E9C-101B-9397-08002B2CF9AE}" pid="12" name="AssignedTo">
    <vt:lpwstr>22;#WOLKINS, JED</vt:lpwstr>
  </property>
  <property fmtid="{D5CDD505-2E9C-101B-9397-08002B2CF9AE}" pid="13" name="Training">
    <vt:bool>false</vt:bool>
  </property>
  <property fmtid="{D5CDD505-2E9C-101B-9397-08002B2CF9AE}" pid="14" name="Doc_type">
    <vt:lpwstr>Calculation</vt:lpwstr>
  </property>
  <property fmtid="{D5CDD505-2E9C-101B-9397-08002B2CF9AE}" pid="15" name="RoutingRuleDescription">
    <vt:lpwstr>Natural gas for &lt;100 MMBtu/hr boiler</vt:lpwstr>
  </property>
</Properties>
</file>